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42F1D7C6-E00A-468C-9CE6-0341F5692DFA}" xr6:coauthVersionLast="47" xr6:coauthVersionMax="47" xr10:uidLastSave="{00000000-0000-0000-0000-000000000000}"/>
  <bookViews>
    <workbookView xWindow="53652" yWindow="-108" windowWidth="30936" windowHeight="1677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Doklady!$A$106:$Y$3458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7" i="1" l="1"/>
  <c r="L57" i="1"/>
  <c r="M57" i="1"/>
  <c r="N57" i="1"/>
  <c r="I57" i="1"/>
  <c r="B57" i="1"/>
  <c r="J38" i="1" l="1"/>
  <c r="L38" i="1"/>
  <c r="I38" i="1"/>
  <c r="N38" i="1" s="1"/>
  <c r="B38" i="1"/>
  <c r="M38" i="1" s="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I95" i="1"/>
  <c r="N95" i="1" s="1"/>
  <c r="J95" i="1"/>
  <c r="B91" i="1"/>
  <c r="M91" i="1" s="1"/>
  <c r="B89" i="1"/>
  <c r="M89" i="1" s="1"/>
  <c r="B82" i="1"/>
  <c r="M82" i="1" s="1"/>
  <c r="B78" i="1"/>
  <c r="M78" i="1" s="1"/>
  <c r="B74" i="1"/>
  <c r="M74" i="1" s="1"/>
  <c r="B71" i="1"/>
  <c r="M71" i="1" s="1"/>
  <c r="B72" i="1"/>
  <c r="M72" i="1" s="1"/>
  <c r="B62" i="1"/>
  <c r="M62"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1" i="1"/>
  <c r="M41" i="1" s="1"/>
  <c r="B42" i="1"/>
  <c r="M42" i="1" s="1"/>
  <c r="B94" i="1"/>
  <c r="M94"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80" i="1"/>
  <c r="M80" i="1" s="1"/>
  <c r="B81" i="1"/>
  <c r="M81" i="1" s="1"/>
  <c r="B379" i="1"/>
  <c r="M379" i="1" s="1"/>
  <c r="B490" i="1"/>
  <c r="M490" i="1" s="1"/>
  <c r="B226" i="1"/>
  <c r="M226" i="1" s="1"/>
  <c r="B48" i="1"/>
  <c r="M48"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5" i="1"/>
  <c r="M65" i="1" s="1"/>
  <c r="B279" i="1"/>
  <c r="M279" i="1" s="1"/>
  <c r="B391" i="1"/>
  <c r="M391" i="1" s="1"/>
  <c r="B56" i="1"/>
  <c r="M56" i="1" s="1"/>
  <c r="B66" i="1"/>
  <c r="M66" i="1" s="1"/>
  <c r="B110" i="1"/>
  <c r="M110" i="1" s="1"/>
  <c r="B165" i="1"/>
  <c r="M165" i="1" s="1"/>
  <c r="B484" i="1"/>
  <c r="M484" i="1" s="1"/>
  <c r="B206" i="1"/>
  <c r="M206" i="1" s="1"/>
  <c r="B282" i="1"/>
  <c r="M282" i="1" s="1"/>
  <c r="B321" i="1"/>
  <c r="M321" i="1" s="1"/>
  <c r="B173" i="1"/>
  <c r="M173" i="1" s="1"/>
  <c r="B120" i="1"/>
  <c r="M120" i="1" s="1"/>
  <c r="B95" i="1"/>
  <c r="M95" i="1" s="1"/>
  <c r="B105" i="1"/>
  <c r="M105" i="1" s="1"/>
  <c r="B365" i="1"/>
  <c r="M365" i="1" s="1"/>
  <c r="B283" i="1"/>
  <c r="M283" i="1" s="1"/>
  <c r="B352" i="1"/>
  <c r="M352" i="1" s="1"/>
  <c r="B33" i="1"/>
  <c r="M33" i="1" s="1"/>
  <c r="B332" i="1"/>
  <c r="M332" i="1" s="1"/>
  <c r="B469" i="1"/>
  <c r="M469" i="1" s="1"/>
  <c r="B58" i="1"/>
  <c r="M58" i="1" s="1"/>
  <c r="B93" i="1"/>
  <c r="M93" i="1" s="1"/>
  <c r="B77" i="1"/>
  <c r="M77"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3" i="1"/>
  <c r="M73"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1" i="1"/>
  <c r="M61" i="1" s="1"/>
  <c r="B355" i="1"/>
  <c r="M355" i="1" s="1"/>
  <c r="L355" i="1"/>
  <c r="L316" i="1"/>
  <c r="L231" i="1"/>
  <c r="B175" i="1"/>
  <c r="M175" i="1" s="1"/>
  <c r="B183" i="1"/>
  <c r="M183" i="1" s="1"/>
  <c r="B376" i="1"/>
  <c r="M376" i="1" s="1"/>
  <c r="N376" i="1"/>
  <c r="L376" i="1"/>
  <c r="B252" i="1"/>
  <c r="M252" i="1" s="1"/>
  <c r="L252" i="1"/>
  <c r="B399" i="1"/>
  <c r="M399" i="1" s="1"/>
  <c r="L399" i="1"/>
  <c r="L505" i="1"/>
  <c r="B46" i="1"/>
  <c r="M46"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8" i="1"/>
  <c r="M68"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60" i="1"/>
  <c r="M60" i="1" s="1"/>
  <c r="B203" i="1"/>
  <c r="M203" i="1" s="1"/>
  <c r="B421" i="1"/>
  <c r="M421" i="1" s="1"/>
  <c r="L421" i="1"/>
  <c r="B166" i="1"/>
  <c r="M166" i="1" s="1"/>
  <c r="B185" i="1"/>
  <c r="M185" i="1" s="1"/>
  <c r="B70" i="1"/>
  <c r="M70"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7" i="1"/>
  <c r="M87" i="1" s="1"/>
  <c r="B161" i="1"/>
  <c r="M161" i="1" s="1"/>
  <c r="B92" i="1"/>
  <c r="M92"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3" i="1"/>
  <c r="M63" i="1" s="1"/>
  <c r="B79" i="1"/>
  <c r="M79" i="1" s="1"/>
  <c r="L282" i="1"/>
  <c r="B83" i="1"/>
  <c r="M83" i="1" s="1"/>
  <c r="B268" i="1"/>
  <c r="M268" i="1" s="1"/>
  <c r="L268" i="1"/>
  <c r="L269" i="1"/>
  <c r="B84" i="1"/>
  <c r="M84" i="1" s="1"/>
  <c r="B85" i="1"/>
  <c r="M85" i="1" s="1"/>
  <c r="L275" i="1"/>
  <c r="L321" i="1"/>
  <c r="L276" i="1"/>
  <c r="B90" i="1"/>
  <c r="M90"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6" i="1"/>
  <c r="M86" i="1" s="1"/>
  <c r="B88" i="1"/>
  <c r="M88" i="1" s="1"/>
  <c r="B160" i="1"/>
  <c r="M160" i="1" s="1"/>
  <c r="B374" i="1"/>
  <c r="M374" i="1" s="1"/>
  <c r="L374" i="1"/>
  <c r="B401" i="1"/>
  <c r="M401" i="1" s="1"/>
  <c r="L401" i="1"/>
  <c r="B403" i="1"/>
  <c r="M403" i="1" s="1"/>
  <c r="L403" i="1"/>
  <c r="B338" i="1"/>
  <c r="M338" i="1" s="1"/>
  <c r="L338" i="1"/>
  <c r="B360" i="1"/>
  <c r="M360" i="1" s="1"/>
  <c r="L360" i="1"/>
  <c r="B208" i="1"/>
  <c r="M208" i="1" s="1"/>
  <c r="B55" i="1"/>
  <c r="M55" i="1" s="1"/>
  <c r="B64" i="1"/>
  <c r="M64" i="1" s="1"/>
  <c r="B198" i="1"/>
  <c r="M198" i="1" s="1"/>
  <c r="B199" i="1"/>
  <c r="M199" i="1" s="1"/>
  <c r="B243" i="1"/>
  <c r="M243" i="1" s="1"/>
  <c r="L243" i="1"/>
  <c r="B255" i="1"/>
  <c r="M255" i="1" s="1"/>
  <c r="L255" i="1"/>
  <c r="B259" i="1"/>
  <c r="M259" i="1" s="1"/>
  <c r="L259" i="1"/>
  <c r="B296" i="1"/>
  <c r="M296" i="1" s="1"/>
  <c r="L296" i="1"/>
  <c r="B303" i="1"/>
  <c r="M303" i="1" s="1"/>
  <c r="L303" i="1"/>
  <c r="L2" i="1"/>
  <c r="B59" i="1"/>
  <c r="M59"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7" i="1"/>
  <c r="M67"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5" i="1"/>
  <c r="M75" i="1" s="1"/>
  <c r="B108" i="1"/>
  <c r="M108" i="1" s="1"/>
  <c r="B503" i="1"/>
  <c r="M503" i="1" s="1"/>
  <c r="L503" i="1"/>
  <c r="B495" i="1"/>
  <c r="M495" i="1" s="1"/>
  <c r="L495" i="1"/>
  <c r="B147" i="1"/>
  <c r="M147" i="1" s="1"/>
  <c r="B325" i="1"/>
  <c r="M325" i="1" s="1"/>
  <c r="L325" i="1"/>
  <c r="B76" i="1"/>
  <c r="M76"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9" i="1"/>
  <c r="M69"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7" i="1"/>
  <c r="M47" i="1" s="1"/>
  <c r="B192" i="1"/>
  <c r="M192" i="1" s="1"/>
  <c r="B171" i="1"/>
  <c r="M171" i="1" s="1"/>
  <c r="B119" i="1"/>
  <c r="M119" i="1" s="1"/>
  <c r="B272" i="1"/>
  <c r="M272" i="1" s="1"/>
  <c r="L272" i="1"/>
  <c r="B37" i="1"/>
  <c r="M37" i="1" s="1"/>
  <c r="B39" i="1"/>
  <c r="M39"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50" i="1"/>
  <c r="M50"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3" i="1"/>
  <c r="M43" i="1" s="1"/>
  <c r="B49" i="1"/>
  <c r="M49" i="1" s="1"/>
  <c r="B51" i="1"/>
  <c r="M51"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40" i="1"/>
  <c r="M40"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L65" i="9"/>
  <c r="C13" i="6"/>
  <c r="C10" i="6"/>
  <c r="K40" i="9"/>
  <c r="L41" i="9"/>
  <c r="L43" i="9"/>
  <c r="L46" i="9" s="1"/>
  <c r="K45" i="9"/>
  <c r="B43" i="9" s="1"/>
  <c r="M13" i="4"/>
  <c r="K12" i="4"/>
  <c r="J12" i="4" s="1"/>
  <c r="C11" i="6"/>
  <c r="M47" i="4" l="1"/>
  <c r="M1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<sst xmlns="http://schemas.openxmlformats.org/spreadsheetml/2006/main" count="19659" uniqueCount="8097">
  <si>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</si>
  <si>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</si>
  <si>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</si>
  <si>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</si>
  <si>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</si>
  <si>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</si>
  <si>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</si>
  <si>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</si>
  <si>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</si>
  <si>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</si>
  <si>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</si>
  <si>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</si>
  <si>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</si>
  <si>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</si>
  <si>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</si>
  <si>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</si>
  <si>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</si>
  <si>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</si>
  <si>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</si>
  <si>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</si>
  <si>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</si>
  <si>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</si>
  <si>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</si>
  <si>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</si>
  <si>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</si>
  <si>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</si>
  <si>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</si>
  <si>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</si>
  <si>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</si>
  <si>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</si>
  <si>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</si>
  <si>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</si>
  <si>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</si>
  <si>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</si>
  <si>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</si>
  <si>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</si>
  <si>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</si>
  <si>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</si>
  <si>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</si>
  <si>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</si>
  <si>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</si>
  <si>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</si>
  <si>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</si>
  <si>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</si>
  <si>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</si>
  <si>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</si>
  <si>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</si>
  <si>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</si>
  <si>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</si>
  <si>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</si>
  <si>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</si>
  <si>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</si>
  <si>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</si>
  <si>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</si>
  <si>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</si>
  <si>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</si>
  <si>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</si>
  <si>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</si>
  <si>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</si>
  <si>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</si>
  <si>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</si>
  <si>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</si>
  <si>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</si>
  <si>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</si>
  <si>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</si>
  <si>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</si>
  <si>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</si>
  <si>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</si>
  <si>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</si>
  <si>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</si>
  <si>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</si>
  <si>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</si>
  <si>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</si>
  <si>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</si>
  <si>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</si>
  <si>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</si>
  <si>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</si>
  <si>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</si>
  <si>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</si>
  <si>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</si>
  <si>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</si>
  <si>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</si>
  <si>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</si>
  <si>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</si>
  <si>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</si>
  <si>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</si>
  <si>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</si>
  <si>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</si>
  <si>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</si>
  <si>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</si>
  <si>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</si>
  <si>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</si>
  <si>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</si>
  <si>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</si>
  <si>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</si>
  <si>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</si>
  <si>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</si>
  <si>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</si>
  <si>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</si>
  <si>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</si>
  <si>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</si>
  <si>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</si>
  <si>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</si>
  <si>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</si>
  <si>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</si>
  <si>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</si>
  <si>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</si>
  <si>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</si>
  <si>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</si>
  <si>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</si>
  <si>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</si>
  <si>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</si>
  <si>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</si>
  <si>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</si>
  <si>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</si>
  <si>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</si>
  <si>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</si>
  <si>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</si>
  <si>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</si>
  <si>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</si>
  <si>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</si>
  <si>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</si>
  <si>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</si>
  <si>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</si>
  <si>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</si>
  <si>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</si>
  <si>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</si>
  <si>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</si>
  <si>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</si>
  <si>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</si>
  <si>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</si>
  <si>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</si>
  <si>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</si>
  <si>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</si>
  <si>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</si>
  <si>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</si>
  <si>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</si>
  <si>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</si>
  <si>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</si>
  <si>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</si>
  <si>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</si>
  <si>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</si>
  <si>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</si>
  <si>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</si>
  <si>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</si>
  <si>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</si>
  <si>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</si>
  <si>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</si>
  <si>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</si>
  <si>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</si>
  <si>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</si>
  <si>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</si>
  <si>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</si>
  <si>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</si>
  <si>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</si>
  <si>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</si>
  <si>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</si>
  <si>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</si>
  <si>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</si>
  <si>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</si>
  <si>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</si>
  <si>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</si>
  <si>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</si>
  <si>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</si>
  <si>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</si>
  <si>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</si>
  <si>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</si>
  <si>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</si>
  <si>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</si>
  <si>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</si>
  <si>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</si>
  <si>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</si>
  <si>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</si>
  <si>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</si>
  <si>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</si>
  <si>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</si>
  <si>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</si>
  <si>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</si>
  <si>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</si>
  <si>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</si>
  <si>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</si>
  <si>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</si>
  <si>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</si>
  <si>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</si>
  <si>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</si>
  <si>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</si>
  <si>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</si>
  <si>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</si>
  <si>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</si>
  <si>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</si>
  <si>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</si>
  <si>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</si>
  <si>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</si>
  <si>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</si>
  <si>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</si>
  <si>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</si>
  <si>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</si>
  <si>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</si>
  <si>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</si>
  <si>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</si>
  <si>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</si>
  <si>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</si>
  <si>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</si>
  <si>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</si>
  <si>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</si>
  <si>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</si>
  <si>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</si>
  <si>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</si>
  <si>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</si>
  <si>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</si>
  <si>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</si>
  <si>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</si>
  <si>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</si>
  <si>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</si>
  <si>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</si>
  <si>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</si>
  <si>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</si>
  <si>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</si>
  <si>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</si>
  <si>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</si>
  <si>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</si>
  <si>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</si>
  <si>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</si>
  <si>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</si>
  <si>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</si>
  <si>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</si>
  <si>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</si>
  <si>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</si>
  <si>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</si>
  <si>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</si>
  <si>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</si>
  <si>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</si>
  <si>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</si>
  <si>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</si>
  <si>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</si>
  <si>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</si>
  <si>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</si>
  <si>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</si>
  <si>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</si>
  <si>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</si>
  <si>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</si>
  <si>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</si>
  <si>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</si>
  <si>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</si>
  <si>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</si>
  <si>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</si>
  <si>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</si>
  <si>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</si>
  <si>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</si>
  <si>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</si>
  <si>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</si>
  <si>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</si>
  <si>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</si>
  <si>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</si>
  <si>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</si>
  <si>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</si>
  <si>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</si>
  <si>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</si>
  <si>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</si>
  <si>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</si>
  <si>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</si>
  <si>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</si>
  <si>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</si>
  <si>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</si>
  <si>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</si>
  <si>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</si>
  <si>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</si>
  <si>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</si>
  <si>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</si>
  <si>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</si>
  <si>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</si>
  <si>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</si>
  <si>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</si>
  <si>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</si>
  <si>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</si>
  <si>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</si>
  <si>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</si>
  <si>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</si>
  <si>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</si>
  <si>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</si>
  <si>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</si>
  <si>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</si>
  <si>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</si>
  <si>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</si>
  <si>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</si>
  <si>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</si>
  <si>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</si>
  <si>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</si>
  <si>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</si>
  <si>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</si>
  <si>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</si>
  <si>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</si>
  <si>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</si>
  <si>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</si>
  <si>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</si>
  <si>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</si>
  <si>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</si>
  <si>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</si>
  <si>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</si>
  <si>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</si>
  <si>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</si>
  <si>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</si>
  <si>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</si>
  <si>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</si>
  <si>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</si>
  <si>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</si>
  <si>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</si>
  <si>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</si>
  <si>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</si>
  <si>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</si>
  <si>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</si>
  <si>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</si>
  <si>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</si>
  <si>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</si>
  <si>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</si>
  <si>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</si>
  <si>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</si>
  <si>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</si>
  <si>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</si>
  <si>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</si>
  <si>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</si>
  <si>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</si>
  <si>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</si>
  <si>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</si>
  <si>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</si>
  <si>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</si>
  <si>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</si>
  <si>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</si>
  <si>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</si>
  <si>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</si>
  <si>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</si>
  <si>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</si>
  <si>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</si>
  <si>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</si>
  <si>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</si>
  <si>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</si>
  <si>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</si>
  <si>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</si>
  <si>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</si>
  <si>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</si>
  <si>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</si>
  <si>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</si>
  <si>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</si>
  <si>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</si>
  <si>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</si>
  <si>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</si>
  <si>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</si>
  <si>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</si>
  <si>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</si>
  <si>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</si>
  <si>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</si>
  <si>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</si>
  <si>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</si>
  <si>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</si>
  <si>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</si>
  <si>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</si>
  <si>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</si>
  <si>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</si>
  <si>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</si>
  <si>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</si>
  <si>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</si>
  <si>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</si>
  <si>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</si>
  <si>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</si>
  <si>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</si>
  <si>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</si>
  <si>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</si>
  <si>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</si>
  <si>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</si>
  <si>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</si>
  <si>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</si>
  <si>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</si>
  <si>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</si>
  <si>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</si>
  <si>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</si>
  <si>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</si>
  <si>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</si>
  <si>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</si>
  <si>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</si>
  <si>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</si>
  <si>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</si>
  <si>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</si>
  <si>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</si>
  <si>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</si>
  <si>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</si>
  <si>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</si>
  <si>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</si>
  <si>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</si>
  <si>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</si>
  <si>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</si>
  <si>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</si>
  <si>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</si>
  <si>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</si>
  <si>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</si>
  <si>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</si>
  <si>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</si>
  <si>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</si>
  <si>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</si>
  <si>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</si>
  <si>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</si>
  <si>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</si>
  <si>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</si>
  <si>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</si>
  <si>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</si>
  <si>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</si>
  <si>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</si>
  <si>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</si>
  <si>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</si>
  <si>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</si>
  <si>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</si>
  <si>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</si>
  <si>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</si>
  <si>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</si>
  <si>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</si>
  <si>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</si>
  <si>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</si>
  <si>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</si>
  <si>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</si>
  <si>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</si>
  <si>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</si>
  <si>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</si>
  <si>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</si>
  <si>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</si>
  <si>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</si>
  <si>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</si>
  <si>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</si>
  <si>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</si>
  <si>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</si>
  <si>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</si>
  <si>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</si>
  <si>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</si>
  <si>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</si>
  <si>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</si>
  <si>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</si>
  <si>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</si>
  <si>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</si>
  <si>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</si>
  <si>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</si>
  <si>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</si>
  <si>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</si>
  <si>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</si>
  <si>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</si>
  <si>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</si>
  <si>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</si>
  <si>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</si>
  <si>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</si>
  <si>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</si>
  <si>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</si>
  <si>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</si>
  <si>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</si>
  <si>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</si>
  <si>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</si>
  <si>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</si>
  <si>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</si>
  <si>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</si>
  <si>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</si>
  <si>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</si>
  <si>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</si>
  <si>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</si>
  <si>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</si>
  <si>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</si>
  <si>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</si>
  <si>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</si>
  <si>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</si>
  <si>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</si>
  <si>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</si>
  <si>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</si>
  <si>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</si>
  <si>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</si>
  <si>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</si>
  <si>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</si>
  <si>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</si>
  <si>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</si>
  <si>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</si>
  <si>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</si>
  <si>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</si>
  <si>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</si>
  <si>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</si>
  <si>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</si>
  <si>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</si>
  <si>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</si>
  <si>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</si>
  <si>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</si>
  <si>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</si>
  <si>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</si>
  <si>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</si>
  <si>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</si>
  <si>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</si>
  <si>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</si>
  <si>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</si>
  <si>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</si>
  <si>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</si>
  <si>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</si>
  <si>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</si>
  <si>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</si>
  <si>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</si>
  <si>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</si>
  <si>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</si>
  <si>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</si>
  <si>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</si>
  <si>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</si>
  <si>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</si>
  <si>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</si>
  <si>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</si>
  <si>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</si>
  <si>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</si>
  <si>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</si>
  <si>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</si>
  <si>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</si>
  <si>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</si>
  <si>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</si>
  <si>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</si>
  <si>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</si>
  <si>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</si>
  <si>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</si>
  <si>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</si>
  <si>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</si>
  <si>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</si>
  <si>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</si>
  <si>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</si>
  <si>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</si>
  <si>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</si>
  <si>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</si>
  <si>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</si>
  <si>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</si>
  <si>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</si>
  <si>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</si>
  <si>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</si>
  <si>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</si>
  <si>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</si>
  <si>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</si>
  <si>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</si>
  <si>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</si>
  <si>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</si>
  <si>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</si>
  <si>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</si>
  <si>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</si>
  <si>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</si>
  <si>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</si>
  <si>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</si>
  <si>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</si>
  <si>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</si>
  <si>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</si>
  <si>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</si>
  <si>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</si>
  <si>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</si>
  <si>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</si>
  <si>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</si>
  <si>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</si>
  <si>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</si>
  <si>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</si>
  <si>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</si>
  <si>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</si>
  <si>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</si>
  <si>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</si>
  <si>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</si>
  <si>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</si>
  <si>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</si>
  <si>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</si>
  <si>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</si>
  <si>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</si>
  <si>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</si>
  <si>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</si>
  <si>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</si>
  <si>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</si>
  <si>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</si>
  <si>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</si>
  <si>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</si>
  <si>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</si>
  <si>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</si>
  <si>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</si>
  <si>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</si>
  <si>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</si>
  <si>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</si>
  <si>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</si>
  <si>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</si>
  <si>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</si>
  <si>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</si>
  <si>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</si>
  <si>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</si>
  <si>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</si>
  <si>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</si>
  <si>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</si>
  <si>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</si>
  <si>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</si>
  <si>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</si>
  <si>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</si>
  <si>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</si>
  <si>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</si>
  <si>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</si>
  <si>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</si>
  <si>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</si>
  <si>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</si>
  <si>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</si>
  <si>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</si>
  <si>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</si>
  <si>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</si>
  <si>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</si>
  <si>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</si>
  <si>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</si>
  <si>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</si>
  <si>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</si>
  <si>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</si>
  <si>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</si>
  <si>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</si>
  <si>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</si>
  <si>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</si>
  <si>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</si>
  <si>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</si>
  <si>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</si>
  <si>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</si>
  <si>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</si>
  <si>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</si>
  <si>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</si>
  <si>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</si>
  <si>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</si>
  <si>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</si>
  <si>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</si>
  <si>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</si>
  <si>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</si>
  <si>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</si>
  <si>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</si>
  <si>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</si>
  <si>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</si>
  <si>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</si>
  <si>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</si>
  <si>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</si>
  <si>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</si>
  <si>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</si>
  <si>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</si>
  <si>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</si>
  <si>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</si>
  <si>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</si>
  <si>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</si>
  <si>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</si>
  <si>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</si>
  <si>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</si>
  <si>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</si>
  <si>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</si>
  <si>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</si>
  <si>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</si>
  <si>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</si>
  <si>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</si>
  <si>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</si>
  <si>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</si>
  <si>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</si>
  <si>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</si>
  <si>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</si>
  <si>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</si>
  <si>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</si>
  <si>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</si>
  <si>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</si>
  <si>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</si>
  <si>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</si>
  <si>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</si>
  <si>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</si>
  <si>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</si>
  <si>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</si>
  <si>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</si>
  <si>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</si>
  <si>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</si>
  <si>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</si>
  <si>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</si>
  <si>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</si>
  <si>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</si>
  <si>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</si>
  <si>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</si>
  <si>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</si>
  <si>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</si>
  <si>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</si>
  <si>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</si>
  <si>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</si>
  <si>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</si>
  <si>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</si>
  <si>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</si>
  <si>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</si>
  <si>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</si>
  <si>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</si>
  <si>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</si>
  <si>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</si>
  <si>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</si>
  <si>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</si>
  <si>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</si>
  <si>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</si>
  <si>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</si>
  <si>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</si>
  <si>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</si>
  <si>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</si>
  <si>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</si>
  <si>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</si>
  <si>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</si>
  <si>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</si>
  <si>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</si>
  <si>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</si>
  <si>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</si>
  <si>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</si>
  <si>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</si>
  <si>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</si>
  <si>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</si>
  <si>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</si>
  <si>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</si>
  <si>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</si>
  <si>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</si>
  <si>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</si>
  <si>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</si>
  <si>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</si>
  <si>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</si>
  <si>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</si>
  <si>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</si>
  <si>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</si>
  <si>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</si>
  <si>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</si>
  <si>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</si>
  <si>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</si>
  <si>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</si>
  <si>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</si>
  <si>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</si>
  <si>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</si>
  <si>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</si>
  <si>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</si>
  <si>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</si>
  <si>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</si>
  <si>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</si>
  <si>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</si>
  <si>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</si>
  <si>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</si>
  <si>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</si>
  <si>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</si>
  <si>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</si>
  <si>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</si>
  <si>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</si>
  <si>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</si>
  <si>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</si>
  <si>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</si>
  <si>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</si>
  <si>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</si>
  <si>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</si>
  <si>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</si>
  <si>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</si>
  <si>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</si>
  <si>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</si>
  <si>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</si>
  <si>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</si>
  <si>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</si>
  <si>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</si>
  <si>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</si>
  <si>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</si>
  <si>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</si>
  <si>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</si>
  <si>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</si>
  <si>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</si>
  <si>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</si>
  <si>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</si>
  <si>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</si>
  <si>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</si>
  <si>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</si>
  <si>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</si>
  <si>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</si>
  <si>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</si>
  <si>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</si>
  <si>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</si>
  <si>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</si>
  <si>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</si>
  <si>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</si>
  <si>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</si>
  <si>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</si>
  <si>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</si>
  <si>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</si>
  <si>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</si>
  <si>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</si>
  <si>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</si>
  <si>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</si>
  <si>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</si>
  <si>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</si>
  <si>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</si>
  <si>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</si>
  <si>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</si>
  <si>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</si>
  <si>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</si>
  <si>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</si>
  <si>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</si>
  <si>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</si>
  <si>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</si>
  <si>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</si>
  <si>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</si>
  <si>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</si>
  <si>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</si>
  <si>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</si>
  <si>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</si>
  <si>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</si>
  <si>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</si>
  <si>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</si>
  <si>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</si>
  <si>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</si>
  <si>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</si>
  <si>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</si>
  <si>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</si>
  <si>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</si>
  <si>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</si>
  <si>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</si>
  <si>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</si>
  <si>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</si>
  <si>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</si>
  <si>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</si>
  <si>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</si>
  <si>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</si>
  <si>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</si>
  <si>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</si>
  <si>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</si>
  <si>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</si>
  <si>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</si>
  <si>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</si>
  <si>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</si>
  <si>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</si>
  <si>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</si>
  <si>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</si>
  <si>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</si>
  <si>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</si>
  <si>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</si>
  <si>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</si>
  <si>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</si>
  <si>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</si>
  <si>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</si>
  <si>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</si>
  <si>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</si>
  <si>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</si>
  <si>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</si>
  <si>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</si>
  <si>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</si>
  <si>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</si>
  <si>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</si>
  <si>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</si>
  <si>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</si>
  <si>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</si>
  <si>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</si>
  <si>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</si>
  <si>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</si>
  <si>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</si>
  <si>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</si>
  <si>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</si>
  <si>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</si>
  <si>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</si>
  <si>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</si>
  <si>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</si>
  <si>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</si>
  <si>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</si>
  <si>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</si>
  <si>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</si>
  <si>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</si>
  <si>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</si>
  <si>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</si>
  <si>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</si>
  <si>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</si>
  <si>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</si>
  <si>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</si>
  <si>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</si>
  <si>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</si>
  <si>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</si>
  <si>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</si>
  <si>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</si>
  <si>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</si>
  <si>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</si>
  <si>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</si>
  <si>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</si>
  <si>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</si>
  <si>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</si>
  <si>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</si>
  <si>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</si>
  <si>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</si>
  <si>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</si>
  <si>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</si>
  <si>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</si>
  <si>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</si>
  <si>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</si>
  <si>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</si>
  <si>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</si>
  <si>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</si>
  <si>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</si>
  <si>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</si>
  <si>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</si>
  <si>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</si>
  <si>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</si>
  <si>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</si>
  <si>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</si>
  <si>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</si>
  <si>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</si>
  <si>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</si>
  <si>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</si>
  <si>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</si>
  <si>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</si>
  <si>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</si>
  <si>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</si>
  <si>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</si>
  <si>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</si>
  <si>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</si>
  <si>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</si>
  <si>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</si>
  <si>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</si>
  <si>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</si>
  <si>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</si>
  <si>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</si>
  <si>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</si>
  <si>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</si>
  <si>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</si>
  <si>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</si>
  <si>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</si>
  <si>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</si>
  <si>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</si>
  <si>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</si>
  <si>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</si>
  <si>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</si>
  <si>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</si>
  <si>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</si>
  <si>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</si>
  <si>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</si>
  <si>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</si>
  <si>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</si>
  <si>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</si>
  <si>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</si>
  <si>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</si>
  <si>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</si>
  <si>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</si>
  <si>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</si>
  <si>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</si>
  <si>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</si>
  <si>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</si>
  <si>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</si>
  <si>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</si>
  <si>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</si>
  <si>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</si>
  <si>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</si>
  <si>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</si>
  <si>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</si>
  <si>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</si>
  <si>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</si>
  <si>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</si>
  <si>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</si>
  <si>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</si>
  <si>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</si>
  <si>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</si>
  <si>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</si>
  <si>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</si>
  <si>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</si>
  <si>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</si>
  <si>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</si>
  <si>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</si>
  <si>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</si>
  <si>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</si>
  <si>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</si>
  <si>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</si>
  <si>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</si>
  <si>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</si>
  <si>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</si>
  <si>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</si>
  <si>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</si>
  <si>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</si>
  <si>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</si>
  <si>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</si>
  <si>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</si>
  <si>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</si>
  <si>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</si>
  <si>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</si>
  <si>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</si>
  <si>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</si>
  <si>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</si>
  <si>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</si>
  <si>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</si>
  <si>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</si>
  <si>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</si>
  <si>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</si>
  <si>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</si>
  <si>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</si>
  <si>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</si>
  <si>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</si>
  <si>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</si>
  <si>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</si>
  <si>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</si>
  <si>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</si>
  <si>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</si>
  <si>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</si>
  <si>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</si>
  <si>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</si>
  <si>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</si>
  <si>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</si>
  <si>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</si>
  <si>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</si>
  <si>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</si>
  <si>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</si>
  <si>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</si>
  <si>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</si>
  <si>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</si>
  <si>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</si>
  <si>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</si>
  <si>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</si>
  <si>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</si>
  <si>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</si>
  <si>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</si>
  <si>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</si>
  <si>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</si>
  <si>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</si>
  <si>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</si>
  <si>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</si>
  <si>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</si>
  <si>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</si>
  <si>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</si>
  <si>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</si>
  <si>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</si>
  <si>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</si>
  <si>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</si>
  <si>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</si>
  <si>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</si>
  <si>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</si>
  <si>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</si>
  <si>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</si>
  <si>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</si>
  <si>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</si>
  <si>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</si>
  <si>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</si>
  <si>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</si>
  <si>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</si>
  <si>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</si>
  <si>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</si>
  <si>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</si>
  <si>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</si>
  <si>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</si>
  <si>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</si>
  <si>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</si>
  <si>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</si>
  <si>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</si>
  <si>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</si>
  <si>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</si>
  <si>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</si>
  <si>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</si>
  <si>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</si>
  <si>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</si>
  <si>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</si>
  <si>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</si>
  <si>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</si>
  <si>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</si>
  <si>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</si>
  <si>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</si>
  <si>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</si>
  <si>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</si>
  <si>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</si>
  <si>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</si>
  <si>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</si>
  <si>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</si>
  <si>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</si>
  <si>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</si>
  <si>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</si>
  <si>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</si>
  <si>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</si>
  <si>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</si>
  <si>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</si>
  <si>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</si>
  <si>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</si>
  <si>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</si>
  <si>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</si>
  <si>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</si>
  <si>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</si>
  <si>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</si>
  <si>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</si>
  <si>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</si>
  <si>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</si>
  <si>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</si>
  <si>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</si>
  <si>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</si>
  <si>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</si>
  <si>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</si>
  <si>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</si>
  <si>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</si>
  <si>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</si>
  <si>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</si>
  <si>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</si>
  <si>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</si>
  <si>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</si>
  <si>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</si>
  <si>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</si>
  <si>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</si>
  <si>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</si>
  <si>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</si>
  <si>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</si>
  <si>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</si>
  <si>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</si>
  <si>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</si>
  <si>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</si>
  <si>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</si>
  <si>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</si>
  <si>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</si>
  <si>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</si>
  <si>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</si>
  <si>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</si>
  <si>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</si>
  <si>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</si>
  <si>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</si>
  <si>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</si>
  <si>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</si>
  <si>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</si>
  <si>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</si>
  <si>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</si>
  <si>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</si>
  <si>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</si>
  <si>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</si>
  <si>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</si>
  <si>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</si>
  <si>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</si>
  <si>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</si>
  <si>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</si>
  <si>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</si>
  <si>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</si>
  <si>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</si>
  <si>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</si>
  <si>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</si>
  <si>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</si>
  <si>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</si>
  <si>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</si>
  <si>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</si>
  <si>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</si>
  <si>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</si>
  <si>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</si>
  <si>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</si>
  <si>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</si>
  <si>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</si>
  <si>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</si>
  <si>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</si>
  <si>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</si>
  <si>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</si>
  <si>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</si>
  <si>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</si>
  <si>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</si>
  <si>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</si>
  <si>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</si>
  <si>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</si>
  <si>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</si>
  <si>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</si>
  <si>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</si>
  <si>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</si>
  <si>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</si>
  <si>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</si>
  <si>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</si>
  <si>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</si>
  <si>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</si>
  <si>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</si>
  <si>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</si>
  <si>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</si>
  <si>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</si>
  <si>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</si>
  <si>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</si>
  <si>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</si>
  <si>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</si>
  <si>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</si>
  <si>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</si>
  <si>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</si>
  <si>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</si>
  <si>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</si>
  <si>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</si>
  <si>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</si>
  <si>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</si>
  <si>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</si>
  <si>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</si>
  <si>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</si>
  <si>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</si>
  <si>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</si>
  <si>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</si>
  <si>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</si>
  <si>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</si>
  <si>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</si>
  <si>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</si>
  <si>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</si>
  <si>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</si>
  <si>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</si>
  <si>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</si>
  <si>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</si>
  <si>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</si>
  <si>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</si>
  <si>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</si>
  <si>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</si>
  <si>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</si>
  <si>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</si>
  <si>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</si>
  <si>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</si>
  <si>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</si>
  <si>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</si>
  <si>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</si>
  <si>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</si>
  <si>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</si>
  <si>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</si>
  <si>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</si>
  <si>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</si>
  <si>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</si>
  <si>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</si>
  <si>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</si>
  <si>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</si>
  <si>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</si>
  <si>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</si>
  <si>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</si>
  <si>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</si>
  <si>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</si>
  <si>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</si>
  <si>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</si>
  <si>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</si>
  <si>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</si>
  <si>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</si>
  <si>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</si>
  <si>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</si>
  <si>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</si>
  <si>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</si>
  <si>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</si>
  <si>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</si>
  <si>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</si>
  <si>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</si>
  <si>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</si>
  <si>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</si>
  <si>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</si>
  <si>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</si>
  <si>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</si>
  <si>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</si>
  <si>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</si>
  <si>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</si>
  <si>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</si>
  <si>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</si>
  <si>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</si>
  <si>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</si>
  <si>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</si>
  <si>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</si>
  <si>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</si>
  <si>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</si>
  <si>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</si>
  <si>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</si>
  <si>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</si>
  <si>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</si>
  <si>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</si>
  <si>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</si>
  <si>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</si>
  <si>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</si>
  <si>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</si>
  <si>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</si>
  <si>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</si>
  <si>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</si>
  <si>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</si>
  <si>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</si>
  <si>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</si>
  <si>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</si>
  <si>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</si>
  <si>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</si>
  <si>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</si>
  <si>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</si>
  <si>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</si>
  <si>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</si>
  <si>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</si>
  <si>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</si>
  <si>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</si>
  <si>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</si>
  <si>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</si>
  <si>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</si>
  <si>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</si>
  <si>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</si>
  <si>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</si>
  <si>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</si>
  <si>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</si>
  <si>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</si>
  <si>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</si>
  <si>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</si>
  <si>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</si>
  <si>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</si>
  <si>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</si>
  <si>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</si>
  <si>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</si>
  <si>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</si>
  <si>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</si>
  <si>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</si>
  <si>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</si>
  <si>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</si>
  <si>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</si>
  <si>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</si>
  <si>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</si>
  <si>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</si>
  <si>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</si>
  <si>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</si>
  <si>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</si>
  <si>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</si>
  <si>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</si>
  <si>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</si>
  <si>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</si>
  <si>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</si>
  <si>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</si>
  <si>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</si>
  <si>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</si>
  <si>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</si>
  <si>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</si>
  <si>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</si>
  <si>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</si>
  <si>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</si>
  <si>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</si>
  <si>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</si>
  <si>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</si>
  <si>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</si>
  <si>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</si>
  <si>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</si>
  <si>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</si>
  <si>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</si>
  <si>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</si>
  <si>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</si>
  <si>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</si>
  <si>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</si>
  <si>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</si>
  <si>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</si>
  <si>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</si>
  <si>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</si>
  <si>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</si>
  <si>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</si>
  <si>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</si>
  <si>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</si>
  <si>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</si>
  <si>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</si>
  <si>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</si>
  <si>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</si>
  <si>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</si>
  <si>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</si>
  <si>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</si>
  <si>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</si>
  <si>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</si>
  <si>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</si>
  <si>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</si>
  <si>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</si>
  <si>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</si>
  <si>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</si>
  <si>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</si>
  <si>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</si>
  <si>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</si>
  <si>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</si>
  <si>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</si>
  <si>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</si>
  <si>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</si>
  <si>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</si>
  <si>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</si>
  <si>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</si>
  <si>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</si>
  <si>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</si>
  <si>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</si>
  <si>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</si>
  <si>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</si>
  <si>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</si>
  <si>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</si>
  <si>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</si>
  <si>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</si>
  <si>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</si>
  <si>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</si>
  <si>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</si>
  <si>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</si>
  <si>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</si>
  <si>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</si>
  <si>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</si>
  <si>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</si>
  <si>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</si>
  <si>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</si>
  <si>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</si>
  <si>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</si>
  <si>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</si>
  <si>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</si>
  <si>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</si>
  <si>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</si>
  <si>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</si>
  <si>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</si>
  <si>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</si>
  <si>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</si>
  <si>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</si>
  <si>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</si>
  <si>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</si>
  <si>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</si>
  <si>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</si>
  <si>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</si>
  <si>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</si>
  <si>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</si>
  <si>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</si>
  <si>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</si>
  <si>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</si>
  <si>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</si>
  <si>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</si>
  <si>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</si>
  <si>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</si>
  <si>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</si>
  <si>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</si>
  <si>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</si>
  <si>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</si>
  <si>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</si>
  <si>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</si>
  <si>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</si>
  <si>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</si>
  <si>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</si>
  <si>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</si>
  <si>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</si>
  <si>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</si>
  <si>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</si>
  <si>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</si>
  <si>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</si>
  <si>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</si>
  <si>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</si>
  <si>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</si>
  <si>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</si>
  <si>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</si>
  <si>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</si>
  <si>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</si>
  <si>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</si>
  <si>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</si>
  <si>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</si>
  <si>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</si>
  <si>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</si>
  <si>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</si>
  <si>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</si>
  <si>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</si>
  <si>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</si>
  <si>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</si>
  <si>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</si>
  <si>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</si>
  <si>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</si>
  <si>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</si>
  <si>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</si>
  <si>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</si>
  <si>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</si>
  <si>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</si>
  <si>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</si>
  <si>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</si>
  <si>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</si>
  <si>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</si>
  <si>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</si>
  <si>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</si>
  <si>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</si>
  <si>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</si>
  <si>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</si>
  <si>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</si>
  <si>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</si>
  <si>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</si>
  <si>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</si>
  <si>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</si>
  <si>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</si>
  <si>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</si>
  <si>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</si>
  <si>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</si>
  <si>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</si>
  <si>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</si>
  <si>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</si>
  <si>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</si>
  <si>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</si>
  <si>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</si>
  <si>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</si>
  <si>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</si>
  <si>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</si>
  <si>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</si>
  <si>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</si>
  <si>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</si>
  <si>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</si>
  <si>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</si>
  <si>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</si>
  <si>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</si>
  <si>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</si>
  <si>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</si>
  <si>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</si>
  <si>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</si>
  <si>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</si>
  <si>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</si>
  <si>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</si>
  <si>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</si>
  <si>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</si>
  <si>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</si>
  <si>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</si>
  <si>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</si>
  <si>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</si>
  <si>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</si>
  <si>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</si>
  <si>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</si>
  <si>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</si>
  <si>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</si>
  <si>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</si>
  <si>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</si>
  <si>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</si>
  <si>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</si>
  <si>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</si>
  <si>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</si>
  <si>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</si>
  <si>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</si>
  <si>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</si>
  <si>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</si>
  <si>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</si>
  <si>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</si>
  <si>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</si>
  <si>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</si>
  <si>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</si>
  <si>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</si>
  <si>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</si>
  <si>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</si>
  <si>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</si>
  <si>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</si>
  <si>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</si>
  <si>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</si>
  <si>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</si>
  <si>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</si>
  <si>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</si>
  <si>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</si>
  <si>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</si>
  <si>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</si>
  <si>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</si>
  <si>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</si>
  <si>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</si>
  <si>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</si>
  <si>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a - tenis - bežné transfery</t>
  </si>
  <si>
    <t>Juniorský turnaj ITF WTT J200 " The 32th Slovak Junior Indoor U18 2025", 6.-12.1.2025, Bratislava, počet účastníkov: 110</t>
  </si>
  <si>
    <t>FD 20011</t>
  </si>
  <si>
    <t xml:space="preserve">rozh.ITF J200 KE F=1/2025  (nákl.stredisko:ITF U18)  </t>
  </si>
  <si>
    <t>33897166</t>
  </si>
  <si>
    <t>Ing. Jarmila Kováčová</t>
  </si>
  <si>
    <t xml:space="preserve">cestovné náklady   (nákl.stredisko:ITF U18)  </t>
  </si>
  <si>
    <t>FD 20012</t>
  </si>
  <si>
    <t xml:space="preserve">rozh.ITF KE 11.1.25   (nákl.stredisko:ITF U18)  </t>
  </si>
  <si>
    <t>51824663</t>
  </si>
  <si>
    <t>Matej Klobušovský</t>
  </si>
  <si>
    <t xml:space="preserve">cestovné náklady   (nákl.stredisko:ITF WTT)  </t>
  </si>
  <si>
    <t>FD 20035</t>
  </si>
  <si>
    <t xml:space="preserve">masér ITF 200 F=101/2025/10  (nákl.stredisko:ITF U18)  </t>
  </si>
  <si>
    <t>53420276</t>
  </si>
  <si>
    <t>Martin Jesenský</t>
  </si>
  <si>
    <t>FD 20043</t>
  </si>
  <si>
    <t xml:space="preserve">nájom rádiostaníc ITF   (nákl.stredisko:ITF U18)  </t>
  </si>
  <si>
    <t>30841275</t>
  </si>
  <si>
    <t>R K S, spol. s r.o.</t>
  </si>
  <si>
    <t>FD 20127</t>
  </si>
  <si>
    <t xml:space="preserve">lopty ITF U18   (nákl.stredisko:ITF U18)  </t>
  </si>
  <si>
    <t>06223524</t>
  </si>
  <si>
    <t>DSC sport s.r.o.</t>
  </si>
  <si>
    <t>FD 20148</t>
  </si>
  <si>
    <t xml:space="preserve">ubyt. ITF U18 J200   (nákl.stredisko:ITF U18)  </t>
  </si>
  <si>
    <t>47085452</t>
  </si>
  <si>
    <t>MARPET s.r.o.</t>
  </si>
  <si>
    <t>FD 20149</t>
  </si>
  <si>
    <t>FD 20168</t>
  </si>
  <si>
    <t xml:space="preserve">ubyt. X062 F=FA-32300  (nákl.stredisko:ITF U18) prac.cesta:Švédsko, Stockholm U14, od 22.02.2025 do 01.03.2025, LET, osôb:6(5+1+0) </t>
  </si>
  <si>
    <t>35880899</t>
  </si>
  <si>
    <t>Hotel SET, s.r.o.</t>
  </si>
  <si>
    <t>FD 20199</t>
  </si>
  <si>
    <t xml:space="preserve">ubyt. X077 F=FA-32332  (nákl.stredisko:ITF U18) prac.cesta:Turecko, Antalya, ITF18, J100, od 05.03.2025 do 16.03.2025, LET, osôb:9(7+2+0) </t>
  </si>
  <si>
    <t>ID 25003</t>
  </si>
  <si>
    <t xml:space="preserve">cestovné ITF J200   (nákl.stredisko:ITF U18)  </t>
  </si>
  <si>
    <t>Lešniak Tibor, Ing.</t>
  </si>
  <si>
    <t>V 42012</t>
  </si>
  <si>
    <t xml:space="preserve">61,56l PHM ITF J200 BA655TB  (nákl.stredisko:ITF U18)  </t>
  </si>
  <si>
    <t>31322832</t>
  </si>
  <si>
    <t>SLOVNAFT, a.s.</t>
  </si>
  <si>
    <t>V 42024</t>
  </si>
  <si>
    <t xml:space="preserve">SC SR 01/25 strava  (nákl.stredisko:ITF U18)  </t>
  </si>
  <si>
    <t>Mgr. Jaroslav Balaš</t>
  </si>
  <si>
    <t>V 42560</t>
  </si>
  <si>
    <t xml:space="preserve">SC SR 08/25 strava  (nákl.stredisko:ITF U18)  </t>
  </si>
  <si>
    <t>40324885</t>
  </si>
  <si>
    <t>Záthurecký Martin, Mgr.</t>
  </si>
  <si>
    <t>V 42626</t>
  </si>
  <si>
    <t xml:space="preserve">SC SR 09/25   (nákl.stredisko:ITF U18)  </t>
  </si>
  <si>
    <t>Horváth Rudolf</t>
  </si>
  <si>
    <t>FD 20145</t>
  </si>
  <si>
    <t xml:space="preserve">pren.kurt.ITF J200     </t>
  </si>
  <si>
    <t>50152742</t>
  </si>
  <si>
    <t>NTC Košice, a.s.</t>
  </si>
  <si>
    <t>Podujatie: Billie Jean King Cup stretnutie v skupine Slovensko, USA, Dánsko, 11.-13.4.2025,  počet športovcov - po 5 každom tíme + realizačné tímy (kapitán, lekár, fyzioterapeut, masér, kondičný tréner, spraringový hráči, vypletač)</t>
  </si>
  <si>
    <t>FD 20117</t>
  </si>
  <si>
    <t xml:space="preserve">obleč. BJKC 25 F=11.3452698  (nákl.stredisko:BJKC skupina 04/2025)  </t>
  </si>
  <si>
    <t>JOMA SPORT, S.A.</t>
  </si>
  <si>
    <t>FD 20118</t>
  </si>
  <si>
    <t xml:space="preserve">obleč. BJKC 25 F=11.345870  (nákl.stredisko:BJKC skupina 04/2025)  </t>
  </si>
  <si>
    <t>FD 20137</t>
  </si>
  <si>
    <t xml:space="preserve">oblečenie BJKC 25 F=11.3462941  (nákl.stredisko:BJKC skupina 04/2025)  </t>
  </si>
  <si>
    <t>FD 20152</t>
  </si>
  <si>
    <t xml:space="preserve">oblečenie zberači F=11.3466956  (nákl.stredisko:BJKC skupina 04/2025)  </t>
  </si>
  <si>
    <t xml:space="preserve">DPH 23% samozdanenie   (nákl.stredisko:BJKC skupina 04/2025)  </t>
  </si>
  <si>
    <t>FD 20229</t>
  </si>
  <si>
    <t xml:space="preserve">lopty BJKC   (nákl.stredisko:BJKC skupina 04/2025)  </t>
  </si>
  <si>
    <t xml:space="preserve">samozdanenie   (nákl.stredisko:BJKC skupina 04/2025)  </t>
  </si>
  <si>
    <t>FD 20231</t>
  </si>
  <si>
    <t xml:space="preserve">colne vyhlásenie,zast.   (nákl.stredisko:BJKC skupina 04/2025)  </t>
  </si>
  <si>
    <t>41886291</t>
  </si>
  <si>
    <t>Denisa Marušincová</t>
  </si>
  <si>
    <t>FD 20236</t>
  </si>
  <si>
    <t xml:space="preserve">zástavky BJKC   (nákl.stredisko:BJKC skupina 04/2025)  </t>
  </si>
  <si>
    <t>35802987</t>
  </si>
  <si>
    <t>TEX - PRINT výrobné družstvo</t>
  </si>
  <si>
    <t>FD 20310</t>
  </si>
  <si>
    <t xml:space="preserve">ubyt.Jamrichová F=FA32771  (nákl.stredisko:BJKC skupina 04/2025)  </t>
  </si>
  <si>
    <t>FD 20312</t>
  </si>
  <si>
    <t xml:space="preserve">vyplet.servis BJKC   (nákl.stredisko:BJKC skupina 04/2025)  </t>
  </si>
  <si>
    <t>52195244</t>
  </si>
  <si>
    <t>Vachy Sport s.r.o.</t>
  </si>
  <si>
    <t>FD 20314</t>
  </si>
  <si>
    <t xml:space="preserve">rozhodca BJKC   (nákl.stredisko:BJKC skupina 04/2025)  </t>
  </si>
  <si>
    <t>Ogurčáková Martina</t>
  </si>
  <si>
    <t xml:space="preserve">ostatné náklady   (nákl.stredisko:BJKC skupina 04/2025)  </t>
  </si>
  <si>
    <t>FD 20315</t>
  </si>
  <si>
    <t xml:space="preserve">rozhodca BJKC F=6/2025  (nákl.stredisko:BJKC skupina 04/2025)  </t>
  </si>
  <si>
    <t xml:space="preserve">cestovné   (nákl.stredisko:BJKC skupina 04/2025)  </t>
  </si>
  <si>
    <t xml:space="preserve">stravné   (nákl.stredisko:BJKC skupina 04/2025)  </t>
  </si>
  <si>
    <t>FD 20349</t>
  </si>
  <si>
    <t xml:space="preserve">moder.a tlmoč.BJKC F=4/2025  (nákl.stredisko:BJKC skupina 04/2025)  </t>
  </si>
  <si>
    <t>40836231</t>
  </si>
  <si>
    <t>Martin Sonoga, Mgr.</t>
  </si>
  <si>
    <t>FD 20351</t>
  </si>
  <si>
    <t xml:space="preserve">fyzio BJKC   (nákl.stredisko:BJKC skupina 04/2025)  </t>
  </si>
  <si>
    <t>46651021</t>
  </si>
  <si>
    <t>Rebalance s.r.o.</t>
  </si>
  <si>
    <t>FD 20354</t>
  </si>
  <si>
    <t xml:space="preserve">moderator BJKC F=05/2025  (nákl.stredisko:BJKC skupina 04/2025)  </t>
  </si>
  <si>
    <t>52976572</t>
  </si>
  <si>
    <t>Marián Niton</t>
  </si>
  <si>
    <t>FD 20360</t>
  </si>
  <si>
    <t xml:space="preserve">práčovňa BJKC   (nákl.stredisko:BJKC skupina 04/2025)  </t>
  </si>
  <si>
    <t>46576746</t>
  </si>
  <si>
    <t>Lika Servis, s.r.o.</t>
  </si>
  <si>
    <t>FD 20362</t>
  </si>
  <si>
    <t xml:space="preserve">lek.zabez.BJKC   (nákl.stredisko:BJKC skupina 04/2025)  </t>
  </si>
  <si>
    <t>36233404</t>
  </si>
  <si>
    <t>S &amp; A, spol. s.r.o.</t>
  </si>
  <si>
    <t>FD 20363</t>
  </si>
  <si>
    <t xml:space="preserve">lek.zab.BJKC   (nákl.stredisko:BJKC skupina 04/2025)  </t>
  </si>
  <si>
    <t>54014611</t>
  </si>
  <si>
    <t>Oshemmed s.r.o.</t>
  </si>
  <si>
    <t>FD 20364</t>
  </si>
  <si>
    <t xml:space="preserve">vodič BJKC   (nákl.stredisko:BJKC skupina 04/2025)  </t>
  </si>
  <si>
    <t>52188906</t>
  </si>
  <si>
    <t>Quickstart s.r.o.</t>
  </si>
  <si>
    <t>FD 20378</t>
  </si>
  <si>
    <t xml:space="preserve">príprava  BJKC   (nákl.stredisko:BJKC skupina 04/2025)  </t>
  </si>
  <si>
    <t>Ing. Petra Chamillová</t>
  </si>
  <si>
    <t xml:space="preserve">web BJKC   (nákl.stredisko:BJKC skupina 04/2025)  </t>
  </si>
  <si>
    <t>FD 20381</t>
  </si>
  <si>
    <t xml:space="preserve">nájom rádiostaníc BJKC   (nákl.stredisko:BJKC skupina 04/2025)  </t>
  </si>
  <si>
    <t>FD 20389</t>
  </si>
  <si>
    <t xml:space="preserve">ceny BJKC   (nákl.stredisko:BJKC skupina 04/2025)  </t>
  </si>
  <si>
    <t>35774282</t>
  </si>
  <si>
    <t>Victory sport, spol. s r.o.</t>
  </si>
  <si>
    <t>FD 20408</t>
  </si>
  <si>
    <t xml:space="preserve">oblečenie F=11.3515704  (nákl.stredisko:BJKC skupina 04/2025)  </t>
  </si>
  <si>
    <t>FD 20465</t>
  </si>
  <si>
    <t xml:space="preserve">odmena BJKC F=022025  (nákl.stredisko:BJKC skupina 04/2025)  </t>
  </si>
  <si>
    <t>50039075</t>
  </si>
  <si>
    <t>PROLIP TENNIS, s. r. o.</t>
  </si>
  <si>
    <t>FD 20471</t>
  </si>
  <si>
    <t xml:space="preserve">pom.práce BJKC   (nákl.stredisko:BJKC skupina 04/2025)  </t>
  </si>
  <si>
    <t>55262791</t>
  </si>
  <si>
    <t>Adrián Miko</t>
  </si>
  <si>
    <t>FD 20472</t>
  </si>
  <si>
    <t>46179283</t>
  </si>
  <si>
    <t>Mário Miko</t>
  </si>
  <si>
    <t>FD 20505</t>
  </si>
  <si>
    <t>Róbert Štinger - Stingi</t>
  </si>
  <si>
    <t>FD 20506</t>
  </si>
  <si>
    <t>50908545</t>
  </si>
  <si>
    <t>Tomáš Dekan</t>
  </si>
  <si>
    <t>ID 25024</t>
  </si>
  <si>
    <t xml:space="preserve">cest.a str. rozhodc. BJKC SVK USA DEN  (nákl.stredisko:BJKC skupina 04/2025)  </t>
  </si>
  <si>
    <t>Belanská Petra</t>
  </si>
  <si>
    <t>Mgr. Andrea Hubeková</t>
  </si>
  <si>
    <t>40493369</t>
  </si>
  <si>
    <t>Uhrík Radoslav</t>
  </si>
  <si>
    <t>Vrábel Emil, Ing.</t>
  </si>
  <si>
    <t>V 42205</t>
  </si>
  <si>
    <t xml:space="preserve">vlajka USA na BJKC   (nákl.stredisko:BJKC skupina 04/2025)  </t>
  </si>
  <si>
    <t>17315786</t>
  </si>
  <si>
    <t>2U spol. s r.o.</t>
  </si>
  <si>
    <t>V 42267</t>
  </si>
  <si>
    <t xml:space="preserve">DZ AT BJKC SVK USA DEN AA295EX  (nákl.stredisko:BJKC skupina 04/2025)  </t>
  </si>
  <si>
    <t>GST GmbH</t>
  </si>
  <si>
    <t>V 42268</t>
  </si>
  <si>
    <t xml:space="preserve">park. BJKC SVK USA DEN AA295EX  (nákl.stredisko:BJKC skupina 04/2025)  </t>
  </si>
  <si>
    <t>Flughafen Wien Aktiengesellschaft</t>
  </si>
  <si>
    <t>V 42269</t>
  </si>
  <si>
    <t xml:space="preserve">30,49l PHM BJKC AA295EX  (nákl.stredisko:BJKC skupina 04/2025)  </t>
  </si>
  <si>
    <t>Peško Samuel Eoin</t>
  </si>
  <si>
    <t xml:space="preserve">43,10l PHM BJKC AA295EX  (nákl.stredisko:BJKC skupina 04/2025)  </t>
  </si>
  <si>
    <t>V 42270</t>
  </si>
  <si>
    <t xml:space="preserve">DZ AT BJKC SVK USA DEN EL192EF  (nákl.stredisko:BJKC skupina 04/2025)  </t>
  </si>
  <si>
    <t>00604381</t>
  </si>
  <si>
    <t>OMV Slovensko s.r.o.</t>
  </si>
  <si>
    <t>V 42271</t>
  </si>
  <si>
    <t xml:space="preserve">park. BJKC SVK USA DEN EL192EF  (nákl.stredisko:BJKC skupina 04/2025)  </t>
  </si>
  <si>
    <t>V 42272</t>
  </si>
  <si>
    <t xml:space="preserve">DZ AT BJKC SVK USA DEN AA948JO  (nákl.stredisko:BJKC skupina 04/2025)  </t>
  </si>
  <si>
    <t>V 42273</t>
  </si>
  <si>
    <t xml:space="preserve">park. BJKC SVK USA DEN AA948JO  (nákl.stredisko:BJKC skupina 04/2025)  </t>
  </si>
  <si>
    <t>46455141</t>
  </si>
  <si>
    <t>OMEGA Investments a.s.</t>
  </si>
  <si>
    <t>V 42274</t>
  </si>
  <si>
    <t>V 42275</t>
  </si>
  <si>
    <t xml:space="preserve">16,47l PHM BJKC AA948JO  (nákl.stredisko:BJKC skupina 04/2025)  </t>
  </si>
  <si>
    <t>Nina Plešková</t>
  </si>
  <si>
    <t xml:space="preserve">20,14l PHM BJKC AA948JO  (nákl.stredisko:BJKC skupina 04/2025)  </t>
  </si>
  <si>
    <t xml:space="preserve">32,49l PHM BJKC AA948JO  (nákl.stredisko:BJKC skupina 04/2025)  </t>
  </si>
  <si>
    <t xml:space="preserve">19,76l PHM BJKC AA948JO  (nákl.stredisko:BJKC skupina 04/2025)  </t>
  </si>
  <si>
    <t xml:space="preserve">9,88l PHM BJKC AA948JO  (nákl.stredisko:BJKC skupina 04/2025)  </t>
  </si>
  <si>
    <t xml:space="preserve">32,95l PHM BJKC AA948JO  (nákl.stredisko:BJKC skupina 04/2025)  </t>
  </si>
  <si>
    <t xml:space="preserve">31,05l PHM BJKC AA948JO  (nákl.stredisko:BJKC skupina 04/2025)  </t>
  </si>
  <si>
    <t>V 42276</t>
  </si>
  <si>
    <t xml:space="preserve">DZ AT BJKC SVK USA DEN AA767GR  (nákl.stredisko:BJKC skupina 04/2025)  </t>
  </si>
  <si>
    <t>V 42277</t>
  </si>
  <si>
    <t xml:space="preserve">park. BJKC SVK USA DEN AA767GR  (nákl.stredisko:BJKC skupina 04/2025)  </t>
  </si>
  <si>
    <t>V 42278</t>
  </si>
  <si>
    <t xml:space="preserve">54,46l PHM BJKC AA767GR  (nákl.stredisko:BJKC skupina 04/2025)  </t>
  </si>
  <si>
    <t>Thomas Hessel</t>
  </si>
  <si>
    <t xml:space="preserve">67,87l PHM BJKC AA767GR  (nákl.stredisko:BJKC skupina 04/2025)  </t>
  </si>
  <si>
    <t xml:space="preserve">9,73l PHM BJKC AA767GR  (nákl.stredisko:BJKC skupina 04/2025)  </t>
  </si>
  <si>
    <t>V 42279</t>
  </si>
  <si>
    <t xml:space="preserve">DZ AT BJKC SVK USA DEN EL537AF  (nákl.stredisko:BJKC skupina 04/2025)  </t>
  </si>
  <si>
    <t>V 42280</t>
  </si>
  <si>
    <t xml:space="preserve">park. BJKC SVK USA DEN EL537AF  (nákl.stredisko:BJKC skupina 04/2025)  </t>
  </si>
  <si>
    <t>35825600</t>
  </si>
  <si>
    <t>EUROVEA, a. s.</t>
  </si>
  <si>
    <t>V 42281</t>
  </si>
  <si>
    <t>35853891</t>
  </si>
  <si>
    <t>V 42282</t>
  </si>
  <si>
    <t xml:space="preserve">DZ AT BJKC SVK USA DEN EL535AF  (nákl.stredisko:BJKC skupina 04/2025)  </t>
  </si>
  <si>
    <t>RÖSSLER Tankstellenbetriebs GmbH</t>
  </si>
  <si>
    <t>V 42283</t>
  </si>
  <si>
    <t xml:space="preserve">umytie auta BJKC EL535AF  (nákl.stredisko:BJKC skupina 04/2025)  </t>
  </si>
  <si>
    <t>V 42284</t>
  </si>
  <si>
    <t xml:space="preserve">park. BJKC SVK USA DEN EL535AF  (nákl.stredisko:BJKC skupina 04/2025)  </t>
  </si>
  <si>
    <t>35884916</t>
  </si>
  <si>
    <t>Letisko M. R. Štefánika</t>
  </si>
  <si>
    <t>V 42285</t>
  </si>
  <si>
    <t>50861930</t>
  </si>
  <si>
    <t>Stanica Nivy s. r. o.</t>
  </si>
  <si>
    <t>V 42286</t>
  </si>
  <si>
    <t>V 42287</t>
  </si>
  <si>
    <t xml:space="preserve">DZ AT BJKC SVK USA DEN AA401EN  (nákl.stredisko:BJKC skupina 04/2025)  </t>
  </si>
  <si>
    <t>V 42288</t>
  </si>
  <si>
    <t xml:space="preserve">park. BJKC SVK USA DEN AA401EN  (nákl.stredisko:BJKC skupina 04/2025)  </t>
  </si>
  <si>
    <t>V 42289</t>
  </si>
  <si>
    <t xml:space="preserve">45,81l PHM BJKC AA401EN  (nákl.stredisko:BJKC skupina 04/2025)  </t>
  </si>
  <si>
    <t>Peter Kriška</t>
  </si>
  <si>
    <t xml:space="preserve">28,97l PHM BJKC AA401EN  (nákl.stredisko:BJKC skupina 04/2025)  </t>
  </si>
  <si>
    <t xml:space="preserve">27,03l PHM BJKC AA401EN  (nákl.stredisko:BJKC skupina 04/2025)  </t>
  </si>
  <si>
    <t>V 42290</t>
  </si>
  <si>
    <t xml:space="preserve">DZ AT BJKC SVK USA DEN AA222GR  (nákl.stredisko:BJKC skupina 04/2025)  </t>
  </si>
  <si>
    <t>V 42291</t>
  </si>
  <si>
    <t xml:space="preserve">park. BJKC SVK USA DEN AA222GR  (nákl.stredisko:BJKC skupina 04/2025)  </t>
  </si>
  <si>
    <t>V 42292</t>
  </si>
  <si>
    <t xml:space="preserve">umytie auta BJKC AA222GR  (nákl.stredisko:BJKC skupina 04/2025)  </t>
  </si>
  <si>
    <t>V 42293</t>
  </si>
  <si>
    <t xml:space="preserve">46,53l PHM BJKC AA222GR  (nákl.stredisko:BJKC skupina 04/2025)  </t>
  </si>
  <si>
    <t>43347100</t>
  </si>
  <si>
    <t>Daniel Kuruc</t>
  </si>
  <si>
    <t xml:space="preserve">50,06l PHM BJKC AA222GR  (nákl.stredisko:BJKC skupina 04/2025)  </t>
  </si>
  <si>
    <t xml:space="preserve">8,76l PHM BJKC AA222GR  (nákl.stredisko:BJKC skupina 04/2025)  </t>
  </si>
  <si>
    <t xml:space="preserve">41,21l PHM BJKC AA222GR  (nákl.stredisko:BJKC skupina 04/2025)  </t>
  </si>
  <si>
    <t>V 42294</t>
  </si>
  <si>
    <t xml:space="preserve">park. BJKC SVK USA DEN AA780GR  (nákl.stredisko:BJKC skupina 04/2025)  </t>
  </si>
  <si>
    <t>V 42295</t>
  </si>
  <si>
    <t xml:space="preserve">29,25l PHM BJKC AA780GR  (nákl.stredisko:BJKC skupina 04/2025)  </t>
  </si>
  <si>
    <t>Filip Forró</t>
  </si>
  <si>
    <t xml:space="preserve">29,63l PHM BJKC AA780GR  (nákl.stredisko:BJKC skupina 04/2025)  </t>
  </si>
  <si>
    <t xml:space="preserve">32,01l PHM BJKC AA780GR  (nákl.stredisko:BJKC skupina 04/2025)  </t>
  </si>
  <si>
    <t xml:space="preserve">DZ AT BJKC SVK USA DEN AA780GR  (nákl.stredisko:BJKC skupina 04/2025)  </t>
  </si>
  <si>
    <t>V 42296</t>
  </si>
  <si>
    <t xml:space="preserve">34,23l PHM BJKC AA881FA  (nákl.stredisko:BJKC skupina 04/2025)  </t>
  </si>
  <si>
    <t>56127464</t>
  </si>
  <si>
    <t>Matej Macháček</t>
  </si>
  <si>
    <t>V 42320</t>
  </si>
  <si>
    <t xml:space="preserve">SC SR 04/25   (nákl.stredisko:BJKC skupina 04/2025)  </t>
  </si>
  <si>
    <t>FD 29005</t>
  </si>
  <si>
    <t xml:space="preserve">záloha nájom BJKC     </t>
  </si>
  <si>
    <t>FD 20403</t>
  </si>
  <si>
    <t xml:space="preserve">prenájom CTD BJKC + služby spojené s prenájmom  (nákl.stredisko:BJKC skupina 04/2025)  </t>
  </si>
  <si>
    <t>FD 20350</t>
  </si>
  <si>
    <t xml:space="preserve">zabez.výp.tech. BJKC     </t>
  </si>
  <si>
    <t>48246468</t>
  </si>
  <si>
    <t>IZOCOM, s.r.o.</t>
  </si>
  <si>
    <t>V 42380</t>
  </si>
  <si>
    <t xml:space="preserve">SR, Košice X159 strava,cestovné  (nákl.stredisko:Davis Cup COL) prac.cesta:SR, KE - príprava na DC, od 22.05.2025 do 22.05.2025, AUV, osôb:1(0+1+0) </t>
  </si>
  <si>
    <t>40224465</t>
  </si>
  <si>
    <t>Tóth Tibor-T.T.Tennis</t>
  </si>
  <si>
    <t xml:space="preserve">zástavky DC   (nákl.stredisko:Davis Cup)  </t>
  </si>
  <si>
    <t>FD 21444</t>
  </si>
  <si>
    <t xml:space="preserve">ubyt.SO rozhodcovia   (nákl.stredisko:Slovak Open muži)  </t>
  </si>
  <si>
    <t>FD 21473</t>
  </si>
  <si>
    <t xml:space="preserve">ubyt. SO F=88250232090  (nákl.stredisko:Slovak Open muži)  </t>
  </si>
  <si>
    <t>52430138</t>
  </si>
  <si>
    <t>Sungate a. s.</t>
  </si>
  <si>
    <t>Podujatie: Daviscupové stretnutie Chorvátsko - Slovensko, 31.1.-1.2.2025, počet športovcov Slovenska -  5 + realizačný tím (kapitán, lekár, fyzioterapeut, masér, kondičný tréner, spraringový hráči, vypletač)</t>
  </si>
  <si>
    <t>FD 20079</t>
  </si>
  <si>
    <t xml:space="preserve">odmena DC CRO-SVK   (nákl.stredisko:Davis Cup CRO)  </t>
  </si>
  <si>
    <t>32096895</t>
  </si>
  <si>
    <t>Kurhajec Ľubomír</t>
  </si>
  <si>
    <t>FD 20235</t>
  </si>
  <si>
    <t xml:space="preserve">odmena DC CRO-SVK F=022025  (nákl.stredisko:Davis Cup CRO)  </t>
  </si>
  <si>
    <t>FD 20130</t>
  </si>
  <si>
    <t xml:space="preserve">ubytovanie DC HR   (nákl.stredisko:Davis Cup CRO)  </t>
  </si>
  <si>
    <t>Žito D.D.</t>
  </si>
  <si>
    <t>FD 20048</t>
  </si>
  <si>
    <t xml:space="preserve">ubyt.T.Martikán F=FA-32069  (nákl.stredisko:Davis Cup CRO)  </t>
  </si>
  <si>
    <t>FD 20049</t>
  </si>
  <si>
    <t xml:space="preserve">ubyt.T.Krúpa F=FA-32068  (nákl.stredisko:Davis Cup CRO)  </t>
  </si>
  <si>
    <t>FD 20096</t>
  </si>
  <si>
    <t xml:space="preserve">preprava BA-Olijesek   (nákl.stredisko:Davis Cup CRO)  </t>
  </si>
  <si>
    <t>P.A.M.M.,s.r.o.</t>
  </si>
  <si>
    <t>FD 20097</t>
  </si>
  <si>
    <t xml:space="preserve">lek.zab.DC CRO-SVK   (nákl.stredisko:Davis Cup CRO)  </t>
  </si>
  <si>
    <t>FD 20115</t>
  </si>
  <si>
    <t xml:space="preserve">tréner DC CRO-SVK   (nákl.stredisko:Davis Cup CRO)  </t>
  </si>
  <si>
    <t>55841007</t>
  </si>
  <si>
    <t>HDavOL s.r.o.</t>
  </si>
  <si>
    <t>FD 20225</t>
  </si>
  <si>
    <t xml:space="preserve">masér DC CRO F=1/2025  (nákl.stredisko:Davis Cup CRO)  </t>
  </si>
  <si>
    <t>40452948</t>
  </si>
  <si>
    <t>Tomáš Martikán</t>
  </si>
  <si>
    <t>FD 20226</t>
  </si>
  <si>
    <t xml:space="preserve">tréner DC CRO F=2/2025  (nákl.stredisko:Davis Cup CRO)  </t>
  </si>
  <si>
    <t>Tomáš Krupa</t>
  </si>
  <si>
    <t>V 42101</t>
  </si>
  <si>
    <t xml:space="preserve">Chorvátsko X040 strava  (nákl.stredisko:Davis Cup CRO) prac.cesta:Chorvátsko, Osijek, Davis Cup, od 26.01.2025 do 02.02.2025, autobus, osôb:22(5+3+14) </t>
  </si>
  <si>
    <t>13 osôb</t>
  </si>
  <si>
    <t>V 42108</t>
  </si>
  <si>
    <t xml:space="preserve">doplnky výživy DC X040   (nákl.stredisko:Davis Cup CRO) prac.cesta:Chorvátsko, Osijek, Davis Cup, od 26.01.2025 do 02.02.2025, autobus, osôb:22(5+3+14) </t>
  </si>
  <si>
    <t>36293296</t>
  </si>
  <si>
    <t>KOMPAVA spol. s r. o.</t>
  </si>
  <si>
    <t>FD 21358</t>
  </si>
  <si>
    <t xml:space="preserve">odmena DC   (nákl.stredisko:Davis Cup)  </t>
  </si>
  <si>
    <t>FD 21389</t>
  </si>
  <si>
    <t xml:space="preserve">odmena DC 2024   (nákl.stredisko:Davis Cup CRO)  </t>
  </si>
  <si>
    <t>Pokorný Lukáš</t>
  </si>
  <si>
    <t>FD 21400</t>
  </si>
  <si>
    <t xml:space="preserve">oblečenie DC cro F=11.3408383  (nákl.stredisko:Davis Cup CRO)  </t>
  </si>
  <si>
    <t>FD 21446</t>
  </si>
  <si>
    <t xml:space="preserve">ubyt. DC Čína   (nákl.stredisko:Davis Cup Čína)  </t>
  </si>
  <si>
    <t>FD 20026</t>
  </si>
  <si>
    <t xml:space="preserve">vyrezanie náp.SLOVAKIA   (nákl.stredisko:Davis Cup CRO)  </t>
  </si>
  <si>
    <t>45961026</t>
  </si>
  <si>
    <t>Damis SK, s.r.o.</t>
  </si>
  <si>
    <t xml:space="preserve">vyšív.SNTT   (nákl.stredisko:Davis Cup CRO)  </t>
  </si>
  <si>
    <t xml:space="preserve">výroba náš. STZ   (nákl.stredisko:Davis Cup CRO)  </t>
  </si>
  <si>
    <t xml:space="preserve">prišitie našív. STZ   (nákl.stredisko:Davis Cup CRO)  </t>
  </si>
  <si>
    <t xml:space="preserve">výr.nažeh.slovenský sz   (nákl.stredisko:Davis Cup CRO)  </t>
  </si>
  <si>
    <t xml:space="preserve">výr.nažehl.Slovakia   (nákl.stredisko:Davis Cup CRO)  </t>
  </si>
  <si>
    <t>FD 20041</t>
  </si>
  <si>
    <t xml:space="preserve">vyšív,DC   (nákl.stredisko:Davis Cup CRO)  </t>
  </si>
  <si>
    <t xml:space="preserve">naš.loga STZ   (nákl.stredisko:Davis Cup CRO)  </t>
  </si>
  <si>
    <t xml:space="preserve">našívky STZ   (nákl.stredisko:Davis Cup CRO)  </t>
  </si>
  <si>
    <t xml:space="preserve">našívky STZ a PEUG   (nákl.stredisko:Davis Cup CRO)  </t>
  </si>
  <si>
    <t>FD 21310</t>
  </si>
  <si>
    <t xml:space="preserve">masér   (nákl.stredisko:Fed Cup Malaga)  </t>
  </si>
  <si>
    <t>53790545</t>
  </si>
  <si>
    <t>Mgr. Peter Lopata, PhD.</t>
  </si>
  <si>
    <t>FD 21481</t>
  </si>
  <si>
    <t xml:space="preserve">tréner BJK SVK-SLO F=2/2024  (nákl.stredisko:Fed Cup SVK - SLO)  </t>
  </si>
  <si>
    <t>42269288</t>
  </si>
  <si>
    <t>JHT Activity o.z.</t>
  </si>
  <si>
    <t>FD 20142</t>
  </si>
  <si>
    <t xml:space="preserve">vrchný rozh. WinterCup   (nákl.stredisko:Winter Cup)  </t>
  </si>
  <si>
    <t>40411389</t>
  </si>
  <si>
    <t>Tomáš Záborský</t>
  </si>
  <si>
    <t>FD 20143</t>
  </si>
  <si>
    <t xml:space="preserve">rozhodca Winter Cup   (nákl.stredisko:Winter Cup)  </t>
  </si>
  <si>
    <t>FD 20146</t>
  </si>
  <si>
    <t xml:space="preserve">ubyt.Winter cup   (nákl.stredisko:Winter Cup)  </t>
  </si>
  <si>
    <t>FD 20150</t>
  </si>
  <si>
    <t xml:space="preserve">supervisor Winter cup   (nákl.stredisko:Winter Cup)  </t>
  </si>
  <si>
    <t>Ing. Vladimír Gerhart</t>
  </si>
  <si>
    <t xml:space="preserve">cestovné náklady   (nákl.stredisko:Winter Cup)  </t>
  </si>
  <si>
    <t>FD 20159</t>
  </si>
  <si>
    <t xml:space="preserve">masér Winter cup F=103/2025/10  (nákl.stredisko:Winter Cup)  </t>
  </si>
  <si>
    <t>FD 20166</t>
  </si>
  <si>
    <t xml:space="preserve">ref.vysielačky Win.cup   (nákl.stredisko:Winter Cup)  </t>
  </si>
  <si>
    <t xml:space="preserve">ref.vysielač.HMSR   (nákl.stredisko:Winter Cup)  </t>
  </si>
  <si>
    <t xml:space="preserve">ref.doprava Winter cup   (nákl.stredisko:Winter Cup)  </t>
  </si>
  <si>
    <t>FD 20405</t>
  </si>
  <si>
    <t xml:space="preserve">kurty Winter Cup   (nákl.stredisko:Winter Cup)  </t>
  </si>
  <si>
    <t>ID 25012</t>
  </si>
  <si>
    <t xml:space="preserve">cestovné Winter Cup   (nákl.stredisko:Winter Cup)  </t>
  </si>
  <si>
    <t>FD 20171</t>
  </si>
  <si>
    <t xml:space="preserve">kurty HMSR   (nákl.stredisko:HMSR)  </t>
  </si>
  <si>
    <t>FD 20112</t>
  </si>
  <si>
    <t xml:space="preserve">tenis hard HMSR     </t>
  </si>
  <si>
    <t>FD 20147</t>
  </si>
  <si>
    <t xml:space="preserve">ubyt, HMSR nl.dorast   (nákl.stredisko:HMSR)  </t>
  </si>
  <si>
    <t>FD 20031</t>
  </si>
  <si>
    <t xml:space="preserve">masér HMSR   (nákl.stredisko:HMSR)  </t>
  </si>
  <si>
    <t>17469813</t>
  </si>
  <si>
    <t>Andrej Halasz</t>
  </si>
  <si>
    <t>FD 20032</t>
  </si>
  <si>
    <t>FD 20187</t>
  </si>
  <si>
    <t xml:space="preserve">masér HMSR KE F=104/2025/10  (nákl.stredisko:HMSR)  </t>
  </si>
  <si>
    <t>FD 20501</t>
  </si>
  <si>
    <t xml:space="preserve">diplom DC a FC     </t>
  </si>
  <si>
    <t>35942614</t>
  </si>
  <si>
    <t>ERB studio, s.r.o.</t>
  </si>
  <si>
    <t xml:space="preserve">dovoz tovaru     </t>
  </si>
  <si>
    <t>FD 20009</t>
  </si>
  <si>
    <t xml:space="preserve">let.Liptak X027 F=12/25 (náklady hráča Jamrichová Renáta )  prac.cesta:Austrália, Melbourne, Australian Open, od 31.12.2025 do 10.01.2025, LET, osôb:2(1+1+0) </t>
  </si>
  <si>
    <t>35772271</t>
  </si>
  <si>
    <t>Millennium Travel, s.r.o.</t>
  </si>
  <si>
    <t>FD 20022</t>
  </si>
  <si>
    <t xml:space="preserve">let.Kurhajec X014 F=18/25 (náklady hráča Pokorný Lukáš )  prac.cesta:Veľká Británia, Nothingam, Challenger, od 03.01.2025 do 10.01.2025, LET, osôb:2(1+1+0) </t>
  </si>
  <si>
    <t>FD 20023</t>
  </si>
  <si>
    <t xml:space="preserve">let.Kučera X001 F=21/25 (náklady hráča Klein Lukáš )  prac.cesta:Austrália, Australian Open, od 31.12.2024 do 14.01.2025, LET , osôb:2(1+1+0) </t>
  </si>
  <si>
    <t>FD 20196</t>
  </si>
  <si>
    <t xml:space="preserve">prenájom auta X082 F=145/25 (náklady hráča Klein Lukáš )  prac.cesta:USA, Indian Wells, ATP 1000, od 27.02.2025 do 06.03.2025, LET, osôb:2(1+1+0) </t>
  </si>
  <si>
    <t>FD 20295</t>
  </si>
  <si>
    <t xml:space="preserve">let.Gašparetz X112  (náklady hráča Pohánková Mia )  prac.cesta:Francúzsko, Nantes W50, od 29.03.2025 do 04.04.2025, LET, osôb:2(1+1+0) </t>
  </si>
  <si>
    <t>FD 20399</t>
  </si>
  <si>
    <t xml:space="preserve">let.Gasparetz X126  (náklady hráča Pohánková Mia )  prac.cesta:Nemecko, Offenbach, J500, od 21.04.2025 do 26.04.2025, LET, osôb:2(1+1+0) </t>
  </si>
  <si>
    <t xml:space="preserve">let.Pohankova X126  (náklady hráča Pohánková Mia )  prac.cesta:Nemecko, Offenbach, J500, od 21.04.2025 do 26.04.2025, LET, osôb:2(1+1+0) </t>
  </si>
  <si>
    <t>FD 20430</t>
  </si>
  <si>
    <t xml:space="preserve">let.Simon F=260/25    </t>
  </si>
  <si>
    <t>FD 20431</t>
  </si>
  <si>
    <t xml:space="preserve">let.Olasz L. X012  (náklady hráča Šramková Tamara )  prac.cesta:Austrália, Melbourne, Australian Open, od 29.12.2024 do 17.01.2025, LET, osôb:3(2+1+0) </t>
  </si>
  <si>
    <t>FD 20432</t>
  </si>
  <si>
    <t xml:space="preserve">let.Kurhajec X063 F=131/25 (náklady hráča Pokorný Lukáš )  prac.cesta:Francúzsko, Pau, Challenger, od 14.02.2025 do 20.02.2025, LET, osôb:2(1+1+0) </t>
  </si>
  <si>
    <t>FD 20433</t>
  </si>
  <si>
    <t xml:space="preserve">let.Kurhajec X072 F=209/25 (náklady hráča Pokorný Lukáš )  prac.cesta:Francúzsko, Thionville CH 75, od 28.02.2025 do 07.03.2025, LET, osôb:2(1+1+0) </t>
  </si>
  <si>
    <t>FD 20434</t>
  </si>
  <si>
    <t xml:space="preserve">let.Simon X127 F=349/25 (náklady hráča Gombos Norbert )  prac.cesta:Taliansko, Rím ATP CH 50, od 18.04.2025 do 22.04.2025, LET, osôb:2(1+1+0) </t>
  </si>
  <si>
    <t>FD 20435</t>
  </si>
  <si>
    <t xml:space="preserve">let.Simon X117 F=348/25 (náklady hráča Gombos Norbert )  prac.cesta:Španielsko, Madrid, ATP CH 100, od 05.04.2025 do 13.04.2025, LET, osôb:2(1+1+0) </t>
  </si>
  <si>
    <t>FD 20436</t>
  </si>
  <si>
    <t xml:space="preserve">let.Kurhajec X140 F=350/25 (náklady hráča Pokorný Lukáš )  prac.cesta:Taliansko, Rím, Challenger, od 19.04.2025 do 25.04.2025, LET, osôb:2(1+1+0) </t>
  </si>
  <si>
    <t>FD 20437</t>
  </si>
  <si>
    <t xml:space="preserve">let.OlszX070,X071 F=301/25 (náklady hráča Šramková Rebecca )  prac.cesta:USA, Indian Wells,WTA, od 26.02.2025 do 12.03.2025, LET, osôb:2(1+1+0) </t>
  </si>
  <si>
    <t>FD 20438</t>
  </si>
  <si>
    <t xml:space="preserve">let.Kučera X079 F=327/25 (náklady hráča Klein Lukáš )  prac.cesta:USA, Indian Wells, od 27.02.2025 do 06.03.2025, LET, osôb:2(1+1+0) </t>
  </si>
  <si>
    <t>FD 20439</t>
  </si>
  <si>
    <t xml:space="preserve">let.Kučera X105 F=286/25 (náklady hráča Klein Lukáš )  prac.cesta:Francúzsko, Pau, Challenger, od 14.02.2025 do 23.02.2025, LET, osôb:2(1+1+0) </t>
  </si>
  <si>
    <t>FD 20440</t>
  </si>
  <si>
    <t xml:space="preserve">let.Toth X119 F=346/25 (náklady hráča Molčan Alex )  prac.cesta:Turecko, Antalya, Futures, od 12.04.2025 do 21.04.2025, LET, osôb:2(1+1+0) </t>
  </si>
  <si>
    <t>FD 20094</t>
  </si>
  <si>
    <t xml:space="preserve">ubytovanie Jamrichová F=FA-32145    </t>
  </si>
  <si>
    <t>FD 20106</t>
  </si>
  <si>
    <t xml:space="preserve">preprava NTC tím 1/25     </t>
  </si>
  <si>
    <t>55879811</t>
  </si>
  <si>
    <t>CityTransport s.r.o.</t>
  </si>
  <si>
    <t xml:space="preserve">spracov.poplatok     </t>
  </si>
  <si>
    <t>FD 20170</t>
  </si>
  <si>
    <t xml:space="preserve">doprava NTC tím 2/25     </t>
  </si>
  <si>
    <t>FD 20259</t>
  </si>
  <si>
    <t xml:space="preserve">doprava NTC tím 3/25     </t>
  </si>
  <si>
    <t>FD 20473</t>
  </si>
  <si>
    <t xml:space="preserve">doprava NTC tím 4/25     </t>
  </si>
  <si>
    <t xml:space="preserve">spracovat.poplatok     </t>
  </si>
  <si>
    <t>V 42021</t>
  </si>
  <si>
    <t xml:space="preserve">Anglicko X014 strava (náklady hráča Pokorný Lukáš )  prac.cesta:Veľká Británia, Nothingam, Challenger, od 03.01.2025 do 10.01.2025, LET, osôb:2(1+1+0) </t>
  </si>
  <si>
    <t>V 42064</t>
  </si>
  <si>
    <t xml:space="preserve">Nemecko X021 strava,ubytovanie (náklady hráča Krajčí Michal )  prac.cesta:Nemecko, Cadolzburg, Futures, od 10.01.2025 do 18.01.2025, AUS, osôb:2(1+1+0) </t>
  </si>
  <si>
    <t>Lacko Lukáš</t>
  </si>
  <si>
    <t>V 42083</t>
  </si>
  <si>
    <t xml:space="preserve">SC SR 01/25 strava    </t>
  </si>
  <si>
    <t>V 42086</t>
  </si>
  <si>
    <t xml:space="preserve">Rakúsko X058 strava (náklady hráča Šramková Rebecca )  prac.cesta:Rakúsko, Linz, WTA, od 26.01.2025 do 30.01.2025, , osôb:2(1+1+0) </t>
  </si>
  <si>
    <t>32198558</t>
  </si>
  <si>
    <t>Martinec Milan Mgr.</t>
  </si>
  <si>
    <t>V 42110</t>
  </si>
  <si>
    <t xml:space="preserve">Nemecko X015 ubyt,štart.,vlak,letenka (náklady hráča Pokorný Lukáš )  prac.cesta:Nemecko, Nussloch, Futures, od 19.01.2025 do 26.01.2025, AUS, osôb:1(1+0+0) </t>
  </si>
  <si>
    <t>V 42111</t>
  </si>
  <si>
    <t xml:space="preserve">Anglicko X016 ubyt,štart.,taxi,letenka (náklady hráča Pokorný Lukáš )  prac.cesta:Veľká Británia, Glasgow, Futures, od 26.01.2025 do 01.02.2025, LET, osôb:1(1+0+0) </t>
  </si>
  <si>
    <t>V 42112</t>
  </si>
  <si>
    <t xml:space="preserve">Anglicko X067 ubytovanie, letenky (náklady hráča Pokorný Lukáš )  prac.cesta:Anglicko, Nottingham, Challenger, od 03.01.2025 do 10.01.2025, LET, osôb:1(1+0+0) </t>
  </si>
  <si>
    <t>V 42113</t>
  </si>
  <si>
    <t xml:space="preserve">Španielsko X068 ubytovanie, taxi (náklady hráča Pokorný Lukáš )  prac.cesta:Španielsko, Tenerife, Challenger, od 01.02.2025 do 08.02.2025, LET, osôb:1(1+0+0) </t>
  </si>
  <si>
    <t>V 42114</t>
  </si>
  <si>
    <t xml:space="preserve">Španielsko X069 taxi, letenka (náklady hráča Pokorný Lukáš )  prac.cesta:Španielsko, Tenerife, Challenger, od 08.02.2025 do 11.02.2025, LET, osôb:1(1+0+0) </t>
  </si>
  <si>
    <t>V 42126</t>
  </si>
  <si>
    <t xml:space="preserve">Peru X030 práčovňa,vyplet.,lopty (náklady hráča Šupová Kali )  prac.cesta:Peru, Lima J300, od 02.02.2025 do 09.02.2025, LET, osôb:2(1+1+0) </t>
  </si>
  <si>
    <t>Hromec Martin</t>
  </si>
  <si>
    <t>V 42127</t>
  </si>
  <si>
    <t xml:space="preserve">Paraguaj X031 taxi,vody,ovocie (náklady hráča Šupová Kali )  prac.cesta:Paraguaj, Asuncion J300, od 09.02.2025 do 14.02.2025, LET, osôb:2(1+1+0) </t>
  </si>
  <si>
    <t>V 42128</t>
  </si>
  <si>
    <t xml:space="preserve">Francúzsko X063 strava,taxi (náklady hráča Pokorný Lukáš )  prac.cesta:Francúzsko, Pau, Challenger, od 14.02.2025 do 20.02.2025, LET, osôb:2(1+1+0) </t>
  </si>
  <si>
    <t>V 42133</t>
  </si>
  <si>
    <t xml:space="preserve">Francúzsko X075 ubytovanie, letenka (náklady hráča Pokorný Lukáš )  prac.cesta:Francúzsko, Pau, Challenger, od 14.02.2025 do 20.02.2025, LET, osôb:1(1+0+0) </t>
  </si>
  <si>
    <t>V 42139</t>
  </si>
  <si>
    <t xml:space="preserve">SC SR 02/25 strava    </t>
  </si>
  <si>
    <t>V 42173</t>
  </si>
  <si>
    <t xml:space="preserve">Portugalsko X097 strava (náklady hráča Molčan Alex )  prac.cesta:Portugalsko, Faro ITF 25, od 02.03.2025 do 07.03.2025, LET, osôb:2(1+1+0) </t>
  </si>
  <si>
    <t>V 42186</t>
  </si>
  <si>
    <t xml:space="preserve">Chorvátsko X101 strava,ubyt,DZ, dialnica (náklady hráča Molčan Alex )  prac.cesta:Chorvátsko, Zadar CH, od 14.03.2025 do 16.03.2025, AUS, osôb:2(1+1+0) </t>
  </si>
  <si>
    <t>V 42187</t>
  </si>
  <si>
    <t xml:space="preserve">Francúzsko X076 ubyt.,vlak, letenka (náklady hráča Pokorný Lukáš )  prac.cesta:Francúzsko, Thionville CH 75, od 28.02.2025 do 07.03.2025, LET, osôb:1(1+0+0) </t>
  </si>
  <si>
    <t>V 42188</t>
  </si>
  <si>
    <t xml:space="preserve">Francúzsko X102 ubyt.,vlak, letenka,taxi (náklady hráča Pokorný Lukáš )  prac.cesta:Francúzsko, Cherbourg CH 75, od 07.03.2025 do 16.03.2025, LET, osôb:1(1+0+0) </t>
  </si>
  <si>
    <t>V 42192</t>
  </si>
  <si>
    <t xml:space="preserve">Francúzsko X072 strava,taxi,vlak (náklady hráča Pokorný Lukáš )  prac.cesta:Francúzsko, Thionville CH 75, od 28.02.2025 do 07.03.2025, LET, osôb:2(1+1+0) </t>
  </si>
  <si>
    <t>V 42193</t>
  </si>
  <si>
    <t xml:space="preserve">Francúzsko X073 strava,taxi,vlak (náklady hráča Pokorný Lukáš )  prac.cesta:Francúzsko, Cherbourg CH 75, od 07.03.2025 do 16.03.2025, LET, osôb:2(1+1+0) </t>
  </si>
  <si>
    <t>V 42194</t>
  </si>
  <si>
    <t xml:space="preserve">SR, Trnava X106 strava,cestovné (náklady hráča Jamrichová Renáta )  prac.cesta:SR, Trnava W75, od 02.03.2025 do 07.03.2025, AUV, osôb:2(1+1+0) </t>
  </si>
  <si>
    <t>37392191</t>
  </si>
  <si>
    <t>Lipták Matej</t>
  </si>
  <si>
    <t>V 42210</t>
  </si>
  <si>
    <t xml:space="preserve">USA X080 doplatok batožina (náklady hráča Klein Lukáš )  prac.cesta:USA, Phoenix, od 06.03.2025 do 12.03.2025, LET, osôb:2(1+1+0) </t>
  </si>
  <si>
    <t>Kučera Karol</t>
  </si>
  <si>
    <t>V 42211</t>
  </si>
  <si>
    <t xml:space="preserve">USA X079 doplatok batožina (náklady hráča Klein Lukáš )  prac.cesta:USA, Indian Wells, od 27.02.2025 do 06.03.2025, LET, osôb:2(1+1+0) </t>
  </si>
  <si>
    <t>V 42225</t>
  </si>
  <si>
    <t xml:space="preserve">SR, BB X118 strava,ubytovanie (náklady hráča Rusnačková Riana )  prac.cesta:SR, BB, ETA 14, od 03.03.2025 do 07.03.2025, AUS, osôb:3(2+1+0) </t>
  </si>
  <si>
    <t>40574954</t>
  </si>
  <si>
    <t>Sabovčík Ján</t>
  </si>
  <si>
    <t xml:space="preserve">SR, BB X118 strava,ubytovanie (náklady hráča Čemanová Vivien )  prac.cesta:SR, BB, ETA 14, od 03.03.2025 do 07.03.2025, AUS, osôb:3(2+1+0) </t>
  </si>
  <si>
    <t>V 42243</t>
  </si>
  <si>
    <t xml:space="preserve">USA X064 doplatok ubytovanie (náklady hráča Jamrichová Renáta )  prac.cesta:USA, Spring W50, od 13.02.2025 do 21.02.2025, LET, osôb:2(1+1+0) </t>
  </si>
  <si>
    <t>V 42245</t>
  </si>
  <si>
    <t xml:space="preserve">Francúzsko X125 strava,ubytovanie,taxi (náklady hráča Jamrichová Renáta )  prac.cesta:Francúzsko, Nantes W50, od 30.03.2025 do 02.04.2025, LET, osôb:2(1+1+0) </t>
  </si>
  <si>
    <t>V 42246</t>
  </si>
  <si>
    <t xml:space="preserve">Španielsko X093 str.,ubyt.,taxi,lopty,vod (náklady hráča Vargová Nina )  prac.cesta:Španielsko, Sabadell ITF W35, od 14.03.2025 do 23.03.2025, LET, osôb:2(1+1+0) </t>
  </si>
  <si>
    <t>53557247</t>
  </si>
  <si>
    <t>Zuzana de Widt</t>
  </si>
  <si>
    <t>V 42247</t>
  </si>
  <si>
    <t xml:space="preserve">Španielsko X094 strava,ubyt.,voda,tycinky (náklady hráča Vargová Nina )  prac.cesta:Španielsko, Terassa ITF W35, od 24.03.2025 do 28.03.2025, LET, osôb:2(1+1+0) </t>
  </si>
  <si>
    <t>V 42248</t>
  </si>
  <si>
    <t xml:space="preserve">Španielsko X121 str.,ubyt.,pranie,PHM,ovo (náklady hráča Vargová Nina )  prac.cesta:Španielsko, Zaragoza ITF W100, od 04.04.2025 do 09.04.2025, LET, osôb:2(1+1+0) </t>
  </si>
  <si>
    <t>V 42265</t>
  </si>
  <si>
    <t xml:space="preserve">Španielsko X117 strava,ubytovanie (náklady hráča Gombos Norbert )  prac.cesta:Španielsko, Madrid, ATP CH 100, od 05.04.2025 do 13.04.2025, LET, osôb:2(1+1+0) </t>
  </si>
  <si>
    <t>40705811</t>
  </si>
  <si>
    <t>Simon Ladislav, Mgr.</t>
  </si>
  <si>
    <t>V 42298</t>
  </si>
  <si>
    <t xml:space="preserve">SR, PN X131 strava (náklady hráča Šupová Kali )  prac.cesta:SR, Piešťany, J200, od 14.04.2025 do 20.04.2025, AUS, osôb:2(1+1+0) </t>
  </si>
  <si>
    <t>V 42316</t>
  </si>
  <si>
    <t xml:space="preserve">Nemecko X126 strava,vypl.,štart.,taxi (náklady hráča Pohánková Mia )  prac.cesta:Nemecko, Offenbach, J500, od 21.04.2025 do 26.04.2025, LET, osôb:2(1+1+0) </t>
  </si>
  <si>
    <t>51878356</t>
  </si>
  <si>
    <t>Róbert Gašparetz</t>
  </si>
  <si>
    <t>V 42317</t>
  </si>
  <si>
    <t xml:space="preserve">Tunisko X098 ubyt.,prepr.,letenka,štar (náklady hráča Pokorný Lukáš )  prac.cesta:Tunisko, Monastir , od 20.03.2025 do 30.03.2025, LET, osôb:1(1+0+0) </t>
  </si>
  <si>
    <t>V 42318</t>
  </si>
  <si>
    <t xml:space="preserve">Tunisko X099 ubytovanie,štartovné (náklady hráča Pokorný Lukáš )  prac.cesta:Tunisko, Monastir , od 31.03.2025 do 06.04.2025, LET, osôb:1(1+0+0) </t>
  </si>
  <si>
    <t>V 42319</t>
  </si>
  <si>
    <t xml:space="preserve">Tunisko X100 ubyt.,prepr.,letenka,štar (náklady hráča Pokorný Lukáš )  prac.cesta:Tunisko, Monastir , od 07.04.2025 do 13.04.2025, LET, osôb:1(1+0+0) </t>
  </si>
  <si>
    <t xml:space="preserve">SC SR 04/25     </t>
  </si>
  <si>
    <t>V 42338</t>
  </si>
  <si>
    <t xml:space="preserve">SR, Piešťany X155 strava,ubyt.,náj.kurtu (náklady hráča Rusnačková Riana )  prac.cesta:SR, Piešťany, ETA 1, 14 r., od 21.04.2025 do 25.04.2025, AUS, osôb:3(2+1+0) </t>
  </si>
  <si>
    <t xml:space="preserve">SR, Piešťany X155 strava,ubyt.,náj.kurtu (náklady hráča Čemanová Vivien )  prac.cesta:SR, Piešťany, ETA 1, 14 r., od 21.04.2025 do 25.04.2025, AUS, osôb:3(2+1+0) </t>
  </si>
  <si>
    <t>V 42341</t>
  </si>
  <si>
    <t xml:space="preserve">Taliansko X140 strava (náklady hráča Pokorný Lukáš )  prac.cesta:Taliansko, Rím, Challenger, od 19.04.2025 do 25.04.2025, LET, osôb:2(1+1+0) </t>
  </si>
  <si>
    <t>V 42342</t>
  </si>
  <si>
    <t xml:space="preserve">Turecko X115 strava,ubyt.,transport (náklady hráča Michalik Radovan )  prac.cesta:Turecko, Antalya, M15, od 09.04.2025 do 20.04.2025, LET, osôb:2(1+1+0) </t>
  </si>
  <si>
    <t>V 42343</t>
  </si>
  <si>
    <t xml:space="preserve">Turecko X116 str.,ubyt.,trans,vypl,lop (náklady hráča Michalik Radovan )  prac.cesta:Turecko, Antalya, M15, od 21.04.2025 do 23.04.2025, LET, osôb:2(1+1+0) </t>
  </si>
  <si>
    <t>V 42352</t>
  </si>
  <si>
    <t xml:space="preserve">Turecko X120 strava (náklady hráča Molčan Alex )  prac.cesta:Turecko, Antalya, Futures, od 21.04.2025 do 28.04.2025, LET, osôb:2(1+1+0) </t>
  </si>
  <si>
    <t>V 42355</t>
  </si>
  <si>
    <t xml:space="preserve">Taliansko X146 taxi, letenky (náklady hráča Pokorný Lukáš )  prac.cesta:Taliansko, Rím ATP CH 50, od 19.04.2025 do 25.04.2025, LET, osôb:1(1+0+0) </t>
  </si>
  <si>
    <t>V 42370</t>
  </si>
  <si>
    <t xml:space="preserve">Taliansko X154 strava (náklady hráča Molčan Alex )  prac.cesta:Taliansko, Regio Emilia M25, od 11.05.2025 do 18.05.2025, LET, osôb:2(1+1+0) </t>
  </si>
  <si>
    <t>V 42375</t>
  </si>
  <si>
    <t xml:space="preserve">Nemecko X143 str.,ubyt.,taxi,lopty,vyp (náklady hráča Šupová Kali )  prac.cesta:Nemecko, Hanover ITF 200, od 10.05.2025 do 16.05.2025, LET, osôb:2(1+1+0) </t>
  </si>
  <si>
    <t>V 42377</t>
  </si>
  <si>
    <t xml:space="preserve">Taliansko X145 str.,ubyt.,štart.,taxi,vo (náklady hráča Šupová Kali )  prac.cesta:Taliansko, Milano, J500, od 17.05.2025 do 22.05.2025, AUS, osôb:4(2+2+0) </t>
  </si>
  <si>
    <t xml:space="preserve">Taliansko X145 str,daň,štart.,taxi,vypl, (náklady hráča Pohánková Mia )  prac.cesta:Taliansko, Milano, J500, od 17.05.2025 do 22.05.2025, AUS, osôb:4(2+2+0) </t>
  </si>
  <si>
    <t>V 42389</t>
  </si>
  <si>
    <t xml:space="preserve">SC SR 05/25 strava    </t>
  </si>
  <si>
    <t>V 42402</t>
  </si>
  <si>
    <t xml:space="preserve">Chorvátsko X160 strava,trajekt (náklady hráča Molčan Alex )  prac.cesta:Chorvátsko, Bol, Futures M25, od 26.05.2025 do 31.05.2025, LET, AUS, osôb:2(1+1+0) </t>
  </si>
  <si>
    <t>V 42406</t>
  </si>
  <si>
    <t xml:space="preserve">ČR, Prostějov X184 strava (náklady hráča Pokorný Lukáš )  prac.cesta:ČR, Prostějov, ATP Challenger , od 01.06.2025 do 03.06.2025, AUS, osôb:2(1+1+0) </t>
  </si>
  <si>
    <t>V 42414</t>
  </si>
  <si>
    <t xml:space="preserve">SR, Žilina X173 str.,ubyt.,náj.dvorcov,ol (náklady hráča Maruščák Tomáš )  prac.cesta:SR, Žilina MSR 18 dorast, od 25.05.2025 do 27.05.2025, AUS, osôb:5(4+1+0) </t>
  </si>
  <si>
    <t xml:space="preserve">SR, Žilina X173 str.,ubyt.,náj.dvorcov,ol (náklady hráča Čierny Filip )  prac.cesta:SR, Žilina MSR 18 dorast, od 25.05.2025 do 27.05.2025, AUS, osôb:5(4+1+0) </t>
  </si>
  <si>
    <t xml:space="preserve">SR, Žilina X173 str.,ubyt.,náj.dvorcov,ol (náklady hráča Martinková Katarína  )  prac.cesta:SR, Žilina MSR 18 dorast, od 25.05.2025 do 27.05.2025, AUS, osôb:5(4+1+0) </t>
  </si>
  <si>
    <t xml:space="preserve">SR, Žilina X173 str.,ubyt.,náj.dvorcov,ol (náklady hráča Čemanová Vivien )  prac.cesta:SR, Žilina MSR 18 dorast, od 25.05.2025 do 27.05.2025, AUS, osôb:5(4+1+0) </t>
  </si>
  <si>
    <t>V 42415</t>
  </si>
  <si>
    <t xml:space="preserve">SR, Piešťany X174 strava,ubytovanie (náklady hráča Rusnačková Riana )  prac.cesta:SR, Piešťany MSR 14, st. žiačky, od 02.06.2025 do 06.06.2025, AUS, osôb:3(2+1+0) </t>
  </si>
  <si>
    <t xml:space="preserve">SR, Piešťany X174 strava,ubytovanie (náklady hráča Čemanová Vivien )  prac.cesta:SR, Piešťany MSR 14, st. žiačky, od 02.06.2025 do 06.06.2025, AUS, osôb:3(2+1+0) </t>
  </si>
  <si>
    <t>V 42421</t>
  </si>
  <si>
    <t xml:space="preserve">Maďarsko X137 strava,ubytovanie (náklady hráča Krajčí Michal )  prac.cesta:Maďarsko, Szentendre, M15, od 10.05.2025 do 15.05.2025, AUS, osôb:3(2+1+0) </t>
  </si>
  <si>
    <t xml:space="preserve">Maďarsko X137 strava,ubytovanie (náklady hráča Michalik Radovan )  prac.cesta:Maďarsko, Szentendre, M15, od 10.05.2025 do 15.05.2025, AUS, osôb:3(2+1+0) </t>
  </si>
  <si>
    <t>V 42422</t>
  </si>
  <si>
    <t xml:space="preserve">Chorvátsko X138 str.,ubyt.,mýto,traj,DZ,p (náklady hráča Krajčí Michal )  prac.cesta:Chorvátsko, Bol, Futures M25, od 15.05.2025 do 22.05.2025, AUS, osôb:3(2+1+0) </t>
  </si>
  <si>
    <t xml:space="preserve">Chorvátsko X138 str.,ubyt.,mýto,traj,DZ,p (náklady hráča Michalik Radovan )  prac.cesta:Chorvátsko, Bol, Futures M25, od 15.05.2025 do 22.05.2025, AUS, osôb:3(2+1+0) </t>
  </si>
  <si>
    <t>V 42423</t>
  </si>
  <si>
    <t xml:space="preserve">Chorvátsko X139 str.,ub.,mýto,traj,DZ,vyp (náklady hráča Krajčí Michal )  prac.cesta:Chorvátsko, Bol, Futures M25, od 23.05.2025 do 31.05.2025, AUS, osôb:3(2+1+0) </t>
  </si>
  <si>
    <t xml:space="preserve">Chorvátsko X139 str.,ub.,mýto,traj,DZ,vyp (náklady hráča Michalik Radovan )  prac.cesta:Chorvátsko, Bol, Futures M25, od 23.05.2025 do 31.05.2025, AUS, osôb:3(2+1+0) </t>
  </si>
  <si>
    <t>V 42425</t>
  </si>
  <si>
    <t xml:space="preserve">Taliansko X189 strava,taxi (náklady hráča Molčan Alex )  prac.cesta:Taliansko, Sassuolo Challenger, od 13.06.2025 do 15.06.2025, LET, osôb:2(1+1+0) </t>
  </si>
  <si>
    <t>V 42447</t>
  </si>
  <si>
    <t xml:space="preserve">SC SR 06/25 strava    </t>
  </si>
  <si>
    <t>V 43005</t>
  </si>
  <si>
    <t xml:space="preserve">165USD Ekvádor X029 taxi,vypl.,práčovňa,voda, (náklady hráča Šupová Kali )  prac.cesta:Ekvádor, Salinas J300, od 21.01.2025 do 02.02.2025, LET, osôb:2(1+1+0) </t>
  </si>
  <si>
    <t>V 43006</t>
  </si>
  <si>
    <t xml:space="preserve">70USD Peru X030 taxi (náklady hráča Šupová Kali )  prac.cesta:Peru, Lima J300, od 02.02.2025 do 09.02.2025, LET, osôb:2(1+1+0) </t>
  </si>
  <si>
    <t>SC 70021</t>
  </si>
  <si>
    <t xml:space="preserve">Francúzsko X061 ubytovanie,vlak,voda (náklady hráča Sloboda Leon )  prac.cesta:Francúzsko, Lesquin, Winter Cup chlapci finále, od 12.02.2025 do 17.02.2025, LET, osôb:4(3+1+0) </t>
  </si>
  <si>
    <t>Mečíř Miloslav ml.</t>
  </si>
  <si>
    <t xml:space="preserve">Francúzsko X061 ubytovanie,vlak,voda (náklady hráča Mačej Dominik )  prac.cesta:Francúzsko, Lesquin, Winter Cup chlapci finále, od 12.02.2025 do 17.02.2025, LET, osôb:4(3+1+0) </t>
  </si>
  <si>
    <t xml:space="preserve">Francúzsko X061 ubytovanie,vlak,voda (náklady hráča Križan Richard )  prac.cesta:Francúzsko, Lesquin, Winter Cup chlapci finále, od 12.02.2025 do 17.02.2025, LET, osôb:4(3+1+0) </t>
  </si>
  <si>
    <t>SC 70025</t>
  </si>
  <si>
    <t xml:space="preserve">Peru X030 strava,lopty,voda,ovocie (náklady hráča Šupová Kali )  prac.cesta:Peru, Lima J300, od 02.02.2025 do 09.02.2025, LET, osôb:2(1+1+0) </t>
  </si>
  <si>
    <t>SC 70032</t>
  </si>
  <si>
    <t xml:space="preserve">USA X064 str.,ubyt,taxi,bat.,auto, (náklady hráča Jamrichová Renáta )  prac.cesta:USA, Spring W50, od 13.02.2025 do 21.02.2025, LET, osôb:2(1+1+0) </t>
  </si>
  <si>
    <t>SC 70033</t>
  </si>
  <si>
    <t xml:space="preserve">USA X079 strava,ubytovanie (náklady hráča Klein Lukáš )  prac.cesta:USA, Indian Wells, od 27.02.2025 do 06.03.2025, LET, osôb:2(1+1+0) </t>
  </si>
  <si>
    <t>SC 70034</t>
  </si>
  <si>
    <t xml:space="preserve">USA X080 strava,ubytovanie,taxi (náklady hráča Klein Lukáš )  prac.cesta:USA, Phoenix, od 06.03.2025 do 12.03.2025, LET, osôb:2(1+1+0) </t>
  </si>
  <si>
    <t>SC 70035</t>
  </si>
  <si>
    <t xml:space="preserve">USA X081 strava,ubytovanie,taxi (náklady hráča Klein Lukáš )  prac.cesta:USA, Miami, od 12.03.2025 do 19.03.2025, LET, osôb:2(1+1+0) </t>
  </si>
  <si>
    <t>SC 70036</t>
  </si>
  <si>
    <t xml:space="preserve">Španielsko X095 str.,ubyt.,taxi,let.,lop. (náklady hráča Šupová Kali )  prac.cesta:Španielsko, Villenia J300, od 16.03.2025 do 23.03.2025, LET, osôb:2(1+1+0) </t>
  </si>
  <si>
    <t>SC 70037</t>
  </si>
  <si>
    <t xml:space="preserve">Španielsko X091 str.,ubyt.,vypl,vlak,taxi (náklady hráča Depešová Soňa )  prac.cesta:Španielsko, Benicarlo J200, od 08.03.2025 do 16.03.2025, LET, osôb:2(1+1+0) </t>
  </si>
  <si>
    <t>Hrehorčík Marek, Mgr.</t>
  </si>
  <si>
    <t>SC 70038</t>
  </si>
  <si>
    <t xml:space="preserve">Španielsko X092 strava,ubytovanie (náklady hráča Depešová Soňa )  prac.cesta:Španielsko,Villenia J300, od 16.03.2025 do 20.03.2025, LET, osôb:2(1+1+0) </t>
  </si>
  <si>
    <t>SC 70039</t>
  </si>
  <si>
    <t xml:space="preserve">USA X070 strava,ubytovanie,taxi (náklady hráča Šramková Rebecca )  prac.cesta:USA, Indian Wells,WTA, od 26.02.2025 do 12.03.2025, LET, osôb:2(1+1+0) </t>
  </si>
  <si>
    <t>34464051</t>
  </si>
  <si>
    <t>Olasz Ladislav</t>
  </si>
  <si>
    <t>SC 70040</t>
  </si>
  <si>
    <t xml:space="preserve">USA X071 strava,ubytovanie (náklady hráča Šramková Rebecca )  prac.cesta:USA, Miami, WTA, od 12.03.2025 do 21.03.2025, LET, osôb:2(1+1+0) </t>
  </si>
  <si>
    <t>SC 70041</t>
  </si>
  <si>
    <t xml:space="preserve">Katar X052 strava,ubytovanie (náklady hráča Šramková Rebecca )  prac.cesta:Katar, Doha WTA , od 06.02.2025 do 13.02.2025, LET, osôb:2(1+1+0) </t>
  </si>
  <si>
    <t>SC 70042</t>
  </si>
  <si>
    <t xml:space="preserve">SAE, Dubaj X053 strava,ubytovanie (náklady hráča Šramková Rebecca )  prac.cesta:Spojené Arabské Emiráty, Dubai, WTA, od 13.02.2025 do 18.02.2025, LET, osôb:2(1+1+0) </t>
  </si>
  <si>
    <t>SC 70043</t>
  </si>
  <si>
    <t xml:space="preserve">Mexiko X054 strava,ubyt.,batozina (náklady hráča Šramková Rebecca )  prac.cesta:Mexico, Merida, WTA, od 20.02.2025 do 01.03.2025, LET, osôb:2(1+1+0) </t>
  </si>
  <si>
    <t>SC 70044</t>
  </si>
  <si>
    <t xml:space="preserve">USA X055 strava,ubytovanie (náklady hráča Šramková Rebecca )  prac.cesta:USA, Indian Wells, WTA, od 01.03.2025 do 12.03.2025, LET, osôb:2(1+1+0) </t>
  </si>
  <si>
    <t>SC 70045</t>
  </si>
  <si>
    <t xml:space="preserve">USA X056 strava,ubytovanie,taxi (náklady hráča Šramková Rebecca )  prac.cesta:USA, Miami, WTA, od 12.03.2025 do 21.03.2025, LET, osôb:2(1+1+0) </t>
  </si>
  <si>
    <t>SC 70046</t>
  </si>
  <si>
    <t xml:space="preserve">USA X082 str.,ubyt.,pož.auta,PHM,b (náklady hráča Klein Lukáš )  prac.cesta:USA, Indian Wells, ATP 1000, od 27.02.2025 do 06.03.2025, LET, osôb:2(1+1+0) </t>
  </si>
  <si>
    <t>48043621</t>
  </si>
  <si>
    <t>Mgr. Dávid Olasz, PhD.</t>
  </si>
  <si>
    <t>SC 70047</t>
  </si>
  <si>
    <t xml:space="preserve">USA X083 strava,ubyt.,taxi,batožin (náklady hráča Klein Lukáš )  prac.cesta:USA, Phoenix ATP CH, od 06.03.2025 do 12.03.2025, LET, osôb:2(1+1+0) </t>
  </si>
  <si>
    <t>SC 70048</t>
  </si>
  <si>
    <t xml:space="preserve">USA X084 strava,ubytovanie (náklady hráča Klein Lukáš )  prac.cesta:USA, Miami, ATP 1000, od 12.03.2025 do 19.03.2025, LET, osôb:2(1+1+0) </t>
  </si>
  <si>
    <t>SC 70049</t>
  </si>
  <si>
    <t xml:space="preserve">Francúzsko X112 strava,ubytovanie (náklady hráča Pohánková Mia )  prac.cesta:Francúzsko, Nantes W50, od 29.03.2025 do 04.04.2025, LET, osôb:2(1+1+0) </t>
  </si>
  <si>
    <t>SC 70050</t>
  </si>
  <si>
    <t xml:space="preserve">Španielsko X103 strava,taxi (náklady hráča Molčan Alex )  prac.cesta:Španielsko, Tarragona ITF M25, od 22.03.2025 do 28.03.2025, LET, osôb:2(1+1+0) </t>
  </si>
  <si>
    <t>SC 70051</t>
  </si>
  <si>
    <t xml:space="preserve">Španielsko X104 strava,ubytovanie,taxi (náklady hráča Molčan Alex )  prac.cesta:Španielsko, Menorca, Challenger, od 28.03.2025 do 01.04.2025, LET, osôb:3(2+1+0) </t>
  </si>
  <si>
    <t xml:space="preserve">Španielsko X104 strava,ubytovanie,taxi (náklady hráča Gombos Norbert )  prac.cesta:Španielsko, Menorca, Challenger, od 28.03.2025 do 01.04.2025, LET, osôb:3(2+1+0) </t>
  </si>
  <si>
    <t>SC 70052</t>
  </si>
  <si>
    <t xml:space="preserve">Chorvátsko X108 ubytovanie, mýto (náklady hráča Depešová Soňa )  prac.cesta:Chorvátsko, Vrsar J30, od 27.03.2025 do 03.04.2025, AUS, osôb:9(7+2+0) </t>
  </si>
  <si>
    <t xml:space="preserve">Chorvátsko X108 ubytovanie, mýto (náklady hráča Sloboda Leon )  prac.cesta:Chorvátsko, Vrsar J30, od 27.03.2025 do 03.04.2025, AUS, osôb:9(7+2+0) </t>
  </si>
  <si>
    <t xml:space="preserve">Chorvátsko X108 ubytovanie, mýto (náklady hráča Bekéni Marko )  prac.cesta:Chorvátsko, Vrsar J30, od 27.03.2025 do 03.04.2025, AUS, osôb:9(7+2+0) </t>
  </si>
  <si>
    <t xml:space="preserve">Chorvátsko X108 ubytovanie, mýto (náklady hráča Dráb Filip  )  prac.cesta:Chorvátsko, Vrsar J30, od 27.03.2025 do 03.04.2025, AUS, osôb:9(7+2+0) </t>
  </si>
  <si>
    <t xml:space="preserve">64,49l PHM 04/25 X108 BL784PD   prac.cesta:Chorvátsko, Vrsar J30, od 27.03.2025 do 03.04.2025, AUS, osôb:9(7+2+0) </t>
  </si>
  <si>
    <t>PETROL d.d., Ljubljana</t>
  </si>
  <si>
    <t>SC 70053</t>
  </si>
  <si>
    <t xml:space="preserve">Mexiko X065 strava,ubytovanie,taxi (náklady hráča Jamrichová Renáta )  prac.cesta:Mexico, Merida, WTA 500, od 21.02.2025 do 01.03.2025, LET, osôb:2(1+1+0) </t>
  </si>
  <si>
    <t>SC 70054</t>
  </si>
  <si>
    <t xml:space="preserve">Turecko X109 strava,ubytovanie,interne (náklady hráča Vargová Nina )  prac.cesta:Turecko, Antalya, WTA 125, od 28.03.2025 do 04.04.2025, LET, osôb:2(1+1+0) </t>
  </si>
  <si>
    <t>SC 70055</t>
  </si>
  <si>
    <t xml:space="preserve">Francúzsko X110 strava,ubyt.,lopty,vody (náklady hráča Šupová Kali )  prac.cesta:Francúzsko, Cap d´Ail ITF 200, od 30.03.2025 do 06.04.2025, LET, osôb:2(1+1+0) </t>
  </si>
  <si>
    <t>SC 70056</t>
  </si>
  <si>
    <t xml:space="preserve">Taliansko X127 strava,ubytovanie,taxi (náklady hráča Gombos Norbert )  prac.cesta:Taliansko, Rím ATP CH 50, od 18.04.2025 do 22.04.2025, LET, osôb:2(1+1+0) </t>
  </si>
  <si>
    <t>SC 70059</t>
  </si>
  <si>
    <t xml:space="preserve">Francúzsko X111 strava,vody,pož.auta,PHM (náklady hráča Šupová Kali )  prac.cesta:Francúzsko, Istres ITF 200, od 06.04.2025 do 13.04.2025, LET, osôb:2(1+1+0) </t>
  </si>
  <si>
    <t>SC 70060</t>
  </si>
  <si>
    <t xml:space="preserve">Turecko X119 strava (náklady hráča Molčan Alex )  prac.cesta:Turecko, Antalya, Futures, od 12.04.2025 do 21.04.2025, LET, osôb:2(1+1+0) </t>
  </si>
  <si>
    <t>SC 70061</t>
  </si>
  <si>
    <t xml:space="preserve">ČR X132 strava,ubytovanie (náklady hráča Gombos Norbert )  prac.cesta:ČR, Ostrava, ATP Challenger 75, od 25.04.2025 do 01.05.2025, AUS, osôb:2(1+1+0) </t>
  </si>
  <si>
    <t>SC 70063</t>
  </si>
  <si>
    <t xml:space="preserve">Chorvátsko X141 strava,ubyt.,mýto, DZ HU (náklady hráča Gombos Norbert )  prac.cesta:Chorvátsko, Zagreb ATP Challenger, od 09.05.2025 do 13.05.2025, AUS, osôb:2(1+1+0) </t>
  </si>
  <si>
    <t>SC 70064</t>
  </si>
  <si>
    <t xml:space="preserve">Maďarsko X142 ubytovanie, parkovanie (náklady hráča Zimenová Lujza )  prac.cesta:Maďarsko, Budapešť J60, od 12.05.2025 do 18.05.2025, AUS, osôb:4(3+1+0) </t>
  </si>
  <si>
    <t xml:space="preserve">Maďarsko X142 ubytovanie, parkovanie (náklady hráča Masaryková Laura )  prac.cesta:Maďarsko, Budapešť J60, od 12.05.2025 do 18.05.2025, AUS, osôb:4(3+1+0) </t>
  </si>
  <si>
    <t xml:space="preserve">Maďarsko X142 ubytovanie, parkovanie (náklady hráča Mačej Dominik )  prac.cesta:Maďarsko, Budapešť J60, od 12.05.2025 do 18.05.2025, AUS, osôb:4(3+1+0) </t>
  </si>
  <si>
    <t>SC 70066</t>
  </si>
  <si>
    <t xml:space="preserve">Francúzsko X151 strava,ubytovanie (náklady hráča Klein Lukáš )  prac.cesta:Francúzsko, Paríž, Roland Garros , od 15.05.2025 do 24.05.2025, LET, osôb:2(1+1+0) </t>
  </si>
  <si>
    <t>SC 70072</t>
  </si>
  <si>
    <t xml:space="preserve">ČR X158 strava,ubytovanie (náklady hráča Gombos Norbert )  prac.cesta:ČR, Prostějov, ATP Challenger , od 31.05.2025 do 04.06.2025, AUS, osôb:2(1+1+0) </t>
  </si>
  <si>
    <t>SC 70076</t>
  </si>
  <si>
    <t xml:space="preserve">Nemecko X181 strava,ubytovanie (náklady hráča Depešová Soňa )  prac.cesta:Nemecko, Gladbeck J200, od 13.06.2025 do 16.06.2025, LET, osôb:2(1+1+0) </t>
  </si>
  <si>
    <t>SC 70077</t>
  </si>
  <si>
    <t xml:space="preserve">SR, KE X163 strava,ubytovanie   prac.cesta:SR, Košice MSR 18, od 10.06.2025 do 12.06.2025, vlak, osôb:1(0+1+0) </t>
  </si>
  <si>
    <t xml:space="preserve">61,26l PHM 06/25 X163 BL784PD   prac.cesta:SR, Košice MSR 18, od 10.06.2025 do 12.06.2025, vlak, osôb:1(0+1+0) </t>
  </si>
  <si>
    <t>31361081</t>
  </si>
  <si>
    <t>SHELL Slovakia, s.r.o.</t>
  </si>
  <si>
    <t>SC 70078</t>
  </si>
  <si>
    <t xml:space="preserve">Taliansko X178 strava,ubyt.,DZ,park. (náklady hráča Gombos Norbert )  prac.cesta:Taliansko, Miláno ATP Challenger, od 20.06.2025 do 23.06.2025, LET, osôb:2(1+1+0) </t>
  </si>
  <si>
    <t xml:space="preserve">27,54l PHM 06/25 X178 BL038NO   prac.cesta:Taliansko, Miláno ATP Challenger, od 20.06.2025 do 23.06.2025, LET, osôb:2(1+1+0) </t>
  </si>
  <si>
    <t xml:space="preserve">15,03l PHM 06/25 X178 BL038NO   prac.cesta:Taliansko, Miláno ATP Challenger, od 20.06.2025 do 23.06.2025, LET, osôb:2(1+1+0) </t>
  </si>
  <si>
    <t>OMV Downstream GmbH</t>
  </si>
  <si>
    <t xml:space="preserve">58,17l PHM 06/25 X178 BL038NO   prac.cesta:Taliansko, Miláno ATP Challenger, od 20.06.2025 do 23.06.2025, LET, osôb:2(1+1+0) </t>
  </si>
  <si>
    <t>Stazione di Servizio</t>
  </si>
  <si>
    <t>SC 70080</t>
  </si>
  <si>
    <t xml:space="preserve">ČR X182 strava,ubyt.,cestovne (náklady hráča Depešová Soňa )  prac.cesta:ČR, Plzeň J200, od 24.06.2025 do 25.06.2025, AUS, osôb:2(1+1+0) </t>
  </si>
  <si>
    <t>SC 70081</t>
  </si>
  <si>
    <t xml:space="preserve">Holandsko X198 strava,ubyt.,lopty,vlak (náklady hráča Depešová Soňa )  prac.cesta:Holandsko, Castricum J200, od 30.06.2025 do 06.07.2025, LET, osôb:2(1+1+0) </t>
  </si>
  <si>
    <t>SC 70083</t>
  </si>
  <si>
    <t xml:space="preserve">Francúzsko X194 str.,ubyt,vlak,metro,taxi (náklady hráča Gombos Norbert )  prac.cesta:Francúzsko, Troyes 50 Challenger, od 28.06.2025 do 05.07.2025, LET, osôb:2(1+1+0) </t>
  </si>
  <si>
    <t>SC 70089</t>
  </si>
  <si>
    <t xml:space="preserve">VB, Roehampton X192 str,ubyt,víza,taxi,práč,m (náklady hráča Šupová Kali )  prac.cesta:Anglicko, Roehampton, J300, od 26.06.2025 do 04.07.2025, LET, osôb:2(1+1+0) </t>
  </si>
  <si>
    <t>SC 70090</t>
  </si>
  <si>
    <t xml:space="preserve">VB, Wimbledon X193 strava,ubyt.,voda,taxi (náklady hráča Šupová Kali )  prac.cesta:Anglicko, Londýn, Wimbledon JGS, od 04.07.2025 do 11.07.2025, LET, osôb:2(1+1+0) </t>
  </si>
  <si>
    <t>SC 70091</t>
  </si>
  <si>
    <t xml:space="preserve">VB, Roehampton X190 strava,ubyt.,taxi,vyplet. (náklady hráča Pohánková Mia )  prac.cesta:Anglicko, Roehampton, J300, od 26.06.2025 do 04.07.2025, LET, osôb:2(1+1+0) </t>
  </si>
  <si>
    <t>SC 70092</t>
  </si>
  <si>
    <t xml:space="preserve">VB, Wimbledon X191 strava,taxi,vypletanie (náklady hráča Pohánková Mia )  prac.cesta:Anglicko, Londýn, Wimbledon JGS, od 04.07.2025 do 14.07.2025, LET, osôb:2(1+1+0) </t>
  </si>
  <si>
    <t>SC 70093</t>
  </si>
  <si>
    <t xml:space="preserve">Rumunsko X170 strava,ubyt.,taxi,voda (náklady hráča Vargová Nina )  prac.cesta:Rumunsko, Bucharest W15, od 15.06.2025 do 22.06.2025, LET, osôb:2(1+1+0) </t>
  </si>
  <si>
    <t>SC 70094</t>
  </si>
  <si>
    <t xml:space="preserve">Rumunsko X171 strava,ubyt.,taxi,fitness (náklady hráča Vargová Nina )  prac.cesta:Rumunsko, Galati W15, od 22.06.2025 do 28.06.2025, LET, osôb:2(1+1+0) </t>
  </si>
  <si>
    <t>SC 70001</t>
  </si>
  <si>
    <t xml:space="preserve">SR, BA X022 strava,ubytovanie (náklady hráča Čemanová Vivien )  prac.cesta:SR, BA, HMSR staršie žiačky, od 03.01.2025 do 07.01.2025, AUS, osôb:3(2+1+0) </t>
  </si>
  <si>
    <t xml:space="preserve">SR, BA X022 strava,ubytovanie (náklady hráča Rusnačková Riana )  prac.cesta:SR, BA, HMSR staršie žiačky, od 03.01.2025 do 07.01.2025, AUS, osôb:3(2+1+0) </t>
  </si>
  <si>
    <t>SC 70030</t>
  </si>
  <si>
    <t xml:space="preserve">SR, Trnava X096 strava,ubytovanie (náklady hráča Cinkaničová Stella )  prac.cesta:SR, Trnava. ITF J100, od 17.02.2025 do 22.02.2025, AUS, osôb:5(4+1+0) </t>
  </si>
  <si>
    <t>11992344</t>
  </si>
  <si>
    <t>František Polyák st.</t>
  </si>
  <si>
    <t xml:space="preserve">SR, Trnava X096 strava,ubytovanie (náklady hráča Gross Timea )  prac.cesta:SR, Trnava. ITF J100, od 17.02.2025 do 22.02.2025, AUS, osôb:5(4+1+0) </t>
  </si>
  <si>
    <t xml:space="preserve">SR, Trnava X096 strava,ubytovanie (náklady hráča Dráb Filip  )  prac.cesta:SR, Trnava. ITF J100, od 17.02.2025 do 22.02.2025, AUS, osôb:5(4+1+0) </t>
  </si>
  <si>
    <t xml:space="preserve">SR, Trnava X096 strava,ubytovanie (náklady hráča Balaščák Daniel )  prac.cesta:SR, Trnava. ITF J100, od 17.02.2025 do 22.02.2025, AUS, osôb:5(4+1+0) </t>
  </si>
  <si>
    <t xml:space="preserve">31,87l PHM 02/25 X096 BT291CV   prac.cesta:SR, Trnava. ITF J100, od 17.02.2025 do 22.02.2025, AUS, osôb:5(4+1+0) </t>
  </si>
  <si>
    <t>SC 70031</t>
  </si>
  <si>
    <t xml:space="preserve">Francúzsko X105 strava,ubytovanie (náklady hráča Klein Lukáš )  prac.cesta:Francúzsko, Pau, Challenger, od 14.02.2025 do 23.02.2025, LET, osôb:2(1+1+0) </t>
  </si>
  <si>
    <t>SC 70057</t>
  </si>
  <si>
    <t xml:space="preserve">SR, Piešťany X133 strava,ubyt.,nájom kurtu (náklady hráča Cinkaničová Stella )  prac.cesta:SR, Piešťany, J200, od 13.04.2025 do 19.04.2025, AUS, osôb:6(5+1+0) </t>
  </si>
  <si>
    <t xml:space="preserve">SR, Piešťany X133 strava,ubyt.,nájom kurtu (náklady hráča Gross Timea )  prac.cesta:SR, Piešťany, J200, od 13.04.2025 do 19.04.2025, AUS, osôb:6(5+1+0) </t>
  </si>
  <si>
    <t xml:space="preserve">SR, Piešťany X133 strava,ubyt.,nájom kurtu (náklady hráča Dráb Filip  )  prac.cesta:SR, Piešťany, J200, od 13.04.2025 do 19.04.2025, AUS, osôb:6(5+1+0) </t>
  </si>
  <si>
    <t xml:space="preserve">SR, Piešťany X133 strava,ubyt.,nájom kurtu (náklady hráča Kral Elias )  prac.cesta:SR, Piešťany, J200, od 13.04.2025 do 19.04.2025, AUS, osôb:6(5+1+0) </t>
  </si>
  <si>
    <t xml:space="preserve">SR, Piešťany X133 strava,ubyt.,nájom kurtu (náklady hráča Čemanová Vivien )  prac.cesta:SR, Piešťany, J200, od 13.04.2025 do 19.04.2025, AUS, osôb:6(5+1+0) </t>
  </si>
  <si>
    <t xml:space="preserve">61,27l PHM 04/25 X133 AA686KR   prac.cesta:SR, Piešťany, J200, od 13.04.2025 do 19.04.2025, AUS, osôb:6(5+1+0) </t>
  </si>
  <si>
    <t xml:space="preserve">20,99l PHM 04/25 X133 AA686KR   prac.cesta:SR, Piešťany, J200, od 13.04.2025 do 19.04.2025, AUS, osôb:6(5+1+0) </t>
  </si>
  <si>
    <t>SC 70058</t>
  </si>
  <si>
    <t xml:space="preserve">Španielsko X136 strava,ubytovanie (náklady hráča Šramková Rebecca )  prac.cesta:Španielsko, Madrid, WTA, od 19.04.2025 do 25.04.2025, LET, osôb:2(1+1+0) </t>
  </si>
  <si>
    <t>SC 70062</t>
  </si>
  <si>
    <t xml:space="preserve">Taliansko X152 strava,ubytovanie,taxi (náklady hráča Šramková Rebecca )  prac.cesta:Taliansko, Rím, WTA 1000, od 03.05.2025 do 09.05.2025, LET, osôb:2(1+1+0) </t>
  </si>
  <si>
    <t>SC 70067</t>
  </si>
  <si>
    <t xml:space="preserve">SR, Žilina X156 strava,ubyt.,cestovné   prac.cesta:SR, Žilina MSR 18, od 29.05.2025 do 30.05.2025, AUV, osôb:1(0+1+0) </t>
  </si>
  <si>
    <t>SC 70068</t>
  </si>
  <si>
    <t xml:space="preserve">Francúzsko X167 strava,ubyt,taxi,pomôcky (náklady hráča Šramková Rebecca )  prac.cesta:Francúzsko, Paríž, Roland Garros , od 22.05.2025 do 29.05.2025, LET, osôb:2(1+1+0) </t>
  </si>
  <si>
    <t>SC 70069</t>
  </si>
  <si>
    <t xml:space="preserve">Francúzsko X176 strava,ubytovanie (náklady hráča Šramková Rebecca )  prac.cesta:Francúzsko, Strasbourg, WTA500, od 17.05.2025 do 21.05.2025, LET, osôb:2(1+1+0) </t>
  </si>
  <si>
    <t>SC 70070</t>
  </si>
  <si>
    <t xml:space="preserve">Francúzsko, RG, X177 strava,ubytovanie,vlak (náklady hráča Šramková Rebecca )  prac.cesta:Francúzsko, Paríž, Roland Garros , od 21.05.2025 do 02.06.2025, LET, osôb:2(1+1+0) </t>
  </si>
  <si>
    <t>SC 70073</t>
  </si>
  <si>
    <t xml:space="preserve">SR, Trnava X195 strava,cestovné (náklady hráča Jamrichová Renáta )  prac.cesta:SR, Trnava W75, od 11.05.2025 do 16.05.2025, AUV, osôb:2(1+1+0) </t>
  </si>
  <si>
    <t>SC 70074</t>
  </si>
  <si>
    <t xml:space="preserve">Holandsko X196 strava,ubytovanie (náklady hráča Jamrichová Renáta )  prac.cesta:Holandsko, Hertogenbosch WTA250, od 04.06.2025 do 11.06.2025, LET, osôb:2(1+1+0) </t>
  </si>
  <si>
    <t>SC 70075</t>
  </si>
  <si>
    <t xml:space="preserve">Nemecko X197 strava,ubytovanie,taxi (náklady hráča Jamrichová Renáta )  prac.cesta:Nemecko, Berlín WTA 500, od 11.06.2025 do 15.06.2025, LET, osôb:2(1+1+0) </t>
  </si>
  <si>
    <t>FD 20952</t>
  </si>
  <si>
    <t xml:space="preserve">ubyt. Cinkaničová X296 F=FA-30737 (náklady hráča Cinkaničová Stella )  prac.cesta:Francúzsko, Saint Tropez, ATP Challenger, od 14.09.2025 do 18.09.2025, LET, osôb:2(1+1+0) </t>
  </si>
  <si>
    <t>FD 21208</t>
  </si>
  <si>
    <t xml:space="preserve">let. Adamča x333  (náklady hráča Adamča Martin )   </t>
  </si>
  <si>
    <t xml:space="preserve">let. Janošková x333  (náklady hráča Jánošková Alexandra )   </t>
  </si>
  <si>
    <t xml:space="preserve">let. Sanson x333  (náklady hráča Sanson Matteo )   </t>
  </si>
  <si>
    <t xml:space="preserve">let. Nováková x333  (náklady hráča Nováková Simona )   </t>
  </si>
  <si>
    <t xml:space="preserve">let. Smolak,Grolm x333  (náklady hráča Adamča Martin )   </t>
  </si>
  <si>
    <t xml:space="preserve">let. Smolak,Grolm x333  (náklady hráča Jánošková Alexandra )   </t>
  </si>
  <si>
    <t xml:space="preserve">let. Smolak,Grolm x333  (náklady hráča Nováková Simona )   </t>
  </si>
  <si>
    <t xml:space="preserve">let. Smolak,Grolm x333  (náklady hráča Sanson Matteo )   </t>
  </si>
  <si>
    <t xml:space="preserve">poistenie x333     </t>
  </si>
  <si>
    <t>FD 21219</t>
  </si>
  <si>
    <t xml:space="preserve">ubyt.sústredenie X334 F=FA-31316   prac.cesta:Francúzsko, Saint Tropez, ATP Challenger, od 14.09.2025 do 18.09.2025, LET, osôb:2(1+1+0) </t>
  </si>
  <si>
    <t>FD 21220</t>
  </si>
  <si>
    <t xml:space="preserve">ubyt.sústredenie X334 F=FA-31320   prac.cesta:Francúzsko, Saint Tropez, ATP Challenger, od 14.09.2025 do 18.09.2025, LET, osôb:2(1+1+0) </t>
  </si>
  <si>
    <t>FD 21235</t>
  </si>
  <si>
    <t xml:space="preserve">letenksa X299 F=1184/24 (náklady hráča Gombos Norbert )  prac.cesta:Francúzsko, Saint Tropez, ATP Challenger, od 14.09.2025 do 18.09.2025, LET, osôb:2(1+1+0) </t>
  </si>
  <si>
    <t>FD 21236</t>
  </si>
  <si>
    <t xml:space="preserve">letenka X300 F=1179/24 (náklady hráča Gombos Norbert )  prac.cesta:Francúzsko, Saint Tropez, ATP Challenger, od 14.09.2025 do 18.09.2025, LET, osôb:2(1+1+0) </t>
  </si>
  <si>
    <t>FD 21283</t>
  </si>
  <si>
    <t xml:space="preserve">let. Malaga X349 F=1293/24  (nákl.stredisko:Fed Cup Malaga) prac.cesta:Francúzsko, Saint Tropez, ATP Challenger, od 14.09.2025 do 18.09.2025, LET, osôb:2(1+1+0) </t>
  </si>
  <si>
    <t>FD 21284</t>
  </si>
  <si>
    <t xml:space="preserve">let. Malaga X349 F=1294/24  (nákl.stredisko:Fed Cup Malaga) prac.cesta:Francúzsko, Saint Tropez, ATP Challenger, od 14.09.2025 do 18.09.2025, LET, osôb:2(1+1+0) </t>
  </si>
  <si>
    <t>FD 21331</t>
  </si>
  <si>
    <t xml:space="preserve">let.Olasz X261 F=1338/24 (náklady hráča Šramková Rebecca )  prac.cesta:Španielsko, Mallorca, Challenger, od 22.08.2025 do 30.08.2025, LET, osôb:2(1+1+0) </t>
  </si>
  <si>
    <t xml:space="preserve">let.Olasz  D.X261 F=1338/24 (náklady hráča Klein Lukáš )  prac.cesta:Španielsko, Mallorca, Challenger, od 22.08.2025 do 30.08.2025, LET, osôb:2(1+1+0) </t>
  </si>
  <si>
    <t>FD 21333</t>
  </si>
  <si>
    <t xml:space="preserve">let.Kučera X260 F=1340/24 (náklady hráča Klein Lukáš )  prac.cesta:Srbsko, Belehrad J200, od 23.08.2025 do 26.08.2025, AUS, osôb:2(1+1+0) </t>
  </si>
  <si>
    <t>FD 21346</t>
  </si>
  <si>
    <t xml:space="preserve">let.Martinec X347,X348 F=1343/24 (náklady hráča Šramková Rebecca )  prac.cesta:Francúzsko, Saint Tropez, ATP Challenger, od 14.09.2025 do 18.09.2025, LET, osôb:2(1+1+0) </t>
  </si>
  <si>
    <t>FD 21347</t>
  </si>
  <si>
    <t xml:space="preserve">let.Martinec X326 F=1341/24 (náklady hráča Šramková Rebecca )  prac.cesta:Francúzsko, Saint Tropez, ATP Challenger, od 14.09.2025 do 18.09.2025, LET, osôb:2(1+1+0) </t>
  </si>
  <si>
    <t>FD 21348</t>
  </si>
  <si>
    <t xml:space="preserve">let.Martinec X248 F=1322/24 (náklady hráča Šramková Rebecca )  prac.cesta:USA, US Open, od 15.08.2025 do 20.08.2025, LET, osôb:2(1+1+0) </t>
  </si>
  <si>
    <t>FD 21349</t>
  </si>
  <si>
    <t xml:space="preserve">let.Martinec X286 F=1320/24 (náklady hráča Šramková Rebecca )  prac.cesta:Francúzsko, Saint Tropez, ATP Challenger, od 14.09.2025 do 18.09.2025, LET, osôb:2(1+1+0) </t>
  </si>
  <si>
    <t>FD 21351</t>
  </si>
  <si>
    <t xml:space="preserve">let.Martinec X286 F=899/24 (náklady hráča Šramková Rebecca )  prac.cesta:Francúzsko, Saint Tropez, ATP Challenger, od 14.09.2025 do 18.09.2025, LET, osôb:2(1+1+0) </t>
  </si>
  <si>
    <t>FD 21353</t>
  </si>
  <si>
    <t xml:space="preserve">let.Kučera X002 F=1368/24 (náklady hráča Klein Lukáš )  prac.cesta:Austrália, Brisbane ATP 250, od 25.12.2024 do 31.12.2025, LET , osôb:2(1+1+0) </t>
  </si>
  <si>
    <t>FD 21355</t>
  </si>
  <si>
    <t xml:space="preserve">let.Kučera X328 F=1348/24 (náklady hráča Klein Lukáš )  prac.cesta:Francúzsko, Saint Tropez, ATP Challenger, od 14.09.2025 do 18.09.2025, LET, osôb:2(1+1+0) </t>
  </si>
  <si>
    <t>FD 21356</t>
  </si>
  <si>
    <t xml:space="preserve">let.Kučera X343 F=1350/24 (náklady hráča Klein Lukáš )  prac.cesta:Francúzsko, Saint Tropez, ATP Challenger, od 14.09.2025 do 18.09.2025, LET, osôb:2(1+1+0) </t>
  </si>
  <si>
    <t>FD 21357</t>
  </si>
  <si>
    <t xml:space="preserve">let.Kučera X343 F=1352/24 (náklady hráča Klein Lukáš )  prac.cesta:Francúzsko, Saint Tropez, ATP Challenger, od 14.09.2025 do 18.09.2025, LET, osôb:2(1+1+0) </t>
  </si>
  <si>
    <t>FD 21412</t>
  </si>
  <si>
    <t xml:space="preserve">let.Semjan X206 F=1381/24 (náklady hráča Gombos Norbert )  prac.cesta:SR, Poprad M15, od 12.07.2025 do 18.07.2025, AUS, osôb:2(1+1+0) </t>
  </si>
  <si>
    <t>FD 21413</t>
  </si>
  <si>
    <t xml:space="preserve">let.Matúš X154 F=1418/24 (náklady hráča Jamrichová Renáta )  prac.cesta:Taliansko, Regio Emilia M25, od 11.05.2025 do 18.05.2025, LET, osôb:2(1+1+0) </t>
  </si>
  <si>
    <t>FD 21414</t>
  </si>
  <si>
    <t xml:space="preserve">let.Matúš X280 F=1420/24 (náklady hráča Jamrichová Renáta )  prac.cesta:Francúzsko, Saint Tropez, ATP Challenger, od 14.09.2025 do 18.09.2025, LET, osôb:2(1+1+0) </t>
  </si>
  <si>
    <t>FD 21415</t>
  </si>
  <si>
    <t xml:space="preserve">let.Matúš X208 F=1422/24 (náklady hráča Jamrichová Renáta )  prac.cesta:ČR, Most ME jednotlivci U14, od 19.07.2025 do 27.07.2025, AUS, osôb:6(4+2+0) </t>
  </si>
  <si>
    <t>FD 21416</t>
  </si>
  <si>
    <t xml:space="preserve">let.Matúš X281 F=1424/24 (náklady hráča Jamrichová Renáta )  prac.cesta:Francúzsko, Saint Tropez, ATP Challenger, od 14.09.2025 do 18.09.2025, LET, osôb:2(1+1+0) </t>
  </si>
  <si>
    <t>FD 21417</t>
  </si>
  <si>
    <t xml:space="preserve">let.Matúš X282 F=1426/24 (náklady hráča Jamrichová Renáta )  prac.cesta:Francúzsko, Saint Tropez, ATP Challenger, od 14.09.2025 do 18.09.2025, LET, osôb:2(1+1+0) </t>
  </si>
  <si>
    <t>FD 21418</t>
  </si>
  <si>
    <t xml:space="preserve">let.Matúš X282 F=1428/24 (náklady hráča Jamrichová Renáta )  prac.cesta:Francúzsko, Saint Tropez, ATP Challenger, od 14.09.2025 do 18.09.2025, LET, osôb:2(1+1+0) </t>
  </si>
  <si>
    <t>FD 21419</t>
  </si>
  <si>
    <t xml:space="preserve">let.Matúš X346 F=1430/24 (náklady hráča Jamrichová Renáta )  prac.cesta:Francúzsko, Saint Tropez, ATP Challenger, od 14.09.2025 do 18.09.2025, LET, osôb:2(1+1+0) </t>
  </si>
  <si>
    <t>FD 21420</t>
  </si>
  <si>
    <t xml:space="preserve">let.Lipták X026,X027 F=1432/24 (náklady hráča Jamrichová Renáta )  prac.cesta:Nový Zéland, Auckland WTA 250, od 25.12.2024 do 31.12.2025, LET, osôb:2(1+1+0) </t>
  </si>
  <si>
    <t>FD 21421</t>
  </si>
  <si>
    <t xml:space="preserve">let.Olasz  X012 F=1436/24 (náklady hráča Šramková Rebecca )  prac.cesta:Austrália, Melbourne, Australian Open, od 29.12.2024 do 17.01.2025, LET, osôb:3(2+1+0) </t>
  </si>
  <si>
    <t>FD 21445</t>
  </si>
  <si>
    <t xml:space="preserve">ubyt. X324    prac.cesta:Francúzsko, Saint Tropez, ATP Challenger, od 14.09.2025 do 18.09.2025, LET, osôb:2(1+1+0) </t>
  </si>
  <si>
    <t>FD 21448</t>
  </si>
  <si>
    <t xml:space="preserve">ubyt. X335    prac.cesta:Francúzsko, Saint Tropez, ATP Challenger, od 14.09.2025 do 18.09.2025, LET, osôb:2(1+1+0) </t>
  </si>
  <si>
    <t>FD 21457</t>
  </si>
  <si>
    <t xml:space="preserve">ubyt, X296 F=FA-30668   prac.cesta:Francúzsko, Saint Tropez, ATP Challenger, od 14.09.2025 do 18.09.2025, LET, osôb:2(1+1+0) </t>
  </si>
  <si>
    <t xml:space="preserve">ubyt, X296  (náklady hráča Depešová Soňa )  prac.cesta:Francúzsko, Saint Tropez, ATP Challenger, od 14.09.2025 do 18.09.2025, LET, osôb:2(1+1+0) </t>
  </si>
  <si>
    <t xml:space="preserve">ubyt, X296  (náklady hráča Sloboda Leon )  prac.cesta:Francúzsko, Saint Tropez, ATP Challenger, od 14.09.2025 do 18.09.2025, LET, osôb:2(1+1+0) </t>
  </si>
  <si>
    <t>FD 20016</t>
  </si>
  <si>
    <t xml:space="preserve">let.Nemček X024    prac.cesta:EÚ grant, od 00.01.1900 do 00.01.1900, , osôb:0(++) </t>
  </si>
  <si>
    <t xml:space="preserve">let..Varmus,X024    prac.cesta:EÚ grant, od 00.01.1900 do 00.01.1900, , osôb:0(++) </t>
  </si>
  <si>
    <t>FD 20025</t>
  </si>
  <si>
    <t xml:space="preserve">ubyt.Masarykova X028 F=FA31974 (náklady hráča Masaryková Laura )  prac.cesta:Francúzsko, Tarbes ETA 14, od 18.01.2025 do 22.01.2025, LET, osôb:8(6+2+0) </t>
  </si>
  <si>
    <t>FD 20028</t>
  </si>
  <si>
    <t xml:space="preserve">repretréner X013    prac.cesta:SR, sústredenie KE, od 02.01.2025 do 05.01.2025, AUS, osôb:17(12+5+0) </t>
  </si>
  <si>
    <t>41977181</t>
  </si>
  <si>
    <t>Ján Matúš</t>
  </si>
  <si>
    <t>FD 20047</t>
  </si>
  <si>
    <t xml:space="preserve">ubyt.L.Sloboda X043 F=FA-32073   prac.cesta:Rumunsko, Winter Cup Q U16 chlapci, od 27.01.2025 do 01.02.2025, LET, osôb:4(3+1+0) </t>
  </si>
  <si>
    <t>FD 20050</t>
  </si>
  <si>
    <t xml:space="preserve">let.Gašparetz X009  (náklady hráča Pohánková Mia )  prac.cesta:Austrália, Melbourne, Australian Open Junior, od 15.01.2025 do 26.01.2025, LET , osôb:2(1+1+0) </t>
  </si>
  <si>
    <t>FD 20051</t>
  </si>
  <si>
    <t xml:space="preserve">let.Balas X028  (náklady hráča Lörinčík Max )  prac.cesta:Francúzsko, Tarbes ETA 14, od 18.01.2025 do 22.01.2025, LET, osôb:8(6+2+0) </t>
  </si>
  <si>
    <t xml:space="preserve">let.Balas X028  (náklady hráča Adamović Andrej )  prac.cesta:Francúzsko, Tarbes ETA 14, od 18.01.2025 do 22.01.2025, LET, osôb:8(6+2+0) </t>
  </si>
  <si>
    <t xml:space="preserve">vlakové lístky  (náklady hráča Adamović Andrej )   </t>
  </si>
  <si>
    <t xml:space="preserve">vlakové lístky  (náklady hráča Lörinčík Max )   </t>
  </si>
  <si>
    <t xml:space="preserve">vlakové lístky     </t>
  </si>
  <si>
    <t>FD 20053</t>
  </si>
  <si>
    <t xml:space="preserve">let.Nemček X035  (náklady hráča Lörinčík Lukas )  prac.cesta:Bulharsko, Burgas, ME družstiev 12 chlapci, od 22.01.2025 do 27.01.2025, LET, osôb:4(3+1+0) </t>
  </si>
  <si>
    <t xml:space="preserve">let.Nemček X035  (náklady hráča Kováčik Šimon  )  prac.cesta:Bulharsko, Burgas, ME družstiev 12 chlapci, od 22.01.2025 do 27.01.2025, LET, osôb:4(3+1+0) </t>
  </si>
  <si>
    <t xml:space="preserve">let.Nemček X035  (náklady hráča Čuchran Tobias  )  prac.cesta:Bulharsko, Burgas, ME družstiev 12 chlapci, od 22.01.2025 do 27.01.2025, LET, osôb:4(3+1+0) </t>
  </si>
  <si>
    <t>FD 20054</t>
  </si>
  <si>
    <t xml:space="preserve">let.Balas X042  (náklady hráča Zimenová Lujza )  prac.cesta:Portugalsko, Winter Cup Q U16 dievčatá, od 27.01.2025 do 01.02.2025, LET, osôb:4(3+1+0) </t>
  </si>
  <si>
    <t xml:space="preserve">let.Balas X042  (náklady hráča Farkašová Nikola )  prac.cesta:Portugalsko, Winter Cup Q U16 dievčatá, od 27.01.2025 do 01.02.2025, LET, osôb:4(3+1+0) </t>
  </si>
  <si>
    <t xml:space="preserve">let.Balas X042  (náklady hráča Barháčová Sofia )  prac.cesta:Portugalsko, Winter Cup Q U16 dievčatá, od 27.01.2025 do 01.02.2025, LET, osôb:4(3+1+0) </t>
  </si>
  <si>
    <t xml:space="preserve">let.Barhačová X042  (náklady hráča Barháčová Sofia )  prac.cesta:Portugalsko, Winter Cup Q U16 dievčatá, od 27.01.2025 do 01.02.2025, LET, osôb:4(3+1+0) </t>
  </si>
  <si>
    <t xml:space="preserve">let.Zimenová X042  (náklady hráča Zimenová Lujza )  prac.cesta:Portugalsko, Winter Cup Q U16 dievčatá, od 27.01.2025 do 01.02.2025, LET, osôb:4(3+1+0) </t>
  </si>
  <si>
    <t xml:space="preserve">let.Farkašová X042  (náklady hráča Farkašová Nikola )  prac.cesta:Portugalsko, Winter Cup Q U16 dievčatá, od 27.01.2025 do 01.02.2025, LET, osôb:4(3+1+0) </t>
  </si>
  <si>
    <t>FD 20055</t>
  </si>
  <si>
    <t xml:space="preserve">let. Mečír ml.  X043  (náklady hráča Sloboda Leon )  prac.cesta:Rumunsko, Winter Cup Q U16 chlapci, od 27.01.2025 do 01.02.2025, LET, osôb:4(3+1+0) </t>
  </si>
  <si>
    <t xml:space="preserve">let. Mečír ml.  X043  (náklady hráča Mačej Dominik )  prac.cesta:Rumunsko, Winter Cup Q U16 chlapci, od 27.01.2025 do 01.02.2025, LET, osôb:4(3+1+0) </t>
  </si>
  <si>
    <t xml:space="preserve">let. Mečír ml.  X043  (náklady hráča Križan Richard )  prac.cesta:Rumunsko, Winter Cup Q U16 chlapci, od 27.01.2025 do 01.02.2025, LET, osôb:4(3+1+0) </t>
  </si>
  <si>
    <t xml:space="preserve">let.Krizan X043  (náklady hráča Sloboda Leon )  prac.cesta:Rumunsko, Winter Cup Q U16 chlapci, od 27.01.2025 do 01.02.2025, LET, osôb:4(3+1+0) </t>
  </si>
  <si>
    <t xml:space="preserve">let.Sloboda X043  (náklady hráča Mačej Dominik )  prac.cesta:Rumunsko, Winter Cup Q U16 chlapci, od 27.01.2025 do 01.02.2025, LET, osôb:4(3+1+0) </t>
  </si>
  <si>
    <t xml:space="preserve">let.Mačej X043  (náklady hráča Križan Richard )  prac.cesta:Rumunsko, Winter Cup Q U16 chlapci, od 27.01.2025 do 01.02.2025, LET, osôb:4(3+1+0) </t>
  </si>
  <si>
    <t>FD 20099</t>
  </si>
  <si>
    <t xml:space="preserve">tréner WCup KE,X037    prac.cesta:SR, Košice ME dievčatá, od 29.01.2025 do 02.02.2025, AUS, osôb:0(++) </t>
  </si>
  <si>
    <t>FD 20100</t>
  </si>
  <si>
    <t>FD 20105</t>
  </si>
  <si>
    <t xml:space="preserve">turnaj ETA14,X028  (náklady hráča Lörinčík Max )  prac.cesta:Francúzsko, Tarbes ETA 14, od 18.01.2025 do 22.01.2025, LET, osôb:8(6+2+0) </t>
  </si>
  <si>
    <t>53230485</t>
  </si>
  <si>
    <t>DaM tennis s.r.o.</t>
  </si>
  <si>
    <t xml:space="preserve">turnaj ETA14,X028  (náklady hráča Adamović Andrej )  prac.cesta:Francúzsko, Tarbes ETA 14, od 18.01.2025 do 22.01.2025, LET, osôb:8(6+2+0) </t>
  </si>
  <si>
    <t xml:space="preserve">turnaj ETA14,X028  (náklady hráča Masaryková Laura )  prac.cesta:Francúzsko, Tarbes ETA 14, od 18.01.2025 do 22.01.2025, LET, osôb:8(6+2+0) </t>
  </si>
  <si>
    <t xml:space="preserve">turnaj ETA14,X028  (náklady hráča Dekanová Romana )  prac.cesta:Francúzsko, Tarbes ETA 14, od 18.01.2025 do 22.01.2025, LET, osôb:8(6+2+0) </t>
  </si>
  <si>
    <t xml:space="preserve">turnaj ETA14,X028  (náklady hráča Taha Adam )  prac.cesta:Francúzsko, Tarbes ETA 14, od 18.01.2025 do 22.01.2025, LET, osôb:8(6+2+0) </t>
  </si>
  <si>
    <t xml:space="preserve">turnaj ETA14,X028  (náklady hráča Adamča Martin )  prac.cesta:Francúzsko, Tarbes ETA 14, od 18.01.2025 do 22.01.2025, LET, osôb:8(6+2+0) </t>
  </si>
  <si>
    <t>FD 20108</t>
  </si>
  <si>
    <t xml:space="preserve">ubyt. Sloboda X061 F=FA-32179   prac.cesta:Francúzsko, Lesquin, Winter Cup chlapci finále, od 12.02.2025 do 17.02.2025, LET, osôb:4(3+1+0) </t>
  </si>
  <si>
    <t>FD 20161</t>
  </si>
  <si>
    <t xml:space="preserve">letenka X028  (náklady hráča Masaryková Laura )  prac.cesta:Francúzsko, Tarbes ETA 14, od 18.01.2025 do 22.01.2025, LET, osôb:8(6+2+0) </t>
  </si>
  <si>
    <t>FD 20280</t>
  </si>
  <si>
    <t xml:space="preserve">let.X077,X078  (náklady hráča Bekéni Marko )  prac.cesta:Turecko, Antalya, ITF18, J100, od 05.03.2025 do 16.03.2025, LET, osôb:9(7+2+0) </t>
  </si>
  <si>
    <t xml:space="preserve">let.X077,X78  (náklady hráča Sloboda Leon )  prac.cesta:Turecko, Antalya, ITF18, J100, od 05.03.2025 do 16.03.2025, LET, osôb:9(7+2+0) </t>
  </si>
  <si>
    <t>FD 20298</t>
  </si>
  <si>
    <t xml:space="preserve">ubyt.Sloboda,MarkoX108 F=FA-32696   prac.cesta:Chorvátsko, Vrsar J30, od 27.03.2025 do 03.04.2025, AUS, osôb:9(7+2+0) </t>
  </si>
  <si>
    <t>FD 20313</t>
  </si>
  <si>
    <t xml:space="preserve">ubyt.X123 F=FA-32943   prac.cesta:ČR, Rakovník U14, od 27.04.2025 do 03.05.2025, AUS, osôb:2(+2+0) </t>
  </si>
  <si>
    <t>FD 20333</t>
  </si>
  <si>
    <t xml:space="preserve">ubyt.Cinkaničová X108 F=FA-32622 (náklady hráča Cinkaničová Stella )  prac.cesta:Chorvátsko, Vrsar J30, od 27.03.2025 do 03.04.2025, AUS, osôb:9(7+2+0) </t>
  </si>
  <si>
    <t xml:space="preserve">ubyt.Dráb X108 F=FA-32622 (náklady hráča Dráb Filip  )  prac.cesta:Chorvátsko, Vrsar J30, od 27.03.2025 do 03.04.2025, AUS, osôb:9(7+2+0) </t>
  </si>
  <si>
    <t>FD 20367</t>
  </si>
  <si>
    <t xml:space="preserve">let.Zathurecký X038  (náklady hráča Lörinčík Max )  prac.cesta:Taliansko, Altamura ME družstiev 14 chlapci, od 29.01.2025 do 03.02.2025, LET, osôb:4(3+1+0) </t>
  </si>
  <si>
    <t xml:space="preserve">let.Zathurecký X038  (náklady hráča Adamča Martin )  prac.cesta:Taliansko, Altamura ME družstiev 14 chlapci, od 29.01.2025 do 03.02.2025, LET, osôb:4(3+1+0) </t>
  </si>
  <si>
    <t xml:space="preserve">let.Zathurecký X038  (náklady hráča Adamović Andrej )  prac.cesta:Taliansko, Altamura ME družstiev 14 chlapci, od 29.01.2025 do 03.02.2025, LET, osôb:4(3+1+0) </t>
  </si>
  <si>
    <t xml:space="preserve">let.Zathurecký X038  (náklady hráča Taha Adam )  prac.cesta:Taliansko, Altamura ME družstiev 14 chlapci, od 29.01.2025 do 03.02.2025, LET, osôb:4(3+1+0) </t>
  </si>
  <si>
    <t xml:space="preserve">let.Adamca X038  (náklady hráča Adamča Martin )  prac.cesta:Taliansko, Altamura ME družstiev 14 chlapci, od 29.01.2025 do 03.02.2025, LET, osôb:4(3+1+0) </t>
  </si>
  <si>
    <t xml:space="preserve">let.Lorincik M. X038  (náklady hráča Lörinčík Max )  prac.cesta:Taliansko, Altamura ME družstiev 14 chlapci, od 29.01.2025 do 03.02.2025, LET, osôb:4(3+1+0) </t>
  </si>
  <si>
    <t xml:space="preserve">let.Adamovic X038  (náklady hráča Adamović Andrej )  prac.cesta:Taliansko, Altamura ME družstiev 14 chlapci, od 29.01.2025 do 03.02.2025, LET, osôb:4(3+1+0) </t>
  </si>
  <si>
    <t xml:space="preserve">let.Taha X038  (náklady hráča Taha Adam )  prac.cesta:Taliansko, Altamura ME družstiev 14 chlapci, od 29.01.2025 do 03.02.2025, LET, osôb:4(3+1+0) </t>
  </si>
  <si>
    <t xml:space="preserve">let.Lorincik J.X038  (náklady hráča Taha Adam )  prac.cesta:Taliansko, Altamura ME družstiev 14 chlapci, od 29.01.2025 do 03.02.2025, LET, osôb:4(3+1+0) </t>
  </si>
  <si>
    <t>FD 20372</t>
  </si>
  <si>
    <t xml:space="preserve">ubyt.Jedinák X122 F=FA-32877   prac.cesta:ČR, Rakovník U12, od 20.04.2025 do 23.04.2025, AUS, osôb:8(6+2+0) </t>
  </si>
  <si>
    <t>FD 20393</t>
  </si>
  <si>
    <t xml:space="preserve">výjazd Rakovník X122    prac.cesta:ČR, Rakovník U12, od 20.04.2025 do 23.04.2025, AUS, osôb:8(6+2+0) </t>
  </si>
  <si>
    <t>41223888</t>
  </si>
  <si>
    <t>Martin Jedinák-MJ TENIS</t>
  </si>
  <si>
    <t>FD 20427</t>
  </si>
  <si>
    <t xml:space="preserve">ubyt. L.Sloboda X130 F=FA-32959   prac.cesta:Rakúsko, Villach J200, od 28.04.2025 do 30.04.2025, AUS, osôb:2(1+1+0) </t>
  </si>
  <si>
    <t>FD 20521</t>
  </si>
  <si>
    <t xml:space="preserve">ubyt. X113 F=FA2550413   prac.cesta:SR, Piešťany, sústredenie detí do 14 rokov, od 01.04.2025 do 04.04.2025, AUS, osôb:22(17+5+0) </t>
  </si>
  <si>
    <t>36525561</t>
  </si>
  <si>
    <t>AMO-PLUS, s.r.o.</t>
  </si>
  <si>
    <t>FD 20522</t>
  </si>
  <si>
    <t xml:space="preserve">ubyt. X114 F=FA2550414   prac.cesta:SR, Piešťany, sústredenie detí do 18 rokov, od 07.04.2025 do 10.04.2025, AUS, osôb:26(25+1+0) </t>
  </si>
  <si>
    <t>V 42022</t>
  </si>
  <si>
    <t xml:space="preserve">SR, KE X013 vyplet., pitný režim, tyč   prac.cesta:SR, sústredenie KE, od 02.01.2025 do 05.01.2025, AUS, osôb:17(12+5+0) </t>
  </si>
  <si>
    <t>V 42032</t>
  </si>
  <si>
    <t xml:space="preserve">SR, KE HMSR 16 X023 strava,ubyt.,vlak,taxi   prac.cesta:SR, Košice, MSR 16, od 12.01.2025 do 14.01.2025, vlak, osôb:1(0+1+0) </t>
  </si>
  <si>
    <t xml:space="preserve">19,75l PHM X023 BA655TB   prac.cesta:SR, Košice, MSR 16, od 12.01.2025 do 14.01.2025, vlak, osôb:1(0+1+0) </t>
  </si>
  <si>
    <t xml:space="preserve">cent. vyrovnanie X023 BA655TB   prac.cesta:SR, Košice, MSR 16, od 12.01.2025 do 14.01.2025, vlak, osôb:1(0+1+0) </t>
  </si>
  <si>
    <t>V 42043</t>
  </si>
  <si>
    <t xml:space="preserve">Francúzsko X028 str.,ubyt.,štart.,bus,vyp (náklady hráča Lörinčík Max )  prac.cesta:Francúzsko, Tarbes ETA 14, od 18.01.2025 do 22.01.2025, LET, osôb:8(6+2+0) </t>
  </si>
  <si>
    <t xml:space="preserve">Francúzsko X028 str.,ubyt.,štart.,bus,vyp (náklady hráča Adamović Andrej )  prac.cesta:Francúzsko, Tarbes ETA 14, od 18.01.2025 do 22.01.2025, LET, osôb:8(6+2+0) </t>
  </si>
  <si>
    <t xml:space="preserve">Francúzsko X028 str.,ubyt.,štart.,bus,vyp (náklady hráča Masaryková Laura )  prac.cesta:Francúzsko, Tarbes ETA 14, od 18.01.2025 do 22.01.2025, LET, osôb:8(6+2+0) </t>
  </si>
  <si>
    <t>V 42051</t>
  </si>
  <si>
    <t xml:space="preserve">SR, TT X057 strava,cestovné   prac.cesta:SR, Trnava, ITF J30, od 22.01.2025 do 24.01.2025, AUV, osôb:1(0+1+0) </t>
  </si>
  <si>
    <t>V 42052</t>
  </si>
  <si>
    <t xml:space="preserve">Bulharsko X035 strava,ubyt.,transp.,voda (náklady hráča Kováčik Šimon  )  prac.cesta:Bulharsko, Burgas, ME družstiev 12 chlapci, od 22.01.2025 do 27.01.2025, LET, osôb:4(3+1+0) </t>
  </si>
  <si>
    <t>40943615</t>
  </si>
  <si>
    <t>Mgr. Juraj Nemček, PhD</t>
  </si>
  <si>
    <t xml:space="preserve">Bulharsko X035 strava,ubyt.,transp.,voda (náklady hráča Lörinčík Lukas )  prac.cesta:Bulharsko, Burgas, ME družstiev 12 chlapci, od 22.01.2025 do 27.01.2025, LET, osôb:4(3+1+0) </t>
  </si>
  <si>
    <t xml:space="preserve">Bulharsko X035 strava,ubyt.,transp.,voda (náklady hráča Čuchran Tobias  )  prac.cesta:Bulharsko, Burgas, ME družstiev 12 chlapci, od 22.01.2025 do 27.01.2025, LET, osôb:4(3+1+0) </t>
  </si>
  <si>
    <t xml:space="preserve">68,06l PHM 01/25 X021 BL784PD   prac.cesta:Nemecko, Cadolzburg, Futures, od 10.01.2025 do 18.01.2025, AUS, osôb:2(1+1+0) </t>
  </si>
  <si>
    <t>HEM Tankstelle</t>
  </si>
  <si>
    <t>V 42087</t>
  </si>
  <si>
    <t xml:space="preserve">Rakúsko X036 strava (náklady hráča Holecová Chiara  )  prac.cesta:Rakúsko, Neudorf, ME družstiev 12 dievčatá, od 23.01.2025 do 26.01.2025, AUS, osôb:6(3+2+1) </t>
  </si>
  <si>
    <t xml:space="preserve">Rakúsko X036 strava (náklady hráča Ščibranová Adela )  prac.cesta:Rakúsko, Neudorf, ME družstiev 12 dievčatá, od 23.01.2025 do 26.01.2025, AUS, osôb:6(3+2+1) </t>
  </si>
  <si>
    <t xml:space="preserve">Rakúsko X036 strava (náklady hráča Gróf Isabella  )  prac.cesta:Rakúsko, Neudorf, ME družstiev 12 dievčatá, od 23.01.2025 do 26.01.2025, AUS, osôb:6(3+2+1) </t>
  </si>
  <si>
    <t xml:space="preserve">34,79l PHM 01/25 X036 BT440CD   prac.cesta:Rakúsko, Neudorf, ME družstiev 12 dievčatá, od 23.01.2025 do 26.01.2025, AUS, osôb:6(3+2+1) </t>
  </si>
  <si>
    <t>OIL! Tankstelle</t>
  </si>
  <si>
    <t>V 42088</t>
  </si>
  <si>
    <t xml:space="preserve">Rakúsko X036 cestovné (náklady hráča Holecová Chiara  )  prac.cesta:Rakúsko, Neudorf, ME družstiev 12 dievčatá, od 23.01.2025 do 26.01.2025, AUS, osôb:6(3+2+1) </t>
  </si>
  <si>
    <t xml:space="preserve">Rakúsko X036 cestovné (náklady hráča Ščibranová Adela )  prac.cesta:Rakúsko, Neudorf, ME družstiev 12 dievčatá, od 23.01.2025 do 26.01.2025, AUS, osôb:6(3+2+1) </t>
  </si>
  <si>
    <t xml:space="preserve">Rakúsko X036 cestovné (náklady hráča Gróf Isabella  )  prac.cesta:Rakúsko, Neudorf, ME družstiev 12 dievčatá, od 23.01.2025 do 26.01.2025, AUS, osôb:6(3+2+1) </t>
  </si>
  <si>
    <t>V 42089</t>
  </si>
  <si>
    <t xml:space="preserve">SR, KE X037 cestovné (náklady hráča Dekanová Romana )  prac.cesta:SR, Košice ME dievčatá, od 29.01.2025 do 02.02.2025, AUS, osôb:0(++) </t>
  </si>
  <si>
    <t xml:space="preserve">SR, KE X037 cestovné (náklady hráča Rusnačková Riana )  prac.cesta:SR, Košice ME dievčatá, od 29.01.2025 do 02.02.2025, AUS, osôb:0(++) </t>
  </si>
  <si>
    <t xml:space="preserve">SR, KE X037 cestovné (náklady hráča Čemanová Vivien )  prac.cesta:SR, Košice ME dievčatá, od 29.01.2025 do 02.02.2025, AUS, osôb:0(++) </t>
  </si>
  <si>
    <t xml:space="preserve">31,87l PHM 02/25 X037 BL249GK   prac.cesta:SR, Košice ME dievčatá, od 29.01.2025 do 02.02.2025, AUS, osôb:0(++) </t>
  </si>
  <si>
    <t>V 42092</t>
  </si>
  <si>
    <t xml:space="preserve">Rumunsko X043 str.,ubyt.,vypl.,tran.,vo (náklady hráča Sloboda Leon )  prac.cesta:Rumunsko, Winter Cup Q U16 chlapci, od 27.01.2025 do 01.02.2025, LET, osôb:4(3+1+0) </t>
  </si>
  <si>
    <t xml:space="preserve">Rumunsko X043 strava,ubyt.,tran.,voda (náklady hráča Mačej Dominik )  prac.cesta:Rumunsko, Winter Cup Q U16 chlapci, od 27.01.2025 do 01.02.2025, LET, osôb:4(3+1+0) </t>
  </si>
  <si>
    <t xml:space="preserve">Rumunsko X043 str.,ubyt.,vypl.,tran.,vo (náklady hráča Križan Richard )  prac.cesta:Rumunsko, Winter Cup Q U16 chlapci, od 27.01.2025 do 01.02.2025, LET, osôb:4(3+1+0) </t>
  </si>
  <si>
    <t>V 42096</t>
  </si>
  <si>
    <t xml:space="preserve">Taliansko X038 strava,ubyt.,taxi,vyplet. (náklady hráča Lörinčík Max )  prac.cesta:Taliansko, Altamura ME družstiev 14 chlapci, od 29.01.2025 do 03.02.2025, LET, osôb:4(3+1+0) </t>
  </si>
  <si>
    <t>Ján Lörinčík</t>
  </si>
  <si>
    <t xml:space="preserve">Taliansko X038 strava,ubyt.,taxi,vyplet. (náklady hráča Adamović Andrej )  prac.cesta:Taliansko, Altamura ME družstiev 14 chlapci, od 29.01.2025 do 03.02.2025, LET, osôb:4(3+1+0) </t>
  </si>
  <si>
    <t xml:space="preserve">Taliansko X038 strava,ubyt.,taxi (náklady hráča Taha Adam )  prac.cesta:Taliansko, Altamura ME družstiev 14 chlapci, od 29.01.2025 do 03.02.2025, LET, osôb:4(3+1+0) </t>
  </si>
  <si>
    <t>V 42100</t>
  </si>
  <si>
    <t xml:space="preserve">Portugalsko X042 strava,ubytovanie (náklady hráča Farkašová Nikola )  prac.cesta:Portugalsko, Winter Cup Q U16 dievčatá, od 27.01.2025 do 01.02.2025, LET, osôb:4(3+1+0) </t>
  </si>
  <si>
    <t xml:space="preserve">Portugalsko X042 strava,ubytovanie (náklady hráča Zimenová Lujza )  prac.cesta:Portugalsko, Winter Cup Q U16 dievčatá, od 27.01.2025 do 01.02.2025, LET, osôb:4(3+1+0) </t>
  </si>
  <si>
    <t xml:space="preserve">Portugalsko X042 strava,ubytovanie (náklady hráča Barháčová Sofia )  prac.cesta:Portugalsko, Winter Cup Q U16 dievčatá, od 27.01.2025 do 01.02.2025, LET, osôb:4(3+1+0) </t>
  </si>
  <si>
    <t>V 42118</t>
  </si>
  <si>
    <t xml:space="preserve">SR, KE X060 strava,ubytovanie,vlak   prac.cesta:SR, Košice, HMSR 18, od 10.02.2025 do 11.02.2025, vlak, osôb:1(0+1+0) </t>
  </si>
  <si>
    <t>V 42119</t>
  </si>
  <si>
    <t xml:space="preserve">SR, KE X060 taxi   prac.cesta:SR, Košice, HMSR 18, od 10.02.2025 do 11.02.2025, vlak, osôb:1(0+1+0) </t>
  </si>
  <si>
    <t>V 42120</t>
  </si>
  <si>
    <t xml:space="preserve">Francúzsko X061 strava,vypletanie (náklady hráča Sloboda Leon )  prac.cesta:Francúzsko, Lesquin, Winter Cup chlapci finále, od 12.02.2025 do 17.02.2025, LET, osôb:4(3+1+0) </t>
  </si>
  <si>
    <t xml:space="preserve">Francúzsko X061 strava,vypletanie (náklady hráča Mačej Dominik )  prac.cesta:Francúzsko, Lesquin, Winter Cup chlapci finále, od 12.02.2025 do 17.02.2025, LET, osôb:4(3+1+0) </t>
  </si>
  <si>
    <t xml:space="preserve">Francúzsko X061 strava,vypletanie (náklady hráča Križan Richard )  prac.cesta:Francúzsko, Lesquin, Winter Cup chlapci finále, od 12.02.2025 do 17.02.2025, LET, osôb:4(3+1+0) </t>
  </si>
  <si>
    <t>V 42122</t>
  </si>
  <si>
    <t xml:space="preserve">ČR, Rakovník X059 cestovné (náklady hráča Masaryková Laura )  prac.cesta:ČR, Rakovník, ME družstiev do 14 rokov, od 11.02.2025 do 16.02.2025, AUS, osôb:4(3+1+0) </t>
  </si>
  <si>
    <t xml:space="preserve">ČR, Rakovník X059 cestovné (náklady hráča Rusnačková Riana )  prac.cesta:ČR, Rakovník, ME družstiev do 14 rokov, od 11.02.2025 do 16.02.2025, AUS, osôb:4(3+1+0) </t>
  </si>
  <si>
    <t xml:space="preserve">ČR, Rakovník X059 cestovné (náklady hráča Čemanová Vivien )  prac.cesta:ČR, Rakovník, ME družstiev do 14 rokov, od 11.02.2025 do 16.02.2025, AUS, osôb:4(3+1+0) </t>
  </si>
  <si>
    <t>V 42130</t>
  </si>
  <si>
    <t xml:space="preserve">Francúzsko X061 rontgen (náklady hráča Mačej Dominik )  prac.cesta:Francúzsko, Lesquin, Winter Cup chlapci finále, od 12.02.2025 do 17.02.2025, LET, osôb:4(3+1+0) </t>
  </si>
  <si>
    <t>V 42131</t>
  </si>
  <si>
    <t xml:space="preserve">SR, TT X074 strava, cestovné   prac.cesta:SR, Trnava, ITF J30, od 19.02.2025 do 22.02.2025, AUV, osôb:1(0+1+0) </t>
  </si>
  <si>
    <t>V 42167</t>
  </si>
  <si>
    <t xml:space="preserve">44,76l PHM 03/25 X090 BL784PD   prac.cesta:SR, Trnava, ITF W75, od 03.03.2025 do 04.03.2025, AUS, osôb:2(1+1+0) </t>
  </si>
  <si>
    <t>V 42169</t>
  </si>
  <si>
    <t xml:space="preserve">Švédsko X062 strava (náklady hráča Dekanová Romana )  prac.cesta:Švédsko, Stockholm U14, od 22.02.2025 do 01.03.2025, LET, osôb:6(5+1+0) </t>
  </si>
  <si>
    <t xml:space="preserve">Švédsko X062 strava,štartovné (náklady hráča Adamča Martin )  prac.cesta:Švédsko, Stockholm U14, od 22.02.2025 do 01.03.2025, LET, osôb:6(5+1+0) </t>
  </si>
  <si>
    <t xml:space="preserve">Švédsko X062 strava,vypletanie (náklady hráča Sanson Matteo )  prac.cesta:Švédsko, Stockholm U14, od 22.02.2025 do 01.03.2025, LET, osôb:6(5+1+0) </t>
  </si>
  <si>
    <t xml:space="preserve">Švédsko X062 strava (náklady hráča Lörinčík Max )  prac.cesta:Švédsko, Stockholm U14, od 22.02.2025 do 01.03.2025, LET, osôb:6(5+1+0) </t>
  </si>
  <si>
    <t xml:space="preserve">65,46l PHM 03/25 X101 BL038NO   prac.cesta:Chorvátsko, Zadar CH, od 14.03.2025 do 16.03.2025, AUS, osôb:2(1+1+0) </t>
  </si>
  <si>
    <t>INA - INDUSTRIJA NAFTE, d.d.</t>
  </si>
  <si>
    <t xml:space="preserve">25,25l PHM 03/25 X101 BL038NO   prac.cesta:Chorvátsko, Zadar CH, od 14.03.2025 do 16.03.2025, AUS, osôb:2(1+1+0) </t>
  </si>
  <si>
    <t>Shell Austra GmbH</t>
  </si>
  <si>
    <t>V 42196</t>
  </si>
  <si>
    <t xml:space="preserve">SR, Trnava X085 strava,ubyt.,vlak,taxi   prac.cesta:SR, KE, ITF J30, od 17.03.2025 do 19.03.2025, vlak, osôb:1(0+1+0) </t>
  </si>
  <si>
    <t>V 42201</t>
  </si>
  <si>
    <t xml:space="preserve">Turecko X077 str.,ubyt,štar.,vypl.,bus (náklady hráča Sloboda Leon )  prac.cesta:Turecko, Antalya, ITF18, J100, od 05.03.2025 do 16.03.2025, LET, osôb:9(7+2+0) </t>
  </si>
  <si>
    <t xml:space="preserve">Turecko X077 str.,ubyt,štar.,vypl.,bus (náklady hráča Bekéni Marko )  prac.cesta:Turecko, Antalya, ITF18, J100, od 05.03.2025 do 16.03.2025, LET, osôb:9(7+2+0) </t>
  </si>
  <si>
    <t>V 42202</t>
  </si>
  <si>
    <t xml:space="preserve">Turecko X078 str.,ubyt,štar.,vypl.,bus (náklady hráča Sloboda Leon )  prac.cesta:Turecko, Antalya, ITF18, J60, od 17.03.2025 do 24.03.2025, LET, osôb:9(7+2+0) </t>
  </si>
  <si>
    <t xml:space="preserve">Turecko X078 str.,ubyt,štar.,vypl.,bus (náklady hráča Bekéni Marko )  prac.cesta:Turecko, Antalya, ITF18, J60, od 17.03.2025 do 24.03.2025, LET, osôb:9(7+2+0) </t>
  </si>
  <si>
    <t>V 42240</t>
  </si>
  <si>
    <t xml:space="preserve">Chorvátsko X108 str,DZ, náj.dvor,štart,vy (náklady hráča Sloboda Leon )  prac.cesta:Chorvátsko, Vrsar J30, od 27.03.2025 do 03.04.2025, AUS, osôb:9(7+2+0) </t>
  </si>
  <si>
    <t xml:space="preserve">Chorvátsko X108 str,DZ, náj.dvor,štart,vy (náklady hráča Bekéni Marko )  prac.cesta:Chorvátsko, Vrsar J30, od 27.03.2025 do 03.04.2025, AUS, osôb:9(7+2+0) </t>
  </si>
  <si>
    <t xml:space="preserve">Chorvátsko X108 str,DZ, náj.dvor,štart,vo (náklady hráča Dráb Filip  )  prac.cesta:Chorvátsko, Vrsar J30, od 27.03.2025 do 03.04.2025, AUS, osôb:9(7+2+0) </t>
  </si>
  <si>
    <t xml:space="preserve">Chorvátsko X108 str,DZ, náj.dvor,štart,vy (náklady hráča Depešová Soňa )  prac.cesta:Chorvátsko, Vrsar J30, od 27.03.2025 do 03.04.2025, AUS, osôb:9(7+2+0) </t>
  </si>
  <si>
    <t xml:space="preserve">Chorvátsko X108 štartovné (náklady hráča Poklemba Filip )  prac.cesta:Chorvátsko, Vrsar J30, od 27.03.2025 do 03.04.2025, AUS, osôb:9(7+2+0) </t>
  </si>
  <si>
    <t xml:space="preserve">Chorvátsko X108 štartovné (náklady hráča Kašťáková Sára  )  prac.cesta:Chorvátsko, Vrsar J30, od 27.03.2025 do 03.04.2025, AUS, osôb:9(7+2+0) </t>
  </si>
  <si>
    <t>V 42241</t>
  </si>
  <si>
    <t xml:space="preserve">SR, PN,sústred. X113    prac.cesta:SR, Piešťany, sústredenie detí do 14 rokov, od 01.04.2025 do 04.04.2025, AUS, osôb:22(17+5+0) </t>
  </si>
  <si>
    <t>V 42251</t>
  </si>
  <si>
    <t xml:space="preserve">sústr.SR,Piešťany X114    prac.cesta:SR, Piešťany, sústredenie detí do 18 rokov, od 07.04.2025 do 10.04.2025, AUS, osôb:26(25+1+0) </t>
  </si>
  <si>
    <t>V 42297</t>
  </si>
  <si>
    <t xml:space="preserve">SR, PN X128 strava   prac.cesta:SR, Piešťany J200, od 14.04.2025 do 17.04.2025, AUS, osôb:1(0+1+0) </t>
  </si>
  <si>
    <t xml:space="preserve">70,35l PHM 04/25 X131 BA542RB   prac.cesta:SR, Piešťany, J200, od 14.04.2025 do 20.04.2025, AUS, osôb:2(1+1+0) </t>
  </si>
  <si>
    <t xml:space="preserve">70,22l PHM 04/25 X155 AA686KR   prac.cesta:SR, Piešťany, ETA 1, 14 r., od 21.04.2025 do 25.04.2025, AUS, osôb:3(2+1+0) </t>
  </si>
  <si>
    <t>35777087</t>
  </si>
  <si>
    <t>ORLEN Unipetrol Slovakia s. r. o.</t>
  </si>
  <si>
    <t>V 42339</t>
  </si>
  <si>
    <t xml:space="preserve">Rakúsko X130 str.,ubyt.,štart,vypl,lop (náklady hráča Sloboda Leon )  prac.cesta:Rakúsko, Villach J200, od 28.04.2025 do 30.04.2025, AUS, osôb:2(1+1+0) </t>
  </si>
  <si>
    <t>V 42348</t>
  </si>
  <si>
    <t xml:space="preserve">Maďarsko X124 str.,ubyt.,štart,vypl.,DZ (náklady hráča Mačej Dominik )  prac.cesta:Maďarsko, Szdekesfehervár ITF 18, od 20.04.2025 do 24.04.2025, AUS, osôb:1(+1+0) </t>
  </si>
  <si>
    <t xml:space="preserve">Maďarsko X124 str.,ubyt.,štart,vypl.,DZ (náklady hráča Kováčik Juraj )  prac.cesta:Maďarsko, Szdekesfehervár ITF 18, od 20.04.2025 do 24.04.2025, AUS, osôb:1(+1+0) </t>
  </si>
  <si>
    <t xml:space="preserve">Maďarsko X124 str.,ubyt.,štart,vypl.,DZ (náklady hráča Košická Nina )  prac.cesta:Maďarsko, Szdekesfehervár ITF 18, od 20.04.2025 do 24.04.2025, AUS, osôb:1(+1+0) </t>
  </si>
  <si>
    <t>V 42349</t>
  </si>
  <si>
    <t xml:space="preserve">39,18l PHM 05/25 X123 BL038NO   prac.cesta:ČR, Rakovník U14, od 27.04.2025 do 03.05.2025, AUS, osôb:2(+2+0) </t>
  </si>
  <si>
    <t>V 42358</t>
  </si>
  <si>
    <t xml:space="preserve">Rakúsko X135 str.,ubyt.,štart.,vyplet. (náklady hráča Sloboda Leon )  prac.cesta:Rakúsko, St. Pölten, ITF18-J200, od 05.05.2025 do 08.05.2025, AUS, osôb:6(5+1+0) </t>
  </si>
  <si>
    <t xml:space="preserve">Rakúsko X135 str.,ubyt.,štart.,vyplet. (náklady hráča Masaryková Laura )  prac.cesta:Rakúsko, St. Pölten, ITF18-J200, od 05.05.2025 do 08.05.2025, AUS, osôb:6(5+1+0) </t>
  </si>
  <si>
    <t xml:space="preserve">Rakúsko X135 str.,ubyt.,štart.,vlak (náklady hráča Depešová Soňa )  prac.cesta:Rakúsko, St. Pölten, ITF18-J200, od 05.05.2025 do 08.05.2025, AUS, osôb:6(5+1+0) </t>
  </si>
  <si>
    <t xml:space="preserve">Rakúsko X135 startovne (náklady hráča Kašťáková Sára  )  prac.cesta:Rakúsko, St. Pölten, ITF18-J200, od 05.05.2025 do 08.05.2025, AUS, osôb:6(5+1+0) </t>
  </si>
  <si>
    <t>V 42364</t>
  </si>
  <si>
    <t xml:space="preserve">62,98l PHM 04/25 X123 AA686KR   prac.cesta:ČR, Rakovník U14, od 27.04.2025 do 03.05.2025, AUS, osôb:2(+2+0) </t>
  </si>
  <si>
    <t xml:space="preserve">46,61l PHM 04/25 X123 AA686KR   prac.cesta:ČR, Rakovník U14, od 27.04.2025 do 03.05.2025, AUS, osôb:2(+2+0) </t>
  </si>
  <si>
    <t xml:space="preserve">63,88l PHM 05/25 X123 AA686KR   prac.cesta:ČR, Rakovník U14, od 27.04.2025 do 03.05.2025, AUS, osôb:2(+2+0) </t>
  </si>
  <si>
    <t>V 42374</t>
  </si>
  <si>
    <t xml:space="preserve">Maďarsko X142 strava,štartovné, DZ HU (náklady hráča Zimenová Lujza )  prac.cesta:Maďarsko, Budapešť J60, od 12.05.2025 do 18.05.2025, AUS, osôb:4(3+1+0) </t>
  </si>
  <si>
    <t xml:space="preserve">Maďarsko X142 strava,štart.,vypl.,DZ HU (náklady hráča Masaryková Laura )  prac.cesta:Maďarsko, Budapešť J60, od 12.05.2025 do 18.05.2025, AUS, osôb:4(3+1+0) </t>
  </si>
  <si>
    <t xml:space="preserve">Maďarsko X142 strava,štart.,vypl.,DZ HU (náklady hráča Mačej Dominik )  prac.cesta:Maďarsko, Budapešť J60, od 12.05.2025 do 18.05.2025, AUS, osôb:4(3+1+0) </t>
  </si>
  <si>
    <t>V 42382</t>
  </si>
  <si>
    <t xml:space="preserve">Turecko X162 letenky,štartovné   prac.cesta:Turecko, Majstrovstvá sveta ITF Seniors, od 14.03.2025 do 22.03.2025, LET, osôb:1(1+0+0) </t>
  </si>
  <si>
    <t>Ing. Silvia Chudá</t>
  </si>
  <si>
    <t>V 42407</t>
  </si>
  <si>
    <t xml:space="preserve">SR, Žilina X186 strava,ubytovanie   prac.cesta:SR, Žilina, MSR 18, od 26.05.2025 do 29.05.2025, AUS, osôb:1(0+1+0) </t>
  </si>
  <si>
    <t>V 42412</t>
  </si>
  <si>
    <t xml:space="preserve">Francúzsko X157 strava,ubyt.,taxi,voda (náklady hráča Šupová Kali )  prac.cesta:Francúzsko, Roland Garros, od 30.05.2025 do 05.06.2025, LET, osôb:2(1+1+0) </t>
  </si>
  <si>
    <t>V 42413</t>
  </si>
  <si>
    <t xml:space="preserve">Francúzsko, RG X175 strava,ubytovanie,taxi   prac.cesta:Francúzsko, Paríž, Roland Garros , od 28.05.2025 do 01.06.2025, LET, osôb:0(++) </t>
  </si>
  <si>
    <t>Moška Igor Ing.</t>
  </si>
  <si>
    <t xml:space="preserve">34,26l PHM 06/25 X174 AA686KR   prac.cesta:SR, Piešťany MSR 14, st. žiačky, od 02.06.2025 do 06.06.2025, AUS, osôb:3(2+1+0) </t>
  </si>
  <si>
    <t>V 42419</t>
  </si>
  <si>
    <t xml:space="preserve">Francúzsko, RG X161 strava,ubyt.,taxi,vyplet. (náklady hráča Pohánková Mia )  prac.cesta:Francúzsko, Roland Garros junior, od 29.05.2025 do 07.06.2025, LET, osôb:2(1+1+0) </t>
  </si>
  <si>
    <t xml:space="preserve">71,18l PHM 05/25 X138 BA655TB   prac.cesta:Chorvátsko, Bol, Futures M25, od 15.05.2025 do 22.05.2025, AUS, osôb:3(2+1+0) </t>
  </si>
  <si>
    <t>V 42424</t>
  </si>
  <si>
    <t xml:space="preserve">SR, Maďarsko X185 strava,DZ   prac.cesta:Maďarsko, Nireďháza ITF15, SR, Košice MSR do 16 r. , od 08.06.2025 do 10.06.2025, AUS, osôb:0(++) </t>
  </si>
  <si>
    <t xml:space="preserve">49,68l PHM 06/25 X185 BL038NO   prac.cesta:Maďarsko, Nireďháza ITF15, SR, Košice MSR do 16 r. , od 08.06.2025 do 10.06.2025, AUS, osôb:0(++) </t>
  </si>
  <si>
    <t>V 42465</t>
  </si>
  <si>
    <t xml:space="preserve">cestovné sústr. X153    prac.cesta:SR, Slovenská Ľupča, sústredenie detí do 10 r., od 11.06.2025 do 13.06.2025, AUS, osôb:32(24+8+0) </t>
  </si>
  <si>
    <t>Mojmír Mihál</t>
  </si>
  <si>
    <t>V 45002</t>
  </si>
  <si>
    <t xml:space="preserve">5687,75CZK ČR X025 str.,ubyt.,štart.,voda,ov (náklady hráča Sanson Matteo )  prac.cesta:ČR, Břeclav, ETA 14, od 14.01.2025 do 18.01.2025, AUS, osôb:7(6+1+0) </t>
  </si>
  <si>
    <t>Smoľák Lukáš</t>
  </si>
  <si>
    <t xml:space="preserve">5687,75CZK ČR X025 str.,ubyt.,štart.,voda,ov (náklady hráča Jánošková Alexandra )  prac.cesta:ČR, Břeclav, ETA 14, od 14.01.2025 do 18.01.2025, AUS, osôb:7(6+1+0) </t>
  </si>
  <si>
    <t xml:space="preserve">5462,75CZK ČR X025 str.,ubyt.,štart.,voda,ov (náklady hráča Nováková Simona )  prac.cesta:ČR, Břeclav, ETA 14, od 14.01.2025 do 18.01.2025, AUS, osôb:7(6+1+0) </t>
  </si>
  <si>
    <t xml:space="preserve">5462,75CZK ČR X025 str.,ubyt.,štart.,voda,ov (náklady hráča Malinka Igor )  prac.cesta:ČR, Břeclav, ETA 14, od 14.01.2025 do 18.01.2025, AUS, osôb:7(6+1+0) </t>
  </si>
  <si>
    <t xml:space="preserve">1600CZK ČR X025 štartovné (náklady hráča Janda Sebastián )  prac.cesta:ČR, Břeclav, ETA 14, od 14.01.2025 do 18.01.2025, AUS, osôb:7(6+1+0) </t>
  </si>
  <si>
    <t>V 45003</t>
  </si>
  <si>
    <t xml:space="preserve">150CZK ČR X025 strava (náklady hráča Sanson Matteo )  prac.cesta:ČR, Břeclav, ETA 14, od 14.01.2025 do 18.01.2025, AUS, osôb:7(6+1+0) </t>
  </si>
  <si>
    <t xml:space="preserve">150CZK ČR X025 strava (náklady hráča Jánošková Alexandra )  prac.cesta:ČR, Břeclav, ETA 14, od 14.01.2025 do 18.01.2025, AUS, osôb:7(6+1+0) </t>
  </si>
  <si>
    <t xml:space="preserve">150CZK ČR X025 strava (náklady hráča Nováková Simona )  prac.cesta:ČR, Břeclav, ETA 14, od 14.01.2025 do 18.01.2025, AUS, osôb:7(6+1+0) </t>
  </si>
  <si>
    <t xml:space="preserve">150CZK ČR X025 strava (náklady hráča Malinka Igor )  prac.cesta:ČR, Břeclav, ETA 14, od 14.01.2025 do 18.01.2025, AUS, osôb:7(6+1+0) </t>
  </si>
  <si>
    <t>V 45005</t>
  </si>
  <si>
    <t xml:space="preserve">2500CZK ČR X059 strava,ubytovanie (náklady hráča Masaryková Laura )  prac.cesta:ČR, Rakovník, ME družstiev do 14 rokov, od 11.02.2025 do 16.02.2025, AUS, osôb:4(3+1+0) </t>
  </si>
  <si>
    <t xml:space="preserve">2500CZK ČR X059 strava,ubytovanie (náklady hráča Rusnačková Riana )  prac.cesta:ČR, Rakovník, ME družstiev do 14 rokov, od 11.02.2025 do 16.02.2025, AUS, osôb:4(3+1+0) </t>
  </si>
  <si>
    <t xml:space="preserve">2500CZK ČR X059 strava,ubytovanie (náklady hráča Čemanová Vivien )  prac.cesta:ČR, Rakovník, ME družstiev do 14 rokov, od 11.02.2025 do 16.02.2025, AUS, osôb:4(3+1+0) </t>
  </si>
  <si>
    <t xml:space="preserve">25,06l PHM 02/25 X059 BA655TB   prac.cesta:ČR, Rakovník, ME družstiev do 14 rokov, od 11.02.2025 do 16.02.2025, AUS, osôb:4(3+1+0) </t>
  </si>
  <si>
    <t>15890554</t>
  </si>
  <si>
    <t>Shell Czech Republic, a.s.</t>
  </si>
  <si>
    <t>V 45007</t>
  </si>
  <si>
    <t xml:space="preserve">7983,22CZK ČR X122 str.,ubyt.,štart.,voda,ov (náklady hráča Kováčik Šimon  )  prac.cesta:ČR, Rakovník U12, od 20.04.2025 do 23.04.2025, AUS, osôb:8(6+2+0) </t>
  </si>
  <si>
    <t xml:space="preserve">4539,89CZK ČR X122 str.,ubyt.,štart.,voda,ov (náklady hráča Polák Lukáš  )  prac.cesta:ČR, Rakovník U12, od 20.04.2025 do 23.04.2025, AUS, osôb:8(6+2+0) </t>
  </si>
  <si>
    <t xml:space="preserve">7983,22CZK ČR X122 str.,ubyt.,štart.,voda,ov (náklady hráča Lörinčík Lukas )  prac.cesta:ČR, Rakovník U12, od 20.04.2025 do 23.04.2025, AUS, osôb:8(6+2+0) </t>
  </si>
  <si>
    <t xml:space="preserve">4539,89CZK ČR X122 str.,ubyt.,štart.,voda,ov (náklady hráča Čuchran Tobias  )  prac.cesta:ČR, Rakovník U12, od 20.04.2025 do 23.04.2025, AUS, osôb:8(6+2+0) </t>
  </si>
  <si>
    <t xml:space="preserve">4539,89CZK ČR X122 str.,ubyt.,štart.,voda,ov (náklady hráča Gróf Isabella  )  prac.cesta:ČR, Rakovník U12, od 20.04.2025 do 23.04.2025, AUS, osôb:8(6+2+0) </t>
  </si>
  <si>
    <t xml:space="preserve">4539,89CZK ČR X122 str.,ubyt.,štart.,voda,ov (náklady hráča Ščibranová Adela )  prac.cesta:ČR, Rakovník U12, od 20.04.2025 do 23.04.2025, AUS, osôb:8(6+2+0) </t>
  </si>
  <si>
    <t>V 45009</t>
  </si>
  <si>
    <t xml:space="preserve">3896CZK ČR X123 str.,ubyt.,štart.,voda,ov (náklady hráča Rusnačková Riana )  prac.cesta:ČR, Rakovník U14, od 27.04.2025 do 03.05.2025, AUS, osôb:2(+2+0) </t>
  </si>
  <si>
    <t xml:space="preserve">3896CZK ČR X123 str.,ubyt.,štart.,voda,ov (náklady hráča Bartáková Ella )  prac.cesta:ČR, Rakovník U14, od 27.04.2025 do 03.05.2025, AUS, osôb:2(+2+0) </t>
  </si>
  <si>
    <t xml:space="preserve">3896CZK ČR X123 str.,ubyt.,štart.,voda,ov (náklady hráča Jánošková Alexandra )  prac.cesta:ČR, Rakovník U14, od 27.04.2025 do 03.05.2025, AUS, osôb:2(+2+0) </t>
  </si>
  <si>
    <t xml:space="preserve">3896CZK ČR X123 str.,ubyt.,štart.,voda,ov (náklady hráča Nováková Simona )  prac.cesta:ČR, Rakovník U14, od 27.04.2025 do 03.05.2025, AUS, osôb:2(+2+0) </t>
  </si>
  <si>
    <t xml:space="preserve">4296CZK ČR X123 str,ubyt,štart,vypl.,vo,o (náklady hráča Sanson Matteo )  prac.cesta:ČR, Rakovník U14, od 27.04.2025 do 03.05.2025, AUS, osôb:2(+2+0) </t>
  </si>
  <si>
    <t xml:space="preserve">4296CZK ČR X123 str,ubyt,štart,vypl.,vo,o (náklady hráča Janda Sebastián )  prac.cesta:ČR, Rakovník U14, od 27.04.2025 do 03.05.2025, AUS, osôb:2(+2+0) </t>
  </si>
  <si>
    <t xml:space="preserve">3896CZK ČR X123 str.,ubyt.,štart.,voda,ov (náklady hráča Taha Adam )  prac.cesta:ČR, Rakovník U14, od 27.04.2025 do 03.05.2025, AUS, osôb:2(+2+0) </t>
  </si>
  <si>
    <t xml:space="preserve">3889CZK ČR X123 str.,ubyt.,štart.,voda,ov (náklady hráča Malinka Igor )  prac.cesta:ČR, Rakovník U14, od 27.04.2025 do 03.05.2025, AUS, osôb:2(+2+0) </t>
  </si>
  <si>
    <t xml:space="preserve">4296CZK ČR X123 str,ubyt,štart,vypl.,vo,o (náklady hráča Lörinčík Max )  prac.cesta:ČR, Rakovník U14, od 27.04.2025 do 03.05.2025, AUS, osôb:2(+2+0) </t>
  </si>
  <si>
    <t xml:space="preserve">4296CZK ČR X123 str,ubyt,štart,vypl.,vo,o (náklady hráča Adamović Andrej )  prac.cesta:ČR, Rakovník U14, od 27.04.2025 do 03.05.2025, AUS, osôb:2(+2+0) </t>
  </si>
  <si>
    <t xml:space="preserve">5096CZK ČR X123 str,ubyt,štart,vypl.,vo,o (náklady hráča Dekanová Romana )  prac.cesta:ČR, Rakovník U14, od 27.04.2025 do 03.05.2025, AUS, osôb:2(+2+0) </t>
  </si>
  <si>
    <t xml:space="preserve">3896CZK ČR X123 str.,ubyt.,štart.,voda,ov (náklady hráča Čemanová Vivien )  prac.cesta:ČR, Rakovník U14, od 27.04.2025 do 03.05.2025, AUS, osôb:2(+2+0) </t>
  </si>
  <si>
    <t xml:space="preserve">1330CZK 35,47l X123 BL038NO   prac.cesta:ČR, Rakovník U14, od 27.04.2025 do 03.05.2025, AUS, osôb:2(+2+0) </t>
  </si>
  <si>
    <t>27597075</t>
  </si>
  <si>
    <t>ORLEN Unipetrol RPA s.r.o.</t>
  </si>
  <si>
    <t xml:space="preserve">1300CZK 34,67l X123 AA686KR   prac.cesta:ČR, Rakovník U14, od 27.04.2025 do 03.05.2025, AUS, osôb:2(+2+0) </t>
  </si>
  <si>
    <t xml:space="preserve">470CZK AdBlue X123 AA686KR   prac.cesta:ČR, Rakovník U14, od 27.04.2025 do 03.05.2025, AUS, osôb:2(+2+0) </t>
  </si>
  <si>
    <t>V 47002</t>
  </si>
  <si>
    <t xml:space="preserve">125SEK Švédsko X062 lopty (náklady hráča Sanson Matteo )  prac.cesta:Švédsko, Stockholm U14, od 22.02.2025 do 01.03.2025, LET, osôb:6(5+1+0) </t>
  </si>
  <si>
    <t xml:space="preserve">125SEK Švédsko X062 lopty (náklady hráča Lörinčík Max )  prac.cesta:Švédsko, Stockholm U14, od 22.02.2025 do 01.03.2025, LET, osôb:6(5+1+0) </t>
  </si>
  <si>
    <t xml:space="preserve">125SEK Švédsko X062 lopty (náklady hráča Adamča Martin )  prac.cesta:Švédsko, Stockholm U14, od 22.02.2025 do 01.03.2025, LET, osôb:6(5+1+0) </t>
  </si>
  <si>
    <t xml:space="preserve">125SEK Švédsko X062 lopty (náklady hráča Dekanová Romana )  prac.cesta:Švédsko, Stockholm U14, od 22.02.2025 do 01.03.2025, LET, osôb:6(5+1+0) </t>
  </si>
  <si>
    <t>V 42311</t>
  </si>
  <si>
    <t xml:space="preserve">lopty X129 (náklady hráča Vargová Nina )   </t>
  </si>
  <si>
    <t>47658827</t>
  </si>
  <si>
    <t>Decathlon SK, s.r.o.</t>
  </si>
  <si>
    <t>ID 25027</t>
  </si>
  <si>
    <t xml:space="preserve">cest. výjazd ČR X122  (náklady hráča Kováčik Šimon  )  prac.cesta:ČR, Rakovník U12, od 20.04.2025 do 23.04.2025, AUS, osôb:8(6+2+0) </t>
  </si>
  <si>
    <t xml:space="preserve">cest. výjazd ČR X122  (náklady hráča Polák Lukáš  )  prac.cesta:ČR, Rakovník U12, od 20.04.2025 do 23.04.2025, AUS, osôb:8(6+2+0) </t>
  </si>
  <si>
    <t xml:space="preserve">cest. výjazd ČR X122  (náklady hráča Lörinčík Lukas )  prac.cesta:ČR, Rakovník U12, od 20.04.2025 do 23.04.2025, AUS, osôb:8(6+2+0) </t>
  </si>
  <si>
    <t xml:space="preserve">cest. výjazd ČR X122  (náklady hráča Čuchran Tobias  )  prac.cesta:ČR, Rakovník U12, od 20.04.2025 do 23.04.2025, AUS, osôb:8(6+2+0) </t>
  </si>
  <si>
    <t xml:space="preserve">cest. výjazd ČR X122  (náklady hráča Gróf Isabella  )  prac.cesta:ČR, Rakovník U12, od 20.04.2025 do 23.04.2025, AUS, osôb:8(6+2+0) </t>
  </si>
  <si>
    <t xml:space="preserve">cest. výjazd ČR X122  (náklady hráča Ščibranová Adela )  prac.cesta:ČR, Rakovník U12, od 20.04.2025 do 23.04.2025, AUS, osôb:8(6+2+0) </t>
  </si>
  <si>
    <t>FD 20837</t>
  </si>
  <si>
    <t xml:space="preserve">ubyt. F.Dráb  (náklady hráča Dráb Filip  )   </t>
  </si>
  <si>
    <t>FD 21350</t>
  </si>
  <si>
    <t xml:space="preserve">let. Martinec  (náklady hráča Šramková Rebecca )   </t>
  </si>
  <si>
    <t>FD 21352</t>
  </si>
  <si>
    <t xml:space="preserve">let.Martinec  (náklady hráča Šramková Rebecca )   </t>
  </si>
  <si>
    <t>FD 21398</t>
  </si>
  <si>
    <t xml:space="preserve">let.Kučera F=1410/24 (náklady hráča Klein Lukáš )   </t>
  </si>
  <si>
    <t xml:space="preserve">batožina  (náklady hráča Jamrichová Renáta )   </t>
  </si>
  <si>
    <t>FD 21425</t>
  </si>
  <si>
    <t xml:space="preserve">sústredenie TK Slovan F=2024-039    </t>
  </si>
  <si>
    <t>00892386</t>
  </si>
  <si>
    <t>Tenisový klub Kúpele Piešťany</t>
  </si>
  <si>
    <t>FD 21427</t>
  </si>
  <si>
    <t xml:space="preserve">preprava NTC tímu     </t>
  </si>
  <si>
    <t>FD 21458</t>
  </si>
  <si>
    <t xml:space="preserve">ubyt. F=FA-31350 (náklady hráča Húsenica Ľuboš )   </t>
  </si>
  <si>
    <t xml:space="preserve">ubyt. F=FA-31350 (náklady hráča Malinka Igor )   </t>
  </si>
  <si>
    <t>FD 21409</t>
  </si>
  <si>
    <t xml:space="preserve">tréner sústredenie 10/24     </t>
  </si>
  <si>
    <t>32074544</t>
  </si>
  <si>
    <t>Horváth František</t>
  </si>
  <si>
    <t>FD 21410</t>
  </si>
  <si>
    <t xml:space="preserve">tréner sústredenie 11/24     </t>
  </si>
  <si>
    <t>FD 21465</t>
  </si>
  <si>
    <t xml:space="preserve">sústredenie v NTC     </t>
  </si>
  <si>
    <t>54561973</t>
  </si>
  <si>
    <t>Tatry RR</t>
  </si>
  <si>
    <t>FD 21486</t>
  </si>
  <si>
    <t xml:space="preserve">reprez.stredy tréner  12/24     </t>
  </si>
  <si>
    <t>FD 20967</t>
  </si>
  <si>
    <t xml:space="preserve">nájom kurtov     </t>
  </si>
  <si>
    <t>35848031</t>
  </si>
  <si>
    <t>TK SLOVAN MARKETING, s.r.o.</t>
  </si>
  <si>
    <t>FD 21437</t>
  </si>
  <si>
    <t xml:space="preserve">prenaj.kurt. 11,12/24     </t>
  </si>
  <si>
    <t>FD 21471</t>
  </si>
  <si>
    <t xml:space="preserve">vstupy hráčov NTC KE fitko     </t>
  </si>
  <si>
    <t>Lucas Sports Centre s.r.o.</t>
  </si>
  <si>
    <t>FD 21254</t>
  </si>
  <si>
    <t xml:space="preserve">obleč. halové MSR F=11.3390850    </t>
  </si>
  <si>
    <t>FD 21304</t>
  </si>
  <si>
    <t xml:space="preserve">oblečenie DC F=11.3398292    </t>
  </si>
  <si>
    <t>FD 21316</t>
  </si>
  <si>
    <t xml:space="preserve">lopty     </t>
  </si>
  <si>
    <t>FD 21317</t>
  </si>
  <si>
    <t>FD 21399</t>
  </si>
  <si>
    <t xml:space="preserve">oblečenie F=11.3406892    </t>
  </si>
  <si>
    <t>FD 21438</t>
  </si>
  <si>
    <t xml:space="preserve">tenis hard 12/24     </t>
  </si>
  <si>
    <t>tréneri a metodik 12/2024</t>
  </si>
  <si>
    <t>19 osôb</t>
  </si>
  <si>
    <t>tréneri a metodik 01/2025</t>
  </si>
  <si>
    <t>tréneri a metodik 02/2025</t>
  </si>
  <si>
    <t>20 osôb</t>
  </si>
  <si>
    <t>tréneri a metodik 03/2025</t>
  </si>
  <si>
    <t>21 osôb</t>
  </si>
  <si>
    <t>9</t>
  </si>
  <si>
    <t>22 osôb</t>
  </si>
  <si>
    <t>tréneri a metodik 05/2025</t>
  </si>
  <si>
    <t>23 osôb</t>
  </si>
  <si>
    <t>Hrubé mzdy vyplatené osobám (zamestnancom) vrátane odvodov zamestnávateľa
počet fyzických osôb (napr. 3): 28 osôb
obdobie (napr. január - marec): 01/2025</t>
  </si>
  <si>
    <t>Hrubé mzdy vyplatené osobám (zamestnancom) vrátane odvodov zamestnávateľa
počet fyzických osôb (napr. 3): 17 osôb
obdobie (napr. január - marec): 02/2025</t>
  </si>
  <si>
    <t>Hrubé mzdy vyplatené osobám (zamestnancom) vrátane odvodov zamestnávateľa
počet fyzických osôb (napr. 3): 26 osôb
obdobie (napr. január - marec): 03/2025</t>
  </si>
  <si>
    <t>Hrubé mzdy vyplatené osobám (zamestnancom) vrátane odvodov zamestnávateľa
počet fyzických osôb (napr. 3): 15 osôb
obdobie (napr. január - marec): 04/2025</t>
  </si>
  <si>
    <t>Hrubé mzdy vyplatené osobám (zamestnancom) vrátane odvodov zamestnávateľa
počet fyzických osôb (napr. 3): 32 osôb
obdobie (napr. január - marec): 04/2025 org.podujatia: BJK Cup SVK - DEN - USA, NTC, org. zabezpečenie, od:31.3.2025 do: 16.4.2025, počet fyz.osôb:32, počet odprac.hodín: 1010,75</t>
  </si>
  <si>
    <t>Hrubé mzdy vyplatené osobám (zamestnancom) vrátane odvodov zamestnávateľa
počet fyzických osôb (napr. 3): 14 osôb
obdobie (napr. január - marec): 05/2025</t>
  </si>
  <si>
    <t>Hrubé mzdy vyplatené osobám (zamestnancom) vrátane odvodov zamestnávateľa
počet fyzických osôb (napr. 3): 26 osôb
obdobie (napr. január - marec): 06/2025</t>
  </si>
  <si>
    <t>Náklady na vozidlový park</t>
  </si>
  <si>
    <t>FD 21334</t>
  </si>
  <si>
    <t xml:space="preserve">materiál auta     </t>
  </si>
  <si>
    <t>45641684</t>
  </si>
  <si>
    <t>MServis spol., s r.o.</t>
  </si>
  <si>
    <t>FD 21339</t>
  </si>
  <si>
    <t xml:space="preserve">PZP 1.Q 2025     </t>
  </si>
  <si>
    <t>00151700</t>
  </si>
  <si>
    <t>Allianz -Slovenská poisťovňa, a.s.</t>
  </si>
  <si>
    <t>FD 21340</t>
  </si>
  <si>
    <t xml:space="preserve">HP 1.Q 2025     </t>
  </si>
  <si>
    <t>FD 21300</t>
  </si>
  <si>
    <t xml:space="preserve">servis BA687JT     </t>
  </si>
  <si>
    <t>FD 20175</t>
  </si>
  <si>
    <t xml:space="preserve">nájom 1-3/25  AA159MU     </t>
  </si>
  <si>
    <t>31395945</t>
  </si>
  <si>
    <t>STZ Marketing s.r.o.</t>
  </si>
  <si>
    <t>FD 20176</t>
  </si>
  <si>
    <t xml:space="preserve">nájom 1-3/25  AA168MU     </t>
  </si>
  <si>
    <t>FD 20177</t>
  </si>
  <si>
    <t xml:space="preserve">nájom 1-3/25  AA686KR     </t>
  </si>
  <si>
    <t>FD 20178</t>
  </si>
  <si>
    <t xml:space="preserve">nájom 1-3/25  AA429LL     </t>
  </si>
  <si>
    <t>FD 20179</t>
  </si>
  <si>
    <t xml:space="preserve">nájom 1-3/25  BT291CV     </t>
  </si>
  <si>
    <t>FD 20180</t>
  </si>
  <si>
    <t xml:space="preserve">nájom 1-3/25  BT448GA     </t>
  </si>
  <si>
    <t>FD 20181</t>
  </si>
  <si>
    <t xml:space="preserve">nájom 1-3/25  BT468GA     </t>
  </si>
  <si>
    <t>FD 20182</t>
  </si>
  <si>
    <t xml:space="preserve">nájom 1-3/25  BT703ES     </t>
  </si>
  <si>
    <t>FD 20183</t>
  </si>
  <si>
    <t xml:space="preserve">nájom 1-3/25  BL836UC     </t>
  </si>
  <si>
    <t>FD 20184</t>
  </si>
  <si>
    <t xml:space="preserve">nájom 1-3/25  BL784PD     </t>
  </si>
  <si>
    <t>FD 20555</t>
  </si>
  <si>
    <t xml:space="preserve">nájom 4-6/25 BL784PD     </t>
  </si>
  <si>
    <t>FD 20556</t>
  </si>
  <si>
    <t xml:space="preserve">nájom 4-6/25 BL836UC     </t>
  </si>
  <si>
    <t>FD 20557</t>
  </si>
  <si>
    <t xml:space="preserve">nájom 4-6/25 BT703ES     </t>
  </si>
  <si>
    <t>FD 20558</t>
  </si>
  <si>
    <t xml:space="preserve">nájom 4-6/25 BT468GA     </t>
  </si>
  <si>
    <t>FD 20559</t>
  </si>
  <si>
    <t xml:space="preserve">nájom 4-6/25 BT448GA     </t>
  </si>
  <si>
    <t>FD 20560</t>
  </si>
  <si>
    <t xml:space="preserve">nájom 4-6/25 BT291CV     </t>
  </si>
  <si>
    <t>FD 20561</t>
  </si>
  <si>
    <t xml:space="preserve">nájom 4-6/25 AA429LL     </t>
  </si>
  <si>
    <t>FD 20562</t>
  </si>
  <si>
    <t xml:space="preserve">nájom 4-6/25 AA686KR     </t>
  </si>
  <si>
    <t>FD 20563</t>
  </si>
  <si>
    <t xml:space="preserve">nájom 4-6/25 AA168MU     </t>
  </si>
  <si>
    <t>FD 20564</t>
  </si>
  <si>
    <t xml:space="preserve">nájom 4-6/25 AA159MU     </t>
  </si>
  <si>
    <t>V 42017</t>
  </si>
  <si>
    <t xml:space="preserve">taxi pre BT440CD     </t>
  </si>
  <si>
    <t>43547541</t>
  </si>
  <si>
    <t>Ľudovít Matejka</t>
  </si>
  <si>
    <t>V 42063</t>
  </si>
  <si>
    <t xml:space="preserve">taxi pre BL836UC     </t>
  </si>
  <si>
    <t>46425730</t>
  </si>
  <si>
    <t>Rastislav Rejžek</t>
  </si>
  <si>
    <t>V 42171</t>
  </si>
  <si>
    <t xml:space="preserve">taxi pre BL038NO     </t>
  </si>
  <si>
    <t>50726196</t>
  </si>
  <si>
    <t>Drahomir Drobny Atari s. r. o.</t>
  </si>
  <si>
    <t>V 42204</t>
  </si>
  <si>
    <t xml:space="preserve">cestovné taxi BL038NO    </t>
  </si>
  <si>
    <t>36836923</t>
  </si>
  <si>
    <t>ABC taxi BA III</t>
  </si>
  <si>
    <t>V 42373</t>
  </si>
  <si>
    <t xml:space="preserve">taxi do servisu BL249GK    </t>
  </si>
  <si>
    <t>43384803</t>
  </si>
  <si>
    <t>Iveta Bondorová</t>
  </si>
  <si>
    <t>V 42444</t>
  </si>
  <si>
    <t>40278433</t>
  </si>
  <si>
    <t>Miroslav Suško</t>
  </si>
  <si>
    <t>V 42019</t>
  </si>
  <si>
    <t xml:space="preserve">35,50l PHM 01/25 BT440CD    </t>
  </si>
  <si>
    <t>V 42068</t>
  </si>
  <si>
    <t xml:space="preserve">36,90l PHM 01/25 AA168MU    </t>
  </si>
  <si>
    <t xml:space="preserve">46,49l PHM 01/25 AA168MU    </t>
  </si>
  <si>
    <t xml:space="preserve">9,59l PHM 01/25 AA168MU    </t>
  </si>
  <si>
    <t>V 42069</t>
  </si>
  <si>
    <t xml:space="preserve">47,20l PHM 01/25 AA159MU    </t>
  </si>
  <si>
    <t xml:space="preserve">45,78l PHM 01/25 AA159MU    </t>
  </si>
  <si>
    <t xml:space="preserve">44,90l PHM 01/25 AA159MU    </t>
  </si>
  <si>
    <t>V 42070</t>
  </si>
  <si>
    <t xml:space="preserve">16,07l PHM 01/25 BL262JM    </t>
  </si>
  <si>
    <t xml:space="preserve">64,72l PHM 01/25 BL262JM    </t>
  </si>
  <si>
    <t xml:space="preserve">47,86l PHM 01/25 BL262JM    </t>
  </si>
  <si>
    <t>V 42071</t>
  </si>
  <si>
    <t xml:space="preserve">12,50l PHM 01/25 BT448GA    </t>
  </si>
  <si>
    <t xml:space="preserve">65,29l PHM 01/25 BT448GA    </t>
  </si>
  <si>
    <t xml:space="preserve">72,51l PHM 01/25 BT448GA    </t>
  </si>
  <si>
    <t>V 42072</t>
  </si>
  <si>
    <t xml:space="preserve">31,45l PHM 01/25 BL038NO    </t>
  </si>
  <si>
    <t xml:space="preserve">64,72l PHM 01/25 BL038NO    </t>
  </si>
  <si>
    <t>V 42073</t>
  </si>
  <si>
    <t xml:space="preserve">26,85l PHM 01/25 BT468GA    </t>
  </si>
  <si>
    <t>V 42074</t>
  </si>
  <si>
    <t xml:space="preserve">62,72l PHM 01/25 BL784PD    </t>
  </si>
  <si>
    <t>V 42075</t>
  </si>
  <si>
    <t xml:space="preserve">65,01l PHM 01/25 BA655TB    </t>
  </si>
  <si>
    <t>V 42076</t>
  </si>
  <si>
    <t xml:space="preserve">64,99l PHM 01/25 BL836UC    </t>
  </si>
  <si>
    <t>V 42077</t>
  </si>
  <si>
    <t xml:space="preserve">28,12l PHM 01/25 AA429LL    </t>
  </si>
  <si>
    <t>V 42078</t>
  </si>
  <si>
    <t xml:space="preserve">22,90l PHM 01/25 BT440CD    </t>
  </si>
  <si>
    <t>V 42079</t>
  </si>
  <si>
    <t xml:space="preserve">54,20l PHM 01/25 BA542RB    </t>
  </si>
  <si>
    <t>V 42080</t>
  </si>
  <si>
    <t xml:space="preserve">44,52l PHM 01/25 BA807NI    </t>
  </si>
  <si>
    <t>V 42081</t>
  </si>
  <si>
    <t xml:space="preserve">53,83l PHM 01/25 BT703ES    </t>
  </si>
  <si>
    <t xml:space="preserve">41,91l PHM 01/25 BT703ES    </t>
  </si>
  <si>
    <t xml:space="preserve">51,67l PHM 01/25 BT703ES    </t>
  </si>
  <si>
    <t>V 42099</t>
  </si>
  <si>
    <t xml:space="preserve">40,88l PHM 02/25 BL284JK    </t>
  </si>
  <si>
    <t xml:space="preserve">47,53l PHM 02/25 BL284JK    </t>
  </si>
  <si>
    <t>V 42132</t>
  </si>
  <si>
    <t xml:space="preserve">53,83l PHM 02/25 BL284JK    </t>
  </si>
  <si>
    <t>V 42140</t>
  </si>
  <si>
    <t xml:space="preserve">39,58l PHM 02/25 AA168MU    </t>
  </si>
  <si>
    <t xml:space="preserve">42,37l PHM 02/25 AA168MU    </t>
  </si>
  <si>
    <t>V 42141</t>
  </si>
  <si>
    <t xml:space="preserve">44,61l PHM 02/05 AA159MU    </t>
  </si>
  <si>
    <t xml:space="preserve">37,13l PHM 02/25 AA159MU    </t>
  </si>
  <si>
    <t xml:space="preserve">41,42l PHM 02/25 AA159MU    </t>
  </si>
  <si>
    <t xml:space="preserve">44,61l PHM 02/25 AA159MU    </t>
  </si>
  <si>
    <t xml:space="preserve">40,15l PHM 02/25 AA159MU    </t>
  </si>
  <si>
    <t>V 42142</t>
  </si>
  <si>
    <t xml:space="preserve">67,72l PHM 02/25 BL836UC    </t>
  </si>
  <si>
    <t>V 42143</t>
  </si>
  <si>
    <t xml:space="preserve">46,56l PHM 02/25 BL284JK    </t>
  </si>
  <si>
    <t>V 42144</t>
  </si>
  <si>
    <t xml:space="preserve">25,30l PHM 02/25 AA429LL    </t>
  </si>
  <si>
    <t xml:space="preserve">61,80l PHM 02/25 AA429LL    </t>
  </si>
  <si>
    <t>V 42145</t>
  </si>
  <si>
    <t xml:space="preserve">52,83l PHM 02/25 BA542RB    </t>
  </si>
  <si>
    <t xml:space="preserve">13,37l PHM 02/25 BA542RB    </t>
  </si>
  <si>
    <t>V 42146</t>
  </si>
  <si>
    <t xml:space="preserve">61,96l PHM 02/25 BA655TB    </t>
  </si>
  <si>
    <t>V 42147</t>
  </si>
  <si>
    <t xml:space="preserve">5,62l PHM 02/25 BT440CD    </t>
  </si>
  <si>
    <t>V 42148</t>
  </si>
  <si>
    <t xml:space="preserve">68,15l PHM 02/25 BT448GA    </t>
  </si>
  <si>
    <t>V 42149</t>
  </si>
  <si>
    <t xml:space="preserve">66,99l PHM 02/25 BL249GK    </t>
  </si>
  <si>
    <t>V 42150</t>
  </si>
  <si>
    <t xml:space="preserve">65,97l PHM 02/25 BL038NO    </t>
  </si>
  <si>
    <t>V 42151</t>
  </si>
  <si>
    <t xml:space="preserve">39,91l PHM 02/25 BT703ES    </t>
  </si>
  <si>
    <t>MOL NYRT.</t>
  </si>
  <si>
    <t>V 42152</t>
  </si>
  <si>
    <t xml:space="preserve">8,28l PHM 02/25 BA687JT    </t>
  </si>
  <si>
    <t>V 42154</t>
  </si>
  <si>
    <t xml:space="preserve">62,75l PHM 02/25 BL262JM    </t>
  </si>
  <si>
    <t xml:space="preserve">62,90l PHM 02/25 BL262JM    </t>
  </si>
  <si>
    <t xml:space="preserve">19,33l PHM 02/25 BL262JM    </t>
  </si>
  <si>
    <t>V 42197</t>
  </si>
  <si>
    <t xml:space="preserve">56,04l PHM 03/25 BL284JK    </t>
  </si>
  <si>
    <t>V 42208</t>
  </si>
  <si>
    <t xml:space="preserve">56,71l PHM 03/25 BL284JK    </t>
  </si>
  <si>
    <t>V 42209</t>
  </si>
  <si>
    <t xml:space="preserve">58,89l PHM 03/25 BL284JK    </t>
  </si>
  <si>
    <t>V 42212</t>
  </si>
  <si>
    <t xml:space="preserve">33,36l PHM 03/25 BT440CD    </t>
  </si>
  <si>
    <t>V 42216</t>
  </si>
  <si>
    <t xml:space="preserve">37,92l PHM 03/25 AA168MU    </t>
  </si>
  <si>
    <t xml:space="preserve">14,96l PHM 03/25 AA168MU    </t>
  </si>
  <si>
    <t xml:space="preserve">36,44l PHM 03/25 AA168MU    </t>
  </si>
  <si>
    <t>V 42217</t>
  </si>
  <si>
    <t xml:space="preserve">63,20l PHM 03/25 BL262JM    </t>
  </si>
  <si>
    <t xml:space="preserve">65,52l PHM 03/25 BL262JM    </t>
  </si>
  <si>
    <t xml:space="preserve">25,53l PHM 03/25 BL262JM    </t>
  </si>
  <si>
    <t>V 42218</t>
  </si>
  <si>
    <t xml:space="preserve">51,33l PHM 03/25 BT703ES    </t>
  </si>
  <si>
    <t xml:space="preserve">53,33l PHM 03/25 BT703ES    </t>
  </si>
  <si>
    <t xml:space="preserve">51,54l PHM 03/25 BT703ES    </t>
  </si>
  <si>
    <t xml:space="preserve">50,93l PHM 03/25 BT703ES    </t>
  </si>
  <si>
    <t>V 42219</t>
  </si>
  <si>
    <t xml:space="preserve">26,64l PHM 03/25 AA429LL    </t>
  </si>
  <si>
    <t>V 42220</t>
  </si>
  <si>
    <t xml:space="preserve">47,64l PHM 03/25 BA687JT    </t>
  </si>
  <si>
    <t>V 42221</t>
  </si>
  <si>
    <t xml:space="preserve">52,36l PHM 03/25 BT440CD    </t>
  </si>
  <si>
    <t>V 42222</t>
  </si>
  <si>
    <t xml:space="preserve">24,22l PHM 03/25 BL784PD    </t>
  </si>
  <si>
    <t>V 42223</t>
  </si>
  <si>
    <t xml:space="preserve">62,90l PHM 03/25 BL836UC    </t>
  </si>
  <si>
    <t>V 42224</t>
  </si>
  <si>
    <t xml:space="preserve">50,03l PHM 03/25 AA159MU    </t>
  </si>
  <si>
    <t xml:space="preserve">44,73l PHM 03/25 AA159MU    </t>
  </si>
  <si>
    <t>V 42230</t>
  </si>
  <si>
    <t xml:space="preserve">66,26l PHM 04/25 BA807NI    </t>
  </si>
  <si>
    <t xml:space="preserve">62,85l PHM 04/25 BA655TB    </t>
  </si>
  <si>
    <t>PETROL d.o.o.</t>
  </si>
  <si>
    <t>V 42313</t>
  </si>
  <si>
    <t xml:space="preserve">48,99l PHM 04/25 BL284JK    </t>
  </si>
  <si>
    <t>V 42321</t>
  </si>
  <si>
    <t xml:space="preserve">24,47l PHM 04/25 AA168MU    </t>
  </si>
  <si>
    <t xml:space="preserve">23,92l PHM 04/25 AA168MU    </t>
  </si>
  <si>
    <t>V 42322</t>
  </si>
  <si>
    <t xml:space="preserve">64,76l PHM 04/25 BL262JM    </t>
  </si>
  <si>
    <t xml:space="preserve">62,06l PHM 04/25 BL262JM    </t>
  </si>
  <si>
    <t>V 42323</t>
  </si>
  <si>
    <t xml:space="preserve">47,85l PHM 04/25 AA159MU    </t>
  </si>
  <si>
    <t xml:space="preserve">52,48l PHM 04/25 AA159MU    </t>
  </si>
  <si>
    <t xml:space="preserve">47,65l PHM 04/25 AA159MU    </t>
  </si>
  <si>
    <t xml:space="preserve">49,70l PHM 04/25 AA159MU    </t>
  </si>
  <si>
    <t>V 42324</t>
  </si>
  <si>
    <t xml:space="preserve">68,38l PHM 04/25 BL038NO    </t>
  </si>
  <si>
    <t xml:space="preserve">67,66l PHM 04/25 BL038NO    </t>
  </si>
  <si>
    <t xml:space="preserve">64,64l PHM 04/25 BL038NO    </t>
  </si>
  <si>
    <t>V 42325</t>
  </si>
  <si>
    <t xml:space="preserve">66,26l PHM 04/25 AA686KR    </t>
  </si>
  <si>
    <t>V 42326</t>
  </si>
  <si>
    <t xml:space="preserve">67,38l PHM 04/25 BA655TB    </t>
  </si>
  <si>
    <t>V 42327</t>
  </si>
  <si>
    <t xml:space="preserve">57,49l PHM 04/25 BL249GK    </t>
  </si>
  <si>
    <t>52136825</t>
  </si>
  <si>
    <t>Jánošík - NEA, s.r.o.</t>
  </si>
  <si>
    <t xml:space="preserve">72,33l PHM 04/25 BL249GK    </t>
  </si>
  <si>
    <t>V 42328</t>
  </si>
  <si>
    <t xml:space="preserve">48,31l PHM 04/25 BT440CD    </t>
  </si>
  <si>
    <t>V 42329</t>
  </si>
  <si>
    <t xml:space="preserve">74,61l PHM 04/25 BA542RB    </t>
  </si>
  <si>
    <t>V 42330</t>
  </si>
  <si>
    <t xml:space="preserve">38,40l PHM 04/25 BL784PD    </t>
  </si>
  <si>
    <t xml:space="preserve">36,97l PHM 04/25 BL784PD    </t>
  </si>
  <si>
    <t>V 42331</t>
  </si>
  <si>
    <t xml:space="preserve">59,16l PHM 04/25 BL836UC    </t>
  </si>
  <si>
    <t>V 42332</t>
  </si>
  <si>
    <t xml:space="preserve">48,65l PHM 04/25 BT703ES    </t>
  </si>
  <si>
    <t>V 42333</t>
  </si>
  <si>
    <t xml:space="preserve">61,58l PHM 04/25 BT448GA    </t>
  </si>
  <si>
    <t>V 42334</t>
  </si>
  <si>
    <t xml:space="preserve">39,61l PHM 04/25 AA429LL    </t>
  </si>
  <si>
    <t>V 42335</t>
  </si>
  <si>
    <t xml:space="preserve">45,59l PHM 04/25 BT291CV    </t>
  </si>
  <si>
    <t xml:space="preserve">72,61l PHM 04/25 BT291CV    </t>
  </si>
  <si>
    <t>V 42336</t>
  </si>
  <si>
    <t xml:space="preserve">14,14l PHM 04/25 BA687JT    </t>
  </si>
  <si>
    <t>V 42365</t>
  </si>
  <si>
    <t xml:space="preserve">40,62l PHM 05/25 BA807NI    </t>
  </si>
  <si>
    <t>V 42369</t>
  </si>
  <si>
    <t xml:space="preserve">72,30l PHM 05/25 BA807NI    </t>
  </si>
  <si>
    <t>V 42376</t>
  </si>
  <si>
    <t xml:space="preserve">43,69l PHM 05/25 BL284JK    </t>
  </si>
  <si>
    <t>V 42390</t>
  </si>
  <si>
    <t xml:space="preserve">41,46l PHM 05/25 AA168MU    </t>
  </si>
  <si>
    <t xml:space="preserve">34,29l PHM 05/25 AA168MU    </t>
  </si>
  <si>
    <t>V 42391</t>
  </si>
  <si>
    <t xml:space="preserve">43,29l PHM 05/25 AA159MU    </t>
  </si>
  <si>
    <t xml:space="preserve">47,92l PHM 05/25 AA159MU    </t>
  </si>
  <si>
    <t xml:space="preserve">49,67l PHM 05/25 AA159MU    </t>
  </si>
  <si>
    <t xml:space="preserve">48,26l PHM 05/25 AA159MU    </t>
  </si>
  <si>
    <t>V 42392</t>
  </si>
  <si>
    <t xml:space="preserve">64,11l PHM 05/25 BL249GK    </t>
  </si>
  <si>
    <t xml:space="preserve">62,13l PHM 05/25 BL249GK    </t>
  </si>
  <si>
    <t>V 42393</t>
  </si>
  <si>
    <t xml:space="preserve">38,67l PHM 05/25 AA429LL    </t>
  </si>
  <si>
    <t>V 42394</t>
  </si>
  <si>
    <t xml:space="preserve">45,29l PHM 05/25 BT440CD    </t>
  </si>
  <si>
    <t>V 42395</t>
  </si>
  <si>
    <t xml:space="preserve">46,30l PHM 05/25 BL836UC    </t>
  </si>
  <si>
    <t xml:space="preserve">27,19l PHM 05/25 BL836UC    </t>
  </si>
  <si>
    <t xml:space="preserve">42,42l PHM 05/25 BL836UC    </t>
  </si>
  <si>
    <t>V 42396</t>
  </si>
  <si>
    <t xml:space="preserve">70,60l PHM 05/25 BL038NO    </t>
  </si>
  <si>
    <t>V 42397</t>
  </si>
  <si>
    <t xml:space="preserve">54,78l PHM 05/25 BT703ES    </t>
  </si>
  <si>
    <t>V 42398</t>
  </si>
  <si>
    <t xml:space="preserve">65,08l PHM 05/25 BL262JM    </t>
  </si>
  <si>
    <t xml:space="preserve">71,27l PHM 05/25 BA655TB    </t>
  </si>
  <si>
    <t>TIFON d.o.o.</t>
  </si>
  <si>
    <t>V 42433</t>
  </si>
  <si>
    <t xml:space="preserve">51,76l PHM 06/25 BL284JK    </t>
  </si>
  <si>
    <t>V 42442</t>
  </si>
  <si>
    <t xml:space="preserve">56,50l PHM 06/25 BL284JK    </t>
  </si>
  <si>
    <t>V 42449</t>
  </si>
  <si>
    <t xml:space="preserve">26,96l PHM 06/25 AA159MU    </t>
  </si>
  <si>
    <t xml:space="preserve">47,65l PHM 06/25 AA159MU    </t>
  </si>
  <si>
    <t xml:space="preserve">31,99l PHM 06/25 AA159MU    </t>
  </si>
  <si>
    <t xml:space="preserve">42,58l PHM 06/25 AA159MU    </t>
  </si>
  <si>
    <t>V 42451</t>
  </si>
  <si>
    <t xml:space="preserve">21,09l PHM 06/25 AA168MU    </t>
  </si>
  <si>
    <t xml:space="preserve">25,35l PHM 06/25 AA168MU    </t>
  </si>
  <si>
    <t>V 42452</t>
  </si>
  <si>
    <t xml:space="preserve">63,54l PHM 06/25 BL038NO    </t>
  </si>
  <si>
    <t xml:space="preserve">61,59l PHM 06/25 BL038NO    </t>
  </si>
  <si>
    <t>V 42453</t>
  </si>
  <si>
    <t xml:space="preserve">74,40l PHM 06/25 BA655TB    </t>
  </si>
  <si>
    <t>V 42454</t>
  </si>
  <si>
    <t xml:space="preserve">48,48l PHM 06/25 BT440CD    </t>
  </si>
  <si>
    <t>V 42455</t>
  </si>
  <si>
    <t xml:space="preserve">75,85l PHM 06/25 BA542RB    </t>
  </si>
  <si>
    <t xml:space="preserve">28,49l PHM 06/25 BA542RB    </t>
  </si>
  <si>
    <t>V 42456</t>
  </si>
  <si>
    <t xml:space="preserve">39,85l PHM 06/25 BL836UC    </t>
  </si>
  <si>
    <t xml:space="preserve">58,46l PHM 06/25 BL836UC    </t>
  </si>
  <si>
    <t>V 42457</t>
  </si>
  <si>
    <t xml:space="preserve">59,92l PHM 06/25 AA429LL    </t>
  </si>
  <si>
    <t>V 42458</t>
  </si>
  <si>
    <t xml:space="preserve">45,04l PHM 06/25 BL784PD    </t>
  </si>
  <si>
    <t>V 42459</t>
  </si>
  <si>
    <t xml:space="preserve">57,13l PHM 06/25 BT448GA    </t>
  </si>
  <si>
    <t>V 42460</t>
  </si>
  <si>
    <t xml:space="preserve">54,68l PHM 06/25 BT468GA    </t>
  </si>
  <si>
    <t>V 42461</t>
  </si>
  <si>
    <t xml:space="preserve">9,54l PHM 06/25 BA687JT    </t>
  </si>
  <si>
    <t>V 42462</t>
  </si>
  <si>
    <t xml:space="preserve">43,86l PHM 06/25 BA807NI    </t>
  </si>
  <si>
    <t>V 42463</t>
  </si>
  <si>
    <t xml:space="preserve">63,69l PHM 06/25 BL262JM    </t>
  </si>
  <si>
    <t>V 42006</t>
  </si>
  <si>
    <t xml:space="preserve">nemrznúca zmes     </t>
  </si>
  <si>
    <t>V 42013</t>
  </si>
  <si>
    <t xml:space="preserve">voda do ostrek.     </t>
  </si>
  <si>
    <t>V 42014</t>
  </si>
  <si>
    <t xml:space="preserve">zmes do ostrek.     </t>
  </si>
  <si>
    <t>V 42028</t>
  </si>
  <si>
    <t>V 42041</t>
  </si>
  <si>
    <t>V 42229</t>
  </si>
  <si>
    <t xml:space="preserve">autopríslušenstvo     </t>
  </si>
  <si>
    <t>35796111</t>
  </si>
  <si>
    <t>WESTech, spol. s r.o.</t>
  </si>
  <si>
    <t>V 42312</t>
  </si>
  <si>
    <t xml:space="preserve">vody do ostrekovača     </t>
  </si>
  <si>
    <t xml:space="preserve">AdBlue BT291CV    </t>
  </si>
  <si>
    <t>V 42386</t>
  </si>
  <si>
    <t xml:space="preserve">materiál do áut     </t>
  </si>
  <si>
    <t>46379088</t>
  </si>
  <si>
    <t>SZEKOP s. r. o.</t>
  </si>
  <si>
    <t>V 42027</t>
  </si>
  <si>
    <t xml:space="preserve">umytie auta BT448GA BT448GA    </t>
  </si>
  <si>
    <t>V 42035</t>
  </si>
  <si>
    <t xml:space="preserve">umytie auta BT468GA BT468GA    </t>
  </si>
  <si>
    <t>V 42042</t>
  </si>
  <si>
    <t xml:space="preserve">umytie auta BL784PD BL784PD    </t>
  </si>
  <si>
    <t>V 42046</t>
  </si>
  <si>
    <t xml:space="preserve">umytie auta BA655TB BA655TB    </t>
  </si>
  <si>
    <t>V 42061</t>
  </si>
  <si>
    <t xml:space="preserve">umytie auta BT440CD BT440CD    </t>
  </si>
  <si>
    <t>V 42062</t>
  </si>
  <si>
    <t xml:space="preserve">umytie auta BT703ES BT703ES    </t>
  </si>
  <si>
    <t>V 42066</t>
  </si>
  <si>
    <t xml:space="preserve">umytie auta BA542RB BA542RB    </t>
  </si>
  <si>
    <t xml:space="preserve">umytie auta AA168MU    </t>
  </si>
  <si>
    <t xml:space="preserve">umytie auta BL262JM BL262JM    </t>
  </si>
  <si>
    <t xml:space="preserve">umytie auta BA807NI BA807NI    </t>
  </si>
  <si>
    <t>V 42123</t>
  </si>
  <si>
    <t xml:space="preserve">oprava auta BA807NI BA807NI    </t>
  </si>
  <si>
    <t>36773948</t>
  </si>
  <si>
    <t>A STEEL s.r.o.</t>
  </si>
  <si>
    <t xml:space="preserve">umytie auta BT440CD    </t>
  </si>
  <si>
    <t>V 42153</t>
  </si>
  <si>
    <t xml:space="preserve">umytie auta BL836UC    </t>
  </si>
  <si>
    <t xml:space="preserve">umytie auta BL262JM    </t>
  </si>
  <si>
    <t>V 42249</t>
  </si>
  <si>
    <t xml:space="preserve">prev.kolies BA807NI BA807NI    </t>
  </si>
  <si>
    <t xml:space="preserve">umytie auta AA159MU    </t>
  </si>
  <si>
    <t xml:space="preserve">umytie auta BA807NI    </t>
  </si>
  <si>
    <t>V 42383</t>
  </si>
  <si>
    <t>SCARIS s.r.o.</t>
  </si>
  <si>
    <t>V 42385</t>
  </si>
  <si>
    <t xml:space="preserve">umytie auta BL836UC BL836UC    </t>
  </si>
  <si>
    <t xml:space="preserve">umytie auta AA168MU AA168MU    </t>
  </si>
  <si>
    <t>V 42440</t>
  </si>
  <si>
    <t>V 42441</t>
  </si>
  <si>
    <t xml:space="preserve">umytie auta AA429LL AA429LL    </t>
  </si>
  <si>
    <t>V 42446</t>
  </si>
  <si>
    <t xml:space="preserve">umytie auta AA159MU AA159MU    </t>
  </si>
  <si>
    <t>V 42450</t>
  </si>
  <si>
    <t xml:space="preserve">parkovné BL262JM    </t>
  </si>
  <si>
    <t>44140215</t>
  </si>
  <si>
    <t>IPP Services, s. r. o.</t>
  </si>
  <si>
    <t>35882981</t>
  </si>
  <si>
    <t>SK Centre, a.s.</t>
  </si>
  <si>
    <t>V 42308</t>
  </si>
  <si>
    <t xml:space="preserve">parkovné BT291CV    </t>
  </si>
  <si>
    <t>31391621</t>
  </si>
  <si>
    <t>STH - Stavohotely, a.s.</t>
  </si>
  <si>
    <t>00305022</t>
  </si>
  <si>
    <t>Mesto Pezinok</t>
  </si>
  <si>
    <t>V 42400</t>
  </si>
  <si>
    <t xml:space="preserve">parkovné Schwechat BT448GA    </t>
  </si>
  <si>
    <t>V 42039</t>
  </si>
  <si>
    <t xml:space="preserve">DZ AT 2025 BT448GA BT448GA    </t>
  </si>
  <si>
    <t xml:space="preserve">DZ AT 2025 BT468GA BT468GA    </t>
  </si>
  <si>
    <t xml:space="preserve">DZ AT 2025 BL038NO BL038NO    </t>
  </si>
  <si>
    <t xml:space="preserve">DZ AT 2025 BL284JK BL284JK    </t>
  </si>
  <si>
    <t xml:space="preserve">DZ AT 2025 BL262JM BL262JM    </t>
  </si>
  <si>
    <t xml:space="preserve">DZ AT 2025 AA168MU AA168MU    </t>
  </si>
  <si>
    <t xml:space="preserve">DZ AT 2025 BL836UC BL836UC    </t>
  </si>
  <si>
    <t>V 42059</t>
  </si>
  <si>
    <t xml:space="preserve">DZ AT 2025 BL784PD BL784PD    </t>
  </si>
  <si>
    <t xml:space="preserve">DZ AT 2025 BA655TB BA655TB    </t>
  </si>
  <si>
    <t>V 42305</t>
  </si>
  <si>
    <t xml:space="preserve">DZ AT ročná BL249GK BL249GK    </t>
  </si>
  <si>
    <t>FD 20193</t>
  </si>
  <si>
    <t xml:space="preserve">sklo,lepidlo     </t>
  </si>
  <si>
    <t>45960470</t>
  </si>
  <si>
    <t>FINAL-CD Bratislava, spol. s r.o.</t>
  </si>
  <si>
    <t>FD 20323</t>
  </si>
  <si>
    <t xml:space="preserve">adblue 10l     </t>
  </si>
  <si>
    <t>FD 20136</t>
  </si>
  <si>
    <t xml:space="preserve">servis BL038NO     </t>
  </si>
  <si>
    <t>FD 20151</t>
  </si>
  <si>
    <t xml:space="preserve">servis BA542RB     </t>
  </si>
  <si>
    <t>FD 20155</t>
  </si>
  <si>
    <t xml:space="preserve">servis BT440CT     </t>
  </si>
  <si>
    <t>FD 20156</t>
  </si>
  <si>
    <t xml:space="preserve">servis BA655TB     </t>
  </si>
  <si>
    <t xml:space="preserve">výmena okna BL249GK     </t>
  </si>
  <si>
    <t>FD 20213</t>
  </si>
  <si>
    <t>FD 20214</t>
  </si>
  <si>
    <t xml:space="preserve">servis BL249GK     </t>
  </si>
  <si>
    <t>FD 20263</t>
  </si>
  <si>
    <t xml:space="preserve">servis BT440CD     </t>
  </si>
  <si>
    <t>FD 20277</t>
  </si>
  <si>
    <t xml:space="preserve">prezutie auta BA687JT     </t>
  </si>
  <si>
    <t>FD 20278</t>
  </si>
  <si>
    <t>FD 20308</t>
  </si>
  <si>
    <t>FD 20322</t>
  </si>
  <si>
    <t>FD 21017</t>
  </si>
  <si>
    <t xml:space="preserve">spr.serveru 7-9/24 stz.sk,etenis.sk    </t>
  </si>
  <si>
    <t>28576241</t>
  </si>
  <si>
    <t>i-B2B.eu s.r.o.</t>
  </si>
  <si>
    <t xml:space="preserve">spr. serveru 7-9/24 zašportujsiopen.sk  (nákl.stredisko:Zašportuj Si!)  </t>
  </si>
  <si>
    <t xml:space="preserve">programovanie 7-9/24     </t>
  </si>
  <si>
    <t>FD 21426</t>
  </si>
  <si>
    <t xml:space="preserve">web stz.sk     </t>
  </si>
  <si>
    <t>V 42009</t>
  </si>
  <si>
    <t>V 42038</t>
  </si>
  <si>
    <t xml:space="preserve">fotorámčeky Winter Cup U14    </t>
  </si>
  <si>
    <t>52696871</t>
  </si>
  <si>
    <t>MIPA MI, s.r.o.</t>
  </si>
  <si>
    <t>V 42049</t>
  </si>
  <si>
    <t xml:space="preserve">publikácia     </t>
  </si>
  <si>
    <t>31369308</t>
  </si>
  <si>
    <t>RELIA, spoločnosť s ručním obmedzený</t>
  </si>
  <si>
    <t>V 42082</t>
  </si>
  <si>
    <t xml:space="preserve">poštovné 01/25     </t>
  </si>
  <si>
    <t>36631124</t>
  </si>
  <si>
    <t>Slovenská Pošta, a.s.</t>
  </si>
  <si>
    <t>Mgr. Peter Dedík</t>
  </si>
  <si>
    <t>V 42138</t>
  </si>
  <si>
    <t xml:space="preserve">notár - osvedč.podpisu     </t>
  </si>
  <si>
    <t>31783929</t>
  </si>
  <si>
    <t>JUDr. Mária Cintavá, notár</t>
  </si>
  <si>
    <t>V 42155</t>
  </si>
  <si>
    <t xml:space="preserve">poštovné     </t>
  </si>
  <si>
    <t>V 42174</t>
  </si>
  <si>
    <t xml:space="preserve">pečiatka     </t>
  </si>
  <si>
    <t>32166842</t>
  </si>
  <si>
    <t>Zuzana Ivanová - MOVEO</t>
  </si>
  <si>
    <t>V 42177</t>
  </si>
  <si>
    <t xml:space="preserve">mydlo     </t>
  </si>
  <si>
    <t>36246204</t>
  </si>
  <si>
    <t>Emil Krajčík, s.r.o.</t>
  </si>
  <si>
    <t>V 42178</t>
  </si>
  <si>
    <t xml:space="preserve">kancelárske potreby     </t>
  </si>
  <si>
    <t>11636653</t>
  </si>
  <si>
    <t>REGINA</t>
  </si>
  <si>
    <t>V 42183</t>
  </si>
  <si>
    <t xml:space="preserve">SC SR 03/25     </t>
  </si>
  <si>
    <t xml:space="preserve">SC SR 03/25 strava    </t>
  </si>
  <si>
    <t>V 42206</t>
  </si>
  <si>
    <t>V 42213</t>
  </si>
  <si>
    <t xml:space="preserve">SC SR 03/25   (nákl.stredisko:Tenis do škôl)  </t>
  </si>
  <si>
    <t>V 42214</t>
  </si>
  <si>
    <t xml:space="preserve">lek.prehliadka vstupná SANDREX    </t>
  </si>
  <si>
    <t>Mgr. Petra Seresová</t>
  </si>
  <si>
    <t>V 42215</t>
  </si>
  <si>
    <t>V 42228</t>
  </si>
  <si>
    <t xml:space="preserve">kanc. potreby knihy jázd    </t>
  </si>
  <si>
    <t>31331131</t>
  </si>
  <si>
    <t>ŠEVT a.s.</t>
  </si>
  <si>
    <t>V 42309</t>
  </si>
  <si>
    <t xml:space="preserve">ubyt. na Radu STZ     </t>
  </si>
  <si>
    <t>V 42314</t>
  </si>
  <si>
    <t xml:space="preserve">SC SR 04/25   (nákl.stredisko:Tenis do škôl)  </t>
  </si>
  <si>
    <t>V 42337</t>
  </si>
  <si>
    <t xml:space="preserve">SC SR 05/25     </t>
  </si>
  <si>
    <t>V 42388</t>
  </si>
  <si>
    <t xml:space="preserve">SC SR 05/25   (nákl.stredisko:Detský DC,FC)  </t>
  </si>
  <si>
    <t xml:space="preserve">SC SR 05/25 TdŠ  (nákl.stredisko:Tenis do škôl)  </t>
  </si>
  <si>
    <t>V 42399</t>
  </si>
  <si>
    <t>V 42401</t>
  </si>
  <si>
    <t xml:space="preserve">e-kolok zmena stanov     </t>
  </si>
  <si>
    <t>V 42417</t>
  </si>
  <si>
    <t xml:space="preserve">SC SR 06/25     </t>
  </si>
  <si>
    <t xml:space="preserve">SC SR 06/25 strava - TdŠ    </t>
  </si>
  <si>
    <t>V 42464</t>
  </si>
  <si>
    <t xml:space="preserve">poštovné 06/25     </t>
  </si>
  <si>
    <t>FD 20014</t>
  </si>
  <si>
    <t xml:space="preserve">kancelárske potreby F=PT/FA/250110482    </t>
  </si>
  <si>
    <t>52724077</t>
  </si>
  <si>
    <t>Pretože TRIPSY s.r.o.</t>
  </si>
  <si>
    <t>FD 20119</t>
  </si>
  <si>
    <t xml:space="preserve">štartovné Winter Cups     </t>
  </si>
  <si>
    <t>721549</t>
  </si>
  <si>
    <t>Tennis Europe</t>
  </si>
  <si>
    <t>FD 20379</t>
  </si>
  <si>
    <t xml:space="preserve">kancelárske potr.     </t>
  </si>
  <si>
    <t>FD 20524</t>
  </si>
  <si>
    <t>FD 20204</t>
  </si>
  <si>
    <t xml:space="preserve">tonery farebné     </t>
  </si>
  <si>
    <t xml:space="preserve">toner čierny     </t>
  </si>
  <si>
    <t>FD 20384</t>
  </si>
  <si>
    <t>počítač</t>
  </si>
  <si>
    <t>FD 20240</t>
  </si>
  <si>
    <t xml:space="preserve">ceny MSR     </t>
  </si>
  <si>
    <t>FD 20368</t>
  </si>
  <si>
    <t xml:space="preserve">ceny na rozvoj tenisu     </t>
  </si>
  <si>
    <t>FD 20274</t>
  </si>
  <si>
    <t>FD 20401</t>
  </si>
  <si>
    <t xml:space="preserve">lopty HMSR     </t>
  </si>
  <si>
    <t xml:space="preserve">poštovné, balné     </t>
  </si>
  <si>
    <t xml:space="preserve">lopty NTC KE     </t>
  </si>
  <si>
    <t>FD 20228</t>
  </si>
  <si>
    <t xml:space="preserve">vlajky,zástavy     </t>
  </si>
  <si>
    <t>FD 20139</t>
  </si>
  <si>
    <t xml:space="preserve">energie 1/25     </t>
  </si>
  <si>
    <t xml:space="preserve">ostatné služby 1/25     </t>
  </si>
  <si>
    <t>FD 20221</t>
  </si>
  <si>
    <t xml:space="preserve">el.enrgia 2/25     </t>
  </si>
  <si>
    <t>FD 20343</t>
  </si>
  <si>
    <t xml:space="preserve">el.energia 3/25     </t>
  </si>
  <si>
    <t xml:space="preserve">ostatné sl.3/25     </t>
  </si>
  <si>
    <t>FD 20518</t>
  </si>
  <si>
    <t xml:space="preserve">el.energia 4/25     </t>
  </si>
  <si>
    <t xml:space="preserve">ostatné služby 4/25     </t>
  </si>
  <si>
    <t>FD 20068</t>
  </si>
  <si>
    <t xml:space="preserve">ubyt.Adamča nezreal. F=FA-32082 (náklady hráča Adamča Martin )   </t>
  </si>
  <si>
    <t>FD 20219</t>
  </si>
  <si>
    <t xml:space="preserve">ubyt. F=FA-32320 (náklady hráča Dráb Filip  )   </t>
  </si>
  <si>
    <t>FD 20003</t>
  </si>
  <si>
    <t xml:space="preserve">ubyt.Doležal HMSR F=FA-31864    </t>
  </si>
  <si>
    <t>FD 20004</t>
  </si>
  <si>
    <t xml:space="preserve">ubyt.Matuščin HMSR roz F=FA-31876    </t>
  </si>
  <si>
    <t>FD 20005</t>
  </si>
  <si>
    <t xml:space="preserve">ubyt.Doležal HMSR F=FA-31863    </t>
  </si>
  <si>
    <t>FD 20013</t>
  </si>
  <si>
    <t xml:space="preserve">rozh. HMSR     </t>
  </si>
  <si>
    <t>45645701</t>
  </si>
  <si>
    <t>Vavrinec Sedlák</t>
  </si>
  <si>
    <t xml:space="preserve">cestovné náklady     </t>
  </si>
  <si>
    <t>FD 20024</t>
  </si>
  <si>
    <t xml:space="preserve">ubyt.Doležal HMSR F=FA-31973    </t>
  </si>
  <si>
    <t>FD 20027</t>
  </si>
  <si>
    <t xml:space="preserve">rozhodca HMSR     </t>
  </si>
  <si>
    <t>46968563</t>
  </si>
  <si>
    <t>AQS-TT, s.r.o.</t>
  </si>
  <si>
    <t xml:space="preserve">cestovné HMSR     </t>
  </si>
  <si>
    <t>FD 20030</t>
  </si>
  <si>
    <t xml:space="preserve">ubyt.Matuščín F=FA-31982    </t>
  </si>
  <si>
    <t>FD 20044</t>
  </si>
  <si>
    <t xml:space="preserve">cestovné HMRS     </t>
  </si>
  <si>
    <t>FD 20337</t>
  </si>
  <si>
    <t xml:space="preserve">reprez.sústredenie F=2025-013    </t>
  </si>
  <si>
    <t>FD 20338</t>
  </si>
  <si>
    <t xml:space="preserve">sústredenie U14 F=2025-014    </t>
  </si>
  <si>
    <t>FD 20339</t>
  </si>
  <si>
    <t xml:space="preserve">sústredenie U14 F=2025-015    </t>
  </si>
  <si>
    <t>FD 20341</t>
  </si>
  <si>
    <t xml:space="preserve">sústred.U18 F=2025-017    </t>
  </si>
  <si>
    <t>FD 20369</t>
  </si>
  <si>
    <t xml:space="preserve">ubyt.Čuchran sústred. F=FA-32878    </t>
  </si>
  <si>
    <t>FD 20036</t>
  </si>
  <si>
    <t xml:space="preserve">masér HMSR F=102/2025/10    </t>
  </si>
  <si>
    <t>FD 20091</t>
  </si>
  <si>
    <t xml:space="preserve">sprav.serveru 10-12/25 stz.sk,etenis.sk    </t>
  </si>
  <si>
    <t xml:space="preserve">sprav.serveru 10-12/25 zasportujsiopen.sk    </t>
  </si>
  <si>
    <t xml:space="preserve">programovanie 10-12/25 etenis.sk    </t>
  </si>
  <si>
    <t>FD 20366</t>
  </si>
  <si>
    <t xml:space="preserve">prípr.výročnej spr.STZ     </t>
  </si>
  <si>
    <t>FD 20385</t>
  </si>
  <si>
    <t xml:space="preserve">výr.správa STZ pre web F=0142025    </t>
  </si>
  <si>
    <t>FD 20121</t>
  </si>
  <si>
    <t xml:space="preserve">web stz.sk 1/25     </t>
  </si>
  <si>
    <t>FD 20190</t>
  </si>
  <si>
    <t xml:space="preserve">foto web 1-2/2025     </t>
  </si>
  <si>
    <t>40253821</t>
  </si>
  <si>
    <t>DUBARFOTO</t>
  </si>
  <si>
    <t>FD 20264</t>
  </si>
  <si>
    <t xml:space="preserve">audit 2024     </t>
  </si>
  <si>
    <t>31374948</t>
  </si>
  <si>
    <t>Bilanc Audít Slovakia spol. s.r.o.</t>
  </si>
  <si>
    <t>FD 20297</t>
  </si>
  <si>
    <t xml:space="preserve">web stz.sk 3/25     </t>
  </si>
  <si>
    <t>FD 20475</t>
  </si>
  <si>
    <t xml:space="preserve">web stz.sk 4/25     </t>
  </si>
  <si>
    <t>FD 20576</t>
  </si>
  <si>
    <t xml:space="preserve">web stz.sk 5/25     </t>
  </si>
  <si>
    <t>FD 20141</t>
  </si>
  <si>
    <t xml:space="preserve">pren.kurtov 1/25     </t>
  </si>
  <si>
    <t>FD 20620</t>
  </si>
  <si>
    <t xml:space="preserve">prenájom kurtov 2-5/25     </t>
  </si>
  <si>
    <t>FD 21411</t>
  </si>
  <si>
    <t>nájom 2025 - kancelárie</t>
  </si>
  <si>
    <t>FD 20300</t>
  </si>
  <si>
    <t xml:space="preserve">prenájom kurtov 24/25     </t>
  </si>
  <si>
    <t>FD 20336</t>
  </si>
  <si>
    <t xml:space="preserve">prenájom ten.haly F=2025-012    </t>
  </si>
  <si>
    <t>FD 20340</t>
  </si>
  <si>
    <t xml:space="preserve">prenájom U18 F=2025-016    </t>
  </si>
  <si>
    <t>FD 20093</t>
  </si>
  <si>
    <t xml:space="preserve">nájom kanc. 02/25     </t>
  </si>
  <si>
    <t xml:space="preserve">nájom šatne 02/25     </t>
  </si>
  <si>
    <t xml:space="preserve">služby 02/25     </t>
  </si>
  <si>
    <t>FD 20110</t>
  </si>
  <si>
    <t xml:space="preserve">nájom kurty NTCKE 1/25     </t>
  </si>
  <si>
    <t>FD 20111</t>
  </si>
  <si>
    <t xml:space="preserve">náj.kurty NTCKE 1/25     </t>
  </si>
  <si>
    <t>FD 20172</t>
  </si>
  <si>
    <t xml:space="preserve">kurty NTCKE 2/25     </t>
  </si>
  <si>
    <t>FD 20173</t>
  </si>
  <si>
    <t xml:space="preserve">nájom priestorov 3/25     </t>
  </si>
  <si>
    <t xml:space="preserve">nájom služby 3/25     </t>
  </si>
  <si>
    <t>FD 20404</t>
  </si>
  <si>
    <t xml:space="preserve">nájom kancel. 1/25     </t>
  </si>
  <si>
    <t xml:space="preserve">nájom šatne 1/25     </t>
  </si>
  <si>
    <t xml:space="preserve">služby 1/25     </t>
  </si>
  <si>
    <t>FD 20406</t>
  </si>
  <si>
    <t xml:space="preserve">nájom kancel. 4/25     </t>
  </si>
  <si>
    <t xml:space="preserve">nájom šatne 4/25     </t>
  </si>
  <si>
    <t xml:space="preserve">služby 4/25     </t>
  </si>
  <si>
    <t xml:space="preserve">doplt.nájomne 1-3/25     </t>
  </si>
  <si>
    <t xml:space="preserve">dopl.služby 1-3/25     </t>
  </si>
  <si>
    <t>FD 20407</t>
  </si>
  <si>
    <t xml:space="preserve">tenis hard 3/25     </t>
  </si>
  <si>
    <t>FD 20535</t>
  </si>
  <si>
    <t xml:space="preserve">tenis hard 4/25     </t>
  </si>
  <si>
    <t xml:space="preserve">tenis antuka 4/25     </t>
  </si>
  <si>
    <t>FD 20536</t>
  </si>
  <si>
    <t xml:space="preserve">nájom kancelárie 5/25     </t>
  </si>
  <si>
    <t xml:space="preserve">nájom šatne 5/25     </t>
  </si>
  <si>
    <t xml:space="preserve">služby 5/25     </t>
  </si>
  <si>
    <t>FD 20565</t>
  </si>
  <si>
    <t xml:space="preserve">nájom 6/25     </t>
  </si>
  <si>
    <t xml:space="preserve">nájom šatne 6/25     </t>
  </si>
  <si>
    <t xml:space="preserve">služby 6/25     </t>
  </si>
  <si>
    <t>FD 20589</t>
  </si>
  <si>
    <t xml:space="preserve">tenis hard  5/25     </t>
  </si>
  <si>
    <t xml:space="preserve">tenis antuka 5/25+     </t>
  </si>
  <si>
    <t>FD 20428</t>
  </si>
  <si>
    <t xml:space="preserve">uybtovanie ten. rada     </t>
  </si>
  <si>
    <t>FD 20135</t>
  </si>
  <si>
    <t xml:space="preserve">vstupy do fitka NTCKE  (náklady hráča Hradecká Lucia )   </t>
  </si>
  <si>
    <t xml:space="preserve">vstupy do fitka NTCKE  (náklady hráča Koppová Natália )   </t>
  </si>
  <si>
    <t xml:space="preserve">vstupy do fitka NTCKE F=OFA20250003 (náklady hráča Čemanová Vivien )   </t>
  </si>
  <si>
    <t xml:space="preserve">vstupy do fitka NTCKE  (náklady hráča Kužmová Katarína )   </t>
  </si>
  <si>
    <t xml:space="preserve">vstupy do fitka NTCKE  (náklady hráča Rusnačková Riana )   </t>
  </si>
  <si>
    <t xml:space="preserve">vstupy do fitka NTCKE  (náklady hráča Masaryková Laura )   </t>
  </si>
  <si>
    <t xml:space="preserve">vstupy do fitka NTCKE     </t>
  </si>
  <si>
    <t xml:space="preserve">vstupy do fitka NTCKE  (náklady hráča Stolárik Samuel )   </t>
  </si>
  <si>
    <t>FD 20033</t>
  </si>
  <si>
    <t>vstupy do fitka</t>
  </si>
  <si>
    <t>36752428</t>
  </si>
  <si>
    <t>InPulse, s.r.o.</t>
  </si>
  <si>
    <t>FD 20192</t>
  </si>
  <si>
    <t xml:space="preserve">reprez.sústredenie F=2025-008    </t>
  </si>
  <si>
    <t>FD 20250</t>
  </si>
  <si>
    <t xml:space="preserve">reprez.stredy 2/25     </t>
  </si>
  <si>
    <t>FD 20346</t>
  </si>
  <si>
    <t xml:space="preserve">reprez.stredy 3/25     </t>
  </si>
  <si>
    <t>FD 20543</t>
  </si>
  <si>
    <t xml:space="preserve">reprez.stredy 4/25     </t>
  </si>
  <si>
    <t>FD 20544</t>
  </si>
  <si>
    <t xml:space="preserve">výjazd Rakovnik     </t>
  </si>
  <si>
    <t>FD 20232</t>
  </si>
  <si>
    <t xml:space="preserve">clo     </t>
  </si>
  <si>
    <t>Colný úrad</t>
  </si>
  <si>
    <t>FD 20034</t>
  </si>
  <si>
    <t xml:space="preserve">popl. W75 Trnava     </t>
  </si>
  <si>
    <t>2584446</t>
  </si>
  <si>
    <t>ITF LICENSING (UK) LTD</t>
  </si>
  <si>
    <t>FD 20129</t>
  </si>
  <si>
    <t xml:space="preserve">popl. W75Trnava     </t>
  </si>
  <si>
    <t>FD 20398</t>
  </si>
  <si>
    <t xml:space="preserve">let.Univerziáda     </t>
  </si>
  <si>
    <t>FD 20207</t>
  </si>
  <si>
    <t xml:space="preserve">práčovňa 2/25     </t>
  </si>
  <si>
    <t>FD 20302</t>
  </si>
  <si>
    <t xml:space="preserve">práčovňa 3/25     </t>
  </si>
  <si>
    <t>FD 20504</t>
  </si>
  <si>
    <t xml:space="preserve">lopty na Roland Garros     </t>
  </si>
  <si>
    <t>35888521</t>
  </si>
  <si>
    <t>TORO SPORT, s.r.o.</t>
  </si>
  <si>
    <t>FD 20570</t>
  </si>
  <si>
    <t xml:space="preserve">práčovňa 1/25     </t>
  </si>
  <si>
    <t>FD 20595</t>
  </si>
  <si>
    <t xml:space="preserve">práčovňa     </t>
  </si>
  <si>
    <t>ID 25002</t>
  </si>
  <si>
    <t xml:space="preserve">cestovné MSR     </t>
  </si>
  <si>
    <t>Ing. Pavel Matuščin</t>
  </si>
  <si>
    <t xml:space="preserve">stravné MSR     </t>
  </si>
  <si>
    <t>ID 25013</t>
  </si>
  <si>
    <t>ID 25008</t>
  </si>
  <si>
    <t xml:space="preserve">cestovné HMSR ml. ž.     </t>
  </si>
  <si>
    <t>ID 25009</t>
  </si>
  <si>
    <t xml:space="preserve">cest. .pr.skupina KRT     </t>
  </si>
  <si>
    <t>ID 25010</t>
  </si>
  <si>
    <t xml:space="preserve">cest.tr.pr.repre X039    prac.cesta:SR, BA, tréningový proces reprezentantov - stredy, od 00.01.1900 do 00.01.1900, , osôb:0(++) </t>
  </si>
  <si>
    <t>41296010</t>
  </si>
  <si>
    <t>Grolmus Miloslav</t>
  </si>
  <si>
    <t>ID 25011</t>
  </si>
  <si>
    <t xml:space="preserve">rok. prez. s preds RTZ 22.1.2025    </t>
  </si>
  <si>
    <t>Varmus Michal</t>
  </si>
  <si>
    <t>ID 25015</t>
  </si>
  <si>
    <t xml:space="preserve">cestovné VV STZ     </t>
  </si>
  <si>
    <t>Baláž Milan</t>
  </si>
  <si>
    <t>Bartovic Andrej</t>
  </si>
  <si>
    <t>Kyseľ Milan JUDr.</t>
  </si>
  <si>
    <t>Lupták Igor, Ing.</t>
  </si>
  <si>
    <t>Mókuš Milan</t>
  </si>
  <si>
    <t>ID 25016</t>
  </si>
  <si>
    <t>ID 25017</t>
  </si>
  <si>
    <t xml:space="preserve">cestovné prac.sk.KRT 30.01.2025    </t>
  </si>
  <si>
    <t>ID 25018</t>
  </si>
  <si>
    <t xml:space="preserve">cestovné prac.sk.KRT     </t>
  </si>
  <si>
    <t>ID 25019</t>
  </si>
  <si>
    <t xml:space="preserve">cestovné trén.rada     </t>
  </si>
  <si>
    <t>10945181</t>
  </si>
  <si>
    <t>Ing. Anton Blaško</t>
  </si>
  <si>
    <t>ID 25021</t>
  </si>
  <si>
    <t xml:space="preserve">ubytovanie VV STZ     </t>
  </si>
  <si>
    <t>Stanko Matej</t>
  </si>
  <si>
    <t>ID 25022</t>
  </si>
  <si>
    <t xml:space="preserve">cest.trén.pr.repr X039    prac.cesta:SR, BA, tréningový proces reprezentantov - stredy, od 00.01.1900 do 00.01.1900, , osôb:0(++) </t>
  </si>
  <si>
    <t>ID 25025</t>
  </si>
  <si>
    <t>ID 25026</t>
  </si>
  <si>
    <t xml:space="preserve">cestovné Rada STZ     </t>
  </si>
  <si>
    <t>Dorčiak Miroslav</t>
  </si>
  <si>
    <t>Dragun Anton</t>
  </si>
  <si>
    <t>53577621</t>
  </si>
  <si>
    <t>Hrebík Dušan</t>
  </si>
  <si>
    <t>Longauer Tomáš</t>
  </si>
  <si>
    <t>Maras Jozef, ml.</t>
  </si>
  <si>
    <t>Mikuš Jozef</t>
  </si>
  <si>
    <t>Potočňák Marek</t>
  </si>
  <si>
    <t>Patricia Rogulski</t>
  </si>
  <si>
    <t>Sloboda Radovan, Ing.</t>
  </si>
  <si>
    <t>Sokol Milan</t>
  </si>
  <si>
    <t xml:space="preserve">cestovné VV a Rada STZ     </t>
  </si>
  <si>
    <t>Stoila Milan</t>
  </si>
  <si>
    <t>Szollosy Peter</t>
  </si>
  <si>
    <t>Zelenák Ivan</t>
  </si>
  <si>
    <t>ID 25028</t>
  </si>
  <si>
    <t xml:space="preserve">cestovné trén. rada     </t>
  </si>
  <si>
    <t>ID 25029</t>
  </si>
  <si>
    <t>ID 25030</t>
  </si>
  <si>
    <t xml:space="preserve">cest. zas.prac.sk. KRT     </t>
  </si>
  <si>
    <t>ID 25032</t>
  </si>
  <si>
    <t>ID 25034</t>
  </si>
  <si>
    <t>Príspevky tenisovým klubom</t>
  </si>
  <si>
    <t>22592001</t>
  </si>
  <si>
    <t>Zmluva o finančnom príspevku na šport mládeže, ročná hodnota zmluvy: 52144 €</t>
  </si>
  <si>
    <t>31744109</t>
  </si>
  <si>
    <t>Slávia STU Bratislava</t>
  </si>
  <si>
    <t>2024101</t>
  </si>
  <si>
    <t>Tréningové hodiny tenisu - 12/2024</t>
  </si>
  <si>
    <t xml:space="preserve">ADVANTAGE TENNIS s.r.o. </t>
  </si>
  <si>
    <t>2025019</t>
  </si>
  <si>
    <t>Tréningové hodiny tenisu - 2/2025</t>
  </si>
  <si>
    <t>22592002</t>
  </si>
  <si>
    <t>Zmluva o finančnom príspevku na šport mládeže, ročná hodnota zmluvy: 42089 €</t>
  </si>
  <si>
    <t>00892076</t>
  </si>
  <si>
    <t>Tenisový klub Slovan Bratislava</t>
  </si>
  <si>
    <t>20250002</t>
  </si>
  <si>
    <t>Organizácia tréningového procesu mládeže v mesiaci December 2024</t>
  </si>
  <si>
    <t>Samuel Hodor</t>
  </si>
  <si>
    <t>20250003</t>
  </si>
  <si>
    <t>Organizácia tréningového procesu mládeže v mesiaci Január 2025</t>
  </si>
  <si>
    <t>20250001</t>
  </si>
  <si>
    <t>Patrik Fabian</t>
  </si>
  <si>
    <t>20250009</t>
  </si>
  <si>
    <t>Organizácia tréningového procesu mládeže v mesiaci Marec 2025</t>
  </si>
  <si>
    <t>20250010</t>
  </si>
  <si>
    <t>Organizácia tréningového procesu mládeže v mesiaci Apríl 2025</t>
  </si>
  <si>
    <t>Organizácia tréningového procesu mládeže v mesiaci Február 2025</t>
  </si>
  <si>
    <t>Fabian Tenis s.r.o.</t>
  </si>
  <si>
    <t>20250004</t>
  </si>
  <si>
    <t>22592003</t>
  </si>
  <si>
    <t>Zmluva o finančnom príspevku na šport mládeže, ročná hodnota zmluvy: 33137 €</t>
  </si>
  <si>
    <t>TK Kúpele Piešťany</t>
  </si>
  <si>
    <t>122024</t>
  </si>
  <si>
    <t>odmena za služby trénera 12/2024</t>
  </si>
  <si>
    <t>Diana Zelenayová</t>
  </si>
  <si>
    <t>2024012</t>
  </si>
  <si>
    <t>Miloslav Grolmus</t>
  </si>
  <si>
    <t>20240012</t>
  </si>
  <si>
    <t>Marek Oravec</t>
  </si>
  <si>
    <t>202501</t>
  </si>
  <si>
    <t>odmena za služby trénera 1/2025</t>
  </si>
  <si>
    <t>Andrew Brown</t>
  </si>
  <si>
    <t>12025</t>
  </si>
  <si>
    <t>2025001</t>
  </si>
  <si>
    <t>22025</t>
  </si>
  <si>
    <t>odmena za služby trénera 2/2025</t>
  </si>
  <si>
    <t>2025002</t>
  </si>
  <si>
    <t>22592004</t>
  </si>
  <si>
    <t>Zmluva o finančnom príspevku na šport mládeže, ročná hodnota zmluvy: 32892 €</t>
  </si>
  <si>
    <t>37951343</t>
  </si>
  <si>
    <t>Lieskovský tenisový klub - LTC</t>
  </si>
  <si>
    <t>odmena za služby trénera 01/25</t>
  </si>
  <si>
    <t>Peter Očenáš</t>
  </si>
  <si>
    <t>2025091</t>
  </si>
  <si>
    <t>ubytovanie sústredenie</t>
  </si>
  <si>
    <t>Apartmány Kubínska hoľa,s.r.o.</t>
  </si>
  <si>
    <t>daň z ubytovania</t>
  </si>
  <si>
    <t>odmena za služby trénera 02/25</t>
  </si>
  <si>
    <t>2025137</t>
  </si>
  <si>
    <t>Kaisar s.r.o.</t>
  </si>
  <si>
    <t>369-REC1-5</t>
  </si>
  <si>
    <t>Hotel Olea</t>
  </si>
  <si>
    <t>22592005</t>
  </si>
  <si>
    <t>Zmluva o finančnom príspevku na šport mládeže, ročná hodnota zmluvy: 28286 €</t>
  </si>
  <si>
    <t>36680397</t>
  </si>
  <si>
    <t>TC EMPIRE Trnava a.s.</t>
  </si>
  <si>
    <t>7112621465</t>
  </si>
  <si>
    <t>Elektrická energia v nafukovacej tenisovej hale december</t>
  </si>
  <si>
    <t xml:space="preserve">ZSE Energia a.s. </t>
  </si>
  <si>
    <t>7191355495</t>
  </si>
  <si>
    <t xml:space="preserve">Elektrická energia v nafukovacej tenisovej hale január </t>
  </si>
  <si>
    <t>8410052148</t>
  </si>
  <si>
    <t>kúrenie v nafukovacej tenisovej hale - doplatok november,december 2024</t>
  </si>
  <si>
    <t xml:space="preserve">SPP a.s. </t>
  </si>
  <si>
    <t>8650770415</t>
  </si>
  <si>
    <t>kúrenie v nafukovacej tenisovej hale - január 2025</t>
  </si>
  <si>
    <t>202503</t>
  </si>
  <si>
    <t>výmena tenisových sietí</t>
  </si>
  <si>
    <t>Karzospol.s.r.o.</t>
  </si>
  <si>
    <t>7201281913</t>
  </si>
  <si>
    <t>Elektrická energia v nafukovacej tenisovej hale február</t>
  </si>
  <si>
    <t>7191375589</t>
  </si>
  <si>
    <t>Elektrická energia v nafukovacej tenisovej hale apríl</t>
  </si>
  <si>
    <t>7221152547</t>
  </si>
  <si>
    <t>Elektrická energia v nafukovacej tenisovej hale marec</t>
  </si>
  <si>
    <t>20250321</t>
  </si>
  <si>
    <t xml:space="preserve">Antuka CS1 vrecovaná </t>
  </si>
  <si>
    <t>Benet LTC s.r.o.</t>
  </si>
  <si>
    <t>2025005</t>
  </si>
  <si>
    <t>tréningový proces máj 2025</t>
  </si>
  <si>
    <t>Igor Zelenay</t>
  </si>
  <si>
    <t>22592006</t>
  </si>
  <si>
    <t>Zmluva o finančnom príspevku na šport mládeže, ročná hodnota zmluvy: 25479 €</t>
  </si>
  <si>
    <t>37897543</t>
  </si>
  <si>
    <t>TENISOVÁ AKADÉMIA EDMUND PAVLÍK BANSKÁ BYSTRICA, o.z.</t>
  </si>
  <si>
    <t>5299</t>
  </si>
  <si>
    <t>Uhradá kurtov v hale 12/2024</t>
  </si>
  <si>
    <t>Štefan BA-PRO SET</t>
  </si>
  <si>
    <t>5407</t>
  </si>
  <si>
    <t>Uhradá kurtov v hale 1/2025</t>
  </si>
  <si>
    <t>22592007</t>
  </si>
  <si>
    <t>Zmluva o finančnom príspevku na šport mládeže, ročná hodnota zmluvy: 23254 €</t>
  </si>
  <si>
    <t>31309925</t>
  </si>
  <si>
    <t>TK Mladosť Košice</t>
  </si>
  <si>
    <t>20250101</t>
  </si>
  <si>
    <t>Tréner CTM 12/2024 JM</t>
  </si>
  <si>
    <t>Mgr.Ján Martinko</t>
  </si>
  <si>
    <t>20250201</t>
  </si>
  <si>
    <t>Tréner CTM 01/2025 MJ</t>
  </si>
  <si>
    <t>Martin Jedinák-MJ tenis</t>
  </si>
  <si>
    <t>42510017</t>
  </si>
  <si>
    <t>Nájom športovisko -hala 1/2025</t>
  </si>
  <si>
    <t>NTC Košice</t>
  </si>
  <si>
    <t>Tréner CTM 1/2025 TŠ</t>
  </si>
  <si>
    <t>Tomáš Ševcov</t>
  </si>
  <si>
    <t>1923625011</t>
  </si>
  <si>
    <t>Refundácia-ELGAS EE 01/2025</t>
  </si>
  <si>
    <t>ELGAS s.r.o.</t>
  </si>
  <si>
    <t>1883425014</t>
  </si>
  <si>
    <t>Refundácia-ELGAS ZP 01/2025</t>
  </si>
  <si>
    <t>1923625021</t>
  </si>
  <si>
    <t>1883425024</t>
  </si>
  <si>
    <t>20241204</t>
  </si>
  <si>
    <t>Refundácia-tréner CTM 12/2024 MJ</t>
  </si>
  <si>
    <t>20250302</t>
  </si>
  <si>
    <t>Tréner CTM 02.2025 MJ</t>
  </si>
  <si>
    <t>20250301</t>
  </si>
  <si>
    <t>Tréner CTM 02.2025 JM</t>
  </si>
  <si>
    <t>Tréner CTM 02.2025 TŠ</t>
  </si>
  <si>
    <t>20250401</t>
  </si>
  <si>
    <t>Tréner CTM 03.2025 JM</t>
  </si>
  <si>
    <t>20250502</t>
  </si>
  <si>
    <t>Tréner CTM 04.05.2025 MJ</t>
  </si>
  <si>
    <t>20250501</t>
  </si>
  <si>
    <t>Tréner CTM 04.2025 JM</t>
  </si>
  <si>
    <t>20250601</t>
  </si>
  <si>
    <t>Tréner CTM 05.2025 TŠ</t>
  </si>
  <si>
    <t>22592008</t>
  </si>
  <si>
    <t>Zmluva o finančnom príspevku na šport mládeže, ročná hodnota zmluvy: 22440 €</t>
  </si>
  <si>
    <t>30848251</t>
  </si>
  <si>
    <t>TK Petržalka</t>
  </si>
  <si>
    <t xml:space="preserve">antuka 5 ton </t>
  </si>
  <si>
    <t>LMJ - Lapšanský s.r.o.</t>
  </si>
  <si>
    <t>44000270</t>
  </si>
  <si>
    <t>prenájom tenisová hala, kurty 11,12/2024</t>
  </si>
  <si>
    <t xml:space="preserve">DANUBIUS FRUCT s.r.o. </t>
  </si>
  <si>
    <t>prenájom kurtov 1.12.2024-24.01.2025</t>
  </si>
  <si>
    <t>TŠP - tenisová škola Petržalka</t>
  </si>
  <si>
    <t>182024</t>
  </si>
  <si>
    <t>prenájom telocvične 1-3/2025 na kondičnú prípravu hráčov</t>
  </si>
  <si>
    <t>ZŠ Dudova 2</t>
  </si>
  <si>
    <t>32500001</t>
  </si>
  <si>
    <t>tenisové lopty Dunlop 432 ks</t>
  </si>
  <si>
    <t>smartin s.r.o.</t>
  </si>
  <si>
    <t>54000036</t>
  </si>
  <si>
    <t>prenájom tenisová hala, kurty 1,2,3/2025</t>
  </si>
  <si>
    <t>0</t>
  </si>
  <si>
    <t xml:space="preserve">mzda za 1/2025 HPP </t>
  </si>
  <si>
    <t>Osoba 1</t>
  </si>
  <si>
    <t>BV 22025</t>
  </si>
  <si>
    <t>zdravotné poistenie za 1/2025</t>
  </si>
  <si>
    <t>Všeobecná zdravotná poisťovňa</t>
  </si>
  <si>
    <t>BV22025</t>
  </si>
  <si>
    <t>sociálne poistenie za 1/2025</t>
  </si>
  <si>
    <t>Sociálna poisťovňa</t>
  </si>
  <si>
    <t>BV32025</t>
  </si>
  <si>
    <t xml:space="preserve">mzda za 2/2025 HPP </t>
  </si>
  <si>
    <t>22592009</t>
  </si>
  <si>
    <t>Zmluva o finančnom príspevku na šport mládeže, ročná hodnota zmluvy: 22717 €</t>
  </si>
  <si>
    <t>45027374</t>
  </si>
  <si>
    <t>TENISOVÁ AKADÉMIA EDMUND PAVLÍK, o.z.</t>
  </si>
  <si>
    <t>20122024</t>
  </si>
  <si>
    <t>mzda športvého odborníka 1.1.2025-31.4.2025 turnaje, družstvá, tréningy</t>
  </si>
  <si>
    <t>Edmund Pavlík</t>
  </si>
  <si>
    <t>22592010</t>
  </si>
  <si>
    <t>Zmluva o finančnom príspevku na šport mládeže, ročná hodnota zmluvy: 21796 €</t>
  </si>
  <si>
    <t>51286971</t>
  </si>
  <si>
    <t>Mestský športový klub Poprad - Tatry</t>
  </si>
  <si>
    <t>Prenájom krytej nafukovacej haly za 11/2024 (59 hod. x 20,-)</t>
  </si>
  <si>
    <t>Ján Polóny</t>
  </si>
  <si>
    <t xml:space="preserve">           1039424</t>
  </si>
  <si>
    <t>Prenájom pevnej tenisovej haly Tatr. Lomnica za 01/2024 (46 hod. x 23,-)</t>
  </si>
  <si>
    <t>Peter SIMČÁK - SIMI</t>
  </si>
  <si>
    <t>Prenájom krytej nafukovacej haly za 12/2024 (66,5 hod. x 20,-)</t>
  </si>
  <si>
    <t>Prenájom krytej nafukovacej haly za 01/2025 (43 hod. x 20,-)</t>
  </si>
  <si>
    <t>Tréner - výkaz odtrénovaných hodín za 01/2025 (64 hod. x 20,-)</t>
  </si>
  <si>
    <t>1005725</t>
  </si>
  <si>
    <t>Prenájom pevnej tenisovej haly Tatr. Lomnica za 02/2025 (11 hod. x 20,-)</t>
  </si>
  <si>
    <t>Tréner - výkaz odtrénovaných hodín za 02/2025 (64 hod. x 20,-)</t>
  </si>
  <si>
    <t>Prenájom krytej nafukovacej haly za 03/2025 (62 hod. x 20,-)</t>
  </si>
  <si>
    <t>Tréner - výkaz odtrénovaných hodín za 03/2025 (60 hod. x 20,-)</t>
  </si>
  <si>
    <t>Ročné pernamentky do fitnes Tatr. Lomnica - 5ks</t>
  </si>
  <si>
    <t>22592011</t>
  </si>
  <si>
    <t>Zmluva o finančnom príspevku na šport mládeže, ročná hodnota zmluvy: 21096 €</t>
  </si>
  <si>
    <t>42188245</t>
  </si>
  <si>
    <t>TC BASELINE Banská Bystrica</t>
  </si>
  <si>
    <t>1</t>
  </si>
  <si>
    <t>Rastislav Hotary - dobrovoľník - kondičné tréningy detí TC BASELINE BB v mesiaci 12/2024</t>
  </si>
  <si>
    <t>Rastislav Hotary</t>
  </si>
  <si>
    <t>činnosť športového manažera a klubového šéftrénera v mesiaci 12/2024</t>
  </si>
  <si>
    <t>Lukáš Neuschl</t>
  </si>
  <si>
    <t>14/2024</t>
  </si>
  <si>
    <t>spoločné tréningy klubových hráčov v mesiacoch 11 a 12/2024</t>
  </si>
  <si>
    <t>Rastislav Hotary - dobrovoľník - kondičné tréningy detí TC BASELINE BB v mesiaci 11/2024</t>
  </si>
  <si>
    <t>2024001</t>
  </si>
  <si>
    <t>spoločné tréningy hráčov klubu</t>
  </si>
  <si>
    <t>Nina Plajová</t>
  </si>
  <si>
    <t>022025</t>
  </si>
  <si>
    <t>tréningový proces za 1/2025</t>
  </si>
  <si>
    <t>20250415</t>
  </si>
  <si>
    <t>organizovanie športového podujatia - medz. turnaj Tennis Europe - rozhodca Tomáš Pavlovský</t>
  </si>
  <si>
    <t>PECE spol. s.r.o.</t>
  </si>
  <si>
    <t>20250305</t>
  </si>
  <si>
    <t>prenájom tenisových kurtov pre turnj staršie žiactvo "C" 22.-24.3.2025</t>
  </si>
  <si>
    <t>BASPA s.r.o.</t>
  </si>
  <si>
    <t>20250304</t>
  </si>
  <si>
    <t>prenájom tenisových kurtov pre turnj mladších žiačok "C" 15.-17.3.2025</t>
  </si>
  <si>
    <t>8</t>
  </si>
  <si>
    <t>Kristína Bálintová - dobrovoľník - tenisový rozhodca na turnaji staršie žiactvo "C"</t>
  </si>
  <si>
    <t>Kristína Bálintová</t>
  </si>
  <si>
    <t>25010002</t>
  </si>
  <si>
    <t>tréningový proces klubových detí</t>
  </si>
  <si>
    <t>25010001</t>
  </si>
  <si>
    <t>Tenisový klub DIXON - Banská Bystrica</t>
  </si>
  <si>
    <t>202500057</t>
  </si>
  <si>
    <t>tréningy klubových hráčov</t>
  </si>
  <si>
    <t>Mmotion s.r.o.</t>
  </si>
  <si>
    <t>20250402</t>
  </si>
  <si>
    <t>prenájom tenisových kurtov pre spoločné tréningy detí a mládeže</t>
  </si>
  <si>
    <t>20250611</t>
  </si>
  <si>
    <t xml:space="preserve">prenájom dráhy plaveckého bazéna </t>
  </si>
  <si>
    <t>MBB a.s.</t>
  </si>
  <si>
    <t>250100050</t>
  </si>
  <si>
    <t>ceny pre hráčov turnajov BASELINE KIDS TOUR a MINI KIDS TOUR - MASTERS</t>
  </si>
  <si>
    <t>Sart SK s.r.o.</t>
  </si>
  <si>
    <t>Hotary - dobrovoľník - kondičná príprava hráčov klubu - 3/2025</t>
  </si>
  <si>
    <t>10</t>
  </si>
  <si>
    <t>Kašparová - dobrovoľník - plavecké tréningy hráčov klubu - 3/2025</t>
  </si>
  <si>
    <t>Ema Kašparová</t>
  </si>
  <si>
    <t>20251001369</t>
  </si>
  <si>
    <t>tričká pre hráčov družstiev</t>
  </si>
  <si>
    <t>Anatex s.r.o.</t>
  </si>
  <si>
    <t>22592012</t>
  </si>
  <si>
    <t>Zmluva o finančnom príspevku na šport mládeže, ročná hodnota zmluvy: 20978 €</t>
  </si>
  <si>
    <t>42173060</t>
  </si>
  <si>
    <t>TK LOVE 4 TENNIS</t>
  </si>
  <si>
    <t>trénerské služby mesiac december/2024</t>
  </si>
  <si>
    <t>Dávid Mikula</t>
  </si>
  <si>
    <t xml:space="preserve">trénerské služby mesiac december/2024 </t>
  </si>
  <si>
    <t>Miroslav Jantulík</t>
  </si>
  <si>
    <t>fyzioterapeutické služby mesiac december/2024</t>
  </si>
  <si>
    <t>Moverall, s.r.o.</t>
  </si>
  <si>
    <t>trénerské služby mesiac február/2025</t>
  </si>
  <si>
    <t>Alsox s.r.o</t>
  </si>
  <si>
    <t>22592013</t>
  </si>
  <si>
    <t>Zmluva o finančnom príspevku na šport mládeže, ročná hodnota zmluvy: 20434 €</t>
  </si>
  <si>
    <t>42027977</t>
  </si>
  <si>
    <t>Tenisová akadémia Prešov</t>
  </si>
  <si>
    <t>11/24</t>
  </si>
  <si>
    <t>úhrada faktúry za trénovanie xi/24     120 hod a 20,- €</t>
  </si>
  <si>
    <t>Jozef Maras ml.</t>
  </si>
  <si>
    <t>1/25</t>
  </si>
  <si>
    <t>úhrada faktúry za trénovanie i/25      150 hod a 20,- €</t>
  </si>
  <si>
    <t>3/25</t>
  </si>
  <si>
    <t>úhrada faktúry za trénovanie; jún '25 200 hod a 25.- €</t>
  </si>
  <si>
    <t>Jozaf Maras</t>
  </si>
  <si>
    <t>22592014</t>
  </si>
  <si>
    <t>Zmluva o finančnom príspevku na šport mládeže, ročná hodnota zmluvy: 20275 €</t>
  </si>
  <si>
    <t>36138983</t>
  </si>
  <si>
    <t>Tenisový klub Kysucké Nové Mesto</t>
  </si>
  <si>
    <t>13032025</t>
  </si>
  <si>
    <t>trénerská činnosť 1,2/25</t>
  </si>
  <si>
    <t>Boris Drexler</t>
  </si>
  <si>
    <t>20250436</t>
  </si>
  <si>
    <t>antuka 8 ton</t>
  </si>
  <si>
    <t>12042025</t>
  </si>
  <si>
    <t>trénerská činnosť 3/25</t>
  </si>
  <si>
    <t>12052025</t>
  </si>
  <si>
    <t>trénerská činnosť 4/25</t>
  </si>
  <si>
    <t>13062025</t>
  </si>
  <si>
    <t>trénerská činnosť 5/25</t>
  </si>
  <si>
    <t>FV254847</t>
  </si>
  <si>
    <t>trofeje na turnaje mládeže</t>
  </si>
  <si>
    <t>3G, s.r.o.</t>
  </si>
  <si>
    <t>74250122</t>
  </si>
  <si>
    <t>tenisové lopty  576ks</t>
  </si>
  <si>
    <t>18092025</t>
  </si>
  <si>
    <t>trénerská činnosť  1,2,3,4,5,6,7,8/25</t>
  </si>
  <si>
    <t>Igor Janíček</t>
  </si>
  <si>
    <t>22592015</t>
  </si>
  <si>
    <t>Zmluva o finančnom príspevku na šport mládeže, ročná hodnota zmluvy: 19096 €</t>
  </si>
  <si>
    <t>14222990</t>
  </si>
  <si>
    <t>Tenisový klub Žilina, združenie</t>
  </si>
  <si>
    <t>2024175</t>
  </si>
  <si>
    <t xml:space="preserve">Tenisové lopty 504 ks </t>
  </si>
  <si>
    <t>BB SPORT s.r.o</t>
  </si>
  <si>
    <t>Trofeje an 2 halové turnaje ml.žiačky(B) a dorastenky (B)</t>
  </si>
  <si>
    <t>2025006</t>
  </si>
  <si>
    <t xml:space="preserve">Tenisové lopty 432 ks </t>
  </si>
  <si>
    <t>202431</t>
  </si>
  <si>
    <t>Vedúci tréner 12/2024</t>
  </si>
  <si>
    <t>Ing.Anton Blaško</t>
  </si>
  <si>
    <t>5241231</t>
  </si>
  <si>
    <t>Prenájom tenisovej haly 12/2024</t>
  </si>
  <si>
    <t>Tennis Point s.r.o</t>
  </si>
  <si>
    <t>2025537</t>
  </si>
  <si>
    <t>Pilates cvičenia - regenerácia 11,12/24 a 01/25 spolu 14 hod x 28 eur</t>
  </si>
  <si>
    <t>Šupejová Katarína - Pilates štúdio</t>
  </si>
  <si>
    <t>7-2024</t>
  </si>
  <si>
    <t>Pomocný tréner 12/2024-kond.príprava</t>
  </si>
  <si>
    <t>Mgr.Radoslav Zima</t>
  </si>
  <si>
    <t>Pomocný tréner 12/2024</t>
  </si>
  <si>
    <t>Ing.Branislav Kališ</t>
  </si>
  <si>
    <t>Vedúci tréner 01/2025</t>
  </si>
  <si>
    <t>Pomocný tréner 01/2025</t>
  </si>
  <si>
    <t>22592016</t>
  </si>
  <si>
    <t>Zmluva o finančnom príspevku na šport mládeže, ročná hodnota zmluvy: 17660 €</t>
  </si>
  <si>
    <t>36081639</t>
  </si>
  <si>
    <t>Tenisový klub TK77 Skalica</t>
  </si>
  <si>
    <t>Trener Viktória Hránková 12/24</t>
  </si>
  <si>
    <t>Viktória Hránková</t>
  </si>
  <si>
    <t>Trener Viktória Hránková 1/25</t>
  </si>
  <si>
    <t>Trener Viktória Hránková 2/25</t>
  </si>
  <si>
    <t>20250005</t>
  </si>
  <si>
    <t>Trener Viktória Hránková 3/25</t>
  </si>
  <si>
    <t>20250246</t>
  </si>
  <si>
    <t>Antuka 11 t.</t>
  </si>
  <si>
    <t>22592017</t>
  </si>
  <si>
    <t>Zmluva o finančnom príspevku na šport mládeže, ročná hodnota zmluvy: 17176 €</t>
  </si>
  <si>
    <t>18046924</t>
  </si>
  <si>
    <t>TK Slávia SPU Nitra</t>
  </si>
  <si>
    <t>20/2024</t>
  </si>
  <si>
    <t>služby trénera - výuka tenisu 12 2024</t>
  </si>
  <si>
    <t>Andrea Hradecká</t>
  </si>
  <si>
    <t>Marián Krasňan</t>
  </si>
  <si>
    <t>43/2024</t>
  </si>
  <si>
    <t>Petra Pochabová</t>
  </si>
  <si>
    <t>012025</t>
  </si>
  <si>
    <t>služby trénera - výuka tenisu 01 2025</t>
  </si>
  <si>
    <t xml:space="preserve">služby trénera - výuka tenisu 01 2025 </t>
  </si>
  <si>
    <t>22592018</t>
  </si>
  <si>
    <t>Zmluva o finančnom príspevku na šport mládeže, ročná hodnota zmluvy: 15429 €</t>
  </si>
  <si>
    <t>34075038</t>
  </si>
  <si>
    <t>Tenisový klub Senica</t>
  </si>
  <si>
    <t>10240018</t>
  </si>
  <si>
    <t>Tenisový tréning-December 2024 Alena Nemčeková</t>
  </si>
  <si>
    <t>Mgr. Alena Nemčeková, Senica</t>
  </si>
  <si>
    <t>Tenisový tréning-December 2024 Ema Bolebruchová</t>
  </si>
  <si>
    <t>Ema Bolebruchová, Senica</t>
  </si>
  <si>
    <t>Tenisový tréning-December 2024 Patrik Cvik</t>
  </si>
  <si>
    <t>Patrik Cvik, Skalica</t>
  </si>
  <si>
    <t>172024</t>
  </si>
  <si>
    <t>Tenisový tréning-December 2024 Ivan Štefík</t>
  </si>
  <si>
    <t>Ivan Štefík, Senica</t>
  </si>
  <si>
    <t>10250001</t>
  </si>
  <si>
    <t>Tenisový tréning-Január 2025 Alena Nemčeková</t>
  </si>
  <si>
    <t>Tenisový tréning-Január 2025 Ema Bolebruchová</t>
  </si>
  <si>
    <t>Tenisový tréning-Január 2025 Patri Cvik</t>
  </si>
  <si>
    <t>Tenisový tréning-Január 2025 Ivan Štefík</t>
  </si>
  <si>
    <t>Tenisový tréning- Február 2025- Štefík Ivan</t>
  </si>
  <si>
    <t>Štefík Ivan, Senica</t>
  </si>
  <si>
    <t>Tenisový tréning- Február 2025- Patrik Cvik</t>
  </si>
  <si>
    <t>Patrik Cvik- Skalica</t>
  </si>
  <si>
    <t>Tenisový Tréning- Február 2025- Mgr. Alena Nemčeková</t>
  </si>
  <si>
    <t>Tenisový tréning- Február 2025- Ema Bolebruchová</t>
  </si>
  <si>
    <t>Tenisový Tréning- Február 2025- Ivan Štefík</t>
  </si>
  <si>
    <t>22592019</t>
  </si>
  <si>
    <t>Zmluva o finančnom príspevku na šport mládeže, ročná hodnota zmluvy: 13784 €</t>
  </si>
  <si>
    <t>42297869</t>
  </si>
  <si>
    <t>ŠK Blava 1928 J.Bohunice</t>
  </si>
  <si>
    <t>25/001</t>
  </si>
  <si>
    <t>Služby trénera 1/2025</t>
  </si>
  <si>
    <t>Matúš Béreš</t>
  </si>
  <si>
    <t>25/002</t>
  </si>
  <si>
    <t>Služby trénera 2/2025</t>
  </si>
  <si>
    <t>22592020</t>
  </si>
  <si>
    <t>Zmluva o finančnom príspevku na šport mládeže, ročná hodnota zmluvy: 12218 €</t>
  </si>
  <si>
    <t>37988948</t>
  </si>
  <si>
    <t>Športový klub HSC Piešťany</t>
  </si>
  <si>
    <t>2025510001</t>
  </si>
  <si>
    <t>Organizácia a zabezpečenie tréningového procesu za mesiac december 2024</t>
  </si>
  <si>
    <t>Ivan Orviský</t>
  </si>
  <si>
    <t>255010001</t>
  </si>
  <si>
    <t>Kristián Stevič</t>
  </si>
  <si>
    <t>74250008</t>
  </si>
  <si>
    <t>Nákup tenisových lôpt Dunlop Fort All Court 288ks, Dunlop Mini Stage 1 Green 72ks</t>
  </si>
  <si>
    <t>DSC SPORT, s.r.o. Zlín</t>
  </si>
  <si>
    <t>22592021</t>
  </si>
  <si>
    <t>Zmluva o finančnom príspevku na šport mládeže, ročná hodnota zmluvy: 11693 €</t>
  </si>
  <si>
    <t>42239192</t>
  </si>
  <si>
    <t>PROFITENNIS ACADEMY</t>
  </si>
  <si>
    <t>74250077</t>
  </si>
  <si>
    <t>nákup tenisových lopt - 54 túb</t>
  </si>
  <si>
    <t>74250007</t>
  </si>
  <si>
    <t>nákup tenisových lopt - 78 túb</t>
  </si>
  <si>
    <t>FV20250234</t>
  </si>
  <si>
    <t>nákup a potlač klubových tričiek - 27 kusov</t>
  </si>
  <si>
    <t>A4ka, s.r.o.</t>
  </si>
  <si>
    <t>2025025</t>
  </si>
  <si>
    <t>nákup tenisových lopt a vzpletu pre klub - 72 túb, 1 výplet, 60 gripov</t>
  </si>
  <si>
    <t>PTA sport s.r.o.</t>
  </si>
  <si>
    <t>2290266982</t>
  </si>
  <si>
    <t>platba el.energie na tenisovú halu - za obdobie 1.1.2025-31.1.2025</t>
  </si>
  <si>
    <t>Východoslovenská energetika a.s.</t>
  </si>
  <si>
    <t>22592023</t>
  </si>
  <si>
    <t>Zmluva o finančnom príspevku na šport mládeže, ročná hodnota zmluvy: 10687 €</t>
  </si>
  <si>
    <t>52021025</t>
  </si>
  <si>
    <t>Tenisový klub 1901, Spišská Nová Ves</t>
  </si>
  <si>
    <t>FV20240016</t>
  </si>
  <si>
    <t>odtrénované hodiny Oliver Bartoš november - december 2024, január 2025</t>
  </si>
  <si>
    <t>Matúš Hadidom</t>
  </si>
  <si>
    <t>1312400762</t>
  </si>
  <si>
    <t>prenájom kurtov 11-12/24</t>
  </si>
  <si>
    <t>Správa telovýchovných zariadení</t>
  </si>
  <si>
    <t>51202411</t>
  </si>
  <si>
    <t>trofeje, ceny, diplomy</t>
  </si>
  <si>
    <t>Roman Melichar</t>
  </si>
  <si>
    <t>Ľubomír Morgovič</t>
  </si>
  <si>
    <t>CP 1/2025</t>
  </si>
  <si>
    <t>cestovné Ján Šiška 22.4.2025 Michalovce súťaž družstiev dorastenci, počet osôb 5</t>
  </si>
  <si>
    <t>Ján Šiška</t>
  </si>
  <si>
    <t>CP 2/2025</t>
  </si>
  <si>
    <t>cestovné Marián Beličák 1.5.2025 Prešov, súťaž družstiev staršie žiačky, počet osôb 4</t>
  </si>
  <si>
    <t>Marián Beličák</t>
  </si>
  <si>
    <t>CP 3/2025</t>
  </si>
  <si>
    <t>cestovné Dušan Hrebík, Košice 4.5.2025 súťaž družstiev, počet osôb 5</t>
  </si>
  <si>
    <t>Dušan Hrebík</t>
  </si>
  <si>
    <t>CP 4/2025</t>
  </si>
  <si>
    <t>cestovné Dušan Hrebík Bratislava  súťaž družstiev 23.5.2025 počet osôb 7</t>
  </si>
  <si>
    <t>CP 5/2025</t>
  </si>
  <si>
    <t>cestové Miroslav Polák Prešov, súťaž družstiev dorastenky 1.6.2025 počet osôb 5</t>
  </si>
  <si>
    <t>Miroslav Polák</t>
  </si>
  <si>
    <t>CP 6/2025</t>
  </si>
  <si>
    <t>cestovné Dušan Hrebík Sliač 7.6.2025 súťaž družstiev počet osôb 6</t>
  </si>
  <si>
    <t>CP 7/2025</t>
  </si>
  <si>
    <t>cestovné Dušan Hrebík Prešov 15.6.2025 súťaž družstiev počet osôb 5</t>
  </si>
  <si>
    <t>CP 9/2025</t>
  </si>
  <si>
    <t>cestovné Oliver Bartoš Košice súťaž družstiev 8.5.2025 počet osôb 5</t>
  </si>
  <si>
    <t>Oliver Bartoš</t>
  </si>
  <si>
    <t>CP 10/2025</t>
  </si>
  <si>
    <t>cestovné Ján Šiška Košice súťaž družstiev 8.5.2025 počet osôb 5</t>
  </si>
  <si>
    <t>FV20250009</t>
  </si>
  <si>
    <t>odtrénované hodiny, Júlia Hrebiková, Pavol Šesták február 2025, marec 2025, apríl 2025</t>
  </si>
  <si>
    <t>22592024</t>
  </si>
  <si>
    <t>Zmluva o finančnom príspevku na šport mládeže, ročná hodnota zmluvy: 10531 €</t>
  </si>
  <si>
    <t>14222566</t>
  </si>
  <si>
    <t>TK Baník Prievidza</t>
  </si>
  <si>
    <t>2025027</t>
  </si>
  <si>
    <t>Lopty Dunlop, ten.sieť, ten. Čiary</t>
  </si>
  <si>
    <t>BB SPORT s.r.o.</t>
  </si>
  <si>
    <t>1100022025</t>
  </si>
  <si>
    <t>daň zo mzdy 2</t>
  </si>
  <si>
    <t>Daňový úrad Prievidza</t>
  </si>
  <si>
    <t>1100032025</t>
  </si>
  <si>
    <t>daň zo mzdy 3</t>
  </si>
  <si>
    <t>2580021</t>
  </si>
  <si>
    <t>spotreba el. energie 12-2024</t>
  </si>
  <si>
    <t>TS mesta Prievidza</t>
  </si>
  <si>
    <t>04/UE/2025</t>
  </si>
  <si>
    <t>antuka 10t</t>
  </si>
  <si>
    <t>PL5732931249</t>
  </si>
  <si>
    <t>KRISKING SPOLKA zoo</t>
  </si>
  <si>
    <t>22592025</t>
  </si>
  <si>
    <t>Zmluva o finančnom príspevku na šport mládeže, ročná hodnota zmluvy: 10147 €</t>
  </si>
  <si>
    <t>51221233</t>
  </si>
  <si>
    <t>TKM-Tenisový klub Madunice</t>
  </si>
  <si>
    <t>202502</t>
  </si>
  <si>
    <t>Tenisová zástena Merco 2x18m, modrá</t>
  </si>
  <si>
    <t>KARZOSPOL s.r.o.</t>
  </si>
  <si>
    <t>48</t>
  </si>
  <si>
    <t>Prenájom haly december 2024</t>
  </si>
  <si>
    <t>Obec Červeník</t>
  </si>
  <si>
    <t>10240010</t>
  </si>
  <si>
    <t>Martin Porubský</t>
  </si>
  <si>
    <t>2</t>
  </si>
  <si>
    <t xml:space="preserve">prenájom haly január </t>
  </si>
  <si>
    <t>25VF01039</t>
  </si>
  <si>
    <t>10250002</t>
  </si>
  <si>
    <t>Prenájom haly február</t>
  </si>
  <si>
    <t>Tréning detí marec</t>
  </si>
  <si>
    <t>Patrícia Rogulski</t>
  </si>
  <si>
    <t>22592026</t>
  </si>
  <si>
    <t>Zmluva o finančnom príspevku na šport mládeže, ročná hodnota zmluvy: 10132 €</t>
  </si>
  <si>
    <t>TK Jednotka</t>
  </si>
  <si>
    <t>32024</t>
  </si>
  <si>
    <t>tréningový proces hod/16 eur, 50,5 hod</t>
  </si>
  <si>
    <t>Kravec Vladimír</t>
  </si>
  <si>
    <t>tréningový proces hod/16 eur, 65 hod</t>
  </si>
  <si>
    <t>tréningový proces hod/25 16 hod</t>
  </si>
  <si>
    <t>Jozef Šramka</t>
  </si>
  <si>
    <t>20251</t>
  </si>
  <si>
    <t>rozhodcovská činnosť pre klub 12,5 hod</t>
  </si>
  <si>
    <t>Lucia Šramková</t>
  </si>
  <si>
    <t>0081</t>
  </si>
  <si>
    <t>lopty 9x, vypletanie 2x</t>
  </si>
  <si>
    <t xml:space="preserve">Vachy Sport </t>
  </si>
  <si>
    <t>240100041</t>
  </si>
  <si>
    <t>2 x kartón lôpt</t>
  </si>
  <si>
    <t>tréningový proces hod/16 eur, 17 hod, 1 deň camp 50 eur</t>
  </si>
  <si>
    <t>1000020225</t>
  </si>
  <si>
    <t>trofeje turnaj</t>
  </si>
  <si>
    <t>Victory sport spol.s.r.o.</t>
  </si>
  <si>
    <t>1000016125</t>
  </si>
  <si>
    <t>20250205</t>
  </si>
  <si>
    <t>Antuka 4 tony</t>
  </si>
  <si>
    <t>tréningový proces hod/25 12 hod</t>
  </si>
  <si>
    <t>2025/2</t>
  </si>
  <si>
    <t>Rozhodca 17,5hodx 20 eur</t>
  </si>
  <si>
    <t>22592027</t>
  </si>
  <si>
    <t>Zmluva o finančnom príspevku na šport mládeže, ročná hodnota zmluvy: 10295 €</t>
  </si>
  <si>
    <t>31941346</t>
  </si>
  <si>
    <t>Tenisový klub Ružomberok</t>
  </si>
  <si>
    <t>Odmena trénera za 11/2024</t>
  </si>
  <si>
    <t>Mgr.Matúš Plančík SZČO</t>
  </si>
  <si>
    <t>352024</t>
  </si>
  <si>
    <t>Za nájom telocvične 11/2024</t>
  </si>
  <si>
    <t>Škola umeleckého priemyslu Ružomberok</t>
  </si>
  <si>
    <t>240100029</t>
  </si>
  <si>
    <t>Za nájom tenis.haly 11/2024</t>
  </si>
  <si>
    <t>Občianske združenie tenisová hala Ružomberok</t>
  </si>
  <si>
    <t>03/2024</t>
  </si>
  <si>
    <t>Náhr.za str.času dobrovoľníka za 12/2024</t>
  </si>
  <si>
    <t>Ing.Dušan Dujava, tréner</t>
  </si>
  <si>
    <t>04/2024</t>
  </si>
  <si>
    <t>Martin Madliak, tréner</t>
  </si>
  <si>
    <t>240002</t>
  </si>
  <si>
    <t>LOGI s.r.o. Trenčín</t>
  </si>
  <si>
    <t>240003</t>
  </si>
  <si>
    <t>Za nájom tenis.haly 12/2024</t>
  </si>
  <si>
    <t>Za nájom telocvične 12/2024</t>
  </si>
  <si>
    <t>240100030</t>
  </si>
  <si>
    <t>Odmena trénera za 12/2024</t>
  </si>
  <si>
    <t>04/2025</t>
  </si>
  <si>
    <t>Náhr.za str.času dobrovoľníka za 01/2025</t>
  </si>
  <si>
    <t>032025</t>
  </si>
  <si>
    <t>Za nájom telocvične 01/2025</t>
  </si>
  <si>
    <t>250100003</t>
  </si>
  <si>
    <t>Za nájom tenis.haly 01/2025</t>
  </si>
  <si>
    <t>Odmena trénera za 01/2025</t>
  </si>
  <si>
    <t>042025</t>
  </si>
  <si>
    <t>Náhr.za str.času dobrov. 02/2025</t>
  </si>
  <si>
    <t>250100006</t>
  </si>
  <si>
    <t>Za nájom tenis.haly 02/2025</t>
  </si>
  <si>
    <t>22592028</t>
  </si>
  <si>
    <t>Zmluva o finančnom príspevku na šport mládeže, ročná hodnota zmluvy: 10055 €</t>
  </si>
  <si>
    <t>35571471</t>
  </si>
  <si>
    <t>Tennis Junior Team Michalovce - TJT Michalovce</t>
  </si>
  <si>
    <t>odmena za služby trénera 12 2024</t>
  </si>
  <si>
    <t>Miroslav Janda</t>
  </si>
  <si>
    <t>01/2025</t>
  </si>
  <si>
    <t>odmena za služby trénera 01 2025</t>
  </si>
  <si>
    <t>02/2025</t>
  </si>
  <si>
    <t>odmena za služby trénera  02 2025</t>
  </si>
  <si>
    <t>03/2025</t>
  </si>
  <si>
    <t>odmena za služby trénera  03 2025</t>
  </si>
  <si>
    <t>odmena za služby trénera  04 2025</t>
  </si>
  <si>
    <t>22592029</t>
  </si>
  <si>
    <t>Zmluva o finančnom príspevku na šport mládeže, ročná hodnota zmluvy: 10192 €</t>
  </si>
  <si>
    <t>42192196</t>
  </si>
  <si>
    <t>Top tennis academy</t>
  </si>
  <si>
    <t>2500016/25</t>
  </si>
  <si>
    <t>Tour platinum tenisove lopty 223ks</t>
  </si>
  <si>
    <t>Max sport Slovakia s.r.o.</t>
  </si>
  <si>
    <t>15MX0238</t>
  </si>
  <si>
    <t>Nákup tričiek 41ks</t>
  </si>
  <si>
    <t>Sportservis SK s.r.o.</t>
  </si>
  <si>
    <t>2500197/25</t>
  </si>
  <si>
    <t>Tour platinum tenisove lopty 108ks</t>
  </si>
  <si>
    <t>22592030</t>
  </si>
  <si>
    <t>Zmluva o finančnom príspevku na šport mládeže, ročná hodnota zmluvy: 9640 €</t>
  </si>
  <si>
    <t>JH Tenisová Akadémia Bratislava</t>
  </si>
  <si>
    <t>25002</t>
  </si>
  <si>
    <t>Prenájom športovej plochy na zimnú sezónu 2025</t>
  </si>
  <si>
    <t>SAP Beach s.r.o.</t>
  </si>
  <si>
    <t>22592031</t>
  </si>
  <si>
    <t>Zmluva o finančnom príspevku na šport mládeže, ročná hodnota zmluvy: 9342 €</t>
  </si>
  <si>
    <t>36118435</t>
  </si>
  <si>
    <t>TENISOVÝ KLUB TENIS CENTRUM BOJNICE</t>
  </si>
  <si>
    <t>Nájomná zmluva</t>
  </si>
  <si>
    <t>Prevádzkové náklady za prenájom telocvične od 12.11. do 31.12.2024, počet hodín 36, 9€ za hodinu</t>
  </si>
  <si>
    <t>ZŠ, Mariánska ulica 554/19, 97101 prievidza</t>
  </si>
  <si>
    <t>Prevádzkové náklady za prenájom telocvične od 1.1. do 31.3.2025, počet hodín 64, 9€ za hodinu</t>
  </si>
  <si>
    <t>25009</t>
  </si>
  <si>
    <t>Prenájom tenisovej haly január – marec 2025, spolu 43 hodín, 18€ za hodinu</t>
  </si>
  <si>
    <t>Tenisový klub Baník Prievidza</t>
  </si>
  <si>
    <t>25008</t>
  </si>
  <si>
    <t>Nákup antuky + doprava</t>
  </si>
  <si>
    <t>22592032</t>
  </si>
  <si>
    <t>Zmluva o finančnom príspevku na šport mládeže, ročná hodnota zmluvy: 9279 €</t>
  </si>
  <si>
    <t>421 40 501</t>
  </si>
  <si>
    <t>TK AS Trenčín</t>
  </si>
  <si>
    <t>Tenisové tréningy (100 hod. v sadzbe 20,00 €/hod + 10 hod. v sadzbe 21,35 €/hod)</t>
  </si>
  <si>
    <t>Ing. Maroš Jablončík</t>
  </si>
  <si>
    <t>2025004</t>
  </si>
  <si>
    <t>Tenisové tréningy (apríl 2025)</t>
  </si>
  <si>
    <t>22592033</t>
  </si>
  <si>
    <t>Zmluva o finančnom príspevku na šport mládeže, ročná hodnota zmluvy: 8988€</t>
  </si>
  <si>
    <t>52347044</t>
  </si>
  <si>
    <t xml:space="preserve">Tenis Team Nové Zámky </t>
  </si>
  <si>
    <t>20250053</t>
  </si>
  <si>
    <t>Kondičná príprava v mesiaci Január Marka Bekéniho, Nely Forgáčovej a Lukáša Poláka.</t>
  </si>
  <si>
    <t>Akadémia telocviku s.r.o.</t>
  </si>
  <si>
    <t>2025016</t>
  </si>
  <si>
    <t>Nákup loptičiek Dunlop fort All court 5 kartónov</t>
  </si>
  <si>
    <t>20250097</t>
  </si>
  <si>
    <t>Kondičná príprava v mesiaci Február Marka Bekéniho, Nely Forgáčovej a Lukáša Poláka.</t>
  </si>
  <si>
    <t>20250152</t>
  </si>
  <si>
    <t>Kondičná príprava v mesiaci Marec Marka Bekéniho, Nely Forgáčovej a Lukáša Poláka.</t>
  </si>
  <si>
    <t>2025052</t>
  </si>
  <si>
    <t>Nákup loptičiek Dunlop fort All court 8 kartónov, loptičiek Stage 1 jeden kartón. Liptičiek stage 2 jeden kartón</t>
  </si>
  <si>
    <t>22592034</t>
  </si>
  <si>
    <t>Zmluva o finančnom príspevku na šport mládeže, ročná hodnota zmluvy: 8916 €</t>
  </si>
  <si>
    <t>36161551</t>
  </si>
  <si>
    <t>TJ Sokol Prešov</t>
  </si>
  <si>
    <t>tréningové hodiny  40h x 20EUR 12/24</t>
  </si>
  <si>
    <t>Radovan Jakab (SZČO)</t>
  </si>
  <si>
    <t>1/2025</t>
  </si>
  <si>
    <t>tréningové hodiny  40h x 20EUR 1/25</t>
  </si>
  <si>
    <t>2/2025</t>
  </si>
  <si>
    <t>tréningové hodiny  40h x 20EUR 2/25</t>
  </si>
  <si>
    <t>22592035</t>
  </si>
  <si>
    <t>Zmluva o finančnom príspevku na šport mládeže, ročná hodnota zmluvy: 8839 €</t>
  </si>
  <si>
    <t>35556161</t>
  </si>
  <si>
    <t>TK DRANaM</t>
  </si>
  <si>
    <t>3240004062</t>
  </si>
  <si>
    <t>Nájom kurtov 11-12/24</t>
  </si>
  <si>
    <t>TUKE Košice</t>
  </si>
  <si>
    <t>250005</t>
  </si>
  <si>
    <t>Lopty Dunlop Fort 216ks, Overgrip 1ks</t>
  </si>
  <si>
    <t>RichInvest s.r.o.</t>
  </si>
  <si>
    <t>Tenisová sieť a stredová páska</t>
  </si>
  <si>
    <t>Karzospol s.r.o.</t>
  </si>
  <si>
    <t>trénerské služby 12/24</t>
  </si>
  <si>
    <t>osoba 1 - čistá mzda</t>
  </si>
  <si>
    <t>3555616101</t>
  </si>
  <si>
    <t>odvody do ZP 12/24 - trénerské sl.12/24</t>
  </si>
  <si>
    <t>VšZP</t>
  </si>
  <si>
    <t>1002018105</t>
  </si>
  <si>
    <t>odvody do SP 12/24 - trénerské sl. 12/24</t>
  </si>
  <si>
    <t>daň zo mzdy 12/24- trénerské sl. 12/24</t>
  </si>
  <si>
    <t>Daňový úrad</t>
  </si>
  <si>
    <t>trénerské služby 1/25</t>
  </si>
  <si>
    <t>odvody do ZP 1/25 - trénerské sl. 1/25</t>
  </si>
  <si>
    <t>odvody do SP 1/25 - trénerské sl. 1/25</t>
  </si>
  <si>
    <t>daň zo mzdy 1/25- trénerské sl. 1/25</t>
  </si>
  <si>
    <t>trénerské služby 2/25</t>
  </si>
  <si>
    <t>odvody do ZP 2/25 - trénerské sl. 2/25</t>
  </si>
  <si>
    <t>odvody do SP 2/25 - trénerské sl. 2/25</t>
  </si>
  <si>
    <t>daň zo mzdy 2/25- trénerské sl. 2/25</t>
  </si>
  <si>
    <t>trénerské služby 3/25</t>
  </si>
  <si>
    <t>odvody do ZP 3/25 - trénerské sl. 3/25</t>
  </si>
  <si>
    <t>odvody do SP 3/25 - trénerské sl. 3/25</t>
  </si>
  <si>
    <t>daň zo mzdy 3/25- trénerské sl. 3/25</t>
  </si>
  <si>
    <t>trénerské služby 4/25</t>
  </si>
  <si>
    <t>odvody do ZP 4/25 - trénerské sl. 4/25</t>
  </si>
  <si>
    <t>odvody do SP 4/25 - trénerské sl. 4/25</t>
  </si>
  <si>
    <t>daň zo mzdy 4/25- trénerské sl. 4/25</t>
  </si>
  <si>
    <t>9250000096</t>
  </si>
  <si>
    <t>Zálohová platba II.stvrťrok - energie</t>
  </si>
  <si>
    <t>22592036</t>
  </si>
  <si>
    <t>Zmluva o finančnom príspevku na šport mládeže, ročná hodnota zmluvy: 8838 €</t>
  </si>
  <si>
    <t>171149461</t>
  </si>
  <si>
    <t>TC 92 Levoča</t>
  </si>
  <si>
    <t>192024</t>
  </si>
  <si>
    <t>Prenájom TH na tréningy mládeže 12/24</t>
  </si>
  <si>
    <t>Ľubomír Mogrovič</t>
  </si>
  <si>
    <t>2500002</t>
  </si>
  <si>
    <t>Tréningy detí a mládeže 12/2024</t>
  </si>
  <si>
    <t>Marián Tokár</t>
  </si>
  <si>
    <t>20240013</t>
  </si>
  <si>
    <t>Mgr. Milan Hrustič</t>
  </si>
  <si>
    <t>Tréningy detí a mládeže 1/2025</t>
  </si>
  <si>
    <t>2500010</t>
  </si>
  <si>
    <t>Tréningy detí a mládeže 2/2025</t>
  </si>
  <si>
    <t>20240002</t>
  </si>
  <si>
    <t>Tréningy detí a mládeže 3/2025</t>
  </si>
  <si>
    <t>22592037</t>
  </si>
  <si>
    <t>Zmluva o finančnom príspevku na šport mládeže, ročná hodnota zmluvy: 8391 €</t>
  </si>
  <si>
    <t>31303188</t>
  </si>
  <si>
    <t>1. Tenisovýklub Humenné</t>
  </si>
  <si>
    <t>25/02</t>
  </si>
  <si>
    <t>Tréningová činnosť iii/25 – 117 hod a 14.- €</t>
  </si>
  <si>
    <t>Burda Services s.r.o.</t>
  </si>
  <si>
    <t>25/03</t>
  </si>
  <si>
    <t>Tréningová činnosť iv/25 – 117 hod a 14.- €</t>
  </si>
  <si>
    <t>22592038</t>
  </si>
  <si>
    <t>Zmluva o finančnom príspevku na šport mládeže, ročná hodnota zmluvy: 8069 €</t>
  </si>
  <si>
    <t>54317924</t>
  </si>
  <si>
    <t>Cassovia Tennis Academy Košice</t>
  </si>
  <si>
    <t>03122024</t>
  </si>
  <si>
    <t>výplata trenera Bujňáka - december</t>
  </si>
  <si>
    <t>Ladislav Bujňak</t>
  </si>
  <si>
    <t>0022025</t>
  </si>
  <si>
    <t>výplata trenera Bujňáka - januar</t>
  </si>
  <si>
    <t>22592039</t>
  </si>
  <si>
    <t>Zmluva o finančnom príspevku na šport mládeže, ročná hodnota zmluvy: 7948 €</t>
  </si>
  <si>
    <t>36086061</t>
  </si>
  <si>
    <t>Tenisový klub TC Moravský Svätý Ján</t>
  </si>
  <si>
    <t>14MX0823</t>
  </si>
  <si>
    <t>DRES 7 ks</t>
  </si>
  <si>
    <t>SPORTSERVIS SK s.r.o.</t>
  </si>
  <si>
    <t>15MX00016</t>
  </si>
  <si>
    <t>Mikina 3 ks</t>
  </si>
  <si>
    <t>15MX0069</t>
  </si>
  <si>
    <t>Mikina 1 ks</t>
  </si>
  <si>
    <t>Tenisovy trening = trener 50 hod</t>
  </si>
  <si>
    <t>Tomaš Krajčir</t>
  </si>
  <si>
    <t>20250244</t>
  </si>
  <si>
    <t xml:space="preserve"> Antuka 6 ton</t>
  </si>
  <si>
    <t>LMJ Lapšanky s.r.o.</t>
  </si>
  <si>
    <t>22592040</t>
  </si>
  <si>
    <t>Zmluva o finančnom príspevku na šport mládeže, ročná hodnota zmluvy: 7877 €</t>
  </si>
  <si>
    <t>37906135</t>
  </si>
  <si>
    <t>Benet Lawn-tennis Club Bytča</t>
  </si>
  <si>
    <t>trénerska činnosť 12/2024</t>
  </si>
  <si>
    <t>Martin Mokryš, Radoľa</t>
  </si>
  <si>
    <t>74250010</t>
  </si>
  <si>
    <t>tenisové lopty Dunlop 144 ks</t>
  </si>
  <si>
    <t>DSC sport sro, Zlín</t>
  </si>
  <si>
    <t>trénerska činnosť 02/2025</t>
  </si>
  <si>
    <t>74250040</t>
  </si>
  <si>
    <t>tenisové lopty Dunlop 216 ks</t>
  </si>
  <si>
    <t>74250048</t>
  </si>
  <si>
    <t>20250007</t>
  </si>
  <si>
    <t>trénerska činnosť 06/2025</t>
  </si>
  <si>
    <t>22592041</t>
  </si>
  <si>
    <t>Zmluva o finančnom príspevku na šport mládeže, ročná hodnota zmluvy: 7804 €</t>
  </si>
  <si>
    <t>31800190</t>
  </si>
  <si>
    <t>Tenisový klub Dúbravka</t>
  </si>
  <si>
    <t>222025</t>
  </si>
  <si>
    <t>Prevedenie sparingových a kondičných tréningov - január 2025</t>
  </si>
  <si>
    <t>Tenisová škola Mgr. Michal Vavro</t>
  </si>
  <si>
    <t>Prenájom tenisovej haly pre turnaj starších žiačok 18.1.2025</t>
  </si>
  <si>
    <t>Dúbravské športové centrum</t>
  </si>
  <si>
    <t>22592042</t>
  </si>
  <si>
    <t>Zmluva o finančnom príspevku na šport mládeže, ročná hodnota zmluvy: 7510 €</t>
  </si>
  <si>
    <t>35628120</t>
  </si>
  <si>
    <t>OZ Slávia Trnava</t>
  </si>
  <si>
    <t>20241005</t>
  </si>
  <si>
    <t xml:space="preserve">prenájom telocvične 12/2024 </t>
  </si>
  <si>
    <t>SOŠ Elektrotechnická Trnava</t>
  </si>
  <si>
    <t>7472024</t>
  </si>
  <si>
    <t xml:space="preserve">prenájom telocvične 11/2023 </t>
  </si>
  <si>
    <t>Gymnázium J.Hollého Trnava</t>
  </si>
  <si>
    <t>240046</t>
  </si>
  <si>
    <t>prenájom nafukovacej haly 12/2023</t>
  </si>
  <si>
    <t>Fortuna IS,spol.s r. o.</t>
  </si>
  <si>
    <t>20250037</t>
  </si>
  <si>
    <t xml:space="preserve">prenájom telocvične 1/2025 </t>
  </si>
  <si>
    <t>20250109</t>
  </si>
  <si>
    <t xml:space="preserve">prenájom telocvične 2/2025 </t>
  </si>
  <si>
    <t>22592043</t>
  </si>
  <si>
    <t>Zmluva o finančnom príspevku na šport mládeže, ročná hodnota zmluvy: 7646 €</t>
  </si>
  <si>
    <t>42145741</t>
  </si>
  <si>
    <t>TK NOVÁ GENERÁCIA</t>
  </si>
  <si>
    <t>2401030</t>
  </si>
  <si>
    <t>prenájom tenisovej haly za december 2024/62 hodín/</t>
  </si>
  <si>
    <t>Andrej Straka s.r.o.</t>
  </si>
  <si>
    <t>2501008</t>
  </si>
  <si>
    <t>prenájom tenisovej haly za január 2025/76,25hodín/</t>
  </si>
  <si>
    <t>13</t>
  </si>
  <si>
    <t>štartovné Nicoleta Krišková ml.ž.,,A“/17.-21.6.2025/</t>
  </si>
  <si>
    <t>492</t>
  </si>
  <si>
    <t>Ubytovanie 17.-20.6.Radovan Kriško/17.-20.6./dorast Radovan Kriško,,A“DOPREX CUP,1xdospelí-1xhráč Radovan Kriško/3noci/</t>
  </si>
  <si>
    <t>KAISAR,s.r.o.</t>
  </si>
  <si>
    <t>štartovné Radovan Kriško ITF100/28.6.-4.7./</t>
  </si>
  <si>
    <t>Tenisový klub Sparta Praha</t>
  </si>
  <si>
    <t>31</t>
  </si>
  <si>
    <t>štartovné  Radovan Kriško,,B“ dorast/1,-4.7.2025/</t>
  </si>
  <si>
    <t>Tenisový klub Žilina</t>
  </si>
  <si>
    <t>0020</t>
  </si>
  <si>
    <t>štatovné Nicoleta Krišková st.ž.,,D“15.-17.7.2025</t>
  </si>
  <si>
    <t>Športová akadémia Tr.Teplice</t>
  </si>
  <si>
    <t>2025/07/40</t>
  </si>
  <si>
    <t>štartovné Radovan Kriško ,,A“dorast/15.-19.7.2025/</t>
  </si>
  <si>
    <t>vklad ITF Radovan Kriško/25.-31.8.2025/</t>
  </si>
  <si>
    <t>Humenné Slovakia</t>
  </si>
  <si>
    <t>vklad ITF Radovan Kriško/1.-7.9.2025/</t>
  </si>
  <si>
    <t>746</t>
  </si>
  <si>
    <t>Ubytovanie 20.-22.9.2025 Radovan Kriško ITF30 CYPRUS</t>
  </si>
  <si>
    <t>Down Town Park</t>
  </si>
  <si>
    <t>22592044</t>
  </si>
  <si>
    <t>Zmluva o finančnom príspevku na šport mládeže, ročná hodnota zmluvy: 7636 €</t>
  </si>
  <si>
    <t>31343228</t>
  </si>
  <si>
    <t>TK INTER BRATISLAVA</t>
  </si>
  <si>
    <t>202508</t>
  </si>
  <si>
    <t>odmena trénera 1-10/25</t>
  </si>
  <si>
    <t>Ing. Erik Csarnakovics - SZČO</t>
  </si>
  <si>
    <t>22592045</t>
  </si>
  <si>
    <t>Zmluva o finančnom príspevku na šport mládeže, ročná hodnota zmluvy: 7310 €</t>
  </si>
  <si>
    <t>37913174</t>
  </si>
  <si>
    <t>Tenisový klub Nová Dubnica</t>
  </si>
  <si>
    <t>zmluva č.1/2022 a dodatok č.2</t>
  </si>
  <si>
    <t>prenajom hala december, 16 hod x 15e/hod</t>
  </si>
  <si>
    <t>Spojená škola sv. Jána Bosca Nová Dubnica</t>
  </si>
  <si>
    <t>prenajom hala januar, 16 hod x 15e/hod</t>
  </si>
  <si>
    <t>prenajom hala februar, 16 hod x 15e/hod</t>
  </si>
  <si>
    <t>920250309</t>
  </si>
  <si>
    <t>antuka 10 ton</t>
  </si>
  <si>
    <t>Benet LTC, s.r.o.</t>
  </si>
  <si>
    <t>prenajom hala marec, 16 hod x 15e/hod</t>
  </si>
  <si>
    <t>2025079</t>
  </si>
  <si>
    <t>lopty Dunlop dospelacke  10 kartonov, dunlop stage 1 kartonov 6</t>
  </si>
  <si>
    <t>22592046</t>
  </si>
  <si>
    <t>Zmluva o finančnom príspevku na šport mládeže, ročná hodnota zmluvy: 7257 €</t>
  </si>
  <si>
    <t>42446562</t>
  </si>
  <si>
    <t>Tenisový klub Tennis Classic, o.z.</t>
  </si>
  <si>
    <t>trénerské sluby marec 2025 -80 hod.</t>
  </si>
  <si>
    <t>Marián Kornoš</t>
  </si>
  <si>
    <t>trénerské sluby február 2025- 70 hod.</t>
  </si>
  <si>
    <t>22592047</t>
  </si>
  <si>
    <t>Zmluva o finančnom príspevku na šport mládeže, ročná hodnota zmluvy: 7069 €</t>
  </si>
  <si>
    <t>51007282</t>
  </si>
  <si>
    <t>Tenisový klub GAME, SET, MATCH Prešov, o.z.</t>
  </si>
  <si>
    <t>FV250031</t>
  </si>
  <si>
    <t>Antuka 35kg x 90 ks</t>
  </si>
  <si>
    <t>JAŠIM, s.r.o.</t>
  </si>
  <si>
    <t>trénerská činnosť 1-2025</t>
  </si>
  <si>
    <t>Juraj Lyach</t>
  </si>
  <si>
    <t>22592048</t>
  </si>
  <si>
    <t>Zmluva o finančnom príspevku na šport mládeže, ročná hodnota zmluvy: 6823 €</t>
  </si>
  <si>
    <t>35658789</t>
  </si>
  <si>
    <t>Športový klub Pepas Slovenská Ľupča</t>
  </si>
  <si>
    <t>tréner tenis dohoda o pracovnej činnosti obdobie 1/2025</t>
  </si>
  <si>
    <t>Osoba1</t>
  </si>
  <si>
    <t>3565878900</t>
  </si>
  <si>
    <t>zdravotné odvody</t>
  </si>
  <si>
    <t>1000061007</t>
  </si>
  <si>
    <t>sociálne odvody</t>
  </si>
  <si>
    <t>tréner tenis dohoda o pracovnej činnosti obdobie 2/2025</t>
  </si>
  <si>
    <t>tréner tenis dohoda o pracovnej činnosti obdobie 3/2025</t>
  </si>
  <si>
    <t>4</t>
  </si>
  <si>
    <t>tréner tenis dohoda o pracovnej činnosti obdobie 4/2025</t>
  </si>
  <si>
    <t>tréner tenis dohoda o pracovnej činnosti obdobie 5/2025</t>
  </si>
  <si>
    <t>22592049</t>
  </si>
  <si>
    <t>Zmluva o finančnom príspevku na šport mládeže, ročná hodnota zmluvy: 6733 €</t>
  </si>
  <si>
    <t>35564636</t>
  </si>
  <si>
    <t>TKM Betliar</t>
  </si>
  <si>
    <t>25001</t>
  </si>
  <si>
    <t>prenájom tenisovej haly (november 2024 - 140 hod, december 2024 - 100 hod.)</t>
  </si>
  <si>
    <t>Albatros Tour Rožňava s.r.o., prev. Penzión TKM, Betliar</t>
  </si>
  <si>
    <t>250001</t>
  </si>
  <si>
    <t>tenisové lopty (144ks), tenisový výplet (2x200m)</t>
  </si>
  <si>
    <t>RichInvest s.r.o. Košice</t>
  </si>
  <si>
    <t>tenisové tréningy detí a mládeže (február 2025 - 12 hod, marec 2025 - 44 hod, apríl 2025 44 hod)</t>
  </si>
  <si>
    <t>PaedDr. Jozef Mikuš (športový odborník - tenisový tréner)</t>
  </si>
  <si>
    <t>22592050</t>
  </si>
  <si>
    <t>Zmluva o finančnom príspevku na šport mládeže, ročná hodnota zmluvy: 6560 €</t>
  </si>
  <si>
    <t>3556153</t>
  </si>
  <si>
    <t>Tenis Komplex Košice</t>
  </si>
  <si>
    <t>Prenájom kurtov- súťaž družstiev</t>
  </si>
  <si>
    <t>TELOVÝCHOVNA JEDNOTA</t>
  </si>
  <si>
    <t>12500176</t>
  </si>
  <si>
    <t>Tenisové rakety, Lopty, Zberač lôpt</t>
  </si>
  <si>
    <t>Ing. Juraj Kútik</t>
  </si>
  <si>
    <t>4/2025</t>
  </si>
  <si>
    <t>6/2025</t>
  </si>
  <si>
    <t>12500409</t>
  </si>
  <si>
    <t>Detské tenisové rakety a lopty pre klub</t>
  </si>
  <si>
    <t>12500488</t>
  </si>
  <si>
    <t>12500438</t>
  </si>
  <si>
    <t>22592051</t>
  </si>
  <si>
    <t>Zmluva o finančnom príspevku na šport mládeže, ročná hodnota zmluvy: 6629 €</t>
  </si>
  <si>
    <t>31823491</t>
  </si>
  <si>
    <t>Volejbal Tenis Club</t>
  </si>
  <si>
    <t>24120013</t>
  </si>
  <si>
    <t>Faktúra za služby trénera december 2024 - František Nemčovič</t>
  </si>
  <si>
    <t>František Nemčovič, DIČ 1123728232</t>
  </si>
  <si>
    <t>25030003</t>
  </si>
  <si>
    <t>Faktúra za služby trénera marec 2025 - František Nemčovič</t>
  </si>
  <si>
    <t>22592052</t>
  </si>
  <si>
    <t>Zmluva o finančnom príspevku na šport mládeže, ročná hodnota zmluvy: 6627 €</t>
  </si>
  <si>
    <t>36618357</t>
  </si>
  <si>
    <t>Mestský športový klub Žiar nad Hronom, spol. s r.o.</t>
  </si>
  <si>
    <t>007/25</t>
  </si>
  <si>
    <t>Prenájom telocvične v mesiaci január 2025</t>
  </si>
  <si>
    <t>Stredná odborná škola obchodu a služieb, Žiar nad Hronom</t>
  </si>
  <si>
    <t>25DOB012</t>
  </si>
  <si>
    <t>trénerská činnosť január 2025</t>
  </si>
  <si>
    <t>Mgr. Perháč Peter</t>
  </si>
  <si>
    <t>25DOB013</t>
  </si>
  <si>
    <t>Ing. Perháčová Zuzana</t>
  </si>
  <si>
    <t>018/25</t>
  </si>
  <si>
    <t>prenájom telocvične v mesiaci február 2025 - čiastočne</t>
  </si>
  <si>
    <t>030/25</t>
  </si>
  <si>
    <t>Prenájom telocvične v mesiaci marec 2025 - čiastočne</t>
  </si>
  <si>
    <t>25DOB046</t>
  </si>
  <si>
    <t>trénerská činnosť február 2025</t>
  </si>
  <si>
    <t>25DOB047</t>
  </si>
  <si>
    <t>22592053</t>
  </si>
  <si>
    <t>Zmluva o finančnom príspevku na šport mládeže, ročná hodnota zmluvy: 6582 €</t>
  </si>
  <si>
    <t>42161975</t>
  </si>
  <si>
    <t>Tennis club Veľké Kostoľany</t>
  </si>
  <si>
    <t>2025003</t>
  </si>
  <si>
    <t>fa za prenájom telocvične za 01 /2025</t>
  </si>
  <si>
    <t>ZŠ Veľké Kostoľany</t>
  </si>
  <si>
    <t xml:space="preserve">2025006 </t>
  </si>
  <si>
    <t xml:space="preserve">faza prenájom telocvične za 02/2025 </t>
  </si>
  <si>
    <t>1020250063</t>
  </si>
  <si>
    <t>fa za tenis.loptičky treningové/176 loptičiek</t>
  </si>
  <si>
    <t>E&amp;M Best s.r.o.</t>
  </si>
  <si>
    <t>20250414</t>
  </si>
  <si>
    <t>fa za antuku / 3 tony</t>
  </si>
  <si>
    <t>Benet LTC</t>
  </si>
  <si>
    <t>22592054</t>
  </si>
  <si>
    <t>Zmluva o finančnom príspevku na šport mládeže, ročná hodnota zmluvy: 6413 €</t>
  </si>
  <si>
    <t>42281121</t>
  </si>
  <si>
    <t>Tenisová akadémia Martina Ryšavého Bojnice</t>
  </si>
  <si>
    <t>RSPUST/1/293/2024</t>
  </si>
  <si>
    <t>uhrada za prenájom tenisovej haly pre hráčov klubu 3/25</t>
  </si>
  <si>
    <t xml:space="preserve">Hornonitrianske bane Prievidza a.s. </t>
  </si>
  <si>
    <t>Tenisové tréningy pre klubových hráčov</t>
  </si>
  <si>
    <t>Martin Ryšavý - tréner</t>
  </si>
  <si>
    <t>827/SK/MAG/2025</t>
  </si>
  <si>
    <t>Tenisová raketa Head-Javorčeková Diana</t>
  </si>
  <si>
    <t>Strefa tenisa sp.o.o. Warszawa</t>
  </si>
  <si>
    <t>25068119</t>
  </si>
  <si>
    <t>Tenisová raketa Babolat 256g-Vician Sebastian</t>
  </si>
  <si>
    <t>Tenispro France</t>
  </si>
  <si>
    <t>22592055</t>
  </si>
  <si>
    <t>Zmluva o finančnom príspevku na šport mládeže, ročná hodnota zmluvy: 6441 €</t>
  </si>
  <si>
    <t>36114871</t>
  </si>
  <si>
    <t>Tenisový klub Púchov</t>
  </si>
  <si>
    <t>20240290</t>
  </si>
  <si>
    <t>nájom tenisovej haly za 12/2024</t>
  </si>
  <si>
    <t>Šport Aqua Medical  s.r.o.</t>
  </si>
  <si>
    <t>20250016</t>
  </si>
  <si>
    <t>nájom tenisovej haly za 1/2025</t>
  </si>
  <si>
    <t>74250020</t>
  </si>
  <si>
    <t>tenisové lopty Dunlop Fort 288 ks</t>
  </si>
  <si>
    <t>202505001</t>
  </si>
  <si>
    <t>trénovanie detí a mládeže za 5/2025</t>
  </si>
  <si>
    <t>Eduard Kukosa</t>
  </si>
  <si>
    <t>22592056</t>
  </si>
  <si>
    <t>Zmluva o finančnom príspevku na šport mládeže, ročná hodnota zmluvy: 6292 €</t>
  </si>
  <si>
    <t>50508237</t>
  </si>
  <si>
    <t>No Worry Galanta</t>
  </si>
  <si>
    <t>Prenájom telocvične - 93h x 10eur</t>
  </si>
  <si>
    <t>ZŠ Gejzu Dusíka Galanta</t>
  </si>
  <si>
    <t>32015</t>
  </si>
  <si>
    <t>Prenájom telocvične - 14h x 7eur</t>
  </si>
  <si>
    <t>Obedný úrad Dolná Streda</t>
  </si>
  <si>
    <t>202501001</t>
  </si>
  <si>
    <t>Prenájom posilovne - 10h x 25eur</t>
  </si>
  <si>
    <t>CROSSROADS SLOVAKIA, s.r.o.</t>
  </si>
  <si>
    <t>11</t>
  </si>
  <si>
    <t>štartovné - turnaj TE Bors Břeclav, 12.-17.1. Xavier Klement</t>
  </si>
  <si>
    <t>TC BORS CLUB Břeclav, Česká rep.</t>
  </si>
  <si>
    <t>2561</t>
  </si>
  <si>
    <t>tenisky 2páry, tričká - 2ks - Kňažko, Hanesová, Klement Xavier</t>
  </si>
  <si>
    <t>SPORTISIMO SK, s.r.o.</t>
  </si>
  <si>
    <t>štartovné - turnaj Čadca star.žiaci - 25.-27.1. - Klement Xavier</t>
  </si>
  <si>
    <t>VITALITY PARK, s.r.o., Čadca</t>
  </si>
  <si>
    <t>1042025</t>
  </si>
  <si>
    <t>Prenájom telocvične - Január - 12h x 7eur</t>
  </si>
  <si>
    <t>99</t>
  </si>
  <si>
    <t>Doplnky stravy pre športovcov + dvičebná pomôcka fitforce</t>
  </si>
  <si>
    <t>20250055</t>
  </si>
  <si>
    <t>Tričká s potlaou klubu - 48 ks</t>
  </si>
  <si>
    <t>FOCESA, s.r.o.</t>
  </si>
  <si>
    <t>202502001</t>
  </si>
  <si>
    <t>Trénerská činnosť - Január 2025, 43h.</t>
  </si>
  <si>
    <t>štartovné - turnaj TE Tirana, 5.-12.4. Xavier Klement</t>
  </si>
  <si>
    <t>National Sport Park</t>
  </si>
  <si>
    <t>285</t>
  </si>
  <si>
    <t xml:space="preserve">tričko 2ks, šortky, st.tenis raketa 2ks, loptičky </t>
  </si>
  <si>
    <t>štartovné - turnaj Piešťany star.žiaci - 22.-25.1. - Klement Xavier</t>
  </si>
  <si>
    <t>ŠPORTOVÝ KLUB HSC PIEŠŤANY</t>
  </si>
  <si>
    <t>26</t>
  </si>
  <si>
    <t>tričko-4ks, šortky-1ks</t>
  </si>
  <si>
    <t>18</t>
  </si>
  <si>
    <t>štartovné - turnaj TE1 Košice, 11.-17.3. Xavier Klement</t>
  </si>
  <si>
    <t>202503001</t>
  </si>
  <si>
    <t>Trénerská činnosť - rebruár 2025, 42h</t>
  </si>
  <si>
    <t>22592059</t>
  </si>
  <si>
    <t>Zmluva o finančnom príspevku na šport mládeže, ročná hodnota zmluvy: 5675 €</t>
  </si>
  <si>
    <t>42157226</t>
  </si>
  <si>
    <t>TC DRACI MATUSKOVO</t>
  </si>
  <si>
    <t>V-1</t>
  </si>
  <si>
    <t>Reprezentácia, sústredenie strava – Packa Martin,Tolgyesi Daniel,Chmelár Ondrej</t>
  </si>
  <si>
    <t>LARK s.r.o.</t>
  </si>
  <si>
    <t>74250034</t>
  </si>
  <si>
    <t>Tenisové loptičky – 72 kusov</t>
  </si>
  <si>
    <t>V-3</t>
  </si>
  <si>
    <t>športové oblečenie – trenky,košeľa,tričko- Vancu Adrián</t>
  </si>
  <si>
    <t>LPP Slovakia s.r.o.</t>
  </si>
  <si>
    <t>V-4</t>
  </si>
  <si>
    <t>športové oblečenie – tričko,kratke nohavice – Chmelár Ondrej</t>
  </si>
  <si>
    <t>NEW YORKER Retail SR s.r.o.</t>
  </si>
  <si>
    <t>20250013</t>
  </si>
  <si>
    <t>Tenisové tréningy – júl</t>
  </si>
  <si>
    <t>Mgr.Lukáš Kordoš</t>
  </si>
  <si>
    <t>22592060</t>
  </si>
  <si>
    <t>Zmluva o finančnom príspevku na šport mládeže, ročná hodnota zmluvy: 5569 €</t>
  </si>
  <si>
    <t>FRESH CLUB Zvolen</t>
  </si>
  <si>
    <t>20250403</t>
  </si>
  <si>
    <t>Prenájom tréningových priestorov 5,6,7,8/25</t>
  </si>
  <si>
    <t>Tenis Centrum s.r.o. Zvolen</t>
  </si>
  <si>
    <t>22592061</t>
  </si>
  <si>
    <t>Zmluva o finančnom príspevku na šport mládeže, ročná hodnota zmluvy: 5554 €</t>
  </si>
  <si>
    <t>52198332</t>
  </si>
  <si>
    <t>TK SAAG Šahy</t>
  </si>
  <si>
    <t>Trénovanie tenisu - Judita Szőllősyová Lőwyová 1/2025</t>
  </si>
  <si>
    <t>Judita Szőllősyová - Judys Aerobic and Tennis</t>
  </si>
  <si>
    <t>20250180</t>
  </si>
  <si>
    <t>Trénovanie tenisu - Martin Hudec 1/2025</t>
  </si>
  <si>
    <t>Mgr.Martin Hudec FUTURE - tenisová škola</t>
  </si>
  <si>
    <t>20250280</t>
  </si>
  <si>
    <t>Trénovanie tenisu - Martin Hudec 2/2025</t>
  </si>
  <si>
    <t>22592062</t>
  </si>
  <si>
    <t>Zmluva o finančnom príspevku na šport mládeže, ročná hodnota zmluvy: 5308 €</t>
  </si>
  <si>
    <t>35591021</t>
  </si>
  <si>
    <t>LTC Leopoldov</t>
  </si>
  <si>
    <t>2025008</t>
  </si>
  <si>
    <t>Faktúra za tréningy mesiac máj</t>
  </si>
  <si>
    <t>Martin Krajčovič</t>
  </si>
  <si>
    <t>22592064</t>
  </si>
  <si>
    <t>12618161</t>
  </si>
  <si>
    <t>Tenisový klub Elán</t>
  </si>
  <si>
    <t>2825</t>
  </si>
  <si>
    <t>Tenisová raketa, 1 ks, mladší žiaci (P.Vrško, V.Furák)</t>
  </si>
  <si>
    <t>Ing. Juraj Kútik, Bakossova 18, Banská Bystrica</t>
  </si>
  <si>
    <t>225</t>
  </si>
  <si>
    <t>Prenájom športovej haly, I.-II./2025, 48 hod, z toho starší žiaci 36 hod (T.Andrášik, L.Vrško, M.Heredy) a mladší žiaci 12 hod (P.Vrško, V.Furák)</t>
  </si>
  <si>
    <t>Správa športových zariadení mesta Veľký Krtíš, Škultétyho 1169, Veľký Krtíš</t>
  </si>
  <si>
    <t>12500032</t>
  </si>
  <si>
    <t>Tenisová raketa, 3 ks, starší žiaci (T.Andrášik, L.Vrško, M.Heredy)</t>
  </si>
  <si>
    <t>251000421</t>
  </si>
  <si>
    <t>Antuka na kurty, množstvo 6,5 t</t>
  </si>
  <si>
    <t>IPELSKÉ TEHELNE a.s., Rázusa 29, Lučenec</t>
  </si>
  <si>
    <t>251000422</t>
  </si>
  <si>
    <t>625</t>
  </si>
  <si>
    <t>Prenájom športovej haly, III.-IV./2025, 16 hod, z toho starší žiaci 10 hod (T.Andrášik, L.Vrško, M.Heredy) a mladší žiaci 6 hod (P.Vrško, V.Furák)</t>
  </si>
  <si>
    <t>Trénovanie členov klubu -  mladší žiaci (10 hod), starší žiaci (12 hod)</t>
  </si>
  <si>
    <t>Ing. Marian Vrško, Vinohradnícka 29, Veľký Krtíš</t>
  </si>
  <si>
    <t>125</t>
  </si>
  <si>
    <t>Trénovanie členov klubu -  staršie žiačky (8 hod), dorastenkyne (10 hod)</t>
  </si>
  <si>
    <t>Mgr. Jaroslav Horváth, Písecká 9, Veľký Krtíš</t>
  </si>
  <si>
    <t>22592065</t>
  </si>
  <si>
    <t>Zmluva o finančnom príspevku na šport mládeže, ročná hodnota zmluvy: 5280 €</t>
  </si>
  <si>
    <t>31823220</t>
  </si>
  <si>
    <t>Tenisový klub Levice</t>
  </si>
  <si>
    <t>F010925</t>
  </si>
  <si>
    <t>Hodiny tenisu v počte 30 hodín</t>
  </si>
  <si>
    <t>Tomáš Krištof</t>
  </si>
  <si>
    <t>F011025</t>
  </si>
  <si>
    <t>Hodiny tenisu v počte 58 hodín</t>
  </si>
  <si>
    <t>22592066</t>
  </si>
  <si>
    <t>Zmluva o finančnom príspevku na šport mládeže, ročná hodnota zmluvy: 5178€</t>
  </si>
  <si>
    <t>35980567</t>
  </si>
  <si>
    <t>Tenisový klub Hriňová</t>
  </si>
  <si>
    <t>2025000001</t>
  </si>
  <si>
    <t>prenájom haly 10hod</t>
  </si>
  <si>
    <t>Martin Sedliak</t>
  </si>
  <si>
    <t>224276</t>
  </si>
  <si>
    <t>200 m výplet topspin</t>
  </si>
  <si>
    <t>Sport servis Robert Nagy s.r.o.</t>
  </si>
  <si>
    <t>2400160/24</t>
  </si>
  <si>
    <t>Gripy ,3 ks tenisová raketa</t>
  </si>
  <si>
    <t>May sport SK, s.r.o.</t>
  </si>
  <si>
    <t>2500054/25</t>
  </si>
  <si>
    <t>Gripy 30ks,200m výplet yonex</t>
  </si>
  <si>
    <t>Max sport SK,s.r.o.</t>
  </si>
  <si>
    <t>2025000013</t>
  </si>
  <si>
    <t>prenájom haly 11hod</t>
  </si>
  <si>
    <t>2501501215</t>
  </si>
  <si>
    <t>Tenisové lopty 36ks /túb po 4ks/ 15ks oblečenie pre družstvá tričká,bundy,sukňa</t>
  </si>
  <si>
    <t>Raketsport s.r.o.</t>
  </si>
  <si>
    <t>02504</t>
  </si>
  <si>
    <t>Súťaž družstiev -strava dorastenky</t>
  </si>
  <si>
    <t>Concetta,s.r.o.-Vulcano rest.</t>
  </si>
  <si>
    <t>2025000029</t>
  </si>
  <si>
    <t>Prenájom tenisových kurtov 4/25</t>
  </si>
  <si>
    <t xml:space="preserve">Martin Sedliak </t>
  </si>
  <si>
    <t>202500023</t>
  </si>
  <si>
    <t>Prenájom tenisový kurtov 3/25</t>
  </si>
  <si>
    <t>2501501272</t>
  </si>
  <si>
    <t>Tenisový výplet</t>
  </si>
  <si>
    <t>168965</t>
  </si>
  <si>
    <t>Strava Ml.žiačky</t>
  </si>
  <si>
    <t>Čertovská koliba s.r.o.</t>
  </si>
  <si>
    <t>16894</t>
  </si>
  <si>
    <t>1420</t>
  </si>
  <si>
    <t xml:space="preserve">Strava Detido 10 rokov </t>
  </si>
  <si>
    <t>PG FOOD Servis s.r.o.</t>
  </si>
  <si>
    <t>202505/24</t>
  </si>
  <si>
    <t xml:space="preserve">Strava st.žiačky </t>
  </si>
  <si>
    <t>Deaf Group s.r.o.</t>
  </si>
  <si>
    <t>647</t>
  </si>
  <si>
    <t>Strava Ml.žiačok</t>
  </si>
  <si>
    <t>Grajciar s.r.o.</t>
  </si>
  <si>
    <t>159920</t>
  </si>
  <si>
    <t>Strava dorastenky</t>
  </si>
  <si>
    <t>11935</t>
  </si>
  <si>
    <t>Koliba Sarvis s.r.o.</t>
  </si>
  <si>
    <t>505005937</t>
  </si>
  <si>
    <t>Strava ST .žiaci</t>
  </si>
  <si>
    <t>Jozef Tamas Investments s.r.o.</t>
  </si>
  <si>
    <t>30 ks grip,200m výplet yonex</t>
  </si>
  <si>
    <t>Max.sport Slavakia,s.r.o.</t>
  </si>
  <si>
    <t>22592067</t>
  </si>
  <si>
    <t>Zmluva o finančnom príspevku na šport mládeže, ročná hodnota zmluvy: 5096 €</t>
  </si>
  <si>
    <t>37969927</t>
  </si>
  <si>
    <t>Tenisový klub Zlaté Moravce</t>
  </si>
  <si>
    <t>1516500006</t>
  </si>
  <si>
    <t>Prenájom športovej haly T-18 na mestskom štadióne v ZM 1/25</t>
  </si>
  <si>
    <t>MSKŠ Zlaté Moravce, Nám. A. Hlinku 1, 95301 Zlaté Moravce</t>
  </si>
  <si>
    <t>1514500008</t>
  </si>
  <si>
    <t>Prenájom športovej haly T-18 na mestskom štadióne v ZM 2/25</t>
  </si>
  <si>
    <t>1510500028</t>
  </si>
  <si>
    <t>Prenájom športovej haly T-18 na mestskom štadióne v ZM 3/25</t>
  </si>
  <si>
    <t>2025049</t>
  </si>
  <si>
    <t>Tenisová sieť 3 ks</t>
  </si>
  <si>
    <t xml:space="preserve">BB Sport s.r.o., Dr. Patočku 489/40H, 95501 Tovarníky </t>
  </si>
  <si>
    <t>2025050</t>
  </si>
  <si>
    <t>Tenisové čiary sada</t>
  </si>
  <si>
    <t>2025051</t>
  </si>
  <si>
    <t>Lopty Dunlop Fort All Court 288 ks, kefa na čiary</t>
  </si>
  <si>
    <t>2025/8</t>
  </si>
  <si>
    <t>Praktické tréningové hodiny tenisu detí Skupiny 2 a Skupiny 3 na kurtoch TK ZM  v termíne  Január - Marec 2025 v počte celkom 145 hod.</t>
  </si>
  <si>
    <t>ID 229758</t>
  </si>
  <si>
    <t>Mgr.Ivan Frajka - tréner detí</t>
  </si>
  <si>
    <t>22592068</t>
  </si>
  <si>
    <t>Zmluva o finančnom príspevku na šport mládeže, ročná hodnota zmluvy: 4884 €</t>
  </si>
  <si>
    <t>42050405</t>
  </si>
  <si>
    <t>Mestská športová organizácia</t>
  </si>
  <si>
    <t>náhrada pre trénera Babindai Patrik za 1/25</t>
  </si>
  <si>
    <t>Babindai Patrik</t>
  </si>
  <si>
    <t>náhrada pre trénera Babindai Patrik za 2/25</t>
  </si>
  <si>
    <t>náhrada pre trénera Babindai Patrik za 3/25</t>
  </si>
  <si>
    <t>náhrada pre trénera Babindai Patrik za 4/25</t>
  </si>
  <si>
    <t>náhrada pre trénera Babindai Patrik za 5/25</t>
  </si>
  <si>
    <t>náhrada pre trénera Babindai Patrik za 6/25</t>
  </si>
  <si>
    <t>náhrada pre trénera Babindai Patrik za 7/25</t>
  </si>
  <si>
    <t>náhrada pre trénera Babindai Patrik za 8/25</t>
  </si>
  <si>
    <t>náhrada pre trénera Babindai Patrik za 9/25</t>
  </si>
  <si>
    <t>náhrada pre trénera Babindai Patrik za 10/25</t>
  </si>
  <si>
    <t>22592069</t>
  </si>
  <si>
    <t>50943839</t>
  </si>
  <si>
    <t>KB Novohrad</t>
  </si>
  <si>
    <t>15MX0030</t>
  </si>
  <si>
    <t>Fa za špotové oblečenie - mikina 1ks, bundy 2ks, tričká 3ks, termo tričká 4ks, legíny 4ks, sukňa 1 ks, dres 1ks</t>
  </si>
  <si>
    <t>Sportservis SK s.r.o., A.Hlinku 40, 917 01 Trnava</t>
  </si>
  <si>
    <t>Nájomné za tenisové kurty 1-10/25</t>
  </si>
  <si>
    <t>00 316342</t>
  </si>
  <si>
    <t>Mestský úrad, Železničná 489/1, 987 01 Poltár</t>
  </si>
  <si>
    <t>FV2501095</t>
  </si>
  <si>
    <t>Tenisový materiál - tenisové loptičky 72ks, Omotávky na rakety 60ks, tenisové výplety</t>
  </si>
  <si>
    <t>RichSport s.r.o., Osloboditeľov 42, 040 17 Košice</t>
  </si>
  <si>
    <t>5/2025</t>
  </si>
  <si>
    <t>Preplatenie cestovného na súťaž družstiev starší žiaci 2.trieda A, 1.5.2025 Detva, 3 osoby</t>
  </si>
  <si>
    <t>.</t>
  </si>
  <si>
    <t>Roman Šupina</t>
  </si>
  <si>
    <t>Marian Kutlak</t>
  </si>
  <si>
    <t>Preplatenie cestovného na súťaž družstiev zmiešané do 8 r., deti dorast 25.5.2025 Poltár, 2 osoby</t>
  </si>
  <si>
    <t>Preplatenie cestovného na súťaž družstiev dorastenky 2.trieda C, 11.5.2025 Žiar nad Hronom, 5 osôb</t>
  </si>
  <si>
    <t>Preplatenie cestovného na súťaž družstiev dorastenky 2.trieda C, 8.5.2025 Veľký Krtíš, 5 osôb</t>
  </si>
  <si>
    <t>Ján Rechtorík</t>
  </si>
  <si>
    <t>225145</t>
  </si>
  <si>
    <t xml:space="preserve">Tenisový materiál - račňový napinák </t>
  </si>
  <si>
    <t>SPORT SERVIS Robert Nagy s.r.o., Kolonia 499, 930 35 Michal na Ostrove</t>
  </si>
  <si>
    <t>Martin Štefančík</t>
  </si>
  <si>
    <t>22592070</t>
  </si>
  <si>
    <t>Zmluva o finančnom príspevku na šport mládeže, ročná hodnota zmluvy: 4526 €</t>
  </si>
  <si>
    <t>50565087</t>
  </si>
  <si>
    <t>Hi-Ten TENNIS&amp;ACTIVITY CENTER</t>
  </si>
  <si>
    <t>1976</t>
  </si>
  <si>
    <t>Trofej, pohár</t>
  </si>
  <si>
    <t>ALDESŠPORT ,spol. s r.o.</t>
  </si>
  <si>
    <t>202530058</t>
  </si>
  <si>
    <t>pohár</t>
  </si>
  <si>
    <t>SABE ,spol.s r.o.</t>
  </si>
  <si>
    <t>12500049</t>
  </si>
  <si>
    <t>tenisový výplet</t>
  </si>
  <si>
    <t>Ing.Juraj Kútik - obchodná firma</t>
  </si>
  <si>
    <t>250068</t>
  </si>
  <si>
    <t>tričko s logom</t>
  </si>
  <si>
    <t>Arpád Németh-WANDTED DESING</t>
  </si>
  <si>
    <t>22592071</t>
  </si>
  <si>
    <t>Zmluva o finančnom príspevku na šport mládeže, ročná hodnota zmluvy: 4672 €</t>
  </si>
  <si>
    <t>31940994</t>
  </si>
  <si>
    <t>Tenisový klub Združených závodov a organizácii (ZZO) Čadca</t>
  </si>
  <si>
    <t>400240004</t>
  </si>
  <si>
    <t>Prenájom haly - tréningy detí</t>
  </si>
  <si>
    <t>Vitality park, s.r.o.</t>
  </si>
  <si>
    <t>22592073</t>
  </si>
  <si>
    <t>Zmluva o finančnom príspevku na šport mládeže, ročná hodnota zmluvy: 4459 €</t>
  </si>
  <si>
    <t>532249640</t>
  </si>
  <si>
    <t>TC MERY Academy Holíč</t>
  </si>
  <si>
    <t>odmena trénera jan.2025</t>
  </si>
  <si>
    <t>Vlasta Přichystalová</t>
  </si>
  <si>
    <t>250086</t>
  </si>
  <si>
    <t>prenájom kurtov apríl 2025</t>
  </si>
  <si>
    <t>MERY Holíč s.r.o.</t>
  </si>
  <si>
    <t>22592074</t>
  </si>
  <si>
    <t>31790500</t>
  </si>
  <si>
    <t>Tennis Club TALENT</t>
  </si>
  <si>
    <t>52025</t>
  </si>
  <si>
    <t>tréningy v mesiaci máj</t>
  </si>
  <si>
    <t>Martin Knapčok</t>
  </si>
  <si>
    <t>22592075</t>
  </si>
  <si>
    <t>31825192</t>
  </si>
  <si>
    <t>Tenisový klub Spartak Komárno</t>
  </si>
  <si>
    <t>2025/023414</t>
  </si>
  <si>
    <t>Klubové tričká (78ks)</t>
  </si>
  <si>
    <t>IT02880140781</t>
  </si>
  <si>
    <t>Mister Tennis S.r.l.</t>
  </si>
  <si>
    <t>24250826</t>
  </si>
  <si>
    <t>Potlač klubových tričiek</t>
  </si>
  <si>
    <t>Kreativa s.r.o.</t>
  </si>
  <si>
    <t>11043648</t>
  </si>
  <si>
    <t>Zásteny (3ks), sieťovačky (2ks), gripy (50ks</t>
  </si>
  <si>
    <t>AK SPORT s.r.o.</t>
  </si>
  <si>
    <t>1202501483</t>
  </si>
  <si>
    <t>Stoličky na ten. kurty (6ks)</t>
  </si>
  <si>
    <t>CATINI EUROPE s.r.o.</t>
  </si>
  <si>
    <t>74250053</t>
  </si>
  <si>
    <t>Tenisové lopty -Dunlop fort clay court(144ks), Dunlop fort all court tournament select(108ks), Dunlop stage 1(126ks). Riszdorferová, Kárpáti, Cseh, Papp, Podlucká, Miško, Farkas</t>
  </si>
  <si>
    <t>1545209/2025</t>
  </si>
  <si>
    <t>Lavice a stoličky na ten. kurty (2xset - 1 lavica + 2 stoličky)</t>
  </si>
  <si>
    <t>Aga24, s.r.o.</t>
  </si>
  <si>
    <t>22592076</t>
  </si>
  <si>
    <t>42307848</t>
  </si>
  <si>
    <t>Tenisová škola Advantage Bratislava</t>
  </si>
  <si>
    <t>00003755</t>
  </si>
  <si>
    <t>Tenisové sústredenie, 23 osôb, 7dní(6 nocí), Športcentrum Ekoma Zvolen</t>
  </si>
  <si>
    <t>Ekoma rezort,s.r.o.</t>
  </si>
  <si>
    <t>22592077</t>
  </si>
  <si>
    <t>Zmluva o finančnom príspevku na šport mládeže, ročná hodnota zmluvy: 4035 €</t>
  </si>
  <si>
    <t>37925075</t>
  </si>
  <si>
    <t>Toptenis,n.o.</t>
  </si>
  <si>
    <t>15/2025</t>
  </si>
  <si>
    <t>Prenájom športovej haly na tréningový proces detí do 23 rokov</t>
  </si>
  <si>
    <t>MŠK Iskra Petržalka</t>
  </si>
  <si>
    <t>2202025</t>
  </si>
  <si>
    <t>22592078</t>
  </si>
  <si>
    <t>Zmluva o finančnom príspevku na šport mládeže, ročná hodnota zmluvy: 3884 €</t>
  </si>
  <si>
    <t>36637092</t>
  </si>
  <si>
    <t xml:space="preserve">TK Hradová Lučenec </t>
  </si>
  <si>
    <t>2025071</t>
  </si>
  <si>
    <t>Športové pomôcky - tenisové loptičky Dunlop stage 1, 2, 3</t>
  </si>
  <si>
    <t>25F00973</t>
  </si>
  <si>
    <t>Športové, tréningové a balančné pomôcky - rôzne fitlopty, rebríky, prekážkové kruhy, vrecia</t>
  </si>
  <si>
    <t>PROagility s.r.o.</t>
  </si>
  <si>
    <t>12500461</t>
  </si>
  <si>
    <t>Mini tenisová sieť - 2ks</t>
  </si>
  <si>
    <t>Ing. Juraj Kútik - obchodná firma</t>
  </si>
  <si>
    <t>22592080</t>
  </si>
  <si>
    <t>Zmluva o finančnom príspevku na šport mládeže, ročná hodnota zmluvy: 3398 €</t>
  </si>
  <si>
    <t>42401453</t>
  </si>
  <si>
    <t>ŠKM Nádeje</t>
  </si>
  <si>
    <t>25VF01042</t>
  </si>
  <si>
    <t>Prenájom kurtov - zimná sezóna, 99h</t>
  </si>
  <si>
    <t>TC Empire Trnava a.s.</t>
  </si>
  <si>
    <t>22592081</t>
  </si>
  <si>
    <t>422 46 784</t>
  </si>
  <si>
    <t>TK Golden Dogs Malá Ida</t>
  </si>
  <si>
    <t>123/25</t>
  </si>
  <si>
    <t>rakety 4x+obuv 1x</t>
  </si>
  <si>
    <t xml:space="preserve">Juraj Kútik </t>
  </si>
  <si>
    <t>138/25</t>
  </si>
  <si>
    <t>2x rakety+tlmiče</t>
  </si>
  <si>
    <t>10250363</t>
  </si>
  <si>
    <t>18x trofeje</t>
  </si>
  <si>
    <t>TOPA SPORT, s.r.o.</t>
  </si>
  <si>
    <t>82025</t>
  </si>
  <si>
    <t>2 kartóny po 24 ks detské lopty a tréningové pomôcky</t>
  </si>
  <si>
    <t>SPORT CLUB FOR ALL, o.z.</t>
  </si>
  <si>
    <t>2025203</t>
  </si>
  <si>
    <t>tréner prípravky 4-7/25</t>
  </si>
  <si>
    <t>Ing. Radovan Sedláček-DEXTERITY</t>
  </si>
  <si>
    <t>22592082</t>
  </si>
  <si>
    <t>53420632</t>
  </si>
  <si>
    <t>United Tennis Academy BA</t>
  </si>
  <si>
    <t>prenájom tenisovej haly - január, február 2025</t>
  </si>
  <si>
    <t>BHR Sport s.r.o.</t>
  </si>
  <si>
    <t>22592087</t>
  </si>
  <si>
    <t>Zmluva o finančnom príspevku na šport mládeže, ročná hodnota zmluvy: 2823 €</t>
  </si>
  <si>
    <t>51977656</t>
  </si>
  <si>
    <t>Play Tennis - Bedminton</t>
  </si>
  <si>
    <t>20240025</t>
  </si>
  <si>
    <t>Prenájom tenisovej haly</t>
  </si>
  <si>
    <t>Tenis centrum DL a.s.</t>
  </si>
  <si>
    <t>Odmena- mzda trenera za realizaciu tréningov pre Play Tennis - Bedminton</t>
  </si>
  <si>
    <t>Fialková 536/1, Kalinkovo, 900 43</t>
  </si>
  <si>
    <t>22592089</t>
  </si>
  <si>
    <t>Zmluva o finančnom príspevku na šport mládeže, ročná hodnota zmluvy: 2337 €</t>
  </si>
  <si>
    <t>36148016</t>
  </si>
  <si>
    <t>Tenisový klub Liptovské Sliače</t>
  </si>
  <si>
    <t>246198</t>
  </si>
  <si>
    <t>Športový nápoj 10 ks</t>
  </si>
  <si>
    <t>Mgr.Jozef Mindala-FitForm.sk</t>
  </si>
  <si>
    <t>1.2025</t>
  </si>
  <si>
    <t>Dobrovoľnícka činnosť,tréner za 1.2025</t>
  </si>
  <si>
    <t>Michal Trnečka</t>
  </si>
  <si>
    <t>2.2025</t>
  </si>
  <si>
    <t>Dobrovoľnícka činnosť,tréner za 2.2025</t>
  </si>
  <si>
    <t>3.2025</t>
  </si>
  <si>
    <t>Dobrovoľnícka činnosť,tréner za 3.2025</t>
  </si>
  <si>
    <t>250100009</t>
  </si>
  <si>
    <t>Nájom tenisovej haly pre potreby športovcov do 23 rokov od 1.12.2024 do 31.3.2025</t>
  </si>
  <si>
    <t>22592092</t>
  </si>
  <si>
    <t>Zmluva o finančnom príspevku na šport mládeže, ročná hodnota zmluvy: 1911 €</t>
  </si>
  <si>
    <t>42038383</t>
  </si>
  <si>
    <t>Tenisový klub "TATRAN 2007", o.z.</t>
  </si>
  <si>
    <t>Tréningy mládeže za 03/2025</t>
  </si>
  <si>
    <t>Daniel Kožlej</t>
  </si>
  <si>
    <t>FV25001</t>
  </si>
  <si>
    <t>Tréningy mládeže za 01-04/2025</t>
  </si>
  <si>
    <t>Martin Potočňák</t>
  </si>
  <si>
    <t>22592102</t>
  </si>
  <si>
    <t>Zmluva o finančnom príspevku na šport mládeže, ročná hodnota zmluvy: 1275 €</t>
  </si>
  <si>
    <t>45026041</t>
  </si>
  <si>
    <t>TK TENNis FUN Banská Bystrica</t>
  </si>
  <si>
    <t>1003292037</t>
  </si>
  <si>
    <t>odvody do SP 12/2024</t>
  </si>
  <si>
    <t>Sociálna poisťovńa</t>
  </si>
  <si>
    <t>odvody do VsZP 12/2024</t>
  </si>
  <si>
    <t>mzda tréner 12/2024</t>
  </si>
  <si>
    <t>osoba 1</t>
  </si>
  <si>
    <t>osoba 2</t>
  </si>
  <si>
    <t>odvody do SP 1/2025</t>
  </si>
  <si>
    <t>22592104</t>
  </si>
  <si>
    <t>Zmluva o finančnom príspevku na šport mládeže, ročná hodnota zmluvy: 1062 €</t>
  </si>
  <si>
    <t>45624453</t>
  </si>
  <si>
    <t>Šport Park LÚČKY</t>
  </si>
  <si>
    <t>20250134</t>
  </si>
  <si>
    <t>faktúra č.20250134 nákup rakety RF 01-1ks a výpletu LXN AP125 - 1ks - Emma Karasová</t>
  </si>
  <si>
    <t>TORO SPORTs.r.o.Bratislava</t>
  </si>
  <si>
    <t>FV2500455</t>
  </si>
  <si>
    <t>Nákup lopty Dunlop FORT ALL COURT -3 ks kartón</t>
  </si>
  <si>
    <t>RichAport s.r.o. Košice</t>
  </si>
  <si>
    <t>22592113</t>
  </si>
  <si>
    <t>Zmluva o finančnom príspevku na šport mládeže, ročná hodnota zmluvy: 850 €</t>
  </si>
  <si>
    <t>50390333</t>
  </si>
  <si>
    <t>V-Kings Šaľa</t>
  </si>
  <si>
    <t>2025030004</t>
  </si>
  <si>
    <t>po 6 ks -Teplákové súpravy, tričká, šiltovky, šortky</t>
  </si>
  <si>
    <t>Marián Baláž - JAMA</t>
  </si>
  <si>
    <t>739</t>
  </si>
  <si>
    <t>Tenisová raketa Head - 1 ks pre Maxim Bondor</t>
  </si>
  <si>
    <t>BB SSPORT, S. R. O.</t>
  </si>
  <si>
    <t>22592116</t>
  </si>
  <si>
    <t>Zmluva o finančnom príspevku na šport mládeže, ročná hodnota zmluvy: 638€</t>
  </si>
  <si>
    <t>50594885</t>
  </si>
  <si>
    <t>TK TIE-BREAK MALACKY, o.z.</t>
  </si>
  <si>
    <t>7200005745</t>
  </si>
  <si>
    <t>Zálohová platba za plyn</t>
  </si>
  <si>
    <t>MET Slovakia a.s.</t>
  </si>
  <si>
    <t>22591001</t>
  </si>
  <si>
    <t>Zmluva o vzájomnej spolupráci - medzinárodné turnaje,ITF WTT J100"The 2andEmpire Cup U18 2025 ",kategória:dorast,dátum konania od: 16.2.2025 do: 23.2.2025, počet účastníkov: 200, ročná hodnota zmluvy: 2000 €</t>
  </si>
  <si>
    <t>25IP0201</t>
  </si>
  <si>
    <t xml:space="preserve">Prenájom tenisových kurtov </t>
  </si>
  <si>
    <t>22591003</t>
  </si>
  <si>
    <t>Zmluva (iný zmluvný vzťah),medzinárodný turnaj Tennis Europe ,kategória:starší žiaci a žiačky, ročná hodnota zmluvy: 2000 €</t>
  </si>
  <si>
    <t>prenájom kurtov pre medzinárodný turnaj Tennis Europe</t>
  </si>
  <si>
    <t>22591004</t>
  </si>
  <si>
    <t>Zmluva o vzájomnej spolupráci - medzinárodné turnaje,Jašim Cup U14,kategória:starší žiaci a žiačky,dátum konania od: 8.3.2025 do: 16.3.2025, počet účastníkov: 140, ročná hodnota zmluvy: 2000 €</t>
  </si>
  <si>
    <t>úhrada faktúry za stravu na turnaji Jašim Cup U14 250 x 8 €</t>
  </si>
  <si>
    <t>Zafferano, s.r.o.</t>
  </si>
  <si>
    <t>22591006</t>
  </si>
  <si>
    <t>Zmluva o vzájomnej spolupráci - medzinárodné turnaje,"Trnava Cup U14 2025",kategória:mladší dorast,dátum konania od: 13.4.2025 do: 22.4.2025, počet účastníkov: 130, ročná hodnota zmluvy: 2000 €</t>
  </si>
  <si>
    <t>25IP0401</t>
  </si>
  <si>
    <t>22591007</t>
  </si>
  <si>
    <t>Zmluva o vzájomnej spolupráci - medzinárodné turnaje,ITF WTTJ 200 Piestany  ,kategória:dorast,dátum konania od: 12.4.2025 do: 20.4.2025, počet účastníkov: 200, ročná hodnota zmluvy: 4000 €</t>
  </si>
  <si>
    <t>00 892 386</t>
  </si>
  <si>
    <t>1250000837</t>
  </si>
  <si>
    <t>neperlivá voda</t>
  </si>
  <si>
    <t>Pavol Táborský a spol.</t>
  </si>
  <si>
    <t>72025</t>
  </si>
  <si>
    <t>rozhodca - supervisor</t>
  </si>
  <si>
    <t>20250422</t>
  </si>
  <si>
    <t>rozhodca - hlavný</t>
  </si>
  <si>
    <t>Michal Mauler</t>
  </si>
  <si>
    <t>10202507403</t>
  </si>
  <si>
    <t xml:space="preserve">rozhodca, organizácia podujatia </t>
  </si>
  <si>
    <t>AQS - TT, s.r.o.</t>
  </si>
  <si>
    <t>70505415</t>
  </si>
  <si>
    <t>ubytovanie s raňajkami (hospitality)</t>
  </si>
  <si>
    <t>Slovenské liečebné kúpele Piešťany, a.s.</t>
  </si>
  <si>
    <t>70505094</t>
  </si>
  <si>
    <t>22591009</t>
  </si>
  <si>
    <t>Zmluva o vzájomnej spolupráci - medzinárodné turnaje,TEJT 1 U14 Piestany Cup 2025,kategória:starší žiaci a žiačky,dátum konania od: 20.4.2025 do: 27.4.2025, počet účastníkov: 150, ročná hodnota zmluvy: 6000 €</t>
  </si>
  <si>
    <t>20250427</t>
  </si>
  <si>
    <t>10202507404</t>
  </si>
  <si>
    <t>70505434</t>
  </si>
  <si>
    <t>70505388</t>
  </si>
  <si>
    <t>1000037425</t>
  </si>
  <si>
    <t>ceny (poháre a taniere)</t>
  </si>
  <si>
    <t>22591010</t>
  </si>
  <si>
    <t>Zmluva o vzájomnej spolupráci - medzinárodné turnaje,Alibaba Cup U12,kategória:mladší žiaci a žiačky,dátum konania od: 3.6.2025 do: 8.6.2025, počet účastníkov: 63, ročná hodnota zmluvy: 1000 €</t>
  </si>
  <si>
    <t>2503</t>
  </si>
  <si>
    <t>úhrada faktúry za prenájom areálu</t>
  </si>
  <si>
    <t>1. TC Humenné, s.r.o.</t>
  </si>
  <si>
    <t>22591109</t>
  </si>
  <si>
    <t>Zmluva o vzájomnej spolupráci - MSR družstiev,dátum konania od: 7.2.2025 do: 10.2.2025, počet účastníkov: 67, ročná hodnota zmluvy: 750 €</t>
  </si>
  <si>
    <t>FV20250001</t>
  </si>
  <si>
    <t>prenájom tenisových kurtov - halové majstrovstvá Slovenska - seniori od 7.-10.2.205</t>
  </si>
  <si>
    <t>2500005</t>
  </si>
  <si>
    <t>odmena vrchného rozhodu, cestovné a stravné</t>
  </si>
  <si>
    <t>22591110</t>
  </si>
  <si>
    <t>Zmluva o vzájomnej spolupráci - regionálne MSR letné,kategória:mladší žiaci a žiačky,dátum konania od: 26.5.2025 do: 30.5.2025, počet účastníkov: 96, ročná hodnota zmluvy: 2300 €</t>
  </si>
  <si>
    <t>250152</t>
  </si>
  <si>
    <t>Prenájom tenisových dvorcov</t>
  </si>
  <si>
    <t>TK Slávia STU Bratislava</t>
  </si>
  <si>
    <t>22591111</t>
  </si>
  <si>
    <t>Zmluva o vzájomnej spolupráci - MSR jednotlivcov,LMSR staršieho žiactva,kategória:starší žiaci a žiačky,dátum konania od: 2.6.2025 do: 6.6.2025, počet účastníkov: 96, ročná hodnota zmluvy: 2300 €</t>
  </si>
  <si>
    <t>1020250602</t>
  </si>
  <si>
    <t>2025023</t>
  </si>
  <si>
    <t>prenájom tenisových dvorcov</t>
  </si>
  <si>
    <t>22591112</t>
  </si>
  <si>
    <t>Zmluva o vzájomnej spolupráci - MSR jednotlivcov,kategória:mladší dorast,dátum konania od: 9.6.2025 do: 13.6.2025, počet účastníkov: 96, ročná hodnota zmluvy: 1000 €</t>
  </si>
  <si>
    <t>Východoslovenský tenisový zväz</t>
  </si>
  <si>
    <t>2025400</t>
  </si>
  <si>
    <t>ubytovacie služby Lešniak</t>
  </si>
  <si>
    <t>MARPET</t>
  </si>
  <si>
    <t>105202510</t>
  </si>
  <si>
    <t>masérske služby poča LMS mladšieho dorastu</t>
  </si>
  <si>
    <t>20250017</t>
  </si>
  <si>
    <t>odmena za výkob funkcie vrch.rozhodcu</t>
  </si>
  <si>
    <t>32025</t>
  </si>
  <si>
    <t>zástupca vrchného podľa zmluvy</t>
  </si>
  <si>
    <t>Tibor Lešniak</t>
  </si>
  <si>
    <t>22591113</t>
  </si>
  <si>
    <t>Zmluva o vzájomnej spolupráci - MSR jednotlivcov,kategória:dorast,dátum konania od: 26.5.2025 do: 30.5.2025, počet účastníkov: 96, ročná hodnota zmluvy: 2300 €</t>
  </si>
  <si>
    <t>25062</t>
  </si>
  <si>
    <t>Strava pre organizačný výbor turnaja</t>
  </si>
  <si>
    <t>CONCETTA, s.r.o</t>
  </si>
  <si>
    <t>Činnosť vrchného a hlavného rozhodcu</t>
  </si>
  <si>
    <t>09-V/2025</t>
  </si>
  <si>
    <t>Zdravotnícka služba</t>
  </si>
  <si>
    <t>Radomír ŠTIPALA</t>
  </si>
  <si>
    <t>Činnosť zástupcu VR a hlavný rozhodca</t>
  </si>
  <si>
    <t>37/2025</t>
  </si>
  <si>
    <t>22591114</t>
  </si>
  <si>
    <t>Zmluva o vzájomnej spolupráci - MSR jednotlivcov,kategória:seniori 35+..85+,dátum konania od: 5.7.2025 do: 8.7.2025, počet účastníkov: 80, ročná hodnota zmluvy: 750 €</t>
  </si>
  <si>
    <t>1020250702</t>
  </si>
  <si>
    <t>22591201</t>
  </si>
  <si>
    <t>Zmluva o vzájomnej spolupráci - halové regionálne majstrovstvá,dátum konania od: 12/24 do: 12/24, počet účastníkov: , ročná hodnota zmluvy: 4500 €</t>
  </si>
  <si>
    <t>31747558</t>
  </si>
  <si>
    <t>Bratislavský tenisový zväz</t>
  </si>
  <si>
    <t>20240190</t>
  </si>
  <si>
    <t xml:space="preserve">prenájom tenisových kurtov </t>
  </si>
  <si>
    <t>20242288</t>
  </si>
  <si>
    <t>TK Love 4 Tennis</t>
  </si>
  <si>
    <t>112025</t>
  </si>
  <si>
    <t>240368</t>
  </si>
  <si>
    <t>24020</t>
  </si>
  <si>
    <t>prenájom kurtov</t>
  </si>
  <si>
    <t>Jednotka tenisová škola</t>
  </si>
  <si>
    <t>0001FV000671/25</t>
  </si>
  <si>
    <t>ceny, trofeje HMSR</t>
  </si>
  <si>
    <t>Victory sport, spol. s.r.o.</t>
  </si>
  <si>
    <t>22591202</t>
  </si>
  <si>
    <t>Zmluva o vzájomnej spolupráci - regionálne MSR halové,dátum konania od: 1.12.2024 do: 30.10.2025, počet účastníkov: , ročná hodnota zmluvy: 4500 €</t>
  </si>
  <si>
    <t>18047009</t>
  </si>
  <si>
    <t>Západoslovenský tenisový zväz</t>
  </si>
  <si>
    <t>Prenájom tenisových kurtov HMR dorastenky do 35 hod. x 15€</t>
  </si>
  <si>
    <t>Tennis Club Topoľčany</t>
  </si>
  <si>
    <t>Prenájom tenisových kurtov HMR dorastenci 50 hod. x 16€</t>
  </si>
  <si>
    <t>TK Kúpele Piešťany o.z.</t>
  </si>
  <si>
    <t>250100001</t>
  </si>
  <si>
    <t>Prenájom tenisových kurtov HMR mladšie žiačky 32 hod. x 25€</t>
  </si>
  <si>
    <t>Tenisový klub ŠK Blava 1928</t>
  </si>
  <si>
    <t>0012025</t>
  </si>
  <si>
    <t>Prenájom tenisových kurtov HMR starší žiaci 65 hod. x 10€</t>
  </si>
  <si>
    <t>0125001</t>
  </si>
  <si>
    <t>Prenájom tenisových kurtov HMR deti 30 hod. x 22,50€</t>
  </si>
  <si>
    <t>HI-TECH CENTER s.r.o.</t>
  </si>
  <si>
    <t>Prenájom tenisových kurtov HMR dospelí 32,5 hod. x 20€</t>
  </si>
  <si>
    <t>Tenkur, s.r.o.</t>
  </si>
  <si>
    <t>Prenájom tenisových kurtov HMR mladší žiaci 25 hod. x 20€</t>
  </si>
  <si>
    <t>22591204</t>
  </si>
  <si>
    <t>Zmluva o vzájomnej spolupráci - regionálne MSR halové,kategória:halové majstrovstvá regiónu,dátum konania od: 7.12.2024 do: 17.12.2024, počet účastníkov: 320, ročná hodnota zmluvy: 4995 €</t>
  </si>
  <si>
    <t>35508744</t>
  </si>
  <si>
    <t>42410162</t>
  </si>
  <si>
    <t>tenis HMVR dospelí, tenis HMVR dorast</t>
  </si>
  <si>
    <t>prenajom ten. Haly starsie ziacky 25x20</t>
  </si>
  <si>
    <t>prenajom ten. Haly dorastenky 25x20</t>
  </si>
  <si>
    <t>01012025</t>
  </si>
  <si>
    <t>prenajom haly MR mladsich ziacok 25x20</t>
  </si>
  <si>
    <t>Tenisový klub Mladosť</t>
  </si>
  <si>
    <t>02012025</t>
  </si>
  <si>
    <t>prenajom haly MR deti do 10 rokov</t>
  </si>
  <si>
    <t>24011</t>
  </si>
  <si>
    <t>organizacne zabezpecenie HMR v tenise starší žiaci</t>
  </si>
  <si>
    <t>Mestský športový klub Poprad-Tatry</t>
  </si>
  <si>
    <t>22392164</t>
  </si>
  <si>
    <t>Zmluva o vzájomnej spolupráci - príspevok na činnosť RTZ, ročná hodnota zmluvy: 29600 €</t>
  </si>
  <si>
    <t>Administratívna činnosť 1/25</t>
  </si>
  <si>
    <t>Michal Lipták</t>
  </si>
  <si>
    <t>bankové poplatky 1/25</t>
  </si>
  <si>
    <t>Slovenská sportiteľňa</t>
  </si>
  <si>
    <t>Administratívna činnosť 2/25</t>
  </si>
  <si>
    <t>bankové poplatky 2/25</t>
  </si>
  <si>
    <t>177</t>
  </si>
  <si>
    <t>občertvenie VV BTZ 5.2.2025</t>
  </si>
  <si>
    <t>KR Catering and Events s.r.o.</t>
  </si>
  <si>
    <t>5225048579</t>
  </si>
  <si>
    <t>video kábel</t>
  </si>
  <si>
    <t>alza.sk</t>
  </si>
  <si>
    <t>325</t>
  </si>
  <si>
    <t>Administratívna činnosť 3/25</t>
  </si>
  <si>
    <t>12510181</t>
  </si>
  <si>
    <t>prenájom sál školenie kapitánov a VV BTZ</t>
  </si>
  <si>
    <t>172025</t>
  </si>
  <si>
    <t>účtovnícke služby 3/25</t>
  </si>
  <si>
    <t>Liptáková Oľga</t>
  </si>
  <si>
    <t>66</t>
  </si>
  <si>
    <t>občertvenie VV BTZ 2.4.2025</t>
  </si>
  <si>
    <t>42552014170</t>
  </si>
  <si>
    <t>kancelárske potreby</t>
  </si>
  <si>
    <t>Ševt a.s.</t>
  </si>
  <si>
    <t>50410/536</t>
  </si>
  <si>
    <t>občertvenie VZ BTZ</t>
  </si>
  <si>
    <t>SpustaCafé StM s.r.o.</t>
  </si>
  <si>
    <t>425</t>
  </si>
  <si>
    <t>Administratívna činnosť 4/25</t>
  </si>
  <si>
    <t>Koordinátorské služby 4/25</t>
  </si>
  <si>
    <t>DRAGON &amp; PHOENIX s.r.o.</t>
  </si>
  <si>
    <t>bankové poplatky 4/25</t>
  </si>
  <si>
    <t>776</t>
  </si>
  <si>
    <t>Ing. Pavol Regina - Regina</t>
  </si>
  <si>
    <t>3584</t>
  </si>
  <si>
    <t>nákup minerálok</t>
  </si>
  <si>
    <t>Kaufland Slovenská republika</t>
  </si>
  <si>
    <t>202503/1411</t>
  </si>
  <si>
    <t>občertvenie VV BTZ</t>
  </si>
  <si>
    <t>Monsiňor s.r.o.</t>
  </si>
  <si>
    <t>5225048576</t>
  </si>
  <si>
    <t>toner</t>
  </si>
  <si>
    <t xml:space="preserve">poštovné </t>
  </si>
  <si>
    <t>Slovenská pošta</t>
  </si>
  <si>
    <t>0001FV000546/25</t>
  </si>
  <si>
    <t>ceny na Letné majstrovstvá</t>
  </si>
  <si>
    <t>mzda 3/25</t>
  </si>
  <si>
    <t>1000405285</t>
  </si>
  <si>
    <t>odvody do SP 3/25</t>
  </si>
  <si>
    <t>daň zo mzdy 3/25</t>
  </si>
  <si>
    <t>daňový úrad</t>
  </si>
  <si>
    <t>20250143</t>
  </si>
  <si>
    <t>ubytovanie</t>
  </si>
  <si>
    <t>Penzión SET</t>
  </si>
  <si>
    <t>525</t>
  </si>
  <si>
    <t>Administratívna činnosť 5/25</t>
  </si>
  <si>
    <t>bankové poplatky 6/25</t>
  </si>
  <si>
    <t>Administratívna činnosť 6/25</t>
  </si>
  <si>
    <t>74250100</t>
  </si>
  <si>
    <t>lopty 204 ks</t>
  </si>
  <si>
    <t>DSC Sport s.r.o.</t>
  </si>
  <si>
    <t>bankové poplatky 7/25</t>
  </si>
  <si>
    <t>1487</t>
  </si>
  <si>
    <t>občerstvenie VV BTZ</t>
  </si>
  <si>
    <t>725</t>
  </si>
  <si>
    <t>Administratívna činnosť 7/25</t>
  </si>
  <si>
    <t>bankové poplatky 8/25</t>
  </si>
  <si>
    <t>CP1</t>
  </si>
  <si>
    <t>cestovné Turnaje 1/25, AUV</t>
  </si>
  <si>
    <t>Ing. Mihal Mojmír</t>
  </si>
  <si>
    <t>CP2</t>
  </si>
  <si>
    <t>Cestovné Turnaje 2/25, AUV</t>
  </si>
  <si>
    <t>CP3</t>
  </si>
  <si>
    <t>Cestovné Turnaje 3/25, AUV</t>
  </si>
  <si>
    <t>CP4</t>
  </si>
  <si>
    <t>Cestovné Turnaje 5/25, AUV</t>
  </si>
  <si>
    <t>25016</t>
  </si>
  <si>
    <t>nájom dvorcov 7/25, sparingy U12</t>
  </si>
  <si>
    <t>Jednotka tenisová škola - OZ</t>
  </si>
  <si>
    <t>825</t>
  </si>
  <si>
    <t>Administratívna činnosť 8/25</t>
  </si>
  <si>
    <t>74250125</t>
  </si>
  <si>
    <t>2022220179</t>
  </si>
  <si>
    <t>ubytovanie Pohár Prezidenta</t>
  </si>
  <si>
    <t>InterSporthotel, spol. s r.o.</t>
  </si>
  <si>
    <t>75307</t>
  </si>
  <si>
    <t>Kaisar, s.r.o.</t>
  </si>
  <si>
    <t>Zmluva o vzájomnej spolupráci - príspevok na činnosť RTZ,Lopty, ročná hodnota zmluvy: 8000 €</t>
  </si>
  <si>
    <t>74250039</t>
  </si>
  <si>
    <t>lopty 872 ks</t>
  </si>
  <si>
    <t>Zmluva o vzájomnej spolupráci - príspevok na činnosť RTZ, ročná hodnota zmluvy: 15000 €</t>
  </si>
  <si>
    <t>Koordinátorské služby 1/25</t>
  </si>
  <si>
    <t>Koordinátorské služby 2/25</t>
  </si>
  <si>
    <t>Koordinátorské služby 3/25</t>
  </si>
  <si>
    <t>Koordinátorské služby 5/25</t>
  </si>
  <si>
    <t>20250008</t>
  </si>
  <si>
    <t>Koordinátorské služby 6/25</t>
  </si>
  <si>
    <t>Koordinátorské služby 7/25</t>
  </si>
  <si>
    <t>22392165</t>
  </si>
  <si>
    <t>Zmluva o vzájomnej spolupráci - príspevok na činnosť RTZ, ročná hodnota zmluvy: 44600 €</t>
  </si>
  <si>
    <t>31928137</t>
  </si>
  <si>
    <t>Stredoslovenský tenisový zväz</t>
  </si>
  <si>
    <t>P/1</t>
  </si>
  <si>
    <t>Poštovné</t>
  </si>
  <si>
    <t>P/2</t>
  </si>
  <si>
    <t>Občerstvenie-zasadnutie vv SsTZ</t>
  </si>
  <si>
    <t>Ben cafe s.r.o. Prievidza</t>
  </si>
  <si>
    <t>P/3</t>
  </si>
  <si>
    <t>Cestovné-zasadnutie vv SsTZ</t>
  </si>
  <si>
    <t>Matej Stanko Slov.Ľupča</t>
  </si>
  <si>
    <t>P/4</t>
  </si>
  <si>
    <t>Michal Varmus Čadca</t>
  </si>
  <si>
    <t>P/7</t>
  </si>
  <si>
    <t>Prenájom sály KD - Rada SsTZ</t>
  </si>
  <si>
    <t>Obecný úrad Lieskovec</t>
  </si>
  <si>
    <t>P/8</t>
  </si>
  <si>
    <t>Obed-Rada SsTZ-vv SsRTZ</t>
  </si>
  <si>
    <t>HORALIS s.r.o. Zvolen</t>
  </si>
  <si>
    <t>P/9</t>
  </si>
  <si>
    <t>Občerstvenie- Rada SsTZ</t>
  </si>
  <si>
    <t>Vladimir Michalek Zvolen</t>
  </si>
  <si>
    <t>P/10</t>
  </si>
  <si>
    <t>LIDL s.r.o. Zvolen</t>
  </si>
  <si>
    <t>P/11</t>
  </si>
  <si>
    <t>Cestovné - Rada SsTZ</t>
  </si>
  <si>
    <t>Účastníci Rady SsTZ</t>
  </si>
  <si>
    <t>P/12</t>
  </si>
  <si>
    <t>P/13</t>
  </si>
  <si>
    <t>Karol Koberling Prievidza</t>
  </si>
  <si>
    <t>P/14</t>
  </si>
  <si>
    <t>Andrej Jakál B. Bystrica</t>
  </si>
  <si>
    <t>P/15</t>
  </si>
  <si>
    <t>P/16</t>
  </si>
  <si>
    <t>Občerstvenie - školenie kapitánov</t>
  </si>
  <si>
    <t>BILLA s.r.o.B.Bystrica</t>
  </si>
  <si>
    <t>P/17</t>
  </si>
  <si>
    <t>Koláčiky s.r.o. B.Bystrica</t>
  </si>
  <si>
    <t>5822781907</t>
  </si>
  <si>
    <t>Poplatky pevná linka 12/2024</t>
  </si>
  <si>
    <t>Orange Slovensko</t>
  </si>
  <si>
    <t>5822727357</t>
  </si>
  <si>
    <t>Poplatky mobil 12/2024</t>
  </si>
  <si>
    <t>1225000011</t>
  </si>
  <si>
    <t>Nájomné za kanceláriu 1/25</t>
  </si>
  <si>
    <t>SFZ Bratislava</t>
  </si>
  <si>
    <t>1100012025</t>
  </si>
  <si>
    <t>Daň zo mzdy 1/2025</t>
  </si>
  <si>
    <t>DÚ Banská Bystrica</t>
  </si>
  <si>
    <t>Mzda sekretár SsTZ 1/2025</t>
  </si>
  <si>
    <t>SsTZ 1 osoba</t>
  </si>
  <si>
    <t>1001748297</t>
  </si>
  <si>
    <t>Sociálne poistenie 1/2025</t>
  </si>
  <si>
    <t>SP Banská Bystrica</t>
  </si>
  <si>
    <t>Zdravotné poistenie 1/2025</t>
  </si>
  <si>
    <t>VZP Banská Bystrica</t>
  </si>
  <si>
    <t xml:space="preserve">Plakety - Rada SsTZ </t>
  </si>
  <si>
    <t>COPIA s.r.o. B.Bystrica</t>
  </si>
  <si>
    <t>5827378045</t>
  </si>
  <si>
    <t>Poplatky pevná linka 1/2025</t>
  </si>
  <si>
    <t>5827321767</t>
  </si>
  <si>
    <t>Poplatky mobil 1/2025</t>
  </si>
  <si>
    <t>1225000093</t>
  </si>
  <si>
    <t>Nájomné za kanceláriu 2/25</t>
  </si>
  <si>
    <t>2025014</t>
  </si>
  <si>
    <t>Servisné práce - výpočtová technika</t>
  </si>
  <si>
    <t>Ľubomír Giljan B.Bystrica</t>
  </si>
  <si>
    <t>0420</t>
  </si>
  <si>
    <t>Akontácia mob. telefón+príslušenstvo</t>
  </si>
  <si>
    <t>Orange B.Bystrica</t>
  </si>
  <si>
    <t>Daň zo mzdy 2/2025</t>
  </si>
  <si>
    <t>Mzda sekretár SsTZ 2/2025</t>
  </si>
  <si>
    <t>Zdravotné poistenie 2/2025</t>
  </si>
  <si>
    <t>Sociálne poistenie 2/2025</t>
  </si>
  <si>
    <t>5832011066</t>
  </si>
  <si>
    <t>Poplatky pevná linka 2/2025</t>
  </si>
  <si>
    <t>5831956438</t>
  </si>
  <si>
    <t>Poplatky mobil 2/2025</t>
  </si>
  <si>
    <t>P/18</t>
  </si>
  <si>
    <t>P/19</t>
  </si>
  <si>
    <t>P/21</t>
  </si>
  <si>
    <t>Obed-zasadnutie vv SsTZ</t>
  </si>
  <si>
    <t>San Martin s.r.o. Martin</t>
  </si>
  <si>
    <t>P/22</t>
  </si>
  <si>
    <t>Cestovné- zasadnutie vv SsTZ</t>
  </si>
  <si>
    <t>Stanko Matej Slovenská Ľupča</t>
  </si>
  <si>
    <t>P/23</t>
  </si>
  <si>
    <t>Koberling Karol Prievidza</t>
  </si>
  <si>
    <t>P/24</t>
  </si>
  <si>
    <t>Varmus Michal Čadca</t>
  </si>
  <si>
    <t>P/25</t>
  </si>
  <si>
    <t>Kancelárske potreby</t>
  </si>
  <si>
    <t>FaxCopy a.s. B.Bystrica</t>
  </si>
  <si>
    <t>1225000200</t>
  </si>
  <si>
    <t>Nájomné za kanceláriu</t>
  </si>
  <si>
    <t>Daň zo mzdy 3/2025</t>
  </si>
  <si>
    <t>Zdravotné poistenie 3/2025</t>
  </si>
  <si>
    <t>Sociálne poistenie 3/2025</t>
  </si>
  <si>
    <t>Mzda sekretár SsTZ 3/2025</t>
  </si>
  <si>
    <t>122502530</t>
  </si>
  <si>
    <t>Konferencia SMICEE R.Teplice -ubytovanie A.Blaško</t>
  </si>
  <si>
    <t>SLK Rajecké Teplice</t>
  </si>
  <si>
    <t>418252548</t>
  </si>
  <si>
    <t>Jarné sústredenie SsTZ mládeže - ubytovanie  Slovenská Ľupča</t>
  </si>
  <si>
    <t>KB SPA s.r.o. Brusno</t>
  </si>
  <si>
    <t>Jarné sústredenie SsTZ mládeže - prenájom ten.dvorcov  Slovenská Ľupča</t>
  </si>
  <si>
    <t>ŠK PEPAS Slovenská Ľupča</t>
  </si>
  <si>
    <t>5836662965</t>
  </si>
  <si>
    <t>Poplatky pevná linka 3/2025</t>
  </si>
  <si>
    <t>5836607857</t>
  </si>
  <si>
    <t>Poplatky mobil 3/2025</t>
  </si>
  <si>
    <t>25013</t>
  </si>
  <si>
    <t>Jarné sústredenie SsTZ detí do 10r.</t>
  </si>
  <si>
    <t>TK Baník Preividza</t>
  </si>
  <si>
    <t>2504004</t>
  </si>
  <si>
    <t>Jarné sústredenie SsTZ mládeže -   Slovenská Ľupča -tréner</t>
  </si>
  <si>
    <t>T.Kubiš TENNIS LIFE Zvolen</t>
  </si>
  <si>
    <t>2500007</t>
  </si>
  <si>
    <t>Jarné sústredenie SsTZ mládeže -   Slovenská Ľupča -fyzioterapeut</t>
  </si>
  <si>
    <t>B.Gajdošová Slovenská Ľupča</t>
  </si>
  <si>
    <t>1225000253</t>
  </si>
  <si>
    <t>2025035</t>
  </si>
  <si>
    <t>ceny na LMR</t>
  </si>
  <si>
    <t>Zmluva o vzájomnej spolupráci - príspevok na činnosť RTZ, ročná hodnota zmluvy: 8000 €</t>
  </si>
  <si>
    <t>Lopty - Dunlop Fort All  Court TS</t>
  </si>
  <si>
    <t>BB SPORT s.r.o. Továrniky</t>
  </si>
  <si>
    <t>2025158</t>
  </si>
  <si>
    <t>Lopty - Dunlop Fort All  Court TS a Dunlop Stage 3 červená</t>
  </si>
  <si>
    <t>BB SPORT s.r.o. Bratislava</t>
  </si>
  <si>
    <t>22392166</t>
  </si>
  <si>
    <t>Zmluva o vzájomnej spolupráci - príspevok na činnosť RTZ, ročná hodnota zmluvy: 52600 €</t>
  </si>
  <si>
    <t>0001025</t>
  </si>
  <si>
    <t>Prenájom tenisových kurtov</t>
  </si>
  <si>
    <t>Novovital</t>
  </si>
  <si>
    <t>Služobná cesta - stretnutie predsedov RTZ Bratislava 22.1.2025</t>
  </si>
  <si>
    <t>Milan Kyseľ</t>
  </si>
  <si>
    <t>Služobná cesta - stretnutie s partnerom ZsTZ bratislava 28.3.2025</t>
  </si>
  <si>
    <t>Administratívne práce - sekretár 1/2025</t>
  </si>
  <si>
    <t>Peter Szőllősy - SPORTSERVICE</t>
  </si>
  <si>
    <t>3/2025</t>
  </si>
  <si>
    <t>Služobná cesta - Visegrad Fundation Bratislava 12.2.2025</t>
  </si>
  <si>
    <t>Peter Szőllősy</t>
  </si>
  <si>
    <t>Služobná cesta - zasadnutie VV ZsTZ Piešťany 19.2.2025</t>
  </si>
  <si>
    <t>Milan Baláž</t>
  </si>
  <si>
    <t>Milan Mókuš</t>
  </si>
  <si>
    <t>7/2025</t>
  </si>
  <si>
    <t>8/2025</t>
  </si>
  <si>
    <t>9/2025</t>
  </si>
  <si>
    <t>Pavel Matuščín</t>
  </si>
  <si>
    <t>202505</t>
  </si>
  <si>
    <t>Administratívne práce - sekretár 2/2025</t>
  </si>
  <si>
    <t>Catering zasadnutie VV ZsTZ</t>
  </si>
  <si>
    <t>Tenis Piešťany s.r.o.</t>
  </si>
  <si>
    <t>10/2025</t>
  </si>
  <si>
    <t>Služobná cesta - zasadnutie TMK ZsTZ Trnava 8.3.2025</t>
  </si>
  <si>
    <t>11/2025</t>
  </si>
  <si>
    <t>Služobná cesta - stretnutie MTSZ 18.3.2025</t>
  </si>
  <si>
    <t>12/2025</t>
  </si>
  <si>
    <t>Matúš Kráľ</t>
  </si>
  <si>
    <t>13/2025</t>
  </si>
  <si>
    <t>14/2025</t>
  </si>
  <si>
    <t>Služobná cesta - stretnutie s partnerom ZsTZ Piešťany 25.3.2025</t>
  </si>
  <si>
    <t>Služobná cesta - zasadnutie VV ZsTZ Nitra 25.3.2025</t>
  </si>
  <si>
    <t>16/2025</t>
  </si>
  <si>
    <t>17/2025</t>
  </si>
  <si>
    <t>18/2025</t>
  </si>
  <si>
    <t>19/2025</t>
  </si>
  <si>
    <t>20/2025</t>
  </si>
  <si>
    <t>Andrej Bartovic</t>
  </si>
  <si>
    <t>21/2025</t>
  </si>
  <si>
    <t>Rudolf Vrábel</t>
  </si>
  <si>
    <t>0000446</t>
  </si>
  <si>
    <t>Občerstvenie zasadnutie VV ZsTZ Nitra 25.3.2025</t>
  </si>
  <si>
    <t>Penzión u Krba s.r.o.</t>
  </si>
  <si>
    <t>22/2025</t>
  </si>
  <si>
    <t>Služobná cesta - stretnutie SsTZ 2.4.2025 Žilina</t>
  </si>
  <si>
    <t>23/2025</t>
  </si>
  <si>
    <t>Služobná cesta - zasadnutie Rady ZsTZ Piešťany 5.4.2025</t>
  </si>
  <si>
    <t>24/2025</t>
  </si>
  <si>
    <t>25/2025</t>
  </si>
  <si>
    <t>26/2025</t>
  </si>
  <si>
    <t>Služobná cesta - školenie kapitánov ZsTZ Piešťany 5.4.2025</t>
  </si>
  <si>
    <t>Miroslav Dorčiak</t>
  </si>
  <si>
    <t>Školenie kapitánov družstiev - Piešťany 5.4.2025</t>
  </si>
  <si>
    <t>250042</t>
  </si>
  <si>
    <t>Banner  300x150 8ks</t>
  </si>
  <si>
    <t>AdLion s.r.o.</t>
  </si>
  <si>
    <t>27/2025</t>
  </si>
  <si>
    <t>Služobná cesta - rokovanie s partnerom ZsTZ Piešťany 14.4.2025</t>
  </si>
  <si>
    <t>28/2025</t>
  </si>
  <si>
    <t>Služobná cesta - Respect Sparing ZsTZ Jaslovské Bohunice 15.4.2025</t>
  </si>
  <si>
    <t>29/2025</t>
  </si>
  <si>
    <t>Služobná cesta - AdLion Komárno 15.4.2025</t>
  </si>
  <si>
    <t>30/2025</t>
  </si>
  <si>
    <t>Služobná cesta - rokovanie s JmTS Staré Mesto (ČR) 16.4.2025</t>
  </si>
  <si>
    <t>202512</t>
  </si>
  <si>
    <t>Administratívne práce - sekretár 4/2025</t>
  </si>
  <si>
    <t>250050</t>
  </si>
  <si>
    <t xml:space="preserve">Diplom A4 240 ks </t>
  </si>
  <si>
    <t>Športové poháre 83ks športové medaile 94ks</t>
  </si>
  <si>
    <t>Ľubomír Klosík - Sport 4U</t>
  </si>
  <si>
    <t>31/2025</t>
  </si>
  <si>
    <t>Služobná cesta - Finálový deň U7 + MR staršie žiactvo + MR Dorast 10.5.2025</t>
  </si>
  <si>
    <t>Prenájom tenisových kurtov FD U7 40x5€</t>
  </si>
  <si>
    <t xml:space="preserve">Tennic Club Topoľčany </t>
  </si>
  <si>
    <t>202515</t>
  </si>
  <si>
    <t>Administratívne práce - sekretár 5/2025</t>
  </si>
  <si>
    <t>32/2025</t>
  </si>
  <si>
    <t>Služobná cesta - rokovanie s MTSZ Piešťany 3.6.2025</t>
  </si>
  <si>
    <t>Prenájom tenisových kurtov FD U10 40x5€</t>
  </si>
  <si>
    <t>255010010</t>
  </si>
  <si>
    <t>Prenájom tenisových kurtov FD U8 40x5€</t>
  </si>
  <si>
    <t>Športový Klub HSC Piešťany</t>
  </si>
  <si>
    <t xml:space="preserve">Účasť na MSR U18 Žilina </t>
  </si>
  <si>
    <t>Mgr. Tomáš Glos</t>
  </si>
  <si>
    <t>Účasť na MSR U16 Košice</t>
  </si>
  <si>
    <t>202511</t>
  </si>
  <si>
    <t>Účasť na MSR U14 Piešťany</t>
  </si>
  <si>
    <t>25/007</t>
  </si>
  <si>
    <t>Účasť na MSR U12 Bratislava</t>
  </si>
  <si>
    <t xml:space="preserve">Matúš Béreš </t>
  </si>
  <si>
    <t>2025007</t>
  </si>
  <si>
    <t>Trénovanie Respect Sparing U18 - chlapci</t>
  </si>
  <si>
    <t>Trénovanie Respect Sparing U18 - dievčatá</t>
  </si>
  <si>
    <t>Trénovanie Respect Sparing U14 - dievčatá</t>
  </si>
  <si>
    <t>Miroslav Kleman</t>
  </si>
  <si>
    <t>202510</t>
  </si>
  <si>
    <t>Trénovanie Respect Sparing U14 - chlapci</t>
  </si>
  <si>
    <t>25/006</t>
  </si>
  <si>
    <t>Trénovanie Respect Sparing U12 - dievčatá</t>
  </si>
  <si>
    <t>25501007</t>
  </si>
  <si>
    <t>Trénovanie Respect Sparing U12 - chlapci</t>
  </si>
  <si>
    <t xml:space="preserve">Kristián Stevič </t>
  </si>
  <si>
    <t>Prenájom tenisových kurtov Respect Sparing 16x7€</t>
  </si>
  <si>
    <t>2025024</t>
  </si>
  <si>
    <t>Prenájom tenisových kurtov Respect Sparing 100x7€</t>
  </si>
  <si>
    <t>TK Kúpele Piešťany oz.</t>
  </si>
  <si>
    <t>0786025</t>
  </si>
  <si>
    <t>Prenájom tenisových kurtov Respect Sparing 98x7€</t>
  </si>
  <si>
    <t>22392167</t>
  </si>
  <si>
    <t>Zmluva o vzájomnej spolupráci - príspevok na činnosť RTZ,dodatok č.1 k tejto zmluve vo výške 15.000€, ročná hodnota zmluvy: 29600 €</t>
  </si>
  <si>
    <t>poplatok banka</t>
  </si>
  <si>
    <t>Slovenská sporiteľňa, a. s.</t>
  </si>
  <si>
    <t>trenerska cinnost pre VsTZ 1/2025 kempy</t>
  </si>
  <si>
    <t>Jedinak Martin</t>
  </si>
  <si>
    <t>122025</t>
  </si>
  <si>
    <t>trenerske sluzby pre VsTZ januar 2025</t>
  </si>
  <si>
    <t>Ladislav Bujňák</t>
  </si>
  <si>
    <t>trenerske sluzby pre VsTZ februar 2025</t>
  </si>
  <si>
    <t>20250006</t>
  </si>
  <si>
    <t>odtrenovane hodiny v sparingových kempoch 01,02/2025</t>
  </si>
  <si>
    <t>28022025</t>
  </si>
  <si>
    <t>CP - kempy za mesiace 01,02/2025</t>
  </si>
  <si>
    <t>2500008</t>
  </si>
  <si>
    <t>mzda za výkon funkcie predsedu VsTZ za január a február 2025</t>
  </si>
  <si>
    <t>trenerska cinnost pre VsTZ 2/2025 kempy</t>
  </si>
  <si>
    <t>5032025</t>
  </si>
  <si>
    <t>prenájom ten.haly pre tenisoví kempy v rámci NTC Košice konaných 11.-20.32025</t>
  </si>
  <si>
    <t>Tenisový klub MLADOSŤ Košice</t>
  </si>
  <si>
    <t>trenerske sluzby pre VsTZ marec 2025</t>
  </si>
  <si>
    <t>42510046</t>
  </si>
  <si>
    <t>športovisko hard zima február 2025</t>
  </si>
  <si>
    <t>NTC KOSICE</t>
  </si>
  <si>
    <t>2500009</t>
  </si>
  <si>
    <t>mzda predseda 03/2025</t>
  </si>
  <si>
    <t>0898</t>
  </si>
  <si>
    <t>mzda sekretár 01,02,03/2025</t>
  </si>
  <si>
    <t>odtrénované hodiny za marec 2025</t>
  </si>
  <si>
    <t>42510068</t>
  </si>
  <si>
    <t>športovisko hard 032025</t>
  </si>
  <si>
    <t>trenerska cinnost pre VsTZ 3/2025 kempy</t>
  </si>
  <si>
    <t>trenerska cinnost pre VsTZ 4/2025 kempy</t>
  </si>
  <si>
    <t>20250011</t>
  </si>
  <si>
    <t>odtrénované hodiny za apríl 2025</t>
  </si>
  <si>
    <t>0062025</t>
  </si>
  <si>
    <t>trenerske sluzby pre VsTZ apríl 2025</t>
  </si>
  <si>
    <t>42510102</t>
  </si>
  <si>
    <t>športovisko hard 042025</t>
  </si>
  <si>
    <t>2500016</t>
  </si>
  <si>
    <t>mzda za výkon funkcie predsedu VsTZ za 04 2025</t>
  </si>
  <si>
    <t>0082025</t>
  </si>
  <si>
    <t>CP - tréningové kempy 3 cesty</t>
  </si>
  <si>
    <t>42510015</t>
  </si>
  <si>
    <t>športovisko hard 012025</t>
  </si>
  <si>
    <t>trenerske sluzby pre VsTZ máj 2025</t>
  </si>
  <si>
    <t>052025</t>
  </si>
  <si>
    <t>oblečenie podľa faktúry</t>
  </si>
  <si>
    <t>sportservis sk s.r.o.</t>
  </si>
  <si>
    <t>trenerska cinnost pre VsTZ 5/2025 kempy</t>
  </si>
  <si>
    <t>25000024</t>
  </si>
  <si>
    <t>mzda predseda 05/2025</t>
  </si>
  <si>
    <t>20250014</t>
  </si>
  <si>
    <t>odtrénované hodiny za máj 2025</t>
  </si>
  <si>
    <t>18062025</t>
  </si>
  <si>
    <t>CP - tenisové kempy v NTC</t>
  </si>
  <si>
    <t>prenájom kurtov kempy VsTZ</t>
  </si>
  <si>
    <t>TK 1901 Spišská Nová Ves</t>
  </si>
  <si>
    <t>102025</t>
  </si>
  <si>
    <t>trenerske sluzby pre VsTZ jún 2025</t>
  </si>
  <si>
    <t>20250702</t>
  </si>
  <si>
    <t>trenerska cinnost pre VsTZ 6/2025 kempy</t>
  </si>
  <si>
    <t>25000028</t>
  </si>
  <si>
    <t>mzda predseda 06/2025</t>
  </si>
  <si>
    <t>42510157</t>
  </si>
  <si>
    <t>športovisko antuka leto 062025</t>
  </si>
  <si>
    <t>25000033</t>
  </si>
  <si>
    <t>mzda predseda 07/2025</t>
  </si>
  <si>
    <t>25000040</t>
  </si>
  <si>
    <t>mzda predseda 08/2025</t>
  </si>
  <si>
    <t>2022220177</t>
  </si>
  <si>
    <t>Ubytovanie hráči tréneri VsTZ počas Pohára prezidenta v Pieššťanoch</t>
  </si>
  <si>
    <t>InteSportHotel spol. s r.o.</t>
  </si>
  <si>
    <t>2025475</t>
  </si>
  <si>
    <t>Ubytovanie hráči tréneri VsTZ počas Pohára prezidenta v Humennom</t>
  </si>
  <si>
    <t>74250043</t>
  </si>
  <si>
    <t>Dunlop All court 1440 ks</t>
  </si>
  <si>
    <t>74250069</t>
  </si>
  <si>
    <t>Dunlop All court 1008 ks</t>
  </si>
  <si>
    <t>22594101</t>
  </si>
  <si>
    <t>Zmluva o vzájomnej spolupráci - detský DC a FC,kategória:deti do 10rokov,dátum konania od: 7.6.2025 do: 8.6.2025, počet účastníkov: 46, ročná hodnota zmluvy: 550 €</t>
  </si>
  <si>
    <t>1210</t>
  </si>
  <si>
    <t>Voda + banány</t>
  </si>
  <si>
    <t>LIDL Slovenská republika</t>
  </si>
  <si>
    <t>25019</t>
  </si>
  <si>
    <t>nájom tenisových kurtov</t>
  </si>
  <si>
    <t>22594102</t>
  </si>
  <si>
    <t>Zmluva o vzájomnej spolupráci - detský DC a FC,kategória:deti do 10rokov,dátum konania od: 7.6.2025 do: 7.6.2025, počet účastníkov: 9, ročná hodnota zmluvy: 495 €</t>
  </si>
  <si>
    <t>FV20250008</t>
  </si>
  <si>
    <t>prenájom tenisových kurtov detský Daviscup konaného dˇma 7.6.2025, počet 9 družstiev</t>
  </si>
  <si>
    <t>PDV0008</t>
  </si>
  <si>
    <t>ovocie, horalky, minerálna voda</t>
  </si>
  <si>
    <t>Lidl v.o.s</t>
  </si>
  <si>
    <t>22594103</t>
  </si>
  <si>
    <t>Zmluva o vzájomnej spolupráci - detský DC a FC,kategória:deti do 10rokov,dátum konania od: 7.6.2025 do: 7.6.2025, počet účastníkov: 66, ročná hodnota zmluvy: 770 €</t>
  </si>
  <si>
    <t>1. Tenisový klub Humenné</t>
  </si>
  <si>
    <t>2025182</t>
  </si>
  <si>
    <t>faktúra za občerstvenie na d – FED</t>
  </si>
  <si>
    <t xml:space="preserve">Správa rekreačných a športových zariadení Humenné </t>
  </si>
  <si>
    <t>2504</t>
  </si>
  <si>
    <t>prenájom tenisového areálu na d – FED</t>
  </si>
  <si>
    <t>22594104</t>
  </si>
  <si>
    <t>Zmluva o vzájomnej spolupráci - detský DC a FC,kategória:detský DCaFC,dátum konania od: 7.6.2025 do: 9.6.2025, počet účastníkov: 150, ročná hodnota zmluvy: 715 €</t>
  </si>
  <si>
    <t>50644327</t>
  </si>
  <si>
    <t>Tenisový klub TC Stupava</t>
  </si>
  <si>
    <t>2025013</t>
  </si>
  <si>
    <t>prenájom tenisových kurtov</t>
  </si>
  <si>
    <t xml:space="preserve">Sportpark Stupava s.r.o. </t>
  </si>
  <si>
    <t>22594106</t>
  </si>
  <si>
    <t>Zmluva o vzájomnej spolupráci - detský DC a FC,kategória:deti do 10rokov,dátum konania od: 7.6.2025 do: 8.6.2025, počet účastníkov: 87, ročná hodnota zmluvy: 990 €</t>
  </si>
  <si>
    <t>5755</t>
  </si>
  <si>
    <t>voda</t>
  </si>
  <si>
    <t>22594107</t>
  </si>
  <si>
    <t>Zmluva o finančnom príspevku na šport mládeže,Detský Davis Cup a Fed Cup,kategória:deti do 10rokov, ročná hodnota zmluvy: 715 €</t>
  </si>
  <si>
    <t>Prenájom dvorcov</t>
  </si>
  <si>
    <t>22594108</t>
  </si>
  <si>
    <t>Zmluva o vzájomnej spolupráci - detský DC a FC,č. 22594108,kategória:deti do 10rokov,dátum konania od: 7.6.2025 do: 8.6.2025, počet účastníkov: 101, ročná hodnota zmluvy: 1100 €</t>
  </si>
  <si>
    <t>35591099</t>
  </si>
  <si>
    <t>2025300390</t>
  </si>
  <si>
    <t>keksíky a minerálky pre účastníkov</t>
  </si>
  <si>
    <t>HURBAN trade s.r.o.</t>
  </si>
  <si>
    <t>prenájom kurtov 131 hodín x 5,75 eur, poskytnutá zľava 0,8 eur</t>
  </si>
  <si>
    <t>Zmluva o finančnom príspevku na šport mládeže, ročná hodnota zmluvy: 7000 €</t>
  </si>
  <si>
    <t>23.01.2012</t>
  </si>
  <si>
    <t>Martin Adamca</t>
  </si>
  <si>
    <t>22523001</t>
  </si>
  <si>
    <t>Startovne na turnaj Les Petits As</t>
  </si>
  <si>
    <t>Club Meridien Sport</t>
  </si>
  <si>
    <t>letenka Budapest do Toulouse</t>
  </si>
  <si>
    <t>Ryanair</t>
  </si>
  <si>
    <t>Letenka Toulouse do Budapest</t>
  </si>
  <si>
    <t>Naklady na ubytovanie na 3 noci</t>
  </si>
  <si>
    <t>Booking Holdings Inc</t>
  </si>
  <si>
    <t>Zmluva o finančnom príspevku pre športovca,ITF Turnaje M15, M30..., ročná hodnota zmluvy: 10000 €</t>
  </si>
  <si>
    <t>21.05.2003</t>
  </si>
  <si>
    <t>Radovan Michalik</t>
  </si>
  <si>
    <t>22523002</t>
  </si>
  <si>
    <t>XQ191</t>
  </si>
  <si>
    <t>Letenka na turnaje ITF, Vieden- Antalya</t>
  </si>
  <si>
    <t>Sunexpress</t>
  </si>
  <si>
    <t>8111</t>
  </si>
  <si>
    <t>Ubytovanie od 9.125-19.1.2025, ITF M15 Antalya</t>
  </si>
  <si>
    <t>ERG Tennis Club Mega Sarray, Antalya</t>
  </si>
  <si>
    <t>Ubytovanie od 19.1.2025-25.1.2025, ITF M 15 Antalya</t>
  </si>
  <si>
    <t>Ubytovanie od 25.1.2025-28.1.2025, ITF M15 Antalya</t>
  </si>
  <si>
    <t>XQ190</t>
  </si>
  <si>
    <t>Letenka Antalya-Vieden</t>
  </si>
  <si>
    <t>0008</t>
  </si>
  <si>
    <t>Vypletanie 3 ks rakiet</t>
  </si>
  <si>
    <t>Vachy sport s.r.o, Mamateyova, 28, Bratislava 851 03</t>
  </si>
  <si>
    <t>Zmluva (iný zmluvný vzťah),Rakúsko, Oberpullendorf ITF J60,kategória:dorastenci, ročná hodnota zmluvy: 0 €</t>
  </si>
  <si>
    <t>30.03.2009</t>
  </si>
  <si>
    <t>Leon Sloboda</t>
  </si>
  <si>
    <t>22523003</t>
  </si>
  <si>
    <t>AUV BB-PV-Oberpullendorf a späť, 1559km x 0,1725€</t>
  </si>
  <si>
    <t>Radovan Sloboda</t>
  </si>
  <si>
    <t>štartovné</t>
  </si>
  <si>
    <t>ATU75883135</t>
  </si>
  <si>
    <t>Kurz Hotels GmbH</t>
  </si>
  <si>
    <t>Zmluva o finančnom príspevku na šport mládeže,Lexus Junior International Bolton U14, ročná hodnota zmluvy: 0 €</t>
  </si>
  <si>
    <t>6.1.2011</t>
  </si>
  <si>
    <t>Max Lorinčík</t>
  </si>
  <si>
    <t>22523004</t>
  </si>
  <si>
    <t>S20250009248</t>
  </si>
  <si>
    <t>Štartovné - LEXUS Junior International Bolton 10.1.-17.1.2025</t>
  </si>
  <si>
    <t>GB115105662</t>
  </si>
  <si>
    <t>National Tennis Centre</t>
  </si>
  <si>
    <t>Letenka BA - Manchester</t>
  </si>
  <si>
    <t>FTF4VGZQ9X9</t>
  </si>
  <si>
    <t>Vlak Manchester - Bolton</t>
  </si>
  <si>
    <t>Northern Railway</t>
  </si>
  <si>
    <t>Vlak Bolton - Manchester</t>
  </si>
  <si>
    <t>Letenka Manchester - BA</t>
  </si>
  <si>
    <t>Batožina k letenke Manchester - BA</t>
  </si>
  <si>
    <t>Zmluva o finančnom príspevku na šport mládeže,kategótia staršie žiačky  ročná hodnota zmluvy: 0 €</t>
  </si>
  <si>
    <t>06.03.2011</t>
  </si>
  <si>
    <t>Lenka Rusnačková</t>
  </si>
  <si>
    <t>22523005</t>
  </si>
  <si>
    <t>preprava osobným autom na tréningovú prípravu do NTC Košice, Poprad - Košice a späť</t>
  </si>
  <si>
    <t>Zmluva (iný zmluvný vzťah),Narva cup, ročná hodnota zmluvy: 0 €</t>
  </si>
  <si>
    <t>29.3.2012</t>
  </si>
  <si>
    <t>Ľuboš Husenica</t>
  </si>
  <si>
    <t>22523007</t>
  </si>
  <si>
    <t>9625047609</t>
  </si>
  <si>
    <t>Platba Letenky</t>
  </si>
  <si>
    <t>pelican travel</t>
  </si>
  <si>
    <t>4796622488</t>
  </si>
  <si>
    <t>Ubytovanie, Piramida Apartments</t>
  </si>
  <si>
    <t>Booking.com</t>
  </si>
  <si>
    <t>111111111</t>
  </si>
  <si>
    <t>Štartovné turnaj</t>
  </si>
  <si>
    <t>Narva cup</t>
  </si>
  <si>
    <t>Zmluva o vzájomnej spolupráci - medzinárodné turnaje,Tunisko, Hammamet, Tunis,kategória:dorastenky,dátum konania od: 12.1.2025 do: 25.1.2025, počet účastníkov: 1, ročná hodnota zmluvy: 0 €</t>
  </si>
  <si>
    <t>7.4.2008</t>
  </si>
  <si>
    <t>Soňa Depešová</t>
  </si>
  <si>
    <t>22523009</t>
  </si>
  <si>
    <t>000189</t>
  </si>
  <si>
    <t>vypletanie rakiet 1ks</t>
  </si>
  <si>
    <t>Tennis club Hammamet</t>
  </si>
  <si>
    <t>92712324</t>
  </si>
  <si>
    <t>štartovné Soňa Depešová, j200, Hammamet, Tunisko</t>
  </si>
  <si>
    <t>ubytovanie 12.1.-20.1, Hammamet, Tunisko</t>
  </si>
  <si>
    <t>štartovné Soňa Depešová, j200, Tunis, Tunisko</t>
  </si>
  <si>
    <t>FTT-TCTunis</t>
  </si>
  <si>
    <t>520207</t>
  </si>
  <si>
    <t>ubytovanie 20.1.-24.1, Tunis, Tunisko</t>
  </si>
  <si>
    <t>Hotel La Pacha</t>
  </si>
  <si>
    <t>vypletanie rakiet 4ks</t>
  </si>
  <si>
    <t>Zmluva o finančnom príspevku pre športovca, ročná hodnota zmluvy: 0 €</t>
  </si>
  <si>
    <t>13.7.2009</t>
  </si>
  <si>
    <t>Jozef Karas</t>
  </si>
  <si>
    <t>22523011</t>
  </si>
  <si>
    <t xml:space="preserve">Ubytovanie Košice 4.2.-7.2.2025 3 noci, Jozef Karas </t>
  </si>
  <si>
    <t xml:space="preserve">Prenájom bytu - Nájomná zmluva </t>
  </si>
  <si>
    <t>Cp1/2025</t>
  </si>
  <si>
    <t>vyúčtovanie cesty, Lúčky - NTC Košice a späť, 4.-7.2.2025, AUV, počet osôb: 2  - Jozef Karas a Lucia Karasová</t>
  </si>
  <si>
    <t>Lucia Karasová</t>
  </si>
  <si>
    <t xml:space="preserve">Ubytovanie Košice 18.2.-21.2.2025 3 noci, Jozef Karas </t>
  </si>
  <si>
    <t>Cp2/2025</t>
  </si>
  <si>
    <t>vyúčtovanie cesty, Lúčky - NTC Košice a späť, 3.-5.1.2025, AUV, počet osôb: 2  - Jozef Karas a Lucia Karasová</t>
  </si>
  <si>
    <t xml:space="preserve">Ubytovanie Košice 25.2.-28.2.2025 3 noci, Jozef Karas </t>
  </si>
  <si>
    <t>Cp3/2025</t>
  </si>
  <si>
    <t>vyúčtovanie cesty, Lúčky - NTC Košice a späť, 25.-28.2.2025, AUV, počet osôb: 2  - Jozef Karas a Lucia Karasová</t>
  </si>
  <si>
    <t>Zmluva (iný zmluvný vzťah),Trnava ITF J100,kategória:dorastenci, ročná hodnota zmluvy: 0 €</t>
  </si>
  <si>
    <t>22523012</t>
  </si>
  <si>
    <t>Zmluva o finančnom príspevku pre športovca, ročná hodnota zmluvy: 550 €</t>
  </si>
  <si>
    <t>2.8.2007</t>
  </si>
  <si>
    <t>Lucia Hradecká</t>
  </si>
  <si>
    <t>22523013</t>
  </si>
  <si>
    <t>123456</t>
  </si>
  <si>
    <t>ubytovanie Košice, 5 - 10.2.2025, 5 nocí,  Lucia Hradecká</t>
  </si>
  <si>
    <t>Glass House Košice, Moskovská trieda 3, 040 13 Košice</t>
  </si>
  <si>
    <t>22522013</t>
  </si>
  <si>
    <t>cesta z Košíc do Trnavy, 11.2.2025, vlak, 1 osoba,  Lucia Hradecká</t>
  </si>
  <si>
    <t>Železničná spoločnosť Slovensko, Rožňavská 1, Bratislava 3, 83272</t>
  </si>
  <si>
    <t>22523014</t>
  </si>
  <si>
    <t>ubytovanie Košice, 2 - 7.1.2025, 5 nocí,  Lucia Hradecká</t>
  </si>
  <si>
    <t>cestovné náklady do NTC Košice, auto, cesta tam a späť, 2-7.1.2025</t>
  </si>
  <si>
    <t>Zmluva o vzájomnej spolupráci - medzinárodné turnaje,Bad Waltersdorf 2025,kategória:staršie žiačky,dátum konania od: 15.2.2025 do: 22.2.2025, počet účastníkov: 1, ročná hodnota zmluvy:  €</t>
  </si>
  <si>
    <t>4.1.2012</t>
  </si>
  <si>
    <t>Alexandra Janošková</t>
  </si>
  <si>
    <t>22523015</t>
  </si>
  <si>
    <t>registračný poplatok, Bad Waltersdorf 2025, kategória staršie žiačky, 15.2.2025-22.2.2025</t>
  </si>
  <si>
    <t>Sportaktivpark Bad Waltersdorf</t>
  </si>
  <si>
    <t>ubytovanie 1 osoba,  Bad Waltersdorf 2025, kategória staršie žiačky, 15.2.2025-22.2.2025</t>
  </si>
  <si>
    <t>ATU47143808</t>
  </si>
  <si>
    <t>Thermenland Camping Rath&amp;Pichler</t>
  </si>
  <si>
    <t>náhrada za použitie vlastného motorového vozidla, Bad Waltersdorf 2025, kategória staršie žiačky, 15.2.2025-22.2.2025</t>
  </si>
  <si>
    <t>CP</t>
  </si>
  <si>
    <t>Zmluva o finančnom príspevku pre talentovaného športovca,TE cat.2 International Championships of Romania U14, ročná hodnota zmluvy: 0 €</t>
  </si>
  <si>
    <t>22523016</t>
  </si>
  <si>
    <t>Štartovné TE U14 Int. Champs.Of Romania</t>
  </si>
  <si>
    <t>Raluca Bacescu</t>
  </si>
  <si>
    <t>Ubytovanie Bukurešť Hotel Caro 20.2-21.2.2025</t>
  </si>
  <si>
    <t>Booking</t>
  </si>
  <si>
    <t>Ubytovanie Bukurešť Hotel Caro 21.2-22.2.2025</t>
  </si>
  <si>
    <t>Ubytovanie Bukurešť Hotel Caro 22.2.23.2.2025</t>
  </si>
  <si>
    <t>22523017</t>
  </si>
  <si>
    <t>Vyuctovanie cestovnych nakladov na turnaj v Stockholme 20.2.-28.2.2025, vlastne auto, pocet osob 2, Ratnovce do Letisko F.Liszta v Budapesti</t>
  </si>
  <si>
    <t>Letenka Budapest do Stockholm</t>
  </si>
  <si>
    <t>22523018</t>
  </si>
  <si>
    <t>4203B</t>
  </si>
  <si>
    <t>Ubytovanie od 6.2.25-13.2.2025, ITF M15 Antalya</t>
  </si>
  <si>
    <t>Ubytovanie od 13.2.2025-22.2.2025, ITF M 15 Antalya</t>
  </si>
  <si>
    <t>XQ520</t>
  </si>
  <si>
    <t>Letenka Antalya-Budapest</t>
  </si>
  <si>
    <t>Zmluva o finančnom príspevku na šport mládeže,kategória:staršie žiačky, ročná hodnota zmluvy: 2000 €</t>
  </si>
  <si>
    <t>6.3.2011</t>
  </si>
  <si>
    <t>Riana Rusnačková</t>
  </si>
  <si>
    <t>22523020</t>
  </si>
  <si>
    <t>Winter cup 2025 - finále, 13.2. - 15.2.2025</t>
  </si>
  <si>
    <t>Zmluva o finančnom príspevku pre športovca,kategória:staršie žiačky, ročná hodnota zmluvy: 0 €</t>
  </si>
  <si>
    <t>22523021</t>
  </si>
  <si>
    <t>preprava osobným autom na tréningovú prípravu do NTC Košice, Poprad - Košice a späť, 5.2. 2025</t>
  </si>
  <si>
    <t>preprava osobným autom na tréningovú prípravu do NTC Košice, Poprad - Košice a späť, 6.2.2025</t>
  </si>
  <si>
    <t>preprava osobným autom na tréningovú prípravu do NTC Košice, Poprad - Košice a späť, 7.2.2025</t>
  </si>
  <si>
    <t>preprava osobným autom na tréningovú prípravu do NTC Košice, Poprad - Košice a späť, 19.2.2025</t>
  </si>
  <si>
    <t>preprava osobným autom na tréningovú prípravu do NTC Košice, Poprad - Košice a späť, 20.2.2025</t>
  </si>
  <si>
    <t>preprava osobným autom na tréningovú prípravu do NTC Košice, Poprad - Košice a späť, 27.2.2025</t>
  </si>
  <si>
    <t>preprava osobným autom na tréningovú prípravu do NTC Košice, Poprad - Košice a späť, 28.2.2025</t>
  </si>
  <si>
    <t>Zmluva o finančnom príspevku pre talentovaného športovca, ročná hodnota zmluvy: 2000 €</t>
  </si>
  <si>
    <t>06.02.2012</t>
  </si>
  <si>
    <t>Lea Sabovčíková</t>
  </si>
  <si>
    <t>22523022</t>
  </si>
  <si>
    <t>štartovné TEJT2 U14 Baseline Open U14 2025, 02.-09.3.2025</t>
  </si>
  <si>
    <t>Zmluva o finančnom príspevku na šport mládeže,Břeclav Open  2025,TEJT 14,kategória 2, ročná hodnota zmluvy:  €</t>
  </si>
  <si>
    <t>16.5.2011</t>
  </si>
  <si>
    <t>Sebastián Janda</t>
  </si>
  <si>
    <t>22523023</t>
  </si>
  <si>
    <t>cestovné: Michalovce-Bratislava, BA-Břeclav 3 krát a späť, BA-Břeclav - MI, ubehnutých spolu 1700 km,  ev.č.vozidla MI-608 ES</t>
  </si>
  <si>
    <t>Zmluva o finančnom príspevku na šport mládeže,BB  2025,TEJT 14,kategória 2, ročná hodnota zmluvy:  €</t>
  </si>
  <si>
    <t>22523024</t>
  </si>
  <si>
    <t>47909323</t>
  </si>
  <si>
    <t>Baseline sport, s.r.o.</t>
  </si>
  <si>
    <t>Zmluva o finančnom príspevku pre športovca,TEJT3 Bad Waltersdorf 2025 - indoors, ročná hodnota zmluvy: 7000 €</t>
  </si>
  <si>
    <t>16.08.2012</t>
  </si>
  <si>
    <t>MATTEO SANSON</t>
  </si>
  <si>
    <t>22523026</t>
  </si>
  <si>
    <t>štartovné TEJT3 Bad Waltersdorf</t>
  </si>
  <si>
    <t>Bad Waltersdorf</t>
  </si>
  <si>
    <t>58979</t>
  </si>
  <si>
    <t>ubytovanie 20.-21.2.25 2 osoby - Matteo a Nicolas Sanson)</t>
  </si>
  <si>
    <t>ATU62180927</t>
  </si>
  <si>
    <t>Fair-Price hotel (Raststation Sebersdorf)</t>
  </si>
  <si>
    <t>59215</t>
  </si>
  <si>
    <t>ATU62180928</t>
  </si>
  <si>
    <t>Zmluva o vzájomnej spolupráci - medzinárodné turnaje,1,kategória:dorastenky,dátum konania od: 3.3.2025 do: 9.3.2025, počet účastníkov: 1, ročná hodnota zmluvy: 1 €</t>
  </si>
  <si>
    <t>20.07.2009</t>
  </si>
  <si>
    <t>Sofia Barháčová</t>
  </si>
  <si>
    <t>22523027</t>
  </si>
  <si>
    <t>Vklad na Turnaj Oslo ITF60</t>
  </si>
  <si>
    <t>ITF OSLO J60</t>
  </si>
  <si>
    <t>Cestovné náhrady Viedeň - Oslo</t>
  </si>
  <si>
    <t>Airwings</t>
  </si>
  <si>
    <t>Zmluva o vzájomnej spolupráci - medzinárodné turnaje,Cyprus - Limassol,kategória:dorastenky,dátum konania od: 10.3.2025 do: 16.3.2025, počet účastníkov: 1, ročná hodnota zmluvy: 1 €</t>
  </si>
  <si>
    <t>20.07.2024</t>
  </si>
  <si>
    <t>22523028</t>
  </si>
  <si>
    <t>Vklad na Turnaj Cyprus - Limassol J100</t>
  </si>
  <si>
    <t>Cyprus - Limassol J100</t>
  </si>
  <si>
    <t>Cestovné náhrady Cyprus -Viedeň</t>
  </si>
  <si>
    <t>Cestovné náhrady Oslo - Cyprus</t>
  </si>
  <si>
    <t>Zmluva (iný zmluvný vzťah),zmluva o zaradení do NTC KE,kategória:staršie žiačky, ročná hodnota zmluvy: 0 €</t>
  </si>
  <si>
    <t>07032011</t>
  </si>
  <si>
    <t>Vivien Čemanová</t>
  </si>
  <si>
    <t>22523029</t>
  </si>
  <si>
    <t>ubytovanie Košice - 1.2025, mesačná úhrada 580 eur (580/31=18,71 eur/noc) 1.1.-3.1.=2noc, 19.1.-24.1.=6 noci 25.1.-30.1.= 6 noci, spolu 14 noci</t>
  </si>
  <si>
    <t>22.6.1989</t>
  </si>
  <si>
    <t>Martin Roman, Pollova 18, 040 18, Košice, 0911305324</t>
  </si>
  <si>
    <t>CP 12025</t>
  </si>
  <si>
    <t>Vyučtovanie cesty Lučenec - NTC Košice a späť AUV, počet osôb: 2 /Vivien a Mário Čeman/</t>
  </si>
  <si>
    <t>Mgr. Mário Čeman, /rodič/ Hany Ponickej 11, 98401 Lučenec</t>
  </si>
  <si>
    <t>22523030</t>
  </si>
  <si>
    <t>ubytovanie Košice - 1.2025, mesačná úhrada 580 eur (580/31=18,71 eur/noc) 2.2.-7.2.=6 noci, 15.2.-20.2.=6 noci 25.2.-28.2.= 4 noci, spolu 18noci</t>
  </si>
  <si>
    <t>CP 22025</t>
  </si>
  <si>
    <t>Vyučtovanie cesty Lučenec - NTC Košice a späť AUV, počet osôb: 2 /Vivien a Mário Čem</t>
  </si>
  <si>
    <t>22523031</t>
  </si>
  <si>
    <t>ubytovanie Košice - 12.2024, mesačná úhrada 580 eur (580/31=18,71 eur/noc) 8.12. -14.12.=7 noci, 16.12.-22.12.=7noci, 26.12.-28.12=3noci, 29.12-31.12.=3 noci spolu 20 noci</t>
  </si>
  <si>
    <t>Vyučtovanie cesty Lučenec - NTC Košice a späť AUV, počet osôb: 2 /Vivien a</t>
  </si>
  <si>
    <t>Zmluva o finančnom príspevku pre talentovaného športovca, ročná hodnota zmluvy: 0 €</t>
  </si>
  <si>
    <t>25.02.2010</t>
  </si>
  <si>
    <t>Filip Čierny</t>
  </si>
  <si>
    <t>22523032</t>
  </si>
  <si>
    <t>Ubytovanie Košice - február 2025
Mesačná úhrada 630,- eur
(630:28=22,50/noc):
1.02.2025=1 noc
3.-12.02.2025=10 nocí
19.-26.2.2025=7 nocí
Spolu 18 nocí x 22,50 eur</t>
  </si>
  <si>
    <t>Bc. Stanislav Trojčák
Za Kasárňou 253/24
044 31  Družstevná pri Hornáde</t>
  </si>
  <si>
    <t>CP022025</t>
  </si>
  <si>
    <t>Vyúčtovanie cesty, Slovenská Ľupča-NTC Košice a späť, 25.01.-26.02.2025, AUV, počet osôb: 2 (Filip a Marián Čierny)</t>
  </si>
  <si>
    <t>Marián Čierny (rodič)
Podkonická 1192/17
976 13 Slovenská Ľupča</t>
  </si>
  <si>
    <t>22523033</t>
  </si>
  <si>
    <t>preprava osobným autom na tréningovú prípravu do NTC Košice, Poprad - Košice a späť, 2.3. 2025</t>
  </si>
  <si>
    <t>preprava osobným autom na tréningovú prípravu do NTC Košice, Poprad - Košice a späť, 8.3.2025</t>
  </si>
  <si>
    <t>preprava osobným autom na tréningovú prípravu do NTC Košice, Poprad - Košice a späť, 9.3.2025</t>
  </si>
  <si>
    <t>preprava osobným autom na tréningovú prípravu do NTC Košice, Poprad - Košice a späť, 16.3.2025</t>
  </si>
  <si>
    <t>preprava osobným autom na tréningovú prípravu do NTC Košice, Poprad - Košice a späť, 21.3.2025</t>
  </si>
  <si>
    <t>preprava osobným autom na tréningovú prípravu do NTC Košice, Poprad - Košice a späť, 22.3.2025</t>
  </si>
  <si>
    <t>preprava osobným autom na tréningovú prípravu do NTC Košice, Poprad - Košice a späť, 25.3.2025</t>
  </si>
  <si>
    <t>preprava osobným autom na tréningovú prípravu do NTC Košice, Poprad - Košice a späť, 26.3.2026</t>
  </si>
  <si>
    <t>preprava osobným autom na tréningovú prípravu do NTC Košice, Poprad - Košice a späť, 27.3.2027</t>
  </si>
  <si>
    <t>preprava osobným autom na tréningovú prípravu do NTC Košice, Poprad - Košice a späť, 28.3.2028</t>
  </si>
  <si>
    <t>preprava osobným autom na tréningovú prípravu do NTC Košice, Poprad - Košice a späť, 31.3.2029</t>
  </si>
  <si>
    <t>zmluva o finančnom príspevku ,ročná hodnota zmluvy:  €</t>
  </si>
  <si>
    <t>03.03.2011</t>
  </si>
  <si>
    <t>Maruschka Blaškovičová</t>
  </si>
  <si>
    <t>22523035</t>
  </si>
  <si>
    <t>Štartovné Maruschka Blaškovičová, Satu Mare open, Satu Mare ROU</t>
  </si>
  <si>
    <t>Satu Mare Open, TE3 U14, Tennis Europe Junior Tour</t>
  </si>
  <si>
    <t>cestovné náklady - vlastné motorové vozidlo - paušál,                    1182km Moravský Sv. Ján-Satu Mare a späť</t>
  </si>
  <si>
    <t>1182*0,1725</t>
  </si>
  <si>
    <t>ubytovanie Aurora Hotel Satu Mare</t>
  </si>
  <si>
    <t>Zmluva o finančnom príspevku pre talentovaného športovca,Kungens Kanna &amp; Drottningens Pris, Super Category U14, Stockholm, ročná hodnota zmluvy: 0 €</t>
  </si>
  <si>
    <t>22523037</t>
  </si>
  <si>
    <t>WRB7PZ</t>
  </si>
  <si>
    <t>Letenka Viedeň - Štokholm ( 1 osoba) Tennis Europe U 14 Kungens Kanna &amp; Drottningens, Super Category Stockholm 22.2.25-2.3.25</t>
  </si>
  <si>
    <t>Taxi (Štokholm letisko - kurty The Royal Tennis Hall)</t>
  </si>
  <si>
    <t>Uber</t>
  </si>
  <si>
    <t>940139-SE1125-1993</t>
  </si>
  <si>
    <t>Taxi (kurty The Royal Tennis Hall - Štokholm letisko</t>
  </si>
  <si>
    <t>559432-3874</t>
  </si>
  <si>
    <t>Bolt</t>
  </si>
  <si>
    <t>LUGCHN</t>
  </si>
  <si>
    <t>Letenka - Štokholm - Viedeň (1 osoba) Tennis Europe U 14 Kungens Kanna &amp; Drottningens, Super Category Stockholm 22.2.25-2.3.25</t>
  </si>
  <si>
    <t>Letenka - Letiskový poplatok, priradenie k letenke Štokholm - Viedeň</t>
  </si>
  <si>
    <t>22523038</t>
  </si>
  <si>
    <t>0022</t>
  </si>
  <si>
    <t>lekárska prehliadka</t>
  </si>
  <si>
    <t>36203874</t>
  </si>
  <si>
    <t>Medicomp Košice</t>
  </si>
  <si>
    <t>Zmluva o finančnom príspevku pre talentovaného športovca, ročná hodnota zmluvy:  €</t>
  </si>
  <si>
    <t>14.3.2011</t>
  </si>
  <si>
    <t>Laura Masaryková</t>
  </si>
  <si>
    <t>22523040</t>
  </si>
  <si>
    <t>cestovné - cesta autom Holíč - Piešťany a späť,  Laura Masaryková, tenisové sústredenie st. žiaci,  4.4.2025, Cestovný príkaz</t>
  </si>
  <si>
    <t>Klára Masaryková</t>
  </si>
  <si>
    <t>22523041</t>
  </si>
  <si>
    <t>21250138</t>
  </si>
  <si>
    <t>2x letenky (Laura+trenér) Viedeň - Larnaca, Larnaca - Viedeň, 1.-12.3.2025, Turnaje: Larnaca J60, Limassol J100</t>
  </si>
  <si>
    <t>Cruiser, spol. s r. o.,  Bratislava</t>
  </si>
  <si>
    <t>21250194</t>
  </si>
  <si>
    <t>Prevystavovací poplatok leteniek Larnaca-Viedeň,  2x2osoby, (na 14.3. a na 15.3. 2025)</t>
  </si>
  <si>
    <t>216815</t>
  </si>
  <si>
    <t>vypletanie 7 rakiet</t>
  </si>
  <si>
    <t>Herodotou tennis academy</t>
  </si>
  <si>
    <t>16952</t>
  </si>
  <si>
    <t>ITF J60 Larnaca, 3. - 9. 2025, štartovné</t>
  </si>
  <si>
    <t>14164</t>
  </si>
  <si>
    <t>ITFJ100 Limassol, 10. - 16. 3. 2025, štartovné</t>
  </si>
  <si>
    <t>Famagusta tennis academy</t>
  </si>
  <si>
    <t>0315</t>
  </si>
  <si>
    <t>Ubtovanie Larnaca Cyprus, Palmove Renovated Meneou House, 1. - 7.3. 2025 (Laura + trenér)</t>
  </si>
  <si>
    <t>60016995P</t>
  </si>
  <si>
    <t>Palmove Larnaca, Cyprus</t>
  </si>
  <si>
    <t>5863</t>
  </si>
  <si>
    <t>Ubytovanie Limassol, Phaedrus Living, 7. 12. 3. 2025, (Laura + trenér)</t>
  </si>
  <si>
    <t>Phaedrus Living, Limassol, Cyprus</t>
  </si>
  <si>
    <t>Ubytovanie Limassol, Amazing sea Place, 14. - 15. 3. 2025, (Laura + trenér)</t>
  </si>
  <si>
    <t>Amazing sea place, Limassol</t>
  </si>
  <si>
    <t>, ročná hodnota zmluvy:  €</t>
  </si>
  <si>
    <t>22523042</t>
  </si>
  <si>
    <t>Štartovné Maruschka Blaškovičová, Trnava Cup 2025, Trnava</t>
  </si>
  <si>
    <t>TC Empire Trnava a.s. Hajdóczyho 11 Trnava</t>
  </si>
  <si>
    <t>08.05.2007</t>
  </si>
  <si>
    <t>Daniel Balaščák</t>
  </si>
  <si>
    <t>22523043</t>
  </si>
  <si>
    <t>20250832</t>
  </si>
  <si>
    <t>Ubytovanie KOŠICE 16.03-22.03.2025, 6 noci</t>
  </si>
  <si>
    <t>CP032025</t>
  </si>
  <si>
    <t>Vyúčtovanie cesty, Bardejov-NTC Košice a späť, 01.03.-31.03.2025, AUV, počet osôb: 2 (Daniel a Daniel Balaščák)</t>
  </si>
  <si>
    <t>Daniel Balaščák (rodič)
Partizánska 3765/46
085 01 Bardejov</t>
  </si>
  <si>
    <t>Zmluva (iný zmluvný vzťah), Satu Mare OPEN U14, 29.3-6.4.2025,kategória:staršie žiačky, ročná hodnota zmluvy: 275 €</t>
  </si>
  <si>
    <t>3.1.2011</t>
  </si>
  <si>
    <t>Petra Janáčiková</t>
  </si>
  <si>
    <t>22523044</t>
  </si>
  <si>
    <t>Entry fee receipt</t>
  </si>
  <si>
    <t>Štartovné</t>
  </si>
  <si>
    <t>Andrei Bardan</t>
  </si>
  <si>
    <t>ARPR022</t>
  </si>
  <si>
    <t>Ubytovanie 30.3.-01.04.2025</t>
  </si>
  <si>
    <t>ARCODOM PROIECT S.R.L.</t>
  </si>
  <si>
    <t>Ubytovanie 02.4.-03.04.2025</t>
  </si>
  <si>
    <t>Ubytovanie 03.04.-04.04.2025</t>
  </si>
  <si>
    <t>Zmluva o vzájomnej spolupráci - medzinárodné turnaje,Španielsko, Benicarlo, Villena,kategória:dorastenky,dátum konania od: 8.3.2025 do: 22.3.2025, počet účastníkov: 1, ročná hodnota zmluvy: 0 €</t>
  </si>
  <si>
    <t>22523045</t>
  </si>
  <si>
    <t>štartovné Benicarlo J200, Depešová Soňa</t>
  </si>
  <si>
    <t>Club Tenis Benicarlo</t>
  </si>
  <si>
    <t>1425</t>
  </si>
  <si>
    <t>štartovné Villena J300, Depešová Soňa</t>
  </si>
  <si>
    <t>Club de Tenis Jua</t>
  </si>
  <si>
    <t>17</t>
  </si>
  <si>
    <t>vypletanie rakiet 2ks, Benicarlo</t>
  </si>
  <si>
    <t>17289</t>
  </si>
  <si>
    <t>vypletanie rakiet 2ks, Villena</t>
  </si>
  <si>
    <t>17334</t>
  </si>
  <si>
    <t>lopty 4ks, Babolat Team, Villena</t>
  </si>
  <si>
    <t>dvorec na tréning 2h, Benicarlo</t>
  </si>
  <si>
    <t>13007</t>
  </si>
  <si>
    <t>fyzioterapia 1x, Villena</t>
  </si>
  <si>
    <t>27687</t>
  </si>
  <si>
    <t>ubytovanie Benicarlo, 8.-10.3.</t>
  </si>
  <si>
    <t>Hotel Crystal Park</t>
  </si>
  <si>
    <t>78884740</t>
  </si>
  <si>
    <t>Ubytovanie Villena, 16.3.</t>
  </si>
  <si>
    <t>AC Hotel Elda</t>
  </si>
  <si>
    <t>1155</t>
  </si>
  <si>
    <t>taxi, kurty-letisko</t>
  </si>
  <si>
    <t>Taxista David Sanjuan</t>
  </si>
  <si>
    <t>taxi, hotel-kurty</t>
  </si>
  <si>
    <t>Fatima Remache Troya</t>
  </si>
  <si>
    <t>Luis Antonio Zandrano Figueroa</t>
  </si>
  <si>
    <t>A. Marisol Cando Parraga</t>
  </si>
  <si>
    <t>18980691X</t>
  </si>
  <si>
    <t>Diego Manuel Angles Sanz</t>
  </si>
  <si>
    <t>22523046</t>
  </si>
  <si>
    <t>3339</t>
  </si>
  <si>
    <t>Ubytovanie od 6.3.25-13.3.2025, ITF M15 Antalya</t>
  </si>
  <si>
    <t>4011B</t>
  </si>
  <si>
    <t>Ubytovanie od 13.3.2025-19.3.2025, ITF M 15 Antalya</t>
  </si>
  <si>
    <t>0004</t>
  </si>
  <si>
    <t>Vypletanie rakiet- 2x</t>
  </si>
  <si>
    <t>Vachy Sport s.r.o, Mamateyova 28, Bratislava 851 03</t>
  </si>
  <si>
    <t>0018</t>
  </si>
  <si>
    <t>0013</t>
  </si>
  <si>
    <t>Vypletanie rakiet- 5x</t>
  </si>
  <si>
    <t>Ortopedicke vlozky do tenisovej obuvi</t>
  </si>
  <si>
    <t>JaP sport s.r.o. Roznavska 227, Bratislava 821 04</t>
  </si>
  <si>
    <t>22523048</t>
  </si>
  <si>
    <t xml:space="preserve">Ubytovanie Košice 12.3.-16.3.2025 4 noci, Jozef Karas </t>
  </si>
  <si>
    <t>vyúčtovanie cesty, Lúčky - NTC Košice a späť, 12.-16.3.2025, AUV, počet osôb: 2  - Jozef Karas a Lucia Karasová</t>
  </si>
  <si>
    <t xml:space="preserve">Ubytovanie Košice 25.3.-28.3.2025 3 noci, Jozef Karas </t>
  </si>
  <si>
    <t>vyúčtovanie cesty, Lúčky - NTC Košice a späť, 25.-28.3.2025, AUV, počet osôb: 2  - Jozef Karas a Lucia Karasová</t>
  </si>
  <si>
    <t>Zmluva o finančnom príspevku pre talentovaného športovca,kategória:turnaj ITF/TE, ročná hodnota zmluvy:  €</t>
  </si>
  <si>
    <t>Kali Šupová</t>
  </si>
  <si>
    <t>22523050</t>
  </si>
  <si>
    <t>Turnajová náklady</t>
  </si>
  <si>
    <t>31.7.2009</t>
  </si>
  <si>
    <t>22523051</t>
  </si>
  <si>
    <t>RN21HIO</t>
  </si>
  <si>
    <t xml:space="preserve">Letenka Vieden-Alicante </t>
  </si>
  <si>
    <t>1438</t>
  </si>
  <si>
    <t>štartovné na turnaji Villena</t>
  </si>
  <si>
    <t>Club de tenis jua</t>
  </si>
  <si>
    <t>17445</t>
  </si>
  <si>
    <t>vypletanie rakety</t>
  </si>
  <si>
    <t>Equelite</t>
  </si>
  <si>
    <t>14004</t>
  </si>
  <si>
    <t>ubytovanie 1 noc Villena</t>
  </si>
  <si>
    <t>Equelite casas de menor</t>
  </si>
  <si>
    <t>BL9LHYO</t>
  </si>
  <si>
    <t>Letenka Alicante -Vieden</t>
  </si>
  <si>
    <t>Top tím</t>
  </si>
  <si>
    <t>Mia Pohánková</t>
  </si>
  <si>
    <t>22523052</t>
  </si>
  <si>
    <t>ubytovanie, cestovné turnaj Nantas W75</t>
  </si>
  <si>
    <t>Zmluva o finančnom príspevku na šport mládeže,Trnava cup 2025, ETA U 14,kategória 2, ročná hodnota zmluvy:  €</t>
  </si>
  <si>
    <t>22523054</t>
  </si>
  <si>
    <t>Žiadosť o preplatenie nákladov za lekársku prehliadku</t>
  </si>
  <si>
    <t>07.11.2013</t>
  </si>
  <si>
    <t>Zmluva o vzájomnej spolupráci - medzinárodné turnaje,Vilas Academy Trophy U14,kategória:staršie žiačky,dátum konania od: 5.4.2025 do: 13.4.2025, počet účastníkov: 1, ročná hodnota zmluvy:  €</t>
  </si>
  <si>
    <t>22523056</t>
  </si>
  <si>
    <t>registračný poplatok, Vilas Academy Trophy U14, kategória staršie žiačky, 5.4.2025-13.4.2025</t>
  </si>
  <si>
    <t>Vilas Academy Tenis</t>
  </si>
  <si>
    <t>prenájom kurtov,  Vilas Academy Trophy U14, kategória staršie žiačky, 5.4.2025-13.4.2025</t>
  </si>
  <si>
    <t>G57297616</t>
  </si>
  <si>
    <t>Playas De Santa Ponsa Tenis club</t>
  </si>
  <si>
    <t>ubytovanie 1 osoba,  Vilas Academy Trophy U14, kategória staršie žiačky, 5.4.2025-13.4.2025</t>
  </si>
  <si>
    <t>B07744584</t>
  </si>
  <si>
    <t>Marthas Apartamentos,S.L.</t>
  </si>
  <si>
    <t>ubytovanie pred odletom 1 osoba,  Vilas Academy Trophy U14, kategória staršie žiačky, 5.4.2025-13.4.2025</t>
  </si>
  <si>
    <t>Jana Smotánková</t>
  </si>
  <si>
    <t>náhrada za použitie vlastného motorového vozidla, Vilas Academy Trophy U14, kategória staršie žiačky, 5.4.2025-13.4.2025</t>
  </si>
  <si>
    <t>Zmluva o vzájomnej spolupráci - medzinárodné turnaje,Trnava Cup U14,kategória:staršie žiačky,dátum konania od: 14.4.2025 do: 20.4.2025, počet účastníkov: 1, ročná hodnota zmluvy:  €</t>
  </si>
  <si>
    <t>22523057</t>
  </si>
  <si>
    <t>registračný poplatok, Trnava Cup U14, kategória staršie žiačky, 14.4.2025-20.4.2025</t>
  </si>
  <si>
    <t>22523058</t>
  </si>
  <si>
    <t xml:space="preserve">Ubytovanie Košice 1.4.-4.4.2025 3 noci, Jozef Karas </t>
  </si>
  <si>
    <t>vyúčtovanie cesty, Lúčky - NTC Košice a späť, 1.-4.4.2025, AUV, počet osôb: 2  - Jozef Karas a Lucia Karasová</t>
  </si>
  <si>
    <t xml:space="preserve">Ubytovanie Košice 27.4.-30.4.2025 3 noci, Jozef Karas </t>
  </si>
  <si>
    <t>Zmluva (iný zmluvný vzťah),ITF M25 Sharm El Sheikh, EGY - 2 turnaje, ročná hodnota zmluvy: 0 €</t>
  </si>
  <si>
    <t>14.1.2005</t>
  </si>
  <si>
    <t>Michal Krajčí</t>
  </si>
  <si>
    <t>22523059</t>
  </si>
  <si>
    <t>6208</t>
  </si>
  <si>
    <t>Ubytovanie turnaj M25 Sharn El Sheikh, 1 osoba, Michal Krajčí, 10.4.-25.4.25, 15 nocí</t>
  </si>
  <si>
    <t>Sierra Hotel Sharm, Sharm El Sheikh, Egypt</t>
  </si>
  <si>
    <t>6242272341814</t>
  </si>
  <si>
    <t>Letenka, ITF M25 Sharm El Sheikh, Michal Krajčí, Vieden-Istanbul- Sharm El Sheikh</t>
  </si>
  <si>
    <t>PEGASUS,Frankfurt, DE</t>
  </si>
  <si>
    <t>6242270957366</t>
  </si>
  <si>
    <t>Letenka, ITF M25 Sharm El Sheikh, Michal Krajčí, Sharm El Sheikh-Istanbul-Vieden</t>
  </si>
  <si>
    <t>00001</t>
  </si>
  <si>
    <t>Štartovné na turnaj ITF M25 Sharm El Sheikh 14.-20.5.2025</t>
  </si>
  <si>
    <t>Sharm El Sheikh, EGY</t>
  </si>
  <si>
    <t>22523063</t>
  </si>
  <si>
    <t>Ubytovanie KOŠICE 03.04-05.04.2025, 2 noci</t>
  </si>
  <si>
    <t>CP042025</t>
  </si>
  <si>
    <t>Vyúčtovanie cesty, Bardejov-NTC Košice a späť, 01.04.-30.04.2025, AUV, počet osôb: 2 (Daniel a Daniel Balaščák)</t>
  </si>
  <si>
    <t>Zmluva o vzájomnej spolupráci - medzinárodné turnaje,XIII MEMORIJAL JOVANA KUKARASA, Subotica (SRBSKO),kategória:turnaj ITF/TE,dátum konania od: 3.5.2025 do: 9.5.2025, počet účastníkov: 32, ročná hodnota zmluvy: 0 €</t>
  </si>
  <si>
    <t>14.1.2011</t>
  </si>
  <si>
    <t>Nela Ščibranová</t>
  </si>
  <si>
    <t>22523068</t>
  </si>
  <si>
    <t>7939/855100</t>
  </si>
  <si>
    <t xml:space="preserve">ubytovanie </t>
  </si>
  <si>
    <t>Artist hotel</t>
  </si>
  <si>
    <t>240</t>
  </si>
  <si>
    <t>Boris Hubert (booking)</t>
  </si>
  <si>
    <t>N</t>
  </si>
  <si>
    <t>TENNIS CLUB SPARTAK Subotica</t>
  </si>
  <si>
    <t>cesta autom (800 km x 0,1725 €)</t>
  </si>
  <si>
    <t>Zmluva o vzájomnej spolupráci - medzinárodné turnaje,Bulharsko, Plovdiv,kategória:dorastenky,dátum konania od: 8.4.2025 do: 13.4.2025, počet účastníkov: 1, ročná hodnota zmluvy: 0 €</t>
  </si>
  <si>
    <t>22523071</t>
  </si>
  <si>
    <t>Lokomotiv Tennis Club</t>
  </si>
  <si>
    <t>012955</t>
  </si>
  <si>
    <t>štartovné , Soňa Depešová, j300</t>
  </si>
  <si>
    <t xml:space="preserve"> ITF Junior Tournament J300</t>
  </si>
  <si>
    <t>ER5K4G-02</t>
  </si>
  <si>
    <t>platba za batožinu, Soňa Depešová, j300</t>
  </si>
  <si>
    <t xml:space="preserve">Ryanair </t>
  </si>
  <si>
    <t>27/2025/300</t>
  </si>
  <si>
    <t>ubytovanie Hotel  a transfer, 8.4,-10.4.2025</t>
  </si>
  <si>
    <t>02/04/2025</t>
  </si>
  <si>
    <t>letenky Soňa Depešová, Martin Depeš</t>
  </si>
  <si>
    <t>09/04/2025</t>
  </si>
  <si>
    <t>07/04/2025</t>
  </si>
  <si>
    <t>preprava taxi hotel -kurty a späť</t>
  </si>
  <si>
    <t>taxi</t>
  </si>
  <si>
    <t>BDZ00102</t>
  </si>
  <si>
    <t>vlak Sofia- Plovdiv</t>
  </si>
  <si>
    <t>BDŽ, bulharské železnice</t>
  </si>
  <si>
    <t>Zmluva o finančnom príspevku pre talentovaného športovca,Portugal - Lousada J100,kategória:dorastenky, ročná hodnota zmluvy: 1 €</t>
  </si>
  <si>
    <t>22523076</t>
  </si>
  <si>
    <t>turnajové náklady</t>
  </si>
  <si>
    <t>22523077</t>
  </si>
  <si>
    <t>Vklad na Turnaj Portugal - Lousada J100</t>
  </si>
  <si>
    <t>Portugal - Lousada J100</t>
  </si>
  <si>
    <t>Cestovné náhrady Viedeň - Porto</t>
  </si>
  <si>
    <t>22492164</t>
  </si>
  <si>
    <t>Zmluva (iný zmluvný vzťah), zmluva o vzajomnej spolupráci-medziškolský turnaj - Tenis do škôl. Ročná hodnota zmluvy: 2000 €</t>
  </si>
  <si>
    <t>TK PROFITENNIS ACADEMY PREŠOV</t>
  </si>
  <si>
    <t>FV20240263</t>
  </si>
  <si>
    <t>textil pre deti,tričká</t>
  </si>
  <si>
    <t>doklad č. 46</t>
  </si>
  <si>
    <t>tenisové lopty Dunlop</t>
  </si>
  <si>
    <t>RichSport s.r.o.</t>
  </si>
  <si>
    <t>202409</t>
  </si>
  <si>
    <t>plat tenisového trénera - 15.-31.5.2024</t>
  </si>
  <si>
    <t>Tomáš Výrostko</t>
  </si>
  <si>
    <t>Zmluva o finančnom príspevku pre športovca, ročná hodnota zmluvy: 19200 €</t>
  </si>
  <si>
    <t>22592201</t>
  </si>
  <si>
    <t>vyúčt. Cesty ITF J100 Košice, 7-11.1.25, 2 osoby, AUV</t>
  </si>
  <si>
    <t>Ing. Radovan Sloboda</t>
  </si>
  <si>
    <t>ubyt ITF J100 Košice, 1 os, 1 noc</t>
  </si>
  <si>
    <t>Marpet s.r.o.</t>
  </si>
  <si>
    <t>20250054</t>
  </si>
  <si>
    <t>ubyt ITF J100 Košice, 1 os, 2 noci</t>
  </si>
  <si>
    <t>77</t>
  </si>
  <si>
    <t>vypletenie rakety 1ks</t>
  </si>
  <si>
    <t>PMJ tenis, s.r.o.</t>
  </si>
  <si>
    <t>69</t>
  </si>
  <si>
    <t>vypletenie rakety 2ks</t>
  </si>
  <si>
    <t>57_hot.</t>
  </si>
  <si>
    <t>254700412</t>
  </si>
  <si>
    <t>ubyt ITF J60 Oberpullendorf, 2 os, 1 noc</t>
  </si>
  <si>
    <t>ATU67449424</t>
  </si>
  <si>
    <t>Jufa Hotel Neutal</t>
  </si>
  <si>
    <t>254700382</t>
  </si>
  <si>
    <t>254700361</t>
  </si>
  <si>
    <t>254700359+</t>
  </si>
  <si>
    <t>ubyt ITF J60 Oberpullendorf, 2 os, 2 noci</t>
  </si>
  <si>
    <t>34</t>
  </si>
  <si>
    <t>15</t>
  </si>
  <si>
    <t>vyúčt. Cesty ITF J60 Oberpullendorf, 13-19.1.25, stravné 2 osoby</t>
  </si>
  <si>
    <t>vyúčt cesty odvoz, návrat WC, 16.1.-1.2.25, 2 os, AUV</t>
  </si>
  <si>
    <t>0005_hot.</t>
  </si>
  <si>
    <t>vyváženie rakiet 6ks</t>
  </si>
  <si>
    <t>Pretenis s.r.o.</t>
  </si>
  <si>
    <t>108</t>
  </si>
  <si>
    <t>Vachy sport s.r.o.</t>
  </si>
  <si>
    <t>sport program</t>
  </si>
  <si>
    <t>mySASY, s.r.o.</t>
  </si>
  <si>
    <t>5.1</t>
  </si>
  <si>
    <t>IPIN</t>
  </si>
  <si>
    <t>GB726079327</t>
  </si>
  <si>
    <t>ITF Licensing (UK) Ltd</t>
  </si>
  <si>
    <t>240000067</t>
  </si>
  <si>
    <t>tréningový proces XII/2024</t>
  </si>
  <si>
    <t>Tenisový klub Prostějov</t>
  </si>
  <si>
    <t>250003</t>
  </si>
  <si>
    <t>kaučing 1h.</t>
  </si>
  <si>
    <t>iMove s.r.o.</t>
  </si>
  <si>
    <t>trenér I/2025</t>
  </si>
  <si>
    <t>Jakub Novák</t>
  </si>
  <si>
    <t>250002</t>
  </si>
  <si>
    <t>tréningový proces I/2025</t>
  </si>
  <si>
    <t>tréningový proces II/2025</t>
  </si>
  <si>
    <t>250010</t>
  </si>
  <si>
    <t>kaučing 3h.</t>
  </si>
  <si>
    <t>vyúčt cesty odvoz, návrat WC-F, ITF Trnava, 11.2.-23.2.25, 2 os, AUV</t>
  </si>
  <si>
    <t>20022025</t>
  </si>
  <si>
    <t>vypletenie rakety 3ks</t>
  </si>
  <si>
    <t>Emil Jančovič</t>
  </si>
  <si>
    <t>22022025</t>
  </si>
  <si>
    <t>060000036</t>
  </si>
  <si>
    <t>ubyt ITF Trnava, 2os, 3 noci</t>
  </si>
  <si>
    <t>Spectrum Group a.s.</t>
  </si>
  <si>
    <t>3262</t>
  </si>
  <si>
    <t>Aquapark Kováčová</t>
  </si>
  <si>
    <t>ubyt ITF Trnava, 2os, 1 noc</t>
  </si>
  <si>
    <t>trenér II/2025</t>
  </si>
  <si>
    <t>250009</t>
  </si>
  <si>
    <t>tréningový proces III/2025</t>
  </si>
  <si>
    <t>Zmluva o finančnom príspevku pre športovca, ročná hodnota zmluvy: 17600 €</t>
  </si>
  <si>
    <t>04.02.2011</t>
  </si>
  <si>
    <t>Andrej Adamović</t>
  </si>
  <si>
    <t>22592202</t>
  </si>
  <si>
    <t>00000854/00000022</t>
  </si>
  <si>
    <t>Športové ponožky (1 balenie)</t>
  </si>
  <si>
    <t>SPORTISIMO SK s.r.o.</t>
  </si>
  <si>
    <t>10016</t>
  </si>
  <si>
    <t>športová obuv (1 pár topánok) a športové oblečenie (1 tričko)</t>
  </si>
  <si>
    <t>MAX SPORT SLOVAKIA, s.r.o.</t>
  </si>
  <si>
    <t>00000572/00000004</t>
  </si>
  <si>
    <t>Športová obuv (1 pár topánok)</t>
  </si>
  <si>
    <t>258110001</t>
  </si>
  <si>
    <t>Tréningové služby za obdobie január, február 2025</t>
  </si>
  <si>
    <t>Ing. Boris Sedláček</t>
  </si>
  <si>
    <t>202501014</t>
  </si>
  <si>
    <t>Ubytovanie  v termíne 11.01.2025 - 14.01.2025 pre 2 osoby  (Andrej Adamović a 1 rodič Nikola Adamović) na turnaji v Košiciach, 3 noci, turnaj cez etenis.sk mladší dorastenci od 12.01.2025</t>
  </si>
  <si>
    <t>CWR SK s.r.o.</t>
  </si>
  <si>
    <t>26F38FB397580EC1</t>
  </si>
  <si>
    <t>Štartovné na súťaži v Saint Geneviéve de Bois, turnaj Tim Essonne 2025 od 14.02.2025</t>
  </si>
  <si>
    <t>N.A.</t>
  </si>
  <si>
    <t>Comité Départemental de l´Essone de Tennis</t>
  </si>
  <si>
    <t>0100</t>
  </si>
  <si>
    <t>Konzultácia fyzioterapeuta</t>
  </si>
  <si>
    <t>741949-SK1125-4834</t>
  </si>
  <si>
    <t>Platba za taxi na letisko (z Bratislavy do Viedne) (transfer na súťaž v Saint Geneviéve de Bois), turnaj Tim Essonne 2025 od 14.02.2025</t>
  </si>
  <si>
    <t>KOČVARA A SOUKUP s.r.o.</t>
  </si>
  <si>
    <t>1081369-SK1125-13637</t>
  </si>
  <si>
    <t>Platba za taxi od výstupu z autobusu z Viedne z letiska do miesta bydliska (transfer zo súťaže v Saint Geneviéve de Bois), turnaj Tim Essonne 2025 od 14.02.2025</t>
  </si>
  <si>
    <t>Chyshko, s.r.o.</t>
  </si>
  <si>
    <t>INPL/25/02/06/01095</t>
  </si>
  <si>
    <t>Letenka z Viedne do Paríža (na súťaž v Saint Geneviéve de Bois_ (Andrej Adamović a 1 rodič Nikola Adamović), turnaj Tim Essonne 2025 od 14.02.2025</t>
  </si>
  <si>
    <t>esky.pl S.A.</t>
  </si>
  <si>
    <t>INPL/25/02/06/01093</t>
  </si>
  <si>
    <t>Doplnkové služby k letenke  (na súťaž v Saint Geneviéve de Bois_ (Andrej Adamović a 1 rodič Nikola Adamović) - oznámenie o stave letu, turnaj Tim Essonne 2025 od 14.02.2025</t>
  </si>
  <si>
    <t>INPL/25/02/06/01094</t>
  </si>
  <si>
    <t>Doplnkové služby k letenke  (na súťaž v Saint Geneviéve de Bois_ (Andrej Adamović a 1 rodič Nikola Adamović) - online odbavenie, turnaj Tim Essonne 2025 od 14.02.2025</t>
  </si>
  <si>
    <t>4400894033</t>
  </si>
  <si>
    <t>Doplnkové služby k letenke  (na súťaž v Saint Geneviéve de Bois_ (Andrej Adamović a 1 rodič Nikola Adamović) - poistenie all risk, turnaj Tim Essonne 2025 od 14.02.2025</t>
  </si>
  <si>
    <t>3201201208</t>
  </si>
  <si>
    <t>Doplnkové služby k letenke  (na súťaž v Saint Geneviéve de Bois_ (Andrej Adamović a 1 rodič Nikola Adamović) - poistenie, turnaj Tim Essonne 2025 od 14.02.2025</t>
  </si>
  <si>
    <t>INPL/25/02/19/00672</t>
  </si>
  <si>
    <t>Letenka z Paríža do Viedne (zo súťaže  v Saint Geneviéve de Bois_ (Andrej Adamović a 1 rodič Nikola Adamović), turnja Tim Essonne 2025 od 14.02.2025</t>
  </si>
  <si>
    <t>INPL/25/02/19/00671</t>
  </si>
  <si>
    <t>Doplnkové služby k letenke  (zo súťaže v  v Saint Geneviéve de Bois_ (Andrej Adamović a 1 rodič Nikola Adamović) - online odbavenie, turnja Tim Essonne 2025 od 14.02.2025</t>
  </si>
  <si>
    <t>3201207151</t>
  </si>
  <si>
    <t>Doplnkové služby k letenke  (zo súťaže v  v Saint Geneviéve de Bois_ (Andrej Adamović a 1 rodič Nikola Adamović) - poistenie, turnaj Tim Essonne 2025 od 14.02.2025</t>
  </si>
  <si>
    <t>265-428be95279</t>
  </si>
  <si>
    <t>Lístok na autobus z letiska z Viedne do Bratislavy   (zo súťaže v  v Saint Geneviéve de Bois_ (Andrej Adamović), turnja Tim Essonne 2025 od 14.02.2025</t>
  </si>
  <si>
    <t>Slovak Lines Express, a.s.</t>
  </si>
  <si>
    <t>265-428be9529a</t>
  </si>
  <si>
    <t>Lístok na autobus z letiska z Viedna do Bratislavy   (zo súťaže v  v Saint Geneviéve de Bios_ (rodič - Nikola Adamović), turnaj Tim Essonne 2025 od 14.02.2025</t>
  </si>
  <si>
    <t>Štartovné na súťaži v Košiciach (Tennis Europe), turnaj TEJT 2 U14 "JASIM CUP U14 2025 " od 09.03.2025</t>
  </si>
  <si>
    <t>Štartovné na súťaž v Košiciach (ITF), turnaj J30 Kosice, v kvalifikácii od 15.03.2025</t>
  </si>
  <si>
    <t>ITF</t>
  </si>
  <si>
    <t>258110002</t>
  </si>
  <si>
    <t>Tréningové služby za mesiac marec</t>
  </si>
  <si>
    <t>2025095</t>
  </si>
  <si>
    <t>Letenky do Porta na súťaž v Maia (začiatok turnaja 07.04.2025), turnaj 31ª Taça Internacional Maia Jovem 2025</t>
  </si>
  <si>
    <t>Sil via Fly, s.r.o.</t>
  </si>
  <si>
    <t>202503124</t>
  </si>
  <si>
    <t>Ubytovanie  v termíne 15.03.2025 - 16.03.2025 pre 2 osoby  (Andrej Adamović a 1 rodič Nikola Adamović) na turnaji v Košiciach, 1 noc,  turnaj J30 Kosice, v kvalifikácii od 15.03.2025</t>
  </si>
  <si>
    <t>32500002</t>
  </si>
  <si>
    <t>Tenisové loptičky DUNLOP FORT ALL COURT (2 balenia po 72 loptičiek)</t>
  </si>
  <si>
    <t>31813861861</t>
  </si>
  <si>
    <t>Povinné vyšetrenie u športového lekára</t>
  </si>
  <si>
    <t>Nemocnica - Staré Mesto</t>
  </si>
  <si>
    <t>202503116</t>
  </si>
  <si>
    <t>Ubytovanie  v termíne 11.03.2025 - 15.03.2025 pre 2 osoby  (Andrej Adamović a 1 rodič Nikola Adamović) na turnaji v Košiciach, 4 noci,  turnaj TEJT 2 U14 "JASIM CUP U14 2025 " od 09.03.2025</t>
  </si>
  <si>
    <t>Ubytovanie  v termíne 16.03.2025 - 19.03.2025 pre 2 osoby  (Andrej Adamović a 1 rodič Nikola Adamović), 3 noci, turnaj J30 Kosice, v kvalifikácii od 15.03.2025</t>
  </si>
  <si>
    <t>20250039</t>
  </si>
  <si>
    <t>Prenájom tenisových kurtov v centre Dudova 2, Bratislava na obdobie od 01.01.2025 do 31.03.2025</t>
  </si>
  <si>
    <t>TK Petržalka, o.z.</t>
  </si>
  <si>
    <t>FT CMT2025/002775</t>
  </si>
  <si>
    <t>Štartovné na súťaži v Maia (Portugalsko), turnaj 31ª Taça Internacional Maia Jovem 2025, turnaj od 07.04.2025</t>
  </si>
  <si>
    <t>MAIA DESPORTO</t>
  </si>
  <si>
    <t>FT CMT2025/003233</t>
  </si>
  <si>
    <t>Ubytovanie pr hráča Andreja Adamovića a 1 rodiča od 05.04.2025 do 11.04.2025,  turnaj 31ª Taça Internacional Maia Jovem 2025, turnaj od 07.04.2025, 6 nocí</t>
  </si>
  <si>
    <t>2025135</t>
  </si>
  <si>
    <t>Letenky z Porta (zo súťaže v Maia) pre hráča Andreja Adamovića a 1 rodiča,  turnaj 31ª Taça Internacional Maia Jovem 2025, turnaj od 07.04.2025</t>
  </si>
  <si>
    <t>88820223734960001</t>
  </si>
  <si>
    <t>Oblečenie (športové tričká - 2 kusy)</t>
  </si>
  <si>
    <t>20250043</t>
  </si>
  <si>
    <t>Prenájom tenisových kurtov v centre Dudova 2, Bratislava na obdobie od 01.04.2025 do 30.04.2025</t>
  </si>
  <si>
    <t>Štartovné na súťaž ETA U14 Trnava CUP 2025, turnajTEJT 2 U14 " Trnava Cup U14 2025" od 14.04.2025</t>
  </si>
  <si>
    <t>Štartovné na súťaž, turnaj TEJT 1 U14" The 32nd ENSANA Piestany Cup U14 2025" od 21.04.2025</t>
  </si>
  <si>
    <t>00000734/00000027</t>
  </si>
  <si>
    <t>Športová obuv (1 pár topánok a impregnácia)</t>
  </si>
  <si>
    <t>00000640/00000016</t>
  </si>
  <si>
    <t>11074</t>
  </si>
  <si>
    <t>Športové oblečenie a športové doplnky</t>
  </si>
  <si>
    <t>Štartovné na súťaž (Tennis Europe, Maria Lanzendorf, trvanie súťaže od 10.05.2025 do 18.05.2025)</t>
  </si>
  <si>
    <t>Tenis Europe</t>
  </si>
  <si>
    <t>MHPQRYDL-2234</t>
  </si>
  <si>
    <t>Štartovné na súťaž (Tennis Europe, Londýn, Lexus Junior International reynes Park, trvanie súťaže od 08.06.2025 do 14.06.2025)</t>
  </si>
  <si>
    <t>LTA Operations Ltd.</t>
  </si>
  <si>
    <t>224283</t>
  </si>
  <si>
    <t>Vypletací stroj</t>
  </si>
  <si>
    <t>SPORT SERVIS Robert Nagy s.r.o.</t>
  </si>
  <si>
    <t>32500006</t>
  </si>
  <si>
    <t>Wellnes masérske služby pre Andreja Adamovića v období od 01.05.2025 do 15.07.2025</t>
  </si>
  <si>
    <t>Mgr. Jana Dukátová</t>
  </si>
  <si>
    <t>AYSK-25-1101430</t>
  </si>
  <si>
    <t>Bežecká obuv - 1 pár topánok</t>
  </si>
  <si>
    <t>SK4120250464</t>
  </si>
  <si>
    <t>ABOUT YOU SE&amp;CO.KG</t>
  </si>
  <si>
    <t>INPL/25/05/29/00153</t>
  </si>
  <si>
    <t>Letenka z Bratislavy do Londýny (na súťaž v Londýne_ (Andrej Adamović a 1 rodič Nikola Adamović), turnaj (Tennis Europe, Londýn, Lexus Junior International reynes Park, trvanie súťaže od 08.06.2025 do 14.06.2025)</t>
  </si>
  <si>
    <t>3201259719</t>
  </si>
  <si>
    <t>Doplnkové služby k letenke z Bratislavy do Londýna (na súťaž v Londýne_ (Andrej Adamović a 1 rodič Nikola Adamović), turnaj (Tennis Europe, Londýn, Lexus Junior International reynes Park, trvanie súťaže od 08.06.2025 do 14.06.2025)</t>
  </si>
  <si>
    <t>INPL/25/05/29/00152</t>
  </si>
  <si>
    <t>INPL/25/06/12/001403</t>
  </si>
  <si>
    <t>Letenka z Londýna do Viedne (na súťaž v Londýne_ (Andrej Adamović a 1 rodič Nikola Adamović), turnaj (Tennis Europe, Londýn, Lexus Junior International reynes Park, trvanie súťaže od 08.06.2025 do 14.06.2025)</t>
  </si>
  <si>
    <t>INPL/25/06/12/001402</t>
  </si>
  <si>
    <t>Doplnkové služby k letenke zLondýna do Viedne (na súťaž v Londýne_ (Andrej Adamović a 1 rodič Nikola Adamović), turnaj (Tennis Europe, Londýn, Lexus Junior International reynes Park, trvanie súťaže od 08.06.2025 do 14.06.2025)</t>
  </si>
  <si>
    <t>20250091</t>
  </si>
  <si>
    <t>Prenájom tenisových kurtov v centre Dudova 2, Bratislava na obdobie od 01.07.2025 do 31.07.2025</t>
  </si>
  <si>
    <t>0296</t>
  </si>
  <si>
    <t>Fyzioterapia v centre FYZIOterapia EB s.r.o. pre Andreja Adamovića</t>
  </si>
  <si>
    <t>FYZIOterapia EB s.r.o.</t>
  </si>
  <si>
    <t>89</t>
  </si>
  <si>
    <t>Štartovné na súťaž ITF J60 Žilina (turnaj so začiatkom 28.07.2025)</t>
  </si>
  <si>
    <t>258110003</t>
  </si>
  <si>
    <t>Faktúra za tréningové služby jún a júl 2025</t>
  </si>
  <si>
    <t>Zmluva o finančnom príspevku pre talentovaného športovca, ročná hodnota zmluvy: 17600 €</t>
  </si>
  <si>
    <t>22.5.2010</t>
  </si>
  <si>
    <t>Sofia Ráchel Kočišová</t>
  </si>
  <si>
    <t>22592203</t>
  </si>
  <si>
    <t>2025022</t>
  </si>
  <si>
    <t>Hracske poplatky 11/24</t>
  </si>
  <si>
    <t>TK Slovan</t>
  </si>
  <si>
    <t>Hracske poplatky 12/24</t>
  </si>
  <si>
    <t>Hracske poplatky 1/25</t>
  </si>
  <si>
    <t>Hracske poplatky 2/25</t>
  </si>
  <si>
    <t>Hracske poplatky 3/25</t>
  </si>
  <si>
    <t>Hracske poplatky 4/25</t>
  </si>
  <si>
    <t>Hracske poplatky 5/25</t>
  </si>
  <si>
    <t>22.05.2010</t>
  </si>
  <si>
    <t>Richard Križan</t>
  </si>
  <si>
    <t>22592204</t>
  </si>
  <si>
    <t>840971188</t>
  </si>
  <si>
    <t xml:space="preserve">Tenisový tréning, kondičný tréning, individuálny tenisový tréning a fyzioterapia za obdobie 3 mesiace 12/2024-02,03/2025 </t>
  </si>
  <si>
    <t>French touch Academy, Tenniswise</t>
  </si>
  <si>
    <t>22592205</t>
  </si>
  <si>
    <t>1210001</t>
  </si>
  <si>
    <t>Ortopedické vložky do tenisiek</t>
  </si>
  <si>
    <t>JaP sport, s.r.o.</t>
  </si>
  <si>
    <t>Isotonický nápoj + Nike vesta</t>
  </si>
  <si>
    <t>GB898439743</t>
  </si>
  <si>
    <t>SportDirekt</t>
  </si>
  <si>
    <t>Yeezy tenisky - 1 ks</t>
  </si>
  <si>
    <t>Cesta BA- Košice-BA (ITF WTT J200 Košice 5.1-12.1.2025</t>
  </si>
  <si>
    <t>Ján Lorinčík</t>
  </si>
  <si>
    <t>20240064</t>
  </si>
  <si>
    <t>Ubytovanie Košíce 5.1.-6.1.2025 ( 1 noc, Max Lorinčík + Ján Lorinčík- ITF WTT J200 Košice)</t>
  </si>
  <si>
    <t>4793</t>
  </si>
  <si>
    <t>Diadem lopty 3 kartóny po 72 lôpt + 24 dóz po 3 lopty</t>
  </si>
  <si>
    <t>DE342754537</t>
  </si>
  <si>
    <t>Diadem Europe Services GmbH</t>
  </si>
  <si>
    <t>20250021</t>
  </si>
  <si>
    <t>Prenájom tenisových kurtov 1.11.2024- 31.1.2025 (80 hodín á 10 eur)</t>
  </si>
  <si>
    <t>22024</t>
  </si>
  <si>
    <t>Tenisový tréner 11-12/2024 (40 hodín á 50Eur)</t>
  </si>
  <si>
    <t>Ladislav Švarc</t>
  </si>
  <si>
    <t>32500003</t>
  </si>
  <si>
    <t>Lopty Dunlop 2 kartóny po 72 lôpt(18x4)</t>
  </si>
  <si>
    <t>Smartin s.r.o.</t>
  </si>
  <si>
    <t>1106525009</t>
  </si>
  <si>
    <t>Tenisky Nike 1 ks+ vozík na lopty 1 ks+ ponožky 3 ks</t>
  </si>
  <si>
    <t>DE365370923</t>
  </si>
  <si>
    <t>Tennis-Point Europe GmbH</t>
  </si>
  <si>
    <t>Kondičná Príprava - 10 hodín- á30 Eur</t>
  </si>
  <si>
    <t>Patrik Karla</t>
  </si>
  <si>
    <t>023699</t>
  </si>
  <si>
    <t>Adidas mikina 2 ks</t>
  </si>
  <si>
    <t>ATU25700701</t>
  </si>
  <si>
    <t>MBFO Parndorf</t>
  </si>
  <si>
    <t>Let Viedeň - Bukurešť 16.2.2025( Turnaj International Championships of Romania cat.2)</t>
  </si>
  <si>
    <t>Let  Bukurešť - Viedeň 23.2.2025( Turnaj International Championships of Romania cat.2 15.2-23.2.2025)</t>
  </si>
  <si>
    <t>11413712</t>
  </si>
  <si>
    <t>Ubytovanie Bukurešť 16.2.-17.2.2025 ( 1 noci, Max Lorinčík + Ján Lorinčík- Internacional Championships of Romania 15.2.-23.2.2025)( 1 noc 601,58 LEI)</t>
  </si>
  <si>
    <t>Editura Adevarul SA</t>
  </si>
  <si>
    <t>Ubytovanie Bukurešť 16.2.-17.2.2025 ( 3 noci, Max Lorinčík + Ján Lorinčík- Internacional Championships of Romania 15.2.-23.2.2025)( 3 noc 1804,74 LEI)</t>
  </si>
  <si>
    <t>Tenisový tréner 1-3/2025 (60 hodín á 50Eur)</t>
  </si>
  <si>
    <t>22592206</t>
  </si>
  <si>
    <t>FA2025000006</t>
  </si>
  <si>
    <t>ubytovanie Košice, ITF200, 8.1. - 12.1. 2025, 7 nocí ,2 osoby - trenér</t>
  </si>
  <si>
    <t>Apartment Holdings Slovensko s.r.o., Košice</t>
  </si>
  <si>
    <t>93</t>
  </si>
  <si>
    <t>vyletanie rakiet 3ks</t>
  </si>
  <si>
    <t>PMJ tenis s.r.o., Košice</t>
  </si>
  <si>
    <t>100</t>
  </si>
  <si>
    <t>vypletanie rakiet 1 ks</t>
  </si>
  <si>
    <t>54540</t>
  </si>
  <si>
    <t>ubytovanie Košice, HMSRU16, 12.1-15.1.2025, 2 osoby - otec</t>
  </si>
  <si>
    <t>Hotel Gloria Palac, s.r.o., Košice</t>
  </si>
  <si>
    <t>VD2025/0000781</t>
  </si>
  <si>
    <t>rehabilitácia</t>
  </si>
  <si>
    <t>Lázne Hodonín, ČR</t>
  </si>
  <si>
    <t>balík štandard 30 - masáž, fyzioterapia</t>
  </si>
  <si>
    <t>Mgr. Miloslav Bridík, Holíč</t>
  </si>
  <si>
    <t xml:space="preserve">hráčske poplatky  11-12/24- 1/25 </t>
  </si>
  <si>
    <t xml:space="preserve">TK Slávia STU Bratislava </t>
  </si>
  <si>
    <t>sono nohy</t>
  </si>
  <si>
    <t>Medirad s. r. o. Bratislava</t>
  </si>
  <si>
    <t>0058</t>
  </si>
  <si>
    <t>fyzioterapia + laser</t>
  </si>
  <si>
    <t>Moverall s. r. o., Bratislava</t>
  </si>
  <si>
    <t>0068</t>
  </si>
  <si>
    <t>20250131</t>
  </si>
  <si>
    <t>Regeneračné a rekondičné služby</t>
  </si>
  <si>
    <t>Mgr. Adam Matis, Ružomberok</t>
  </si>
  <si>
    <t>20250204</t>
  </si>
  <si>
    <t>Trenérske služby za mesiac január 2025</t>
  </si>
  <si>
    <t>DaM tennis, Kalinkovo</t>
  </si>
  <si>
    <t>20250105</t>
  </si>
  <si>
    <t>konzultácia - fyzioterapia a laser</t>
  </si>
  <si>
    <t>Dominik Šida, Ružomberok</t>
  </si>
  <si>
    <t>AYSK-25-204232</t>
  </si>
  <si>
    <t>Mikina Nike</t>
  </si>
  <si>
    <t>About you, Hamburg</t>
  </si>
  <si>
    <t>AYSK-25-211525</t>
  </si>
  <si>
    <t>ITF U18, Empire Cup 2025, Trnava, 16. - 23.2.2025, štartovné</t>
  </si>
  <si>
    <t>Empire Trnava</t>
  </si>
  <si>
    <t>0048</t>
  </si>
  <si>
    <t>240100038</t>
  </si>
  <si>
    <t>vypletanie rakiet16ks</t>
  </si>
  <si>
    <t>Vachy sport s.r.o., BA</t>
  </si>
  <si>
    <t>240100042</t>
  </si>
  <si>
    <t>vypletenie rakiet 19 ks + tenis.lopty Babolat team</t>
  </si>
  <si>
    <t>25305319</t>
  </si>
  <si>
    <t>KOMPAVA, s.r.o., Nové Mesto n.Váhom</t>
  </si>
  <si>
    <t>0002</t>
  </si>
  <si>
    <t>Kondčné testovanie</t>
  </si>
  <si>
    <t>Národné šprtové centrum Diagnostika, Bratislavaa</t>
  </si>
  <si>
    <t>Zimná tenisová príprava - február, marec (hráčske poplatky)</t>
  </si>
  <si>
    <t>kompenzačné cvičenia</t>
  </si>
  <si>
    <t>tréningové služby február 2025</t>
  </si>
  <si>
    <t>DaM tennis s. r. o., Kalinkovo</t>
  </si>
  <si>
    <t xml:space="preserve">štartovné ITF J30 Gussing, Rakúsko, JoKe-systems Open, 7. - 13. 4.2025, </t>
  </si>
  <si>
    <t>Tennis Trainings und Leistungszentrum Súdost, Gussing</t>
  </si>
  <si>
    <t>2x vypletanie rakiet J30 Rakúsko, Gussing</t>
  </si>
  <si>
    <t xml:space="preserve"> ITF j30, Gussing, Rakúsko, ubytovanie 2 osoby, 7. - 10. 4. 2025, 3 noci</t>
  </si>
  <si>
    <t>Appartement Schober, Zellenbergstrasse 27, Kukmirn</t>
  </si>
  <si>
    <t>623</t>
  </si>
  <si>
    <t xml:space="preserve"> prenájom kurtu 1 hodina</t>
  </si>
  <si>
    <t>Statin, s.r.o., Piešťany, Hlboká 92</t>
  </si>
  <si>
    <t>145</t>
  </si>
  <si>
    <t xml:space="preserve">štatovné J200 ITF Piešťany, 14. - 20. 4. 2025, </t>
  </si>
  <si>
    <t>TK Kúpele Piešťany, E. Belluša 4821/2</t>
  </si>
  <si>
    <t>Tréningové služby za mesiac 03/2025</t>
  </si>
  <si>
    <t>DaM tennis s.r.o., Kalinkovo</t>
  </si>
  <si>
    <t>Zmluva o finančnom príspevku pre športovca, ročná hodnota zmluvy: 16000 €</t>
  </si>
  <si>
    <t>13.12.2002</t>
  </si>
  <si>
    <t>Miloš KAROL</t>
  </si>
  <si>
    <t>22592207</t>
  </si>
  <si>
    <t>taxi - Špačince - Vienna (GB, Challenger, Nottingham, 6.-11.1.2025)</t>
  </si>
  <si>
    <t>Amadis, s.r.o.</t>
  </si>
  <si>
    <t>65760257</t>
  </si>
  <si>
    <t>ubytovanie, GB,Challenger Nottingham, Miloš Karol, 8.-9.1.2025 - 1 noc</t>
  </si>
  <si>
    <t>Crowne Plaza Nottingham</t>
  </si>
  <si>
    <t>vlak - Nottingham - Luton Airport (GB, Challenger, Nottingham, 6.-11.1.2025)</t>
  </si>
  <si>
    <t>trainline</t>
  </si>
  <si>
    <t>15688236</t>
  </si>
  <si>
    <t>letenka London - Bratislava (GB, Challenger, Nottingham, 6.-11.1.2025)</t>
  </si>
  <si>
    <t>Wizz Air</t>
  </si>
  <si>
    <t>taxi - Bratislava - Špačince (GB, Challenger, Nottingham, 6.-11.1.2025)</t>
  </si>
  <si>
    <t>106504722</t>
  </si>
  <si>
    <t>tenisové oblečenie</t>
  </si>
  <si>
    <t>Tennis-Point GmbH</t>
  </si>
  <si>
    <t>letenka Vienna - Paris (FR, Challenger, Quimper, 21.-26.1.2025)</t>
  </si>
  <si>
    <t>AIR FRANCE</t>
  </si>
  <si>
    <t>vlak - Paris - Quimper (FR, Challenger, Quimper, 21.-26.1.2025)</t>
  </si>
  <si>
    <t>Trainline SAS-Paris</t>
  </si>
  <si>
    <t>letenka Brest - Paris - Vienna (FR, Challenger, Quimper, 21.-26.1.2025)</t>
  </si>
  <si>
    <t>fyzio</t>
  </si>
  <si>
    <t>Mgr. Štěpánka Hrubšová</t>
  </si>
  <si>
    <t>264</t>
  </si>
  <si>
    <t>vitamíny + magnézium</t>
  </si>
  <si>
    <t>Dr.Max 221 s.r.o.</t>
  </si>
  <si>
    <t>4689</t>
  </si>
  <si>
    <t>ubytovanie, DE, M15Oberhaching, Miloš Karol, 10.-13.2.2025 - 3 noci</t>
  </si>
  <si>
    <t>Apartimo Unterhaching</t>
  </si>
  <si>
    <t>4720,4754</t>
  </si>
  <si>
    <t>ubytovanie, DE, M15Oberhaching, Miloš Karol, 13.-14.2.2025 - 1 noc</t>
  </si>
  <si>
    <t>694896</t>
  </si>
  <si>
    <t>ubytovanie, DE, M15Oberhaching, Miloš Karol, 14.-15.2.2025 - 1 noc</t>
  </si>
  <si>
    <t>SPORTSCHULE OBERHACHING</t>
  </si>
  <si>
    <t>vyúčtovanie cesty DE, Oberhaching, M15Oberhaching, Miloš Karol, 10.-16.2.2025</t>
  </si>
  <si>
    <t>Miloš Karol</t>
  </si>
  <si>
    <t>106655706</t>
  </si>
  <si>
    <t>124/25</t>
  </si>
  <si>
    <t>letenka Munich-Glasgow-Vienna (GB, Challenger, Glasgov, 17.-23.2.2025)</t>
  </si>
  <si>
    <t>MILLENNIUM TRAVEL, s.r.o.</t>
  </si>
  <si>
    <t>132/25</t>
  </si>
  <si>
    <t>letenka Vienna - Heraklion (GR,Challenger Heraklion, 3.-9.3.2025)</t>
  </si>
  <si>
    <t>ubytovanie, GR,Challenger Heraklion, Miloš Karol, 27.2.-1.3.2025 - 2 noci</t>
  </si>
  <si>
    <t xml:space="preserve">Seaside Apartments </t>
  </si>
  <si>
    <t>680357462</t>
  </si>
  <si>
    <t>Cestovné ročné poistenie</t>
  </si>
  <si>
    <t>Allianz - Slovenská poisťovňa</t>
  </si>
  <si>
    <t>ATP PLAYER ZONE</t>
  </si>
  <si>
    <t>ATP TOUR ACCOUNTING</t>
  </si>
  <si>
    <t>7</t>
  </si>
  <si>
    <t>taxi - Špačince - Vienna (GR,Challenger Heraklion, 3.-9.3.2025)</t>
  </si>
  <si>
    <t>1083</t>
  </si>
  <si>
    <t>ubytovanie, GR,Challenger Heraklion, Miloš Karol, 6.-8.3.2025 - 2 noci</t>
  </si>
  <si>
    <t>LYTTOS BEACH</t>
  </si>
  <si>
    <t>19125</t>
  </si>
  <si>
    <t>letenka Heraklion - Vienna (GR,Challenger Heraklion,10.-16.3.25)</t>
  </si>
  <si>
    <t>letenka Vienna - Neapol (ITA, Challenger, Neapol 24.-30.3.2025</t>
  </si>
  <si>
    <t>12025011</t>
  </si>
  <si>
    <t>lopty DUNLOP FORT</t>
  </si>
  <si>
    <t>PRO SPORT SK  s.r.o.</t>
  </si>
  <si>
    <t>21</t>
  </si>
  <si>
    <t>256001580</t>
  </si>
  <si>
    <t xml:space="preserve">AQUA DRY  - gripy na raketu </t>
  </si>
  <si>
    <t>PRO S PRO VERSAND GMBH</t>
  </si>
  <si>
    <t>taxi -Špačince - Vienna (ITA, Challenger, Neapol 24.-30.3.2025)</t>
  </si>
  <si>
    <t>25923</t>
  </si>
  <si>
    <t>ubytovanie, ITA,Challenger Neapol, Miloš Karol, 21.-22.3.2025 - 1 noc</t>
  </si>
  <si>
    <t>Exe Majestic Hotel</t>
  </si>
  <si>
    <t>25972</t>
  </si>
  <si>
    <t>ubytovanie, ITA,Challenger Neapol, Miloš Karol, 22.-23.3.2025 - 1 noc</t>
  </si>
  <si>
    <t>vlak Neapol - Barletta (ITA, Challenger Barletta, 31.3.-6.4.2025)</t>
  </si>
  <si>
    <t>Trainline Italia</t>
  </si>
  <si>
    <t>taxi - Barletta - Bari (ITA, Challenger Barletta 31.3.-6.4.2025)</t>
  </si>
  <si>
    <t>A.s.d. Ad Sport</t>
  </si>
  <si>
    <t>2026-0003</t>
  </si>
  <si>
    <t>ubytovanie, ITA,Challenger Barletta, Miloš Karol, 28.-29.3.2025 - 1 noc</t>
  </si>
  <si>
    <t>Hotel La Terrazza</t>
  </si>
  <si>
    <t>letenka Bari - Vienna (ITA, Challenger, Barletta 31.3.-6.4.2025)</t>
  </si>
  <si>
    <t>taxi -Vienna - Špačince (ITA, Challenger, Barletta 31.3.-6.4.2025)</t>
  </si>
  <si>
    <t>letenka Vienna - Antalya (GRE, M15Antalya 14.-20.4.2025)</t>
  </si>
  <si>
    <t>SUNEXPRESS</t>
  </si>
  <si>
    <t>8215</t>
  </si>
  <si>
    <t>vypletanie + preprava</t>
  </si>
  <si>
    <t>ERG TENIS ORG CLUB</t>
  </si>
  <si>
    <t>ubytovanie, GRE, M15Antalya, Miloš Karol, 12.-18.4.2025</t>
  </si>
  <si>
    <t>vypletanie</t>
  </si>
  <si>
    <t>30</t>
  </si>
  <si>
    <t>vyúčtovanie cesty CZ, Challenger Praha, Miloš Karol, 5.-11.5.2025</t>
  </si>
  <si>
    <t>vyúčtovanie cesty CRO, Challenger Zagreb, Miloš Karol, 12.-17.5.2025</t>
  </si>
  <si>
    <t>1106890350</t>
  </si>
  <si>
    <t>tenisové oblečenie + tenisky</t>
  </si>
  <si>
    <t>507</t>
  </si>
  <si>
    <t>nutrend výživa</t>
  </si>
  <si>
    <t>MAGNET plus, s.r.o.</t>
  </si>
  <si>
    <t>25086172</t>
  </si>
  <si>
    <t>zaťažovacia páska na tenisovú raketu</t>
  </si>
  <si>
    <t>TENNISPRO</t>
  </si>
  <si>
    <t>280-2025</t>
  </si>
  <si>
    <t>ubytovanie, AT, M15Villach, Miloš Karol, 25.-27.5.2025 - 2 noci</t>
  </si>
  <si>
    <t>Kula Comfort Rooms</t>
  </si>
  <si>
    <t>290-2025</t>
  </si>
  <si>
    <t>ubytovanie, AT, M15Villach, Miloš Karol, 27.-28.5.2025 - 1 noc</t>
  </si>
  <si>
    <t>291-2025</t>
  </si>
  <si>
    <t>ubytovanie, AT, M15Villach, Miloš Karol, 28.-29.5.2025 - 1 noc</t>
  </si>
  <si>
    <t>295-2025</t>
  </si>
  <si>
    <t>ubytovanie, AT, M15Villach, Miloš Karol, 29.-30.5.2025 - 1 noc</t>
  </si>
  <si>
    <t>vyúčtovanie cesty AT, M15Villach, Miloš Karol, 26.5.-1.6.2025</t>
  </si>
  <si>
    <t>vyúčtovanie cesty CZ,Challenger Prostejov, Miloš Karol, 2.-8.6.2025</t>
  </si>
  <si>
    <t>55</t>
  </si>
  <si>
    <t>tlmiče na rakety</t>
  </si>
  <si>
    <t>poplatok za IPIN</t>
  </si>
  <si>
    <t>ITF LICENSING</t>
  </si>
  <si>
    <t>810</t>
  </si>
  <si>
    <t>magnézium</t>
  </si>
  <si>
    <t>MADICOR, s.r.o.</t>
  </si>
  <si>
    <t>82</t>
  </si>
  <si>
    <t>výplety 2 ks</t>
  </si>
  <si>
    <t>1107069205</t>
  </si>
  <si>
    <t>tenisové tenisky + oblečenie</t>
  </si>
  <si>
    <t>vyúčtovanie cesty PL,Challenger Poznan, Miloš Karol, 16.-22.6.2025</t>
  </si>
  <si>
    <t>143</t>
  </si>
  <si>
    <t>výplety 5 ks</t>
  </si>
  <si>
    <t>SK108421910595</t>
  </si>
  <si>
    <t>bežecké tenisky + ponožky</t>
  </si>
  <si>
    <t>zalando</t>
  </si>
  <si>
    <t>Zmluva o finančnom príspevku pre športovca,W15,W50 Monastir, ročná hodnota zmluvy: 16000 €</t>
  </si>
  <si>
    <t>13.06.2003</t>
  </si>
  <si>
    <t>Radka Zelníčková</t>
  </si>
  <si>
    <t>22592208</t>
  </si>
  <si>
    <t>UL9B6Y</t>
  </si>
  <si>
    <t>Letenka Zuzana Zelníčková, turnaj w35 Glasgow, Viedeň-Edinburgh</t>
  </si>
  <si>
    <t>YKDSNB</t>
  </si>
  <si>
    <t>Letenka Radka Zelníčková, turnaj w35 Glasgow , Viedeň-Edinburgh</t>
  </si>
  <si>
    <t>3445-03-2025-0000001</t>
  </si>
  <si>
    <t>Taxi z letiska Edinburgh do Glasgow Radka Zelníčková w35 Glasgow</t>
  </si>
  <si>
    <t>382474227</t>
  </si>
  <si>
    <t xml:space="preserve">Ubytovanie Radka Zelníčková w35 Glasgow 26.1.2025-29.01.2025 , 3 noci </t>
  </si>
  <si>
    <t>Leonardo Royal Hotel Glasgow</t>
  </si>
  <si>
    <t>3445-03-2025-0000002</t>
  </si>
  <si>
    <t>Taxi na letisko Glasgow , w35 turnaj Radka Zelníčková</t>
  </si>
  <si>
    <t>5925</t>
  </si>
  <si>
    <t>Letenka Radka Zelníčková, turnaj w35 Glasgow , Glasgow-Viedeň</t>
  </si>
  <si>
    <t>MILLENNIUM TRAVEL , s.r.o.</t>
  </si>
  <si>
    <t>5825</t>
  </si>
  <si>
    <t>Letenka Zuzana Zelníčková, turnaj w35 Glasgow, Glasgow-Viedeň</t>
  </si>
  <si>
    <t>1048054847</t>
  </si>
  <si>
    <t>letenka Radka Zelníčková,turnaj W15 Monastir,Viedeň-Tunis</t>
  </si>
  <si>
    <t>1925453-7</t>
  </si>
  <si>
    <t>GO TO GATE</t>
  </si>
  <si>
    <t>1045538123</t>
  </si>
  <si>
    <t>letenka Zuzana Zelníčková,turnaj W15 Monastir,Viedeň-Tunis</t>
  </si>
  <si>
    <t>ubytovanie  Radka Zelníčková , turnaj W15 Monastir od12.01.-18.01.25,6 nocí</t>
  </si>
  <si>
    <t>SKANES FAMILY</t>
  </si>
  <si>
    <t>000389</t>
  </si>
  <si>
    <t>ubytovanie Radka Zelníčková,rutnaj W50 Tunis,od18.01.-24.01.25,6nocí</t>
  </si>
  <si>
    <t>Avenir Sportif De La Marsa</t>
  </si>
  <si>
    <t>5125</t>
  </si>
  <si>
    <t>letenka Radka Zelníčková z turnaja W50 Tunis,Tunis-Vieden</t>
  </si>
  <si>
    <t>MILLENNIUM TRAVEL,s.r.o.</t>
  </si>
  <si>
    <t>5225</t>
  </si>
  <si>
    <t>letenka Zuzana Zelníčková z turnaja W50 Tunis,Tunis-Viedeň</t>
  </si>
  <si>
    <t>trénerské služby 1-2/2025</t>
  </si>
  <si>
    <t>Marek Semjan</t>
  </si>
  <si>
    <t>54610</t>
  </si>
  <si>
    <t>ubytovanie Radka Zelníčková,turnaj W75 Altenkirchen,od 08.02.-11,02,25,3 noci</t>
  </si>
  <si>
    <t>Glockenspitze,sport-und seminarhotel</t>
  </si>
  <si>
    <t>54651</t>
  </si>
  <si>
    <t>ubytovanie Radka Zelníčková,turnaj W75 Altenkirchen,od 12.02.-13.02.25,1noc</t>
  </si>
  <si>
    <t>34223</t>
  </si>
  <si>
    <t>ubytovanie Radka Zelníčková,turnaj W75 Altenkirchen,od11.02.-12.02.25,1noc</t>
  </si>
  <si>
    <t>hotel Hammermuhle</t>
  </si>
  <si>
    <t>cestovné, turnaj W75 Altenkirchen 9.-16.2.25</t>
  </si>
  <si>
    <t>Zuzana Zelníčková</t>
  </si>
  <si>
    <t>165656575z</t>
  </si>
  <si>
    <t>letenka Radka Zelnickova w15 monastir,Budapest-Milano</t>
  </si>
  <si>
    <t>wizz</t>
  </si>
  <si>
    <t>7962425973250</t>
  </si>
  <si>
    <t>letenka Radka Zelnickova w15 monastir milano-tunis</t>
  </si>
  <si>
    <t>nouvelair</t>
  </si>
  <si>
    <t>1054335824</t>
  </si>
  <si>
    <t>letenka Zuzana Zelníckova w15monastir vieden-tunis</t>
  </si>
  <si>
    <t>go to gate</t>
  </si>
  <si>
    <t>2202223289244</t>
  </si>
  <si>
    <t>letenka Zuzana Zelníckova w15monastir tunis-vieden</t>
  </si>
  <si>
    <t>lufthansa</t>
  </si>
  <si>
    <t>2202223289243</t>
  </si>
  <si>
    <t>letenka Radka Zelnickova w15monastir tunis-vieden</t>
  </si>
  <si>
    <t>011698</t>
  </si>
  <si>
    <t>turisticka taxa za ubytovanie</t>
  </si>
  <si>
    <t>hotel Skannes family</t>
  </si>
  <si>
    <t>ubytovanie w15 monastir Radka Zelnickova od23.03.-12.04.25,21 noci</t>
  </si>
  <si>
    <t>Zmluva o finančnom príspevku pre talentovaného športovca, ročná hodnota zmluvy: 11200 €</t>
  </si>
  <si>
    <t>18.6.2009</t>
  </si>
  <si>
    <t>Dominik Mačej</t>
  </si>
  <si>
    <t>22592209</t>
  </si>
  <si>
    <t>20250035</t>
  </si>
  <si>
    <t xml:space="preserve">HMSR U16 Košice 12.-15.1.2025, ubytovanie 2 osoby (Mačej + tréner Grolmus) na 2 noci </t>
  </si>
  <si>
    <t>Penzión SET, s.r.o.</t>
  </si>
  <si>
    <t>20250182</t>
  </si>
  <si>
    <t xml:space="preserve">HMSR U18 Košice 8.-11.2.2025, ubytovanie 2 osoby (Mačej + tréner Grolmus) na 2 noci </t>
  </si>
  <si>
    <t xml:space="preserve">ITF WTT J30 TRNAVA 19.-26.1.2025, štartovné </t>
  </si>
  <si>
    <t>TC EMPIRE TRNAVA, a.s.</t>
  </si>
  <si>
    <t>0001</t>
  </si>
  <si>
    <t>Celoštátny turnaj dorastu, trieda "B" Love 4 Tennis Bratislava 22.-25.3.2025, štartovné</t>
  </si>
  <si>
    <t xml:space="preserve">ITF WTT J100 TRNAVA 16.-23.2.2025, štartovné </t>
  </si>
  <si>
    <t>2025009</t>
  </si>
  <si>
    <t xml:space="preserve">Tréningový proces v klube (IT, tréner, haly, lopty) za obdobie 12/2024-2/2025 </t>
  </si>
  <si>
    <t>2025018</t>
  </si>
  <si>
    <t xml:space="preserve">Tréningový proces v klube (IT, tréner, haly, lopty) za obdobie 3/2025 </t>
  </si>
  <si>
    <t>Zmluva o finančnom príspevku pre športovca, ročná hodnota zmluvy: 10400 €</t>
  </si>
  <si>
    <t>26.11.2009</t>
  </si>
  <si>
    <t>Nikola Farkašová</t>
  </si>
  <si>
    <t>22592210</t>
  </si>
  <si>
    <t>352</t>
  </si>
  <si>
    <t>prenájom tenisového kurtu pre hráčku Nikola Farkašová</t>
  </si>
  <si>
    <t>Baseline Sport s.r.o. Banská Bystrica</t>
  </si>
  <si>
    <t>353</t>
  </si>
  <si>
    <t>158/2024</t>
  </si>
  <si>
    <t>permanentka do posilovne za december pre Nikolu Farkašovú</t>
  </si>
  <si>
    <t>MEGAGYM Invest s.r.o. Banská Bystrica</t>
  </si>
  <si>
    <t>240101007</t>
  </si>
  <si>
    <t xml:space="preserve">kondičná príprava v FSP s.r.o. Banská bystrica pre Nikolu Farkašovú za december </t>
  </si>
  <si>
    <t xml:space="preserve">Fit sport progress s.r.o.  Banská Bystrica       </t>
  </si>
  <si>
    <t>ubytovanie na turnaji ITF J200 NTC Košice 7.1.-10.1.2025 pre otca Vincent Farkaš, 3 noci</t>
  </si>
  <si>
    <t>Hotel Crystal, Marpet s.r.o. Košice</t>
  </si>
  <si>
    <t>cestovné náhrady Banská Bystrica-Košice a späť, KIA Sportage 2 osoby, ITF J200 Košice, 7.1.-10.1.2025</t>
  </si>
  <si>
    <t>Farkaš Vincent</t>
  </si>
  <si>
    <t>0028</t>
  </si>
  <si>
    <t>aplikácia procedúry fyzikálnej terapie, Nikola Farkašová, platba v hotovosti</t>
  </si>
  <si>
    <t>PhDr. Mgr. Šárka Tomková fyzioterapeutka</t>
  </si>
  <si>
    <t>0047</t>
  </si>
  <si>
    <t>0071</t>
  </si>
  <si>
    <t>FO202500013</t>
  </si>
  <si>
    <t>kondičná príprava v FSP s.r.o. Banská bystrica pre Nikolu Farkašovú za január 2025</t>
  </si>
  <si>
    <t xml:space="preserve">Fit sport training s.r.o.  Banská Bystrica       </t>
  </si>
  <si>
    <t>0083</t>
  </si>
  <si>
    <t>0099</t>
  </si>
  <si>
    <t>0121</t>
  </si>
  <si>
    <t>15205003965923</t>
  </si>
  <si>
    <t>Tričko NIKE 2x</t>
  </si>
  <si>
    <t>ZALANDO Zvolen</t>
  </si>
  <si>
    <t>0104</t>
  </si>
  <si>
    <t>tenisové lopty</t>
  </si>
  <si>
    <t>Vachy sport s.r.o. Bratislava</t>
  </si>
  <si>
    <t>permanentka do posilovne za január 2025 pre Nikolu Farkašovú</t>
  </si>
  <si>
    <t>102025006</t>
  </si>
  <si>
    <t>fyzioterapia, február 2025</t>
  </si>
  <si>
    <t>Physiotraining s.r.o. Banská Bystrica</t>
  </si>
  <si>
    <t>327</t>
  </si>
  <si>
    <t>336</t>
  </si>
  <si>
    <t>202502051</t>
  </si>
  <si>
    <t>ubytovanie na turnaji HMSR NTC Košice, 7.2.-10.2. pre Nikola Farkašová a Vincent Farkaš, 3 noci</t>
  </si>
  <si>
    <t>CWR SK s.r.o. penzion GRAND Košice</t>
  </si>
  <si>
    <t>2500441</t>
  </si>
  <si>
    <t>ubytovanie na turnaji HMSR NTC Košice, 10.2.-11.2. pre Nikola Farkašová a Vincent Farkaš, 1 noc</t>
  </si>
  <si>
    <t>penzion BERYL Košice</t>
  </si>
  <si>
    <t>cestovné náhrady Banská Bystrica-Košice a späť, KIA Sportage 2 osoby, HMSR NTC  Košice, 8.2.-11.2.2025</t>
  </si>
  <si>
    <t>736</t>
  </si>
  <si>
    <t>vklad na turnaj ITF J100 U18 2nd EMPIRE CUP Trnava, 18.2.-23.2.2025 pre hráčku Nikola Farkašová</t>
  </si>
  <si>
    <t>32025091</t>
  </si>
  <si>
    <t>ubytovanie na turnaji ITF J100 U18 2nd EMPIRE CUP Trnava, 17.2.-20.2. 2025 pre  Nikola Farkašová a Vincent Farkaš  3 noci</t>
  </si>
  <si>
    <t>Penzion ELEMENTS, NTFC s.r.o. Trnava</t>
  </si>
  <si>
    <t>cestovné náhrady Banská Bystrica-Trnava a späť, Kia Sportage 2 osoby, ITF J100 U18 2nd EMPIRE CUP Trnava, 18.2.-23.2.2025</t>
  </si>
  <si>
    <t>2025NF02</t>
  </si>
  <si>
    <t>Odmena trénera - február 2025</t>
  </si>
  <si>
    <t>Tenisová Akadémia Edmund Pavlík Banská Bystrica</t>
  </si>
  <si>
    <t>permanentka do posilovne za február pre Nikolu Farkašovú</t>
  </si>
  <si>
    <t>25007</t>
  </si>
  <si>
    <t>mentálny koučing pre Nikolu Farkašovú, marec 2025</t>
  </si>
  <si>
    <t>Luccas s.r.o. Banská Bystrica, Lukáš Piperek</t>
  </si>
  <si>
    <t>FO202500050</t>
  </si>
  <si>
    <t>kondičná príprava v FST s.r.o. Banská bystrica pre Nikolu Farkašovú za marec 2025</t>
  </si>
  <si>
    <t>117136906</t>
  </si>
  <si>
    <t>ubytovanie na turnaji ITF J100 Juniors Hamburg 2025, 9.3.-12.3.2025 Hamburg pre Nikolu Farkašovú a Vincenta Farkaša 3 noci</t>
  </si>
  <si>
    <t>DE276731751</t>
  </si>
  <si>
    <t xml:space="preserve">Select hotel Tiefenthal, Hamburg-Nemecko    </t>
  </si>
  <si>
    <t>vklad na turnaj ITF J100 Juniors Hamburg  2025 pre hráčku Nikola Farkašová 8.3.-15.3.2025</t>
  </si>
  <si>
    <t>Deutscher Tennis Bund</t>
  </si>
  <si>
    <t>cestovné náhrady Banská Bystrica-Hamburg a späť, KIA Sportage 2 osoby, ITF J100 Juniors Hamburg 2025, 8.3.-15.3.2025</t>
  </si>
  <si>
    <t>ubytovanie na turnaji ITF J100 Hanko-Fínsko, 30.3.-4.4.2025 pre Nikolu Farkašovú a Vincenta Farkaša 5 nocí</t>
  </si>
  <si>
    <t>Valoisa kaksio puiston reunassa lähellä keskustaa Hanko-Fínsko</t>
  </si>
  <si>
    <t>2 letenky Viedeň-Helsinky pre Nikolu Farkašovú a Vincenta Farkaša 30.3.2025 na turnaj ITF J100 Hanko, Fínsko 1.4.-6.4.2025</t>
  </si>
  <si>
    <t>RYANAIR</t>
  </si>
  <si>
    <t>481</t>
  </si>
  <si>
    <t>102025013</t>
  </si>
  <si>
    <t>fyzioterapia marec 2025 pre Nikolu Farkašovú</t>
  </si>
  <si>
    <t xml:space="preserve">Physiotraining s.r.o. Banská Bystrica </t>
  </si>
  <si>
    <t>1183</t>
  </si>
  <si>
    <t>000023</t>
  </si>
  <si>
    <t>vklad na turnaj ITF J100 Hanko-Fínsko pre hráčku Nikola Farkašová 1.4.-6.4.2025</t>
  </si>
  <si>
    <t>Hangon Tenniskerho Hanko-Fínsko</t>
  </si>
  <si>
    <t>2 letenky Helsinky-Viedeň pre Nikolu Farkašovú a Vincenta Farkaša 6.4.2025 z turnaja ITF J100 Hanko, Fínsko 1.4.-6.4.2025</t>
  </si>
  <si>
    <t>187</t>
  </si>
  <si>
    <t>vklad na turnaj ITF J200 Piešťany, Ensana Slovakia Cup, 14.4.-20.4.2025 pre hráčku Nikola Farkašová</t>
  </si>
  <si>
    <t>ZU2021240543</t>
  </si>
  <si>
    <t>ubytovanie na turnaji ITF J200 Piešťany, 14.4.-16.4.2025 pre Nikolu Farkašovú a Vincenta Farkaša 2 noci</t>
  </si>
  <si>
    <t>Penzion Diana Piešťany, Interšporthotel spol. s.r.o.</t>
  </si>
  <si>
    <t>ZU2021240567</t>
  </si>
  <si>
    <t>ubytovanie na turnaji ITF J200 Piešťany, 16.4.-17.4.2025 pre Nikolu Farkašovú a Vincenta Farkaša 1 noc</t>
  </si>
  <si>
    <t>Zmluva o finančnom príspevku pre talentovaného športovca,kategória:športovec, ročná hodnota zmluvy: 10400 €</t>
  </si>
  <si>
    <t>09.01.2010</t>
  </si>
  <si>
    <t>Viktoria Nováková</t>
  </si>
  <si>
    <t>22592211</t>
  </si>
  <si>
    <t>štartovne ITF J60 Oslo, 03.03.-09.03.25</t>
  </si>
  <si>
    <t>Tennis Oslo</t>
  </si>
  <si>
    <t>štartovné ITF J60 Telde 31.3.-6.4.25</t>
  </si>
  <si>
    <t>Tennis Telde</t>
  </si>
  <si>
    <t>167</t>
  </si>
  <si>
    <t>štartovne ITF J200 Pieštany 14.04.-19.04.25</t>
  </si>
  <si>
    <t>Tenisový klub Pieštany</t>
  </si>
  <si>
    <t>PWE7KC</t>
  </si>
  <si>
    <t>letenka Krakow- Oslo,  ITF J60 Oslo 3.3-9.3.25, počet osôb 2x, Viktoria Novakova, Miroslav Novak</t>
  </si>
  <si>
    <t>GNIQUS</t>
  </si>
  <si>
    <t>letenka  Oslo-Krakow,  ITF J60 Oslo 3.3-9.3.25, počet osôb 2x, Viktoria Novakova, Miroslav Novak</t>
  </si>
  <si>
    <t>4554017141</t>
  </si>
  <si>
    <t>ubytovanie ITF J60 Oslo 3.3.-9.3.25, Forenom Aparthotel Oslo,počet nocí 3x, počet osôb 2x, Viktoria Novakova, Miroslav Novak</t>
  </si>
  <si>
    <t>2917324</t>
  </si>
  <si>
    <t>ubytovanie ITF J60 Oslo 3.3.-9.3.25, Forenom Aparthotel Oslo,počet nocí 1x, počet osôb 2x, Viktoria Novakova, Miroslav Novak</t>
  </si>
  <si>
    <t>Forenom Aparthotel Oslo</t>
  </si>
  <si>
    <t>1782004</t>
  </si>
  <si>
    <t>transport ITF J60 Oslo 3.3-9.3.25 Oslo letisko- Oslo ubytovanie, počet osôb 2x, Viktoria Novakova, Miroslav Novak</t>
  </si>
  <si>
    <t>Torp Ekspressen</t>
  </si>
  <si>
    <t>4214656</t>
  </si>
  <si>
    <t>transport ITF J60 Oslo 3.3-9.3.25  Oslo ubytovanie - Oslo Letisko, počet osôb 2x, Viktoria Novakova, Miroslav Novak</t>
  </si>
  <si>
    <t>VY Buss AS</t>
  </si>
  <si>
    <t>1842</t>
  </si>
  <si>
    <t>parkovne na letisku Krakow, ITF J60 OSLO, 3.3.-9.3.25</t>
  </si>
  <si>
    <t>MPL ServiceSp. Z o. o.</t>
  </si>
  <si>
    <t>cestovné ITF J60 Oslo 3.3.-9.3.25, Madunice-Krakow letisko- Madunice,  počet osôb 2x, Miroslav Novak, Viktoria Novakova</t>
  </si>
  <si>
    <t>Miroslav Novak</t>
  </si>
  <si>
    <t>KSF5QG</t>
  </si>
  <si>
    <t>letenka ITF J60 Telde 31.3-6.4.25, let Budapest- Grand Canaria, počet osôb 2x, Viktoria Novakova, Lukaš Dillenz</t>
  </si>
  <si>
    <t>626513932</t>
  </si>
  <si>
    <t>letenka ITF J60 Telde 31.3-6.4.25, let  Grand Canaria- Praha, počet osôb 2x, Viktoria Novakova, Lukaš Dillenz</t>
  </si>
  <si>
    <t>Kiwi</t>
  </si>
  <si>
    <t>4964825364</t>
  </si>
  <si>
    <t>ubytovanie ITF J60 Telde 31.3-6.4.25, Vico Holiday Homes, poet nocí 6x, počet osôb 2x, Viktoria Novakova, Lukaš Dillenz</t>
  </si>
  <si>
    <t>cestovne ITF J60 Telde, 31.3.-6.4.25, odvoz na letisko Budapest, počet osôb 3x, Miroslav Novak, Viktoria Novakova, Lukaš Dillenz</t>
  </si>
  <si>
    <t>cestovne ITF J60 Telde, 31.3.-6.4.25, odvoz z letisko Praha - Madunice, počet osôb 3x, Miroslav Novak, Viktoria Novakova, Lukaš Dillenz</t>
  </si>
  <si>
    <t>NOV 9682497</t>
  </si>
  <si>
    <t>ITF Licencia - Viktoria Novakova</t>
  </si>
  <si>
    <t>ITF Licensing Ltd</t>
  </si>
  <si>
    <t>1010124419</t>
  </si>
  <si>
    <t xml:space="preserve">Vitamíny </t>
  </si>
  <si>
    <t>Gym Beam</t>
  </si>
  <si>
    <t>1010269619</t>
  </si>
  <si>
    <t>Vitamíny a pomôcky na cvičenie</t>
  </si>
  <si>
    <t>2500072880</t>
  </si>
  <si>
    <t>lopty a pomocky na trening</t>
  </si>
  <si>
    <t>Sportega s.r.o.</t>
  </si>
  <si>
    <t>25FKS001164</t>
  </si>
  <si>
    <t>pomocky na cvicenie</t>
  </si>
  <si>
    <t>Kokiska s.r.o.</t>
  </si>
  <si>
    <t>363</t>
  </si>
  <si>
    <t>prenajom tenisový kurt</t>
  </si>
  <si>
    <t>Stasin s.r.o</t>
  </si>
  <si>
    <t>434</t>
  </si>
  <si>
    <t>6925012241</t>
  </si>
  <si>
    <t>Ten.lopty Dunlop Fort Clay 18doz</t>
  </si>
  <si>
    <t>Tennis-shop.sk</t>
  </si>
  <si>
    <t>Zdravotno- športova prehliadka</t>
  </si>
  <si>
    <t>TC Ambulancia s.r.o.</t>
  </si>
  <si>
    <t>2025-42823963</t>
  </si>
  <si>
    <t>letenka Bratislava-Skopje ITF J60 28.4-4.5.25</t>
  </si>
  <si>
    <t>25050300403</t>
  </si>
  <si>
    <t>letenka Skopje- Bratislava ITF J60 28.4-4.5.25</t>
  </si>
  <si>
    <t>eSky.sk</t>
  </si>
  <si>
    <t>ubytovanie ITF J60 Skopje 28.4.-4.5.25, počet  osob 2x, Viktoria Novakova, Anna Novakova</t>
  </si>
  <si>
    <t>hotel Skopje</t>
  </si>
  <si>
    <t>štartovne TE U16 cat1, Rim, 10.5-18.5.2025</t>
  </si>
  <si>
    <t>FITP</t>
  </si>
  <si>
    <t>WLG6JB</t>
  </si>
  <si>
    <t>letenka  Wien- Roma, TE U16cat1,10.5-18.5.2025 počet osôb 2x, Viktoria Novakova, Miroslav Novak</t>
  </si>
  <si>
    <t>WMYCMB</t>
  </si>
  <si>
    <t>letenka Roma-Budapest TE U16, cat1, 10.5-18.5.2025počet osob 2x, Viktoria Novakova, Miroslav Novak</t>
  </si>
  <si>
    <t>doplatok k letenke- Roma-Budapest TE U16, cat1,10.5-18.5.2025 počet osob 2x, Viktoria Novakova, Miroslav Novak</t>
  </si>
  <si>
    <t>2000069051773</t>
  </si>
  <si>
    <t>vlak z letiska Roma do hotela TE U16cat1, 10.5-18.5 pre 1 osobu</t>
  </si>
  <si>
    <t>Trenitalia</t>
  </si>
  <si>
    <t>2000069051774</t>
  </si>
  <si>
    <t>transfer hotel- letisko Roma TE U16 cat1, Roma 10.5-18.5.25 pocet osob 2x, Viktoria Novakova, Miroslav Novak</t>
  </si>
  <si>
    <t>Taxi Roma</t>
  </si>
  <si>
    <t>315</t>
  </si>
  <si>
    <t>ubytovanie TE U16 cat1, Roma, 10.5-18.5.25, počet osob 2x, pocet noci 3x Miroslav Novak, Viktoria Novakova</t>
  </si>
  <si>
    <t>Hotel Villa Maria Regina</t>
  </si>
  <si>
    <t>cestovne-  transport Madunice- Letisko budapest - Madunice v ramci akcie TE U16 cat1, 10.5-18.5.25 počet km-484</t>
  </si>
  <si>
    <t>250508912099</t>
  </si>
  <si>
    <t>transport- bus Trnava - Wien letisko -TE U16 cat 1, 10.5.-18.5.25 Roma pre Viktoria Novakova</t>
  </si>
  <si>
    <t>Levi Tour</t>
  </si>
  <si>
    <t>250508604624</t>
  </si>
  <si>
    <t>transport- bus Trnava - Wien letisko -TE U16 cat 1, 10.5.-18.5.25 Roma pre Miroslav Novak</t>
  </si>
  <si>
    <t>12078</t>
  </si>
  <si>
    <t>štartovne ITF J30 Limasol 17.5-24.5.25</t>
  </si>
  <si>
    <t>Sporting Club Limasol</t>
  </si>
  <si>
    <t>cestovne Madunice -letisko Wien a spat 2x, ITF J 30 Limasasol 17.5.-24.5.25, počet km 544</t>
  </si>
  <si>
    <t>štartovne ITF J60 Skopje 11.8-17.8.25</t>
  </si>
  <si>
    <t>Skopje jug</t>
  </si>
  <si>
    <t>202544833153</t>
  </si>
  <si>
    <t>letenky Bratislava- Skopje, ITF j60 Skopje 11.8.-17.8.25 počet osob 2x, Viktoria Novakova, Anna Novakova</t>
  </si>
  <si>
    <t>kiwi</t>
  </si>
  <si>
    <t>202544860718</t>
  </si>
  <si>
    <t>letenky  Skopje - Bratislava, ITF j60 Skopje 11.8.-17.8.25 počet osob 2x, Viktoria Novakova, Anna Novakova</t>
  </si>
  <si>
    <t>ubytovanie ITF J60 Skopje 11.8-178.25, počet  osob 2x, Viktoria Novakova, Anna Novakova</t>
  </si>
  <si>
    <t>štartovne ITF J60 Slovenska Lupca 5.8-10.8.25</t>
  </si>
  <si>
    <t>Pepas Slovenska Lupca</t>
  </si>
  <si>
    <t>cestovne Madunice - Slov. Lupca a spat 4x, ITF J60 Slovenks Lupca 5.8.-10.8.25 počet km 1384, počet osob 2x, Viktoria Novakova, Miroslav Novak</t>
  </si>
  <si>
    <t>Zmluva o finančnom príspevku pre športovca, ročná hodnota zmluvy: 9600 €</t>
  </si>
  <si>
    <t>16.12.2011</t>
  </si>
  <si>
    <t>Romana Dekanová</t>
  </si>
  <si>
    <t>22592212</t>
  </si>
  <si>
    <t>0003</t>
  </si>
  <si>
    <t>tenisové loptičky 18 tub</t>
  </si>
  <si>
    <t>Pretenis, s.r.o., Košariská 1599/94,D.Lužná</t>
  </si>
  <si>
    <t>tréningový proces 12/24</t>
  </si>
  <si>
    <t>0005</t>
  </si>
  <si>
    <t>športová masáž</t>
  </si>
  <si>
    <t>Tibor Lovišek, Skalná 5, 811 01 Bratislava</t>
  </si>
  <si>
    <t>cestovné - na MSR dorastenky Košice, 11.01. 25 Bratislava - Košice, 14.1.2025 Košice-Bratislava</t>
  </si>
  <si>
    <t>Roman Dekan</t>
  </si>
  <si>
    <t>tréningový proces 1/24</t>
  </si>
  <si>
    <t>Tenisový klub Slávia STU Bratislava, Májová 21, 850 05 Bratislava</t>
  </si>
  <si>
    <t>FVSK-2502850</t>
  </si>
  <si>
    <t>nákup fliaš na nápoje + nápoje</t>
  </si>
  <si>
    <t>Waterdrop CEE s.r.o., Sekaninova 869/3, 61400 Brno</t>
  </si>
  <si>
    <t>tréningový proces 2/24</t>
  </si>
  <si>
    <t>16372</t>
  </si>
  <si>
    <t>oblečenie- tričko 1ks, mikna 2ks</t>
  </si>
  <si>
    <t>Retailors Slovakia s.r.o., , BA</t>
  </si>
  <si>
    <t>003</t>
  </si>
  <si>
    <t>tréningový proces 1-2/24</t>
  </si>
  <si>
    <t>Pretenis, s.r.o., Košriská 1599/94,D.Lužná</t>
  </si>
  <si>
    <t>kondičné tréningy za obdobie január/február 2025</t>
  </si>
  <si>
    <t>Mgr. Peter Nedelický, Lúčna 2157/24,Lučenec</t>
  </si>
  <si>
    <t>0006</t>
  </si>
  <si>
    <t>0015</t>
  </si>
  <si>
    <t>0012</t>
  </si>
  <si>
    <t>tréningový proces 3/24</t>
  </si>
  <si>
    <t>550/SK/MAG/2025</t>
  </si>
  <si>
    <t>tenisky, 2 páry</t>
  </si>
  <si>
    <t>PL7010469498</t>
  </si>
  <si>
    <t>Strefa Tenisa Spolka (Tennis Zone)</t>
  </si>
  <si>
    <t>štartovné TEJT U14 Jasim Cup 9.3.-16.3.2025</t>
  </si>
  <si>
    <t>štartovné ITF J30 Košice 17.3.-23.3.2025</t>
  </si>
  <si>
    <t>25VF00015</t>
  </si>
  <si>
    <t>ubytovanie TEJT U 14 Košice - od 11.3.2025 - 17.3.2025 - TEJT U 14, ITF - 5 nocí, 2 osoby Romana Dekanová, Roman Dekan</t>
  </si>
  <si>
    <t>CyberGravity s.r.o., Clementisova 1, Košice</t>
  </si>
  <si>
    <t>25VF00016</t>
  </si>
  <si>
    <t>ubytovanie Košice - od 16.3.2025 - 17.3.2025 -   ITF -1 noc, 2 osoby Romana Dekanová, Roman Dekan</t>
  </si>
  <si>
    <t>štartovné TEJT U16  Sori Cup Budapešť13.4.-20.4.2025</t>
  </si>
  <si>
    <t>ROSE-2025-377</t>
  </si>
  <si>
    <t>ubytovanie Budapešť - TEJT U 14 Sori Cup, 6 nocí, 2 osoby, Romana Dekanová, Šarlota Gregorcová</t>
  </si>
  <si>
    <t>Rollmark Kft., Felso Dunasor, 1238 Budapešť</t>
  </si>
  <si>
    <t>tréningový proces 03/25</t>
  </si>
  <si>
    <t>350</t>
  </si>
  <si>
    <t>štartovné TEJT1 U U14  Ensana Piešťany 21.4.-27.4.2025</t>
  </si>
  <si>
    <t>tréningový proces 04/25</t>
  </si>
  <si>
    <t>250539</t>
  </si>
  <si>
    <t>ubytovanie  MSR dorast Žilina, ubytovanie 3 noci od 25.5.2025- 28.5.2025,  2 osoby, Romana Dekanová, Šarlota Gregorcová</t>
  </si>
  <si>
    <t>Penzión Kamélia, s.r.o., Tajovského 1, Žilina</t>
  </si>
  <si>
    <t>kondičné tréningy za obdobie marec/apríl/máj 2025</t>
  </si>
  <si>
    <t>Zmluva o finančnom príspevku pre talentovaného športovca, ročná hodnota zmluvy: 9600 €</t>
  </si>
  <si>
    <t>27.9.2010</t>
  </si>
  <si>
    <t>Juraj Kováčik</t>
  </si>
  <si>
    <t>22592213</t>
  </si>
  <si>
    <t>VP25010253393132</t>
  </si>
  <si>
    <t>Poplatok za tréningy 12/2024</t>
  </si>
  <si>
    <t>VP25010353908126</t>
  </si>
  <si>
    <t>Poplatok za tréningy 1/25</t>
  </si>
  <si>
    <t>2024013</t>
  </si>
  <si>
    <t>DaM tennis</t>
  </si>
  <si>
    <t>220842950</t>
  </si>
  <si>
    <t>nákup výpletu focus hex</t>
  </si>
  <si>
    <t>AK Sport</t>
  </si>
  <si>
    <t>1135392</t>
  </si>
  <si>
    <t>tenisová obuv</t>
  </si>
  <si>
    <t>Tennis zone/Strefa tenisa</t>
  </si>
  <si>
    <t>002996</t>
  </si>
  <si>
    <t>Mister Tennis</t>
  </si>
  <si>
    <t>VP25011566357756</t>
  </si>
  <si>
    <t>Doplatok za tréningy 1/2025</t>
  </si>
  <si>
    <t>VP25011770087252</t>
  </si>
  <si>
    <t>0024</t>
  </si>
  <si>
    <t>Vachy sport</t>
  </si>
  <si>
    <t>20250044</t>
  </si>
  <si>
    <t>tenisová obuv a výstroj</t>
  </si>
  <si>
    <t>Toro Sport</t>
  </si>
  <si>
    <t>4400062630</t>
  </si>
  <si>
    <t>Amer Sports</t>
  </si>
  <si>
    <t>20250103</t>
  </si>
  <si>
    <t>tenisový mentoring</t>
  </si>
  <si>
    <t>Pro performance</t>
  </si>
  <si>
    <t>-</t>
  </si>
  <si>
    <t>Povolenie na použitie vlastného motorového vozidla pri ITF J200 Košice (6.1.2025-12.1.2025) .z 1.1.2025 a vyúčtovanie z 15.1.2025 -  Cestovné - vlastné auto, 880 km x 0,1725 eur/km = 151 eur. Bratislava - Košice a späť</t>
  </si>
  <si>
    <t>Martin Kováčik</t>
  </si>
  <si>
    <t>28</t>
  </si>
  <si>
    <t>štartovné ITF U18 Trnava 19.1.2025 - 26.1.2025</t>
  </si>
  <si>
    <t>TC Empire Trnava</t>
  </si>
  <si>
    <t>Povolenie na použitie vlastného motorového vozidla pri ITF U18 Trnava z 15.1.2025 a vyúčtovanie z 20.1.2025 -  Cestovné - vlastné auto, 170 km x 0,1725 eur/km = 29 eur. Bratislava - Trnava a späť</t>
  </si>
  <si>
    <t>Povolenie na použitie vlastného motorového vozidla pri Halové MSR Košice (8.2.2025 - 11.2.2025) z 5.2.2025 a vyúčtovanie z 15.2.2025 -  Cestovné - vlastné auto, 880 km x 0,1725 eur/km = 151 eur. Bratislava - Košice a späť</t>
  </si>
  <si>
    <t>20250050</t>
  </si>
  <si>
    <t>tenisová obuv - hotovosť</t>
  </si>
  <si>
    <t>417</t>
  </si>
  <si>
    <t>fyzioterapia - hotovosť</t>
  </si>
  <si>
    <t>movement physio</t>
  </si>
  <si>
    <t>tenisové tréningy 1/2025</t>
  </si>
  <si>
    <t>kondičné tréningy 1/2025</t>
  </si>
  <si>
    <t>Peter Nedelický</t>
  </si>
  <si>
    <t>BC - 86JXZY86</t>
  </si>
  <si>
    <t>kondičný tréning 2/2025</t>
  </si>
  <si>
    <t>Aquathermal Senec</t>
  </si>
  <si>
    <t>3141831/3213211</t>
  </si>
  <si>
    <t>Tennis Warehouse</t>
  </si>
  <si>
    <t>20250208</t>
  </si>
  <si>
    <t>402917</t>
  </si>
  <si>
    <t>ubytovanie na turnaji dorast A Lieskovský klub 1.3.-4.3.2025 - 2 noci Juraj Kováčik a Martin Kováčik</t>
  </si>
  <si>
    <t>DPS RE</t>
  </si>
  <si>
    <t>88821208663520001</t>
  </si>
  <si>
    <t>fyzioterapia</t>
  </si>
  <si>
    <t>VP25030538068604</t>
  </si>
  <si>
    <t>4604061754</t>
  </si>
  <si>
    <t>tenisová výstroj - vaky, výplety a gripy</t>
  </si>
  <si>
    <t>2025030001</t>
  </si>
  <si>
    <t>Karavan na tenisový turnaj ITF j30 Subotica 14.4. - 20.4.2025</t>
  </si>
  <si>
    <t>M&amp;M Service company</t>
  </si>
  <si>
    <t>6210845481</t>
  </si>
  <si>
    <t>tenisvý výplet alu power black</t>
  </si>
  <si>
    <t>Allegro Slovakia</t>
  </si>
  <si>
    <t>899116</t>
  </si>
  <si>
    <t>607708865</t>
  </si>
  <si>
    <t>Tennis point</t>
  </si>
  <si>
    <t>101004851</t>
  </si>
  <si>
    <t>20250503</t>
  </si>
  <si>
    <t>VP25052960734650</t>
  </si>
  <si>
    <t>Poplatok za tréningy 4/5/2025</t>
  </si>
  <si>
    <t>Zmluva o finančnom príspevku pre talentovaného športovca, ročná hodnota zmluvy: 8000 €</t>
  </si>
  <si>
    <t>7.8.2001</t>
  </si>
  <si>
    <t>Katarína Kužmová</t>
  </si>
  <si>
    <t>22592215</t>
  </si>
  <si>
    <t>163009492Z</t>
  </si>
  <si>
    <t>Letenka, Luxemburg, W30 Katarína Kužmová, Budapest - Luxemburg 18.1.2025</t>
  </si>
  <si>
    <t>WIZZ air Hungary, Legikozlekedesi Zrt., Lechne Odon fasor 6, 1095</t>
  </si>
  <si>
    <t>1492409313389</t>
  </si>
  <si>
    <t>Letenka, Luxemburg, W30, Katarína Kužmová, Luxemburg - Budapest 23.1.2025</t>
  </si>
  <si>
    <t>Luxair S.A.,Luxembourg L-2987</t>
  </si>
  <si>
    <t>163306697Z</t>
  </si>
  <si>
    <t>Letenka, Sharm elsheik, W15, Katarína Kužmová, Budapest - Sharm elsheik 23.1.2025</t>
  </si>
  <si>
    <t>6302</t>
  </si>
  <si>
    <t>Ubytovanie, Sharm elsheik, Sharm elsheik, W15, Katarína Kužmová</t>
  </si>
  <si>
    <t>Proactive, Bld no. 85 El Sad El alie St. san stefano alex, Egypt</t>
  </si>
  <si>
    <t>164167297Z</t>
  </si>
  <si>
    <t>Letenka, Sharm elsheik, W15, Katarína Kužmová, Sharm elsheik - Budapest 13.2.2025</t>
  </si>
  <si>
    <t>2042432008929</t>
  </si>
  <si>
    <t>Letenka, Istanbul, W15 Katarína Kužmová, Viena-Istanbul 15.6.2025</t>
  </si>
  <si>
    <t>Ajet Hava Tasimaciligi Anonim Sirketi, Bakirkoy Istanbul</t>
  </si>
  <si>
    <t>2044221304539</t>
  </si>
  <si>
    <t>Letenka, Istanbul, W15 Katarína Kužmová, Istanbul-Kayseri 15.6.2025</t>
  </si>
  <si>
    <t>2044221304540</t>
  </si>
  <si>
    <t>Letenka, Istanbul, W15 Katarína Kužmová, Kayseri 15.6.2025</t>
  </si>
  <si>
    <t>ERS202500000518</t>
  </si>
  <si>
    <t>Ubytovanie, ERG Tenis Oranizasyonlari VETicaret Anonim Sikreti, Tarabya Mah.Han Cayiri Yolu SK. 29 BlockSarier/Istanbul, W15, Katarína Kužmová</t>
  </si>
  <si>
    <t>ERG Tenis Oranizasyonlari VETicaret Anonim Sikreti, Tarabya Mah.Han Cayiri Yolu SK. 29 Block Sarier/Istanbul</t>
  </si>
  <si>
    <t>Letenka, Praha, W15 Katarína Kužmová, Monastir-Praha 27.9.2025</t>
  </si>
  <si>
    <t>Dertour Group, DER Touristik CZ, a.s. Babáková 2390/2, 148 00 Praha 11, Česko</t>
  </si>
  <si>
    <t>01902047110002842376ATBERS202500000518</t>
  </si>
  <si>
    <t>Ubytovanie, Magic Life Tunisie S.A. Hotel Skanes Family resort, Monastir, W30, Katarína Kužmová</t>
  </si>
  <si>
    <t>Magic Life Tuniesie A.S., Hotel Skanes Family Resort, Locatare des fonds dexplotationet des societes anonymes societe anonyme au capital de 7000000 Monastir</t>
  </si>
  <si>
    <t>Zmluva o finančnom príspevku na šport mládeže, ročná hodnota zmluvy: 5600 €</t>
  </si>
  <si>
    <t>22592216</t>
  </si>
  <si>
    <t>2025-006</t>
  </si>
  <si>
    <t>Treningovy proces 1-3/25</t>
  </si>
  <si>
    <t>TK Kupele Piestany</t>
  </si>
  <si>
    <t>Cestovne naklady na HMSR v Bratislave</t>
  </si>
  <si>
    <t>2025-007</t>
  </si>
  <si>
    <t>2025-027</t>
  </si>
  <si>
    <t>trénerské služby 4,5,6/25</t>
  </si>
  <si>
    <t>Vyuctovanie cestovnych nakladov na turnaj v Humennom TEJT 1 U16, 27.9.25-2.10.2025</t>
  </si>
  <si>
    <t>88821201451040004</t>
  </si>
  <si>
    <t>Ubytovanie turnaj TEJT 1 U16 Humenne, 27.9.25-2.10.2025</t>
  </si>
  <si>
    <t>Imir Zdrav s.r.o.</t>
  </si>
  <si>
    <t>Zmluva o finančnom príspevku pre športovca,   , ročná hodnota zmluvy: 5600 €</t>
  </si>
  <si>
    <t>22592218</t>
  </si>
  <si>
    <t>12022025</t>
  </si>
  <si>
    <t>prenájom tenisových kurtov 11.1 2025 až 28.2.2025</t>
  </si>
  <si>
    <t>RTC,s.r.o. Lipt. Mikuláš</t>
  </si>
  <si>
    <t>2500093331</t>
  </si>
  <si>
    <t>víživové doplnky</t>
  </si>
  <si>
    <t>Dr. Max. 100 s.r.o.</t>
  </si>
  <si>
    <t>69/25</t>
  </si>
  <si>
    <t>Tenisová výstroj</t>
  </si>
  <si>
    <t>17.2.2025</t>
  </si>
  <si>
    <t>Štartovné Bad Walterrsdof 17.2.2025 až 23.2.2025 U14 cat.3</t>
  </si>
  <si>
    <t xml:space="preserve">Sportaktivpark Bad Waltersdorf </t>
  </si>
  <si>
    <t>50268</t>
  </si>
  <si>
    <t>Ubytovanie Bad Walterrsdof 16.2. až 18.2.2025, 2 osoby, 2 noci</t>
  </si>
  <si>
    <t>ATU 62180927</t>
  </si>
  <si>
    <t>Raststation Sebersdorf</t>
  </si>
  <si>
    <t>50286</t>
  </si>
  <si>
    <t>Ubytovanie Bad Walterrsdof 18.2. až 19.2.2025, 2 osoby, 1 noc</t>
  </si>
  <si>
    <t>50306</t>
  </si>
  <si>
    <t>Ubytovanie Bad Walterrsdof 19.2. až 20.2.2025 2osoby, 1 noc</t>
  </si>
  <si>
    <t>Ubytovanie Bad Walterrsdof 20.2. až 21.2.2025, 2 osoby, 1noc</t>
  </si>
  <si>
    <t>130/25</t>
  </si>
  <si>
    <t>Kondičné  tréningy 2.3.2025 až 31.3.2025</t>
  </si>
  <si>
    <t>SK Strenght conditioning s.r.o.</t>
  </si>
  <si>
    <t>Zmluva o finančnom príspevku pre športovca, ročná hodnota zmluvy: 5600 €</t>
  </si>
  <si>
    <t>22592219</t>
  </si>
  <si>
    <t>vyúčtovanie cesty-HM SR Bratislava , 3-6.1.2025, AUV, počet osôb 2</t>
  </si>
  <si>
    <t>31867</t>
  </si>
  <si>
    <t>Ubytovanie na HM SR, 3-6.1.2025, 3 noci,2 osoby</t>
  </si>
  <si>
    <t>Hotel Set s.r.o.</t>
  </si>
  <si>
    <t>vyúčtovanie cesty-tréning Martin, 7.1.2025, AUV, počet osôb 2</t>
  </si>
  <si>
    <t>36695</t>
  </si>
  <si>
    <t>prenájom haly Martin</t>
  </si>
  <si>
    <t>Tennis Sport,s.r.o.</t>
  </si>
  <si>
    <t>vyúčtovanie cesty-tréning TK Slovan Bratislava HTS , 11.1.2025, AUV, počet osôb 2</t>
  </si>
  <si>
    <t>vyúčtovanie cesty- turnaj Břeclav Open 2025, 14.1.2025, AUV, počet osôb 2</t>
  </si>
  <si>
    <t>CP5</t>
  </si>
  <si>
    <t>vyúčtovanie cesty- turnaj Břeclav Open 2025, 18.1.2025, AUV, počet osôb 2</t>
  </si>
  <si>
    <t>náklady na regeneráciu, masáž 4ks</t>
  </si>
  <si>
    <t>SAMAJ s.r.o.</t>
  </si>
  <si>
    <t>1106299524</t>
  </si>
  <si>
    <t>tenisová obuv 1ks, ponožky 3ks</t>
  </si>
  <si>
    <t>CP6</t>
  </si>
  <si>
    <t>vyúčtovanie cesty-tréning TK Slovan Bratislava HTS , 23.1.2025, AUV, počet osôb 2</t>
  </si>
  <si>
    <t>CP7</t>
  </si>
  <si>
    <t>vyúčtovanie cesty-tréning TK Slovan Bratislava HTS , 25.1.2025, AUV, počet osôb 2</t>
  </si>
  <si>
    <t>CP8</t>
  </si>
  <si>
    <t>vyúčtovanie cesty-tréning Martin, 27.1.2025, AUV, počet osôb 2</t>
  </si>
  <si>
    <t>37768</t>
  </si>
  <si>
    <t>CP9</t>
  </si>
  <si>
    <t>vyúčtovanie cesty-tréning TK Slovan Bratislava HTS , 29.1.2025, AUV, počet osôb 2</t>
  </si>
  <si>
    <t>V1</t>
  </si>
  <si>
    <t>vklad na turnaj staršie žiačky Lieskovec, 1.-4.2.2025</t>
  </si>
  <si>
    <t>Lieskovský tenisový klub</t>
  </si>
  <si>
    <t>CP10</t>
  </si>
  <si>
    <t>vyúčtovanie cesty- turnaj "A"staršie žiačky, Lieskovec, 1.2.2025, AUV, počet osob 2</t>
  </si>
  <si>
    <t>CP11</t>
  </si>
  <si>
    <t>vyúčtovanie cesty- turnaj "A"staršie žiačky, Lieskovec, 2.2.2025, AUV, počet osob 2</t>
  </si>
  <si>
    <t>CP12</t>
  </si>
  <si>
    <t>vyúčtovanie cesty- turnaj "A"staršie žiačky, Lieskovec, 3.2.2025, AUV, počet osob 2</t>
  </si>
  <si>
    <t>CP13</t>
  </si>
  <si>
    <t>vyúčtovanie cesty- turnaj "A"staršie žiačky, Lieskovec, 5.2.2025, AUV, počet osob 2</t>
  </si>
  <si>
    <t>CP14</t>
  </si>
  <si>
    <t>vyúčtovanie cesty-tréning TK Slovan Bratislava HTS , 8.2.2025, AUV, počet osôb 2</t>
  </si>
  <si>
    <t>38354</t>
  </si>
  <si>
    <t>CP15</t>
  </si>
  <si>
    <t>vyúčtovanie cesty-tréning Martin, 9.2.2025, AUV, počet osôb 2</t>
  </si>
  <si>
    <t>38379</t>
  </si>
  <si>
    <t>CP16</t>
  </si>
  <si>
    <t>vyúčtovanie cesty-tréning Martin, 10.2.2025, AUV, počet osôb 2</t>
  </si>
  <si>
    <t>38471</t>
  </si>
  <si>
    <t>platba za trénera-permanentka</t>
  </si>
  <si>
    <t>CP17</t>
  </si>
  <si>
    <t>vyúčtovanie cesty-tréning Martin, 12.2.2025, AUV, počet osôb 2</t>
  </si>
  <si>
    <t>25303231</t>
  </si>
  <si>
    <t>výživové doplnky, proteínové tyčinky 8ks, protein práškový 1ks,</t>
  </si>
  <si>
    <t>Kompava spol.s.r.o.</t>
  </si>
  <si>
    <t>5525884</t>
  </si>
  <si>
    <t>výživové doplnky, imunita Reishi</t>
  </si>
  <si>
    <t>PHARMACOPEA CZ s.r.o.</t>
  </si>
  <si>
    <t>CP18</t>
  </si>
  <si>
    <t>vyúčtovanie cesty-tréning TK Slovan Bratislava HTS , 13.2.2025, AUV, počet osôb 2</t>
  </si>
  <si>
    <t>38532</t>
  </si>
  <si>
    <t>CP19</t>
  </si>
  <si>
    <t>vyúčtovanie cesty-tréning Martin, 14.2.2025, AUV, počet osôb 2</t>
  </si>
  <si>
    <t>6255</t>
  </si>
  <si>
    <t>ubytovanie na turnaji, Bad Waltersdorf 2025, staršie žiačky, 15.2.2025-22.2.2025, 2 noci, 1soba</t>
  </si>
  <si>
    <t>6258</t>
  </si>
  <si>
    <t>ubytovanie na turnaji, Bad Waltersdorf 2025, staršie žiačky, 15.2.2025-22.2.2025,4 noci 1 osoba</t>
  </si>
  <si>
    <t>T1150885</t>
  </si>
  <si>
    <t>regenerácia, termálne bazény vstup 2 osoby</t>
  </si>
  <si>
    <t>ATU29248702</t>
  </si>
  <si>
    <t xml:space="preserve">Heiltherme Bad Waltersdorf </t>
  </si>
  <si>
    <t>38972</t>
  </si>
  <si>
    <t>prenájom haly Martin, tenisové lopty 4ks</t>
  </si>
  <si>
    <t>2025020002</t>
  </si>
  <si>
    <t>CP20</t>
  </si>
  <si>
    <t>vyúčtovnie cesty-turnaj  Sobotský pohár, staršie žiačky 24.2.2025, AUV, 2 osoby</t>
  </si>
  <si>
    <t>vklad na turnaj  Sobotský pohár, staršie žiačky 23.2.2025-2.3.2025</t>
  </si>
  <si>
    <t>Centrum Tenisowe Sobota</t>
  </si>
  <si>
    <t>18178/P/H9834</t>
  </si>
  <si>
    <t>ubytovanie 1 osoba, Sobotský pohár, staršie žiačky 23.2.2025-2.3.2025</t>
  </si>
  <si>
    <t>PL9721246233</t>
  </si>
  <si>
    <t>HPP Sp.Z.O.O.</t>
  </si>
  <si>
    <t>CP21</t>
  </si>
  <si>
    <t>vyúčtovnie cesty-turnaj  Sobotský pohár, staršie žiačky 27.2.2025, AUV, 2 osoby</t>
  </si>
  <si>
    <t>39233</t>
  </si>
  <si>
    <t>CP22</t>
  </si>
  <si>
    <t>vyúčtovanie cesty-tréning Martin, 2.3.2025, AUV, počet osôb 2</t>
  </si>
  <si>
    <t>39336</t>
  </si>
  <si>
    <t>39338</t>
  </si>
  <si>
    <t>CP23</t>
  </si>
  <si>
    <t>vyúčtovanie cesty-tréning Martin, 5.3.2025, AUV, počet osôb 2</t>
  </si>
  <si>
    <t>39404</t>
  </si>
  <si>
    <t>CP24</t>
  </si>
  <si>
    <t>vyúčtovanie cesty-tréning Martin, 6.3.2025, AUV, počet osôb 2</t>
  </si>
  <si>
    <t>39418</t>
  </si>
  <si>
    <t>39437</t>
  </si>
  <si>
    <t>CP25</t>
  </si>
  <si>
    <t>vyúčtovanie cesty-tréning Martin, 7.3.2025, AUV, počet osôb 2</t>
  </si>
  <si>
    <t>39463</t>
  </si>
  <si>
    <t>Zmluva o finančnom príspevku pre talentovaného športovca, ročná hodnota zmluvy: 5600 €</t>
  </si>
  <si>
    <t>20.01.2012</t>
  </si>
  <si>
    <t>Simona Nováková</t>
  </si>
  <si>
    <t>22592220</t>
  </si>
  <si>
    <t>štartovne TE U14 cat.2, Banska Bystica 2.3-9.3.25</t>
  </si>
  <si>
    <t>TC Baseline Banska Bystrica</t>
  </si>
  <si>
    <t>štartovne TE U14 cat.3, LTM Wien 8.4-13.4.25</t>
  </si>
  <si>
    <t>LTM Wien</t>
  </si>
  <si>
    <t>štartovne TE U16 cat.3, Adriatic Cup Veli Lošijn  17.3.-24.3.25</t>
  </si>
  <si>
    <t>Teniski Klub Lošijn</t>
  </si>
  <si>
    <t>ubytovanie TE U16cat3, + TE U14 cat 2, Veli Lošijn, počet nocí 16, počet osob 2, Simona Novakova, Lucia Novakova</t>
  </si>
  <si>
    <t>Hemetek Miryana</t>
  </si>
  <si>
    <t>4871684601</t>
  </si>
  <si>
    <t>ubytovanie TE U14 cat. 2 Banska Bystica, počet nocí 2x, počet osob 2x, Simona Novakova, Lucia Novakova</t>
  </si>
  <si>
    <t>888202053210</t>
  </si>
  <si>
    <t>štartovne TE U14 cat.1, Pieštany</t>
  </si>
  <si>
    <t>6729520301</t>
  </si>
  <si>
    <t>tenisova obuv</t>
  </si>
  <si>
    <t>Sportisimo</t>
  </si>
  <si>
    <t>0038</t>
  </si>
  <si>
    <t>ortopedicke vyšetrenie + rehabilitacie</t>
  </si>
  <si>
    <t>Vigeo s.r.o</t>
  </si>
  <si>
    <t>0168</t>
  </si>
  <si>
    <t>balik fyzio</t>
  </si>
  <si>
    <t>1225001476</t>
  </si>
  <si>
    <t xml:space="preserve">tenisova obuv + lopty </t>
  </si>
  <si>
    <t>Sportega s.r.o</t>
  </si>
  <si>
    <t>cestovne TE U14 cat 2, Breclav 12.1.-19.1.25 cesta Madunice- Breclav a spat 2x</t>
  </si>
  <si>
    <t>cestovne TE U14 cat 2, Banska Bystrica, Madunice - Banska Bystica a spat 2x</t>
  </si>
  <si>
    <t>Lucia Novakova</t>
  </si>
  <si>
    <t xml:space="preserve">cestovne TE U16 cat 3, + TE U14 cat2, Veli Lošijn, trasa Madunice - Velij Lošijn a spat </t>
  </si>
  <si>
    <t>cestovne TE U14 cat3, Wien LTM, trasa Madunice- Wien a spat 2x</t>
  </si>
  <si>
    <t>štartovné ETA U14 Trnava Cup 2025, 14.-20.4.2025</t>
  </si>
  <si>
    <t>TC Empire</t>
  </si>
  <si>
    <t>štatovne TE SC U14 Barcelona</t>
  </si>
  <si>
    <t>90384091</t>
  </si>
  <si>
    <t>ubytovanie 1x, pocet osob 2x Simona novakova, Miroslav Novak, TE SC U14 , Barcelona, 27.9.-5.10.25</t>
  </si>
  <si>
    <t>SB Hotels Barcelona</t>
  </si>
  <si>
    <t>ubytovanie 3x počet osob 2x, Simona Novakova, Miroslav Novak, TE SC U14, Barcelona 27.9-5.10.25</t>
  </si>
  <si>
    <t>TN4BPR</t>
  </si>
  <si>
    <t>letenka 1x Simona Novakova, TE SC U14, Barcelona 27.9-5.10.25 Barcelona -Wien</t>
  </si>
  <si>
    <t>T62B9B</t>
  </si>
  <si>
    <t>letenka 1x Miroslav Novak, TE SC U14, Barcelona 27.9-5.10.25 Barcelona -Wien</t>
  </si>
  <si>
    <t>6210633646</t>
  </si>
  <si>
    <t>ubytovanie Mini Studio, Cakovec TE U16 cat 2, počet noci 3x, počet osob 2x, Miroslav Novak, Simona Novakova</t>
  </si>
  <si>
    <t>22592221</t>
  </si>
  <si>
    <t>58085</t>
  </si>
  <si>
    <t>TEJT3 U14 Bad Waltersdorf - ubytovanie 16.-20.2.25 2 osoby - Matteo a Nicolas Sanson)</t>
  </si>
  <si>
    <t>TK2025336</t>
  </si>
  <si>
    <t>prenájom dvorca Draždiak BA 1.5h 1/2 16/2/25</t>
  </si>
  <si>
    <t>Mestká časť Bratislava - Petržalka</t>
  </si>
  <si>
    <t>fyzioterapeut (kompenz. cvičenia)</t>
  </si>
  <si>
    <t>Dominik Šida</t>
  </si>
  <si>
    <t>202500166</t>
  </si>
  <si>
    <t>letenky Matteo a Nicolas Sanson na tréningový pobyt v Rafa Nadal Academy (Vieden - Palma de Mallorca - Viedeň)</t>
  </si>
  <si>
    <t>Tripex, s.r.o.</t>
  </si>
  <si>
    <t>202501312</t>
  </si>
  <si>
    <t>letenky Matteo a Nicolas Sanson na tréningový pobyt v Rafa Nadal Academy (Vieden - Palma de Mallorca - Viedeň) - alikvótna čiastka</t>
  </si>
  <si>
    <t>tréningy Slávia STU Bratislava 01/25</t>
  </si>
  <si>
    <t>TK Slavia STU Bratislava</t>
  </si>
  <si>
    <t>tréningy Slávia STU Bratislava 02/25</t>
  </si>
  <si>
    <t>vyvaženie tenisovych rakiet</t>
  </si>
  <si>
    <t xml:space="preserve">Pretenis s.r.o. </t>
  </si>
  <si>
    <t>23</t>
  </si>
  <si>
    <t>vypletenie rakety</t>
  </si>
  <si>
    <t>PMJ Tenis .s.r.o.</t>
  </si>
  <si>
    <t>tréningy Slávia STU Bratislava 03/25</t>
  </si>
  <si>
    <t>fyzioterapeut</t>
  </si>
  <si>
    <t>TEJT2 Baseline Open U14 Banska Bystrica - ubytovanie 6.-7.3.25 (Matteo Sanson a A. Meluzinova - alikvotna cast)</t>
  </si>
  <si>
    <t>Baseline Sport s.r.o.</t>
  </si>
  <si>
    <t>198</t>
  </si>
  <si>
    <t>TEJT2 Baseline Open U14 Banská Bystrica - ubytovanie Baseline Penzion 3.-6.3.25 (Matteo Sanson a Alexandra Meluzinová - alikvotna cast)</t>
  </si>
  <si>
    <t>TEJT2 Baseline Open U14 Banská Bystrica 2.-9.3.2025 - štartovné</t>
  </si>
  <si>
    <t>TC Baseline Banská Bystrica</t>
  </si>
  <si>
    <t>86</t>
  </si>
  <si>
    <t>TEJT2 Baseline Open U14 Banská Bystrica - wellness Hotel Dixon</t>
  </si>
  <si>
    <t>MUDr. J. Sninský - Dixon resort</t>
  </si>
  <si>
    <t>564301</t>
  </si>
  <si>
    <t>prenájom tenisového kurtu Hotel Tenis</t>
  </si>
  <si>
    <t>Tenis Centrum</t>
  </si>
  <si>
    <t>TEJT2 U14 Košice 11.-16.3.2025 - štartovné</t>
  </si>
  <si>
    <t>2025113</t>
  </si>
  <si>
    <t>TEJT U14 Košice - ubytovanie Crystal Hotel 10.-15.3.25 (Matteo Sanson a tréner Lukáš Smoľák)</t>
  </si>
  <si>
    <t>CPD250003409</t>
  </si>
  <si>
    <t>TEJT3 Vilas Cup Palmanova ubytovanie 12.-13.4.25 (Matteo a Nicolas Sanson)</t>
  </si>
  <si>
    <t>FergusMed SL, Fergus Club Palmanova Park</t>
  </si>
  <si>
    <t>TEJT1 U14 Ensana Cup Piešťany - ubytovanie (22.-24.4.25. - Matteo a Nicolas Sanson)</t>
  </si>
  <si>
    <t>Ing. Rudolf Kovalinka (Booking.com)</t>
  </si>
  <si>
    <t>Zmluva o finančnom príspevku pre talentovaného športovca, ročná hodnota zmluvy: 4000 €</t>
  </si>
  <si>
    <t>11.10.2005</t>
  </si>
  <si>
    <t>Laura Cíleková</t>
  </si>
  <si>
    <t>22592223</t>
  </si>
  <si>
    <t>4203</t>
  </si>
  <si>
    <t>ubytovanie W15 Antalya(6-12.1), 3noci 3.-6.1.</t>
  </si>
  <si>
    <t>Megasaray Club Belek</t>
  </si>
  <si>
    <t>1111</t>
  </si>
  <si>
    <t>taxi z hotela na letisko W15 Antalya(6.-12.1.) 11.1.</t>
  </si>
  <si>
    <t>welcomepickups.com</t>
  </si>
  <si>
    <t>Let z turnaja AZT-VIE W15 Antalya(6.-12.1.) 11.1.</t>
  </si>
  <si>
    <t>Zmluva o finančnom príspevku pre športovca, ročná hodnota zmluvy: 4000 €</t>
  </si>
  <si>
    <t>20.06.2007</t>
  </si>
  <si>
    <t>Renáta Jamrichová</t>
  </si>
  <si>
    <t>22592225</t>
  </si>
  <si>
    <t>16288</t>
  </si>
  <si>
    <t>Prenájom tenisového kurtu, antuka, Fortuna Trnava</t>
  </si>
  <si>
    <t>FORTUNA IS, spol. s r.o.</t>
  </si>
  <si>
    <t>16462</t>
  </si>
  <si>
    <t>Kondičná príprava a fyzioterapia</t>
  </si>
  <si>
    <t>Sebastián Smoleňák</t>
  </si>
  <si>
    <t>24018</t>
  </si>
  <si>
    <t>16560</t>
  </si>
  <si>
    <t>22592226</t>
  </si>
  <si>
    <t>42507</t>
  </si>
  <si>
    <t>Ubytovanie turnaj M15 Cadolzburg, 1 osoba, Michal Krajčí, 10.-14.1.25, 4 noci</t>
  </si>
  <si>
    <t>DE315135164</t>
  </si>
  <si>
    <t>Hotel Forsthaus Nurnberg - Furth, GER</t>
  </si>
  <si>
    <t>42715</t>
  </si>
  <si>
    <t>Ubytovanie turnaj M15 Cadolzburg, 1 osoba, Michal Krajčí, 14.-18.1.25, 4 noci</t>
  </si>
  <si>
    <t>20.140.335</t>
  </si>
  <si>
    <t>Ubytovanie turnaj M15 Nussloch, 1 osoba, Michal Krajčí, 18.-23.1.25, 5 noci</t>
  </si>
  <si>
    <t>DE295328774</t>
  </si>
  <si>
    <t>Hotel Restaurant Felderbock, GER</t>
  </si>
  <si>
    <t>Štartovné M15 Nussloch, GER, 19.-26.1.2025</t>
  </si>
  <si>
    <t>DE243437744</t>
  </si>
  <si>
    <t>Tennis Club Nussloch, GER</t>
  </si>
  <si>
    <t>Zmluva o finančnom príspevku na šport mládeže,kategória:muži, ročná hodnota zmluvy: 4000 €</t>
  </si>
  <si>
    <t>18.02.2004</t>
  </si>
  <si>
    <t>Norbert Marošík</t>
  </si>
  <si>
    <t>22592228</t>
  </si>
  <si>
    <t>ubytovanie hotel Magasaray Hotel Belek, Turecko ITF M15 Antalya    02.01-09.01 2025</t>
  </si>
  <si>
    <t>Magasaray Hotel Belek</t>
  </si>
  <si>
    <t>ubytovanie hotel Magasaray Hotel Belek, Turecko ITF M15 Antalya     09.01.- 19.01.2025</t>
  </si>
  <si>
    <t>ubytovanie hotel Magasaray Hotel Belek, Turecko ITF M15 Antalya    06.02.-13.02 2025</t>
  </si>
  <si>
    <t>ubytovanie hotel Magasaray Hotel Belek, Turecko ITF M15 Antalya     13.02-22.02 .2025</t>
  </si>
  <si>
    <t>02.01.2006</t>
  </si>
  <si>
    <t>JAKUB MEDVEĎ</t>
  </si>
  <si>
    <t>22592229</t>
  </si>
  <si>
    <t>8125002940</t>
  </si>
  <si>
    <t>letenka Budapešť,HU/Sharm El Sheik,Egypt/turnaj M15 Soho Square F1 a F2</t>
  </si>
  <si>
    <t>pelicantravel.com, s.r.o. Bratislava</t>
  </si>
  <si>
    <t>27012025</t>
  </si>
  <si>
    <t>štartovné ITF M15 Soho Square F1/27.1.-2.2.2025</t>
  </si>
  <si>
    <t>Sharm Elskhiekh,Egypt</t>
  </si>
  <si>
    <t>001182</t>
  </si>
  <si>
    <t>ubytovanie 25.1./27.1.2025/3 noci hotel Sierra Sharm el Sheikh/turnaj M15 Soho Square F1</t>
  </si>
  <si>
    <t>001224</t>
  </si>
  <si>
    <t>ubytovanie 28.1./1.2.25/5 nocí hotel Sierra Sharm el Sheikh/turnaj M15 Soho Square F1 + F2</t>
  </si>
  <si>
    <t>001521</t>
  </si>
  <si>
    <t>ubytovanie 2.2./3.2.25/2 noci hotel Sierra Sharm el Sheikh/ turnaj M15 Soho Square F2</t>
  </si>
  <si>
    <t>03022025</t>
  </si>
  <si>
    <t>štartovné ITF M15 Soho Square F2/3.2.-9.2.2025</t>
  </si>
  <si>
    <t>369908630</t>
  </si>
  <si>
    <t>letenka Sharm El Sheik,Egypt/Budapešť,HU /turnaj M15 Soho Square F1 a F2</t>
  </si>
  <si>
    <t>Wizz Air Hungary Ltd.. Budapešť, hungary</t>
  </si>
  <si>
    <t>Zmluva o finančnom príspevku na šport mládeže, ročná hodnota zmluvy: 4000 €</t>
  </si>
  <si>
    <t>13.1.2006</t>
  </si>
  <si>
    <t>Samuel Melaga</t>
  </si>
  <si>
    <t>22592230</t>
  </si>
  <si>
    <t>163277221</t>
  </si>
  <si>
    <t>Letenka  BUD-Shamr el Shiek Melaga S.</t>
  </si>
  <si>
    <t xml:space="preserve">WIZZAIR </t>
  </si>
  <si>
    <t>163466011</t>
  </si>
  <si>
    <t>Letenka  Sharm el Shiek -BUD Melaga S.</t>
  </si>
  <si>
    <t>00094</t>
  </si>
  <si>
    <t>Ubytovanie Sharm el Sheik Samuel Melaga 1 osoba 3 noci 27.1.-2.2.25</t>
  </si>
  <si>
    <t>Siera Hotel Sharm  El Sheik</t>
  </si>
  <si>
    <t>Štartovne ITF Soho Square F1 Sharm El Sheik Qualifing entry 27.1.-2.2.25</t>
  </si>
  <si>
    <t xml:space="preserve">ITF Sharm El Sheik </t>
  </si>
  <si>
    <t>6803776977</t>
  </si>
  <si>
    <t>Cestovne poistenie Samuel Melaga</t>
  </si>
  <si>
    <t>Allianz -Slovenská poisťovňa</t>
  </si>
  <si>
    <t>24</t>
  </si>
  <si>
    <t>Štartovné muži A Odema Púchov 7.1.2025</t>
  </si>
  <si>
    <t>OZ ŠK Odema Puchov</t>
  </si>
  <si>
    <t>853</t>
  </si>
  <si>
    <t>Ubytovanie + strava  Samuel Melaga  1 osoba 3 noci 7.1.2025</t>
  </si>
  <si>
    <t>Šport Aqua Med. S.r.o. Púchov</t>
  </si>
  <si>
    <t>4400063855</t>
  </si>
  <si>
    <t>Výplety na tenisové rakety</t>
  </si>
  <si>
    <t>AMER SPORTS CR S.R.O BA</t>
  </si>
  <si>
    <t>4400063843</t>
  </si>
  <si>
    <t>TENISOVÁ OBUV</t>
  </si>
  <si>
    <t>štartovné turnaj  C muži BASELINE 15.2-19.2.2025</t>
  </si>
  <si>
    <t>TC BASELINE B.Bystrica</t>
  </si>
  <si>
    <t>štartovné turnaj  A muži Piešťany 28.6.-2.7.2025</t>
  </si>
  <si>
    <t>97999</t>
  </si>
  <si>
    <t xml:space="preserve">masáž klasicka </t>
  </si>
  <si>
    <t>36029751</t>
  </si>
  <si>
    <t>Tenis centrum Zvolen</t>
  </si>
  <si>
    <t>vyúčtov.cesty HMR Čadca Muži  7.-10.12.2024</t>
  </si>
  <si>
    <t>Vladimír Melaga</t>
  </si>
  <si>
    <t>vyúčtov.cesty turnaj A  Muži Púchov 4.-7.1.2025</t>
  </si>
  <si>
    <t>vyúčtovanie  cesty  B muži Hriňová 18.-21.1.2025</t>
  </si>
  <si>
    <t>vyúčtovanie  cesty letisko BUD-Egypt 24.-27.1.2025</t>
  </si>
  <si>
    <t>vyúčtovanie cesty LMR muži Prievidza 17.-20.5.2025</t>
  </si>
  <si>
    <t>vyúčtovanie cesty A muži Piešťany 28.6-2.7.2025</t>
  </si>
  <si>
    <t>Zmluva o finančnom príspevku pre talentovaného športovca,kategória:dorastenky, ročná hodnota zmluvy: 4000 €</t>
  </si>
  <si>
    <t>21.10.2008</t>
  </si>
  <si>
    <t xml:space="preserve">Mia Pohankova </t>
  </si>
  <si>
    <t>22592233</t>
  </si>
  <si>
    <t>92</t>
  </si>
  <si>
    <t>Fyzio</t>
  </si>
  <si>
    <t>ProClinic s.r.o.</t>
  </si>
  <si>
    <t>117</t>
  </si>
  <si>
    <t>Mentalny trener</t>
  </si>
  <si>
    <t>Skola uspechu s.r.o.</t>
  </si>
  <si>
    <t>101</t>
  </si>
  <si>
    <t>107</t>
  </si>
  <si>
    <t>Vypletenie rakiet</t>
  </si>
  <si>
    <t>0137</t>
  </si>
  <si>
    <t>209</t>
  </si>
  <si>
    <t>Sportova obuv</t>
  </si>
  <si>
    <t>N Sport s.r.o.</t>
  </si>
  <si>
    <t>38</t>
  </si>
  <si>
    <t>M concept s.r.o.</t>
  </si>
  <si>
    <t>02.08.2004</t>
  </si>
  <si>
    <t>Peter Benjamín Privara</t>
  </si>
  <si>
    <t>22592234</t>
  </si>
  <si>
    <t>50/25</t>
  </si>
  <si>
    <t>Letenky Vienna-Palma de Mallorca-Vienna, Turnaj ATP 2025</t>
  </si>
  <si>
    <t>Millennium travel s.r.o.</t>
  </si>
  <si>
    <t>4453686756</t>
  </si>
  <si>
    <t>Turnaj ATP Manacor 2025, Ubytovanie Manacor - Španielsko, 5.-9. január 2025, 4 noci</t>
  </si>
  <si>
    <t>Centre esportiu Manacor, S.L.</t>
  </si>
  <si>
    <t>RNSFP250000280</t>
  </si>
  <si>
    <t>Turnaj ATP Manacor 2025, Ubytovanie Manacor - Španielsko, 9.-10. január 2025, 1 noc</t>
  </si>
  <si>
    <t>17.6.2006</t>
  </si>
  <si>
    <t>Tomáš Talajka</t>
  </si>
  <si>
    <t>22592235</t>
  </si>
  <si>
    <t>25VF01041</t>
  </si>
  <si>
    <t>Tréningový proces 01/2025</t>
  </si>
  <si>
    <t>25VF03005</t>
  </si>
  <si>
    <t>Tréningový proces 03/2025</t>
  </si>
  <si>
    <t>Zmluva o finančnom príspevku pre talentovaného športovca, ročná hodnota zmluvy: 3200 €</t>
  </si>
  <si>
    <t>22592237</t>
  </si>
  <si>
    <t>Vklad na turnaj ITF Trnava,21.1 - 26.1 .2025</t>
  </si>
  <si>
    <t>43231243</t>
  </si>
  <si>
    <t>Vklad na turnaj ITF Oberpullendorf,14.1 - 19.1.2025</t>
  </si>
  <si>
    <t>Oberpullendorf-Rakusko</t>
  </si>
  <si>
    <t>2147862</t>
  </si>
  <si>
    <t>Ubytovanie Borsostyan Vendeghaz, 13.1 - 17.1.2025, 4 noci Sofia Barháčová</t>
  </si>
  <si>
    <t>Borostyan Vendegház,9730 Koszeg</t>
  </si>
  <si>
    <t>170225</t>
  </si>
  <si>
    <t>Vklad na Turnaj ITF Empire Cup,18.2. - 23.2.2025</t>
  </si>
  <si>
    <t>213385</t>
  </si>
  <si>
    <t>Sportova výživa</t>
  </si>
  <si>
    <t>MLO Slovakia</t>
  </si>
  <si>
    <t>1724</t>
  </si>
  <si>
    <t>Ubytovanie Cyprus Limassol, ITF 100,09.03.2025 - 17.03.2025, 6 nocí, Sofia Barháčová</t>
  </si>
  <si>
    <t>Stay Short Lets</t>
  </si>
  <si>
    <t>25073</t>
  </si>
  <si>
    <t>Letenky Oslo - Cyprus,Limassol J100,10.3. - 16.3.2025</t>
  </si>
  <si>
    <t>25030</t>
  </si>
  <si>
    <t>Letenky Cyprus - Viedeň, Cyprus,Lamassol J100,10.3. - 16.3. 2025</t>
  </si>
  <si>
    <t>157B0030369</t>
  </si>
  <si>
    <t>Ubytovanie Norsko, Oslo ITF 60,02.03.2025 - 08.03.2025,6 Noci, Sofia Barháčová</t>
  </si>
  <si>
    <t xml:space="preserve">Hotelldrift Oslo </t>
  </si>
  <si>
    <t>Zmluva o finančnom príspevku pre športovca, ročná hodnota zmluvy: 3200 €</t>
  </si>
  <si>
    <t>3.1.2008</t>
  </si>
  <si>
    <t>Marko Bekéni</t>
  </si>
  <si>
    <t>22592238</t>
  </si>
  <si>
    <t>202422</t>
  </si>
  <si>
    <t>Odmena za sluzby trenera 11/2024</t>
  </si>
  <si>
    <t>Mgr. Matúš Kráľ</t>
  </si>
  <si>
    <t>004167</t>
  </si>
  <si>
    <t>ubytovanie turnaj ITFJ60 AT-Oberpullendorf 14-19.1.2025</t>
  </si>
  <si>
    <t>JUFA Hotel Neutal</t>
  </si>
  <si>
    <t>202424</t>
  </si>
  <si>
    <t>Odmena za sluzby trenera 12/2024</t>
  </si>
  <si>
    <t xml:space="preserve">Odmena trenare pocas HMSR KE </t>
  </si>
  <si>
    <t>6723</t>
  </si>
  <si>
    <t>ubytovanie 2osoby, 4noci -turnajHMSR dorast Kosice, 8-11.2.2025</t>
  </si>
  <si>
    <t>Penzion Institut</t>
  </si>
  <si>
    <t>12345</t>
  </si>
  <si>
    <t>Startovne ITF U18 2nd Empire Cup Trnava 16-23.02.2025</t>
  </si>
  <si>
    <t>Odmena za sluzby trenera 01/2025</t>
  </si>
  <si>
    <t>Zmluva o finančnom príspevku na šport mládeže, ročná hodnota zmluvy: 3200 €</t>
  </si>
  <si>
    <t>8.6.2008</t>
  </si>
  <si>
    <t>Stella CINKANIĆOVÁ</t>
  </si>
  <si>
    <t>22592239</t>
  </si>
  <si>
    <t>1450172</t>
  </si>
  <si>
    <t xml:space="preserve"> RAKETY 3KS  YONEX</t>
  </si>
  <si>
    <t>MAX SPORT SLOVAKIA</t>
  </si>
  <si>
    <t xml:space="preserve"> TAŚKA  YONEX</t>
  </si>
  <si>
    <t xml:space="preserve"> OMOTAVKY YONEX</t>
  </si>
  <si>
    <t>1020240022</t>
  </si>
  <si>
    <t>TERAPIA  23.12.,27.12..,30.12.,2024</t>
  </si>
  <si>
    <t>SCENTIA MOTUS s.r.o.</t>
  </si>
  <si>
    <t>1020250001</t>
  </si>
  <si>
    <t>TERAPIA  8.1.a  16.1.2025.</t>
  </si>
  <si>
    <t>1792299</t>
  </si>
  <si>
    <t>Ubytovanie na Turnajoch ITF 100 a ITF 60 v ANTALYA v dňoch od 5.3.25 do 23.5.25. 1 osoba ( Stella CINKANIČOVA)</t>
  </si>
  <si>
    <t xml:space="preserve"> Hotel Club Megasaray</t>
  </si>
  <si>
    <t>21.03.2008</t>
  </si>
  <si>
    <t>Timea Gross</t>
  </si>
  <si>
    <t>22592241</t>
  </si>
  <si>
    <t>10003055590</t>
  </si>
  <si>
    <t>výživové doplnky</t>
  </si>
  <si>
    <t>GymBeam</t>
  </si>
  <si>
    <t>509</t>
  </si>
  <si>
    <t>1284</t>
  </si>
  <si>
    <t>tenisový rukáv</t>
  </si>
  <si>
    <t>SPORTVISION</t>
  </si>
  <si>
    <t>štartovné ITF60 Oberpullendorf 14.01.-19.01.2025</t>
  </si>
  <si>
    <t>TC Sport hotel Kurz</t>
  </si>
  <si>
    <t>79456</t>
  </si>
  <si>
    <t>výplet rakety</t>
  </si>
  <si>
    <t>štartovné ITF100 Trnava 16.-23.02.25</t>
  </si>
  <si>
    <t>TC EMPIRE Trnava</t>
  </si>
  <si>
    <t>25021700101</t>
  </si>
  <si>
    <t>ubytovanie ITF100 Trnava 17.2.-19.2.25 -2 noci- 1 osoba</t>
  </si>
  <si>
    <t>Sladovňa SESSLER</t>
  </si>
  <si>
    <t>10093</t>
  </si>
  <si>
    <t>tenisová raketa</t>
  </si>
  <si>
    <t>926</t>
  </si>
  <si>
    <t>posilňovacia guma</t>
  </si>
  <si>
    <t>2025123</t>
  </si>
  <si>
    <t>ubytovanie dorastenky A 01.03.-03.03.25</t>
  </si>
  <si>
    <t>BNB Management Slovakia</t>
  </si>
  <si>
    <t>91</t>
  </si>
  <si>
    <t>štartovné A dorastenky BA 01.03.-03.03.25</t>
  </si>
  <si>
    <t>Jednotka-tenisová škola,Bratislava</t>
  </si>
  <si>
    <t>1699114</t>
  </si>
  <si>
    <t>FutuNatura</t>
  </si>
  <si>
    <t>letenka ITF100 Viedeň-Antalia 10.3.-16.3.25</t>
  </si>
  <si>
    <t>SunExpress Airlines</t>
  </si>
  <si>
    <t>3333</t>
  </si>
  <si>
    <t>ubytovanie ITF100 Antalya 10.-16.3.25+ITF60 Antalya 17.3.-23.3.25 - 1 osoba</t>
  </si>
  <si>
    <t>ERG TENIS CLUB HOTEL ANTALYA</t>
  </si>
  <si>
    <t>22592242</t>
  </si>
  <si>
    <t>19</t>
  </si>
  <si>
    <t>Vypletanie rakiet na turnaji J200 NTC Košice, 1 ks, Lucia Hradecká</t>
  </si>
  <si>
    <t>PMJ Tenis s.r.o, Narcisová 17, 04011 Košice</t>
  </si>
  <si>
    <t>ubytovanie ITF J60, Oberpullendorf,      3 noci 13 -16.1.2025 , Lucia Hradecká</t>
  </si>
  <si>
    <t>Apartment 4you, Spielstrasse 31, 7350 Oberpullendorf, Rakúsko</t>
  </si>
  <si>
    <t>štartovné ITF U18 J60 Oberpullendorf, Lucia Hradecká 14 - 18.1.2025</t>
  </si>
  <si>
    <t>TC Sport Hotel Kurz, A 7350 Oberpullendorf, Stadiongasse 16</t>
  </si>
  <si>
    <t>nájom kurtov za január 2025</t>
  </si>
  <si>
    <t>Mesto Nitra, Štefániková trieda 60, 950 06 Nitra</t>
  </si>
  <si>
    <t>odmena za služby trénera 01/2025</t>
  </si>
  <si>
    <t>Andrea Hradecká, tenisový tréner</t>
  </si>
  <si>
    <t>štartovné ITF U18 J100 Trnava, Lucia Hradecká 17 - 22.2.2025</t>
  </si>
  <si>
    <t>TC EMPIRE Trnava, Hajdoczyho 11, Trnava 91701</t>
  </si>
  <si>
    <t>nájom kurtov za marec 2025</t>
  </si>
  <si>
    <t>2.1.2007</t>
  </si>
  <si>
    <t>Sára Kašťáková</t>
  </si>
  <si>
    <t>22592244</t>
  </si>
  <si>
    <t>1020250402</t>
  </si>
  <si>
    <t>Lopty72x4, Bag 1ks, Rakety3ks</t>
  </si>
  <si>
    <t>AQS-TT</t>
  </si>
  <si>
    <t>1106531167</t>
  </si>
  <si>
    <t>Tenisky ASICS</t>
  </si>
  <si>
    <t>TENNIS POINT</t>
  </si>
  <si>
    <t>Tréningový proces (január-marec2025)</t>
  </si>
  <si>
    <t>920224TM439</t>
  </si>
  <si>
    <t>Michal Brtko</t>
  </si>
  <si>
    <t>14.07.2006</t>
  </si>
  <si>
    <t>Terézia Mĺkva</t>
  </si>
  <si>
    <t>22592248</t>
  </si>
  <si>
    <t>2025-010</t>
  </si>
  <si>
    <t>treningový proces</t>
  </si>
  <si>
    <t>12669</t>
  </si>
  <si>
    <t>refexná masáž</t>
  </si>
  <si>
    <t>Relax centrum</t>
  </si>
  <si>
    <t>12810</t>
  </si>
  <si>
    <t>mäkké techniky</t>
  </si>
  <si>
    <t>12898</t>
  </si>
  <si>
    <t>reflexná masáž</t>
  </si>
  <si>
    <t>12906</t>
  </si>
  <si>
    <t>12914</t>
  </si>
  <si>
    <t>12959</t>
  </si>
  <si>
    <t>12983</t>
  </si>
  <si>
    <t>13040</t>
  </si>
  <si>
    <t>13128</t>
  </si>
  <si>
    <t>0001190</t>
  </si>
  <si>
    <t>prenájom tenisového kurtu</t>
  </si>
  <si>
    <t>Stasin s.r.o.</t>
  </si>
  <si>
    <t>0000797</t>
  </si>
  <si>
    <t>0001409</t>
  </si>
  <si>
    <t>13500</t>
  </si>
  <si>
    <t>13559</t>
  </si>
  <si>
    <t>840/SK/MAG/2025</t>
  </si>
  <si>
    <t>výplet</t>
  </si>
  <si>
    <t>Strefa Tenisa SP.Z O.O. Komandytowa</t>
  </si>
  <si>
    <t>13479</t>
  </si>
  <si>
    <t>masáž</t>
  </si>
  <si>
    <t>13276</t>
  </si>
  <si>
    <t>13387</t>
  </si>
  <si>
    <t>klasická masáž</t>
  </si>
  <si>
    <t>13251</t>
  </si>
  <si>
    <t>13262</t>
  </si>
  <si>
    <t>900</t>
  </si>
  <si>
    <t>športové oblečenie</t>
  </si>
  <si>
    <t>45106</t>
  </si>
  <si>
    <t>oblečenie športové</t>
  </si>
  <si>
    <t>NIKE Retail</t>
  </si>
  <si>
    <t>9.4.2007</t>
  </si>
  <si>
    <t>Filip Poklemba</t>
  </si>
  <si>
    <t>22592251</t>
  </si>
  <si>
    <t>2025010</t>
  </si>
  <si>
    <t>Individuálne tréningy januar 2025: 9,5 hodiny</t>
  </si>
  <si>
    <t>TK Slovan Bratislava</t>
  </si>
  <si>
    <t>Kondičná príprava trénerska činnosť-12/24-1/25; 45 tréningových jednotiek</t>
  </si>
  <si>
    <t>Performance Puzzle</t>
  </si>
  <si>
    <t>ITF J200</t>
  </si>
  <si>
    <t>štartovné ITF J200 Siauliai Lithuania,18.2-23.2.2025, hotovosť</t>
  </si>
  <si>
    <t xml:space="preserve"> ITF J200 Siauliai Lithuania,18.2-23.2.2025, hotovosť</t>
  </si>
  <si>
    <t>NVCZ7K</t>
  </si>
  <si>
    <t>letenka Vieden -Sofia FR182, 4.4.2025 18:20</t>
  </si>
  <si>
    <t>4749148U</t>
  </si>
  <si>
    <t>Ryanair, FR182</t>
  </si>
  <si>
    <t>WLYJYR</t>
  </si>
  <si>
    <t>letenka Sofia-Vieden, FR182, 8.4.2025 10:05</t>
  </si>
  <si>
    <t>Ryanair, FR3765</t>
  </si>
  <si>
    <t>76736</t>
  </si>
  <si>
    <t>Ubytovanie ITF J300 Plovdiv,  Plaza Hotel Plovdiv, 4.4-7.4.2025, 3 noci</t>
  </si>
  <si>
    <t>Biznes Group Invest Plovdiv, 369,9 BGN</t>
  </si>
  <si>
    <t>ITF J300</t>
  </si>
  <si>
    <t>štartovné ITF J300 Plovdiv, 8.4-13.4.2025</t>
  </si>
  <si>
    <t xml:space="preserve"> ITF J300 Plovdiv Bulgaria, 8.4-13.4.2025, hotovosť 100USD, kurz 1,0967</t>
  </si>
  <si>
    <t>ITF J60</t>
  </si>
  <si>
    <t>štartovné ITF J60 Dunakeszi,6.5-11.5.2025, hotovosť</t>
  </si>
  <si>
    <t>ITF J60 Dunakeszi,18.5-11.5.2025, hotovosť</t>
  </si>
  <si>
    <t>štartovné ITF J60 Budapest,13.5-18.5.2025</t>
  </si>
  <si>
    <t>ITF J60 Budapest,13.5-18.5.2025, 70 USD, kurz 1,1106</t>
  </si>
  <si>
    <t>16.5.2007</t>
  </si>
  <si>
    <t>Kiara Žabková</t>
  </si>
  <si>
    <t>22592253</t>
  </si>
  <si>
    <t>163719482Z</t>
  </si>
  <si>
    <t>ITF - W15 Sharm el Sheik 27.-2.2.25 + 3.-9.2.25, letenka Kiara žabková - Budapest - Sharm el Sheik</t>
  </si>
  <si>
    <t>Wizz air</t>
  </si>
  <si>
    <t>ITF - W15 Sharm el Sheik 27.-2.2.25 + 3.-9.2.25, letenka Kiara žabková - Sharm el Sheik-Budapest</t>
  </si>
  <si>
    <t>wizz air</t>
  </si>
  <si>
    <t>4533841467</t>
  </si>
  <si>
    <t>ITF - W15 Sharm el Sheik - ubytovanie - 2 noci- 24.-26.1.25 Kiara žabková</t>
  </si>
  <si>
    <t>4494441688</t>
  </si>
  <si>
    <t>ITF - W15 Sharm el Sheik - ubytovanie - 1 noc- 26.-27.1.25 Kiara žabková</t>
  </si>
  <si>
    <t>001621</t>
  </si>
  <si>
    <t>ITF - W15 Sharm el Sheik - ubytovanie - 2 noci- 27.-29.1.25 Kiara žabková</t>
  </si>
  <si>
    <t>Hilton Sharks Bay</t>
  </si>
  <si>
    <t>001458</t>
  </si>
  <si>
    <t>ITF - W15 Sharm el Sheik - ubytovanie - 4 noci- 29.-2.2.25 Kiara žabková</t>
  </si>
  <si>
    <t>Sierra Hotel Sharm</t>
  </si>
  <si>
    <t>25006986</t>
  </si>
  <si>
    <t>ITF - W15 Sharm el Sheik - ubytovanie - 1 noc- 2.-3.2.25 Kiara žabková</t>
  </si>
  <si>
    <t>Double tree by hilton</t>
  </si>
  <si>
    <t>Tepláková súprava - Under armour</t>
  </si>
  <si>
    <t>Facory house store Palmanova</t>
  </si>
  <si>
    <t>Zmluva o finančnom príspevku pre športovca, ročná hodnota zmluvy: 2400 €</t>
  </si>
  <si>
    <t>10.01.2009</t>
  </si>
  <si>
    <t>Dominik Gibala</t>
  </si>
  <si>
    <t>22592256</t>
  </si>
  <si>
    <t>5408387489</t>
  </si>
  <si>
    <t>tenisové loptičky Dunlop Fort all curt (2xbal po 4 ks)</t>
  </si>
  <si>
    <t>Alza.sk s.r.o.</t>
  </si>
  <si>
    <t>1744</t>
  </si>
  <si>
    <t>tenisový kurt - prenájom</t>
  </si>
  <si>
    <t>5423</t>
  </si>
  <si>
    <t>minerálna voda neperlivá</t>
  </si>
  <si>
    <t>Lidl Slovenská republika, s.r.o.</t>
  </si>
  <si>
    <t>2500012/25</t>
  </si>
  <si>
    <t>POLY TOUR PRO 125 200m VYPLET YONEX</t>
  </si>
  <si>
    <t>štartovné turnaj C dorastenci R11 ALLIANZ CUP - SNV 15.-18.2.</t>
  </si>
  <si>
    <t>Tenisovy klub 1901</t>
  </si>
  <si>
    <t>2833</t>
  </si>
  <si>
    <t>pitný režim</t>
  </si>
  <si>
    <t>Kaufland Slovenská republika v.o.s.</t>
  </si>
  <si>
    <t>štartovné turnaj B dorastencov TK JEDNOTKA CUP - BA 22.2.-24.2.</t>
  </si>
  <si>
    <t>Jednotka - tenisova skola</t>
  </si>
  <si>
    <t>0029</t>
  </si>
  <si>
    <t>ubytovanie - turnaj B dorastencov TK JEDNOTKA CUP - BA 2 osoby 1 noc 22.2.-23.2.2025</t>
  </si>
  <si>
    <t>TACHYON TECHNOLOGY pharm, s.r.o.</t>
  </si>
  <si>
    <t>040340</t>
  </si>
  <si>
    <t>clenske fitness</t>
  </si>
  <si>
    <t>SMARTFIT PRO s.r.o.</t>
  </si>
  <si>
    <t>1012</t>
  </si>
  <si>
    <t>magnesium - vyzivove doplnky</t>
  </si>
  <si>
    <t>Dr.Max 20 s.r.o.</t>
  </si>
  <si>
    <t>startovne turnaj A dorastencov LTC Lieskovec 01.-04.03.</t>
  </si>
  <si>
    <t xml:space="preserve">startovne turnaj ITF WTT J30" JASIM CUP U18 2025" KOSICE 17.-23.03. </t>
  </si>
  <si>
    <t>startovne turnaj A dorastencov  HEAD CUP - BA 22.-23.5.</t>
  </si>
  <si>
    <t>426</t>
  </si>
  <si>
    <t>sportova obuv</t>
  </si>
  <si>
    <t>043466</t>
  </si>
  <si>
    <t xml:space="preserve">clenske fitness </t>
  </si>
  <si>
    <t>10669006</t>
  </si>
  <si>
    <t>hracska registracia ITF</t>
  </si>
  <si>
    <t>88</t>
  </si>
  <si>
    <t>Zmluva o finančnom príspevku pre talentovaného športovca, ročná hodnota zmluvy: 2400 €</t>
  </si>
  <si>
    <t>1.8.2008</t>
  </si>
  <si>
    <t>Tomáš Glos</t>
  </si>
  <si>
    <t>22592257</t>
  </si>
  <si>
    <t>Odmena za sluzby trenera</t>
  </si>
  <si>
    <t>13.6.2009</t>
  </si>
  <si>
    <t>22592258</t>
  </si>
  <si>
    <t>V2                            Cp1/2025</t>
  </si>
  <si>
    <t>vyúčtovanie cesty, turnaj ITF J200 Košice, 6.-7.1.2025, AUV, počet osôb: 2 - Jozef Karas a Lucia Karasová</t>
  </si>
  <si>
    <t>V3                              Cp2/2025</t>
  </si>
  <si>
    <t>vyúčtovanie cesty, turnaj MSR ml.dorast, 12.-13.1.2025, AUV, počet osôb: 2 - Jozef Karas a Lucia Karasová</t>
  </si>
  <si>
    <t>V4                       G1-B01-1265</t>
  </si>
  <si>
    <t>vklad na turnaj ITF J30 Murská Sobota  25.- 26.1.2025 kvalifikácia  - Jozef Karas</t>
  </si>
  <si>
    <t>ITF Murská Sobota</t>
  </si>
  <si>
    <t>V5                           Hotel-1-89</t>
  </si>
  <si>
    <t>ubytovanie na turnaji ITF J30 Murská Sobota 25.1.-26.1.2025 2 osoby Jozef Karas a Lucia Karasová 2 noci</t>
  </si>
  <si>
    <t>Hotel ŠRTK Lovenjakov Dvor, Slovenia</t>
  </si>
  <si>
    <t>V6                             Cp3/2025</t>
  </si>
  <si>
    <t>vyúčtovanie cesty, turnaj ITF J30 Murská Sobota, 24.-26.1.2025, AUV, počet osôb: 2 - Jozef Karas a Lucia Karasová</t>
  </si>
  <si>
    <t>Zmluva o finančnom príspevku pre talentovaného športovca,kategória:dorastenci, ročná hodnota zmluvy: 2400 €</t>
  </si>
  <si>
    <t>12.07.2009</t>
  </si>
  <si>
    <t>Filip Kolodžej</t>
  </si>
  <si>
    <t>22592259</t>
  </si>
  <si>
    <t xml:space="preserve"> Tréningový proces január</t>
  </si>
  <si>
    <t>25010</t>
  </si>
  <si>
    <t>Tréningový proces február</t>
  </si>
  <si>
    <t>25021</t>
  </si>
  <si>
    <t>Tréningový proces marec</t>
  </si>
  <si>
    <t>251000165</t>
  </si>
  <si>
    <t>Tenisový vak 1ks</t>
  </si>
  <si>
    <t>BOZISPORT,s.r.o.(Tenislife.cz)</t>
  </si>
  <si>
    <t>25012546</t>
  </si>
  <si>
    <t>Tenisové rakety 4ks</t>
  </si>
  <si>
    <t>CS40138</t>
  </si>
  <si>
    <t>TENISPRO.eu</t>
  </si>
  <si>
    <t xml:space="preserve">Ubytovanie D.Streda,3 noci,2 os, 24.1.-27.1.2025, Turnaj dorastenci B </t>
  </si>
  <si>
    <t>GROUP JaD s.r.o.</t>
  </si>
  <si>
    <t>19012025</t>
  </si>
  <si>
    <t xml:space="preserve">ITF U18 1st EMPIRE CUP U18  21.1 - 26.1. 2025-štartovné </t>
  </si>
  <si>
    <t xml:space="preserve"> TC EMPIRE Trnava a.s.</t>
  </si>
  <si>
    <t>1442025</t>
  </si>
  <si>
    <t>Tennis Europe Junior Tour Sori Cup  13.4 -20.4.2025 štartovné- Budapešť</t>
  </si>
  <si>
    <t>Tennis Europe Junior Tour Budapešť</t>
  </si>
  <si>
    <t>17042025</t>
  </si>
  <si>
    <t>Ubytovanie Budapešť,2noci,2 os, 15.4.-17.4.2025,Sori cup</t>
  </si>
  <si>
    <t>Tang house</t>
  </si>
  <si>
    <t>5.8.2009</t>
  </si>
  <si>
    <t>Samuel Alexander Krajčír</t>
  </si>
  <si>
    <t>22592260</t>
  </si>
  <si>
    <t>tréningový proces 1/25</t>
  </si>
  <si>
    <t>Tenisový klub Slávia STU Bratislava</t>
  </si>
  <si>
    <t>tréningový proces 2/25</t>
  </si>
  <si>
    <t>tréningový proces 3/25</t>
  </si>
  <si>
    <t>1120250106</t>
  </si>
  <si>
    <t>ubytovanie R11 Allianz Cup, 15.-18.2 2025, 2noci, 1osoba</t>
  </si>
  <si>
    <t>Metropol Invest, a.s.</t>
  </si>
  <si>
    <t>ubytovanie turnaj triedy A,1.-4.3.2025 , 1 noc, 1osoba</t>
  </si>
  <si>
    <t>ALMADA, spol. s r.o.</t>
  </si>
  <si>
    <t>individiuálny tréning 1/25</t>
  </si>
  <si>
    <t xml:space="preserve">TK Slovan Bratislava </t>
  </si>
  <si>
    <t>2025012</t>
  </si>
  <si>
    <t>individiuálny tréning 2/25</t>
  </si>
  <si>
    <t>6.6.2009</t>
  </si>
  <si>
    <t>Tomáš Krajčovič</t>
  </si>
  <si>
    <t>22592261</t>
  </si>
  <si>
    <t>25VF01006</t>
  </si>
  <si>
    <t xml:space="preserve">Tréningy - 1 mesiac, zimná sezóna </t>
  </si>
  <si>
    <t>54527</t>
  </si>
  <si>
    <t>Ubytovanie -  Halové MSR, 2 os., 2 noci</t>
  </si>
  <si>
    <t>Hotel Gloria Palace, s.r.o.</t>
  </si>
  <si>
    <t>ITF WTT J100 U18 2025 - štart., 16.2.25</t>
  </si>
  <si>
    <t>2025017</t>
  </si>
  <si>
    <t>Dunlop Fort All Court TS, 4 kart. - 77ks</t>
  </si>
  <si>
    <t>25.6.2008</t>
  </si>
  <si>
    <t>Radovan Kriško</t>
  </si>
  <si>
    <t>22592262</t>
  </si>
  <si>
    <t>0000140</t>
  </si>
  <si>
    <t>ubytovanie MSR dorast Košice 7.-9.2.2025   /2 noci,3 osoby/</t>
  </si>
  <si>
    <t>tenisové tréningy február,marec 2025/20hod/</t>
  </si>
  <si>
    <t>Tatiana Krišková</t>
  </si>
  <si>
    <t>Vklad ITF 30 Trnava 19.-26.1.2025</t>
  </si>
  <si>
    <t>TC EMPIRE TRNAVA a.s.</t>
  </si>
  <si>
    <t>1946-11-10</t>
  </si>
  <si>
    <t>Ubytovanie ITF 300 2 noci 2 osoby/28.-29.3.2025/</t>
  </si>
  <si>
    <t>Valamar Diamant Hotel&amp;Residence</t>
  </si>
  <si>
    <t>Vklad ITF 300 29.3.-4.4.2025</t>
  </si>
  <si>
    <t>Vrsar Tenis Klub DEC</t>
  </si>
  <si>
    <t>185</t>
  </si>
  <si>
    <t>Vklad ITF 200 Piešťany 14.-19.4.2025</t>
  </si>
  <si>
    <t>Vklad ITF 30  Szekesfehervar 19.-25.4.2025</t>
  </si>
  <si>
    <t>Szekesfehervar Hungary</t>
  </si>
  <si>
    <t>15.7.2009</t>
  </si>
  <si>
    <t>Vanesa Mrázová</t>
  </si>
  <si>
    <t>22592264</t>
  </si>
  <si>
    <t>nájom kurtov 01,02,03/2025</t>
  </si>
  <si>
    <t>LTC Hodonín, spolek</t>
  </si>
  <si>
    <t>vklad na turnaj, ODEMA CUP,                 4.-7.1.2025</t>
  </si>
  <si>
    <t>OZ ŠK Odema</t>
  </si>
  <si>
    <t>vklad na turnaj, J30 TRNAVA 1. EMPIRE CUP U18 2025, 19.-26.1.2025</t>
  </si>
  <si>
    <t>TC Empire Trnava, a.s.</t>
  </si>
  <si>
    <t>B38</t>
  </si>
  <si>
    <t>vklad na turnaj, TENNIS POINT CUP 2025, 15.-18.2.2025</t>
  </si>
  <si>
    <t>TK Žilina</t>
  </si>
  <si>
    <t>0098</t>
  </si>
  <si>
    <t>vklad na turnaj, JEDNOTKA CUP, 1.-4.3.2025</t>
  </si>
  <si>
    <t>Jednotka - tenisová škola</t>
  </si>
  <si>
    <t>vklad na turnaj, TENKUR CUP 2025, 8.-11.3.2025</t>
  </si>
  <si>
    <t>TK Tenkur Trenčín</t>
  </si>
  <si>
    <t>1106586592</t>
  </si>
  <si>
    <t>tenisová obuv babolat</t>
  </si>
  <si>
    <t>45</t>
  </si>
  <si>
    <t>preventívna prehliadka</t>
  </si>
  <si>
    <t>SPORTMED, s.r.o.</t>
  </si>
  <si>
    <t>vklad na turnaj, J30 GUESSING JOKE SYSTEMS OPEN 2025, 7.-13.4.2025</t>
  </si>
  <si>
    <t>GUESSING</t>
  </si>
  <si>
    <t>33</t>
  </si>
  <si>
    <t>vklad na turnaj, J200 PIEŠŤANY 46. ROČNÍK ENSANA SLOVAKIA CUP U18 2025, 14.-20.4.2025</t>
  </si>
  <si>
    <t>5411119690</t>
  </si>
  <si>
    <t>Omotávka na raketu</t>
  </si>
  <si>
    <t>12,5,2009</t>
  </si>
  <si>
    <t>Flóra Rablánska</t>
  </si>
  <si>
    <t>22592267</t>
  </si>
  <si>
    <t>202504</t>
  </si>
  <si>
    <t xml:space="preserve">Odmena trénera za odtrénovane hodiny 24h*20 </t>
  </si>
  <si>
    <t>Mgr.Matúš Kráľ</t>
  </si>
  <si>
    <t>Štartovné J200 Piešťany 14-20.4.2025</t>
  </si>
  <si>
    <t>Tenisový klub Kupele Piešťany</t>
  </si>
  <si>
    <t>1106763528</t>
  </si>
  <si>
    <t>Bidi Badu tričko 1ks,Bidi Badu tričko 1ks,Bidi Badu tričko 1ks,Bidi Badu šortky 1ks,Bidi Badu šortky 1ks,Nike tričko1ks,Bidi Badu šortky 1ks,Asics tenisky1ks</t>
  </si>
  <si>
    <t>Tenis -Point Europe GmbH</t>
  </si>
  <si>
    <t>202506</t>
  </si>
  <si>
    <t xml:space="preserve">Odmena trénera za odtrénovane hodiny 13*20 </t>
  </si>
  <si>
    <t>8.7.2009</t>
  </si>
  <si>
    <t>Sofia Sedláková</t>
  </si>
  <si>
    <t>22592268</t>
  </si>
  <si>
    <t>202501/474</t>
  </si>
  <si>
    <t>Vstupy do fitness centra</t>
  </si>
  <si>
    <t>MM SIPKA, s.r.o.</t>
  </si>
  <si>
    <t>202501/385</t>
  </si>
  <si>
    <t>4Fizjo - penový valec</t>
  </si>
  <si>
    <t>AYSK-25-86171</t>
  </si>
  <si>
    <t>Tepláková súprava</t>
  </si>
  <si>
    <t>ABOUT YOU SE &amp; CO. KG</t>
  </si>
  <si>
    <t>65EX0007</t>
  </si>
  <si>
    <t>Triko  AD</t>
  </si>
  <si>
    <t>527</t>
  </si>
  <si>
    <t>Vstup - tenisová hala</t>
  </si>
  <si>
    <t>Jarmila Čepelová - TENIS-KOMPLEX</t>
  </si>
  <si>
    <t>202502/86</t>
  </si>
  <si>
    <t>202502/491</t>
  </si>
  <si>
    <t>Výživové doplnky</t>
  </si>
  <si>
    <t>202502/369</t>
  </si>
  <si>
    <t>Doplnok výživy</t>
  </si>
  <si>
    <t>Štartovné ITF WTT J30" JASIM CUP U18 2025" J30 Košice. 17.3.2025 - 23.3.2025</t>
  </si>
  <si>
    <t>Štartovné ITF U18 "2nd EMPIRE CUP U18 2025". 16.2.2025 - 23.2 2025</t>
  </si>
  <si>
    <t>0072</t>
  </si>
  <si>
    <t>Štartovné JEDNOTKA CUP dorastenky TK JEDNOTKA. 1.3.2025 - 4.3.2025</t>
  </si>
  <si>
    <t>202503/254</t>
  </si>
  <si>
    <t>Štartovné O KRÁĽOVNÚ HARDKURTU 2025 TJ Sokol Prešov. 22.3.2025 - 25.3.2025</t>
  </si>
  <si>
    <t>Telovýchovná jednota SOKOL PREŠOV</t>
  </si>
  <si>
    <t>192</t>
  </si>
  <si>
    <t>Doplatok štartovného J200 Piešťany The 46th ENSANA Slovakia Cup U18 2025. 14.4.2025 - 20.4.2025</t>
  </si>
  <si>
    <t>Štartovné J200 Piešťany The 46th ENSANA Slovakia Cup U18 2025. 14.4.2025 - 20.4.2026</t>
  </si>
  <si>
    <t>1173007/SK</t>
  </si>
  <si>
    <t>Tenisová obuv Asics Gel-Challenger 14 Clay</t>
  </si>
  <si>
    <t>STREFA TENISA SP Z O.O. SP. KOMANDYTOWA Tennis Zone</t>
  </si>
  <si>
    <t>Tenisový klub Slovan Galanta</t>
  </si>
  <si>
    <t>202504/197</t>
  </si>
  <si>
    <t>Pitný režim</t>
  </si>
  <si>
    <t>Vstup do fitness centra</t>
  </si>
  <si>
    <t>202504/140</t>
  </si>
  <si>
    <t>202504/307</t>
  </si>
  <si>
    <t>Permanentka do fitness centra</t>
  </si>
  <si>
    <t>17.10.2009</t>
  </si>
  <si>
    <t>Samuel Sýkora</t>
  </si>
  <si>
    <t>22592270</t>
  </si>
  <si>
    <t>20250189</t>
  </si>
  <si>
    <t>Tenisový tréningový proces 01/2025</t>
  </si>
  <si>
    <t>01/02/2008</t>
  </si>
  <si>
    <t>Martin Šuchter</t>
  </si>
  <si>
    <t>22592271</t>
  </si>
  <si>
    <t>2692053179</t>
  </si>
  <si>
    <t>tenisova obuv 2 pary, vyplet 200m</t>
  </si>
  <si>
    <t>ATU76829648</t>
  </si>
  <si>
    <t>HEAD</t>
  </si>
  <si>
    <t>oddielovy prispevok TK Dranam</t>
  </si>
  <si>
    <t>TK Dranam Kosice</t>
  </si>
  <si>
    <t>2692053824</t>
  </si>
  <si>
    <t>tenisove rakety Gravity MP 2025 2ks</t>
  </si>
  <si>
    <t>2692054824</t>
  </si>
  <si>
    <t>tenisova raketa head gravity tour 2025</t>
  </si>
  <si>
    <t>30.01.2009</t>
  </si>
  <si>
    <t>Timotej Turóci</t>
  </si>
  <si>
    <t>22592273</t>
  </si>
  <si>
    <t>25004</t>
  </si>
  <si>
    <t>Tréningový proces Január 2025</t>
  </si>
  <si>
    <t>Tréningový proces Február 2025</t>
  </si>
  <si>
    <t>25020</t>
  </si>
  <si>
    <t>Tréningový proces Marec 2025</t>
  </si>
  <si>
    <t>07.09.2009</t>
  </si>
  <si>
    <t>Lujza Zimenová</t>
  </si>
  <si>
    <t>22592274</t>
  </si>
  <si>
    <t>20240066</t>
  </si>
  <si>
    <t>Tenisové tréningy</t>
  </si>
  <si>
    <t>Match Point Tennis Academy s. r. o.</t>
  </si>
  <si>
    <t>Kondičné tréningy</t>
  </si>
  <si>
    <t>Jakub Tarabík</t>
  </si>
  <si>
    <t>Zmluva o finančnom príspevku pre talentovaného športovca, ročná hodnota zmluvy: 1600 €</t>
  </si>
  <si>
    <t>11.09.2012</t>
  </si>
  <si>
    <t>Alica Beličáková</t>
  </si>
  <si>
    <t>22592276</t>
  </si>
  <si>
    <t>602</t>
  </si>
  <si>
    <t>ubytovanie 1 noc (otec+dcéra) počas tenisového turnaja "BSK Tour 2025" B kategórie st.žiačok v Dúbravke, BA v termíne 18.01.-21.01.2025</t>
  </si>
  <si>
    <t>A Premium Services, s.r.o.</t>
  </si>
  <si>
    <t>636</t>
  </si>
  <si>
    <t>Daň z ubytovania</t>
  </si>
  <si>
    <t>655</t>
  </si>
  <si>
    <t>656</t>
  </si>
  <si>
    <t>85</t>
  </si>
  <si>
    <t>tenisová obuv 1x, fľaša na nápoje 1x</t>
  </si>
  <si>
    <t>štartovné na tenisovom turnaji A kategórie st.žiačok v Lieskovskom tenisovom klube-LTC v termíne 01.02.-04.02.2025</t>
  </si>
  <si>
    <t>LIESKOVSKÝ TENISOVÝ KLUB - LTC</t>
  </si>
  <si>
    <t>štartovné na tenisovom turnaji B kategórie st.žiačok v TC Topoľčany v termíne 22.02.-25.02.2025</t>
  </si>
  <si>
    <t>štartovné za kvalifikáciu na medzinárodnom turnaji TEJT 2 U14 "Baseline Open U14 2025" od 02.-09.03.2025</t>
  </si>
  <si>
    <t>štartovné za kvalifikáciu na medzinárodnom turnaji TEJT 2 U14 "JASIM CUP U14 2025" od 09.-16.03.2025 v NTC Košice</t>
  </si>
  <si>
    <t>štartovné na tenisovom turnaji "O kráľovnú Hardkurtu 2025" B kategórie st.žiačok v TJ SOKOL Prešov v termíne 15.03.-18.03.2025</t>
  </si>
  <si>
    <t>Telovýchovná Jednota SOKOL PREŠOV</t>
  </si>
  <si>
    <t>858/SK/MAG/2025</t>
  </si>
  <si>
    <t>1x tenisový šilt biely, 1x tenisový šilt čierny</t>
  </si>
  <si>
    <t>STREFA TENISA SP. Z O.O. SP. KOMANDYTOWA, Packeta Slovakia s.r.o.</t>
  </si>
  <si>
    <t>25052107</t>
  </si>
  <si>
    <t>športová výživa; 1x protein+6x iontový nápoj</t>
  </si>
  <si>
    <t>Mgr.Jozef Mindala - FitForm.sk</t>
  </si>
  <si>
    <t>253S0012631</t>
  </si>
  <si>
    <t>1x dámska tenisová obuv</t>
  </si>
  <si>
    <t>Sport Vision Slovakia s.r.o.</t>
  </si>
  <si>
    <t>000026635</t>
  </si>
  <si>
    <t>štartovné na medzinárodnom turnaji "VARITEX Lodz Cup 2025" od 26.05.-01.06.2025</t>
  </si>
  <si>
    <t>Miejski Klub Tenisowy Lodz</t>
  </si>
  <si>
    <t>2025076</t>
  </si>
  <si>
    <t>ubytovanie 2 noci otec+dcéra počas Letných MSR st.žiačok v TK Kúpele Piešťany v termíne 02.06.-06.06.2025</t>
  </si>
  <si>
    <t>Ing.Igor Kováč-PENZIÓN ASTRA</t>
  </si>
  <si>
    <t>8493</t>
  </si>
  <si>
    <t>ubytovanie 1 noc otec+dcéra počas Letných MSR st.žiačok v TK Kúpele Piešťany v termíne 02.06.-06.06.2025</t>
  </si>
  <si>
    <t>Penzión Tematín, s.r.o.</t>
  </si>
  <si>
    <t>6868</t>
  </si>
  <si>
    <t>štartovné na tenisovom turnaji C kategórie st.žiačok v TKM Betliar v termíne 05.07.-07.07.25</t>
  </si>
  <si>
    <t>štartovné na medzinárodnom turnaji TEJT 3 U14 "Zilina CUP U14 2025" od 15.07-20.07.2025 v TK Žilina</t>
  </si>
  <si>
    <t>Tenisový Klub Žilina</t>
  </si>
  <si>
    <t>štartovné na tenisovom turnaji A kategórie st.žiačok v TK Slovan Bratislava v termíne 22.07.-26.07.25</t>
  </si>
  <si>
    <t>Tenisový Klub Slovan Bratislava</t>
  </si>
  <si>
    <t>851</t>
  </si>
  <si>
    <t>ubytovanie 1 noc otec+dcéra počas tenisového turnaja A kategórie st.žiačok v TK Slovan Bratislava v termíne 22.07.-26.07.2025</t>
  </si>
  <si>
    <t>917</t>
  </si>
  <si>
    <t>daň z ubytovania+parkovné počas ubytovania otec+dcéra počas tenisového turnaja A kategórie st.žiačok v TK Slovan Bratislava v termíne 22.07.-26.07.2025</t>
  </si>
  <si>
    <t>304</t>
  </si>
  <si>
    <t>ubytovanie 2 noci otec+dcéra počas tenisového turnaja B kategórie st.žiačok v TK Ratufa Levice v termíne 29.07.-01.08.2025</t>
  </si>
  <si>
    <t>Central Gastro, s.r.o.</t>
  </si>
  <si>
    <t>štartovné na medzinárodnom turnaji TEJT 3 U14 "VEOLIA OPEN U14 2025" od 26.08.-31.08.2025</t>
  </si>
  <si>
    <t>22592277</t>
  </si>
  <si>
    <t>5725</t>
  </si>
  <si>
    <t>Tenisové tréningy Maruschka Blaškovičová, December 2024</t>
  </si>
  <si>
    <t>Tennis Motion s.r.o.</t>
  </si>
  <si>
    <t>22425</t>
  </si>
  <si>
    <t>Tenisové tréningy Maruschka Blaškovičová, február 2025</t>
  </si>
  <si>
    <t>Zmluva o finančnom príspevku pre talentovaného športovca,kategória:starší žiaci, ročná hodnota zmluvy: 1600 €</t>
  </si>
  <si>
    <t>7.2.2011</t>
  </si>
  <si>
    <t>Martin Čellár</t>
  </si>
  <si>
    <t>22592280</t>
  </si>
  <si>
    <t>6605106501</t>
  </si>
  <si>
    <t>tenisky na tesis Asics gel resolution</t>
  </si>
  <si>
    <t>SPORTISIMO SK s. r. o.</t>
  </si>
  <si>
    <t>2129/2</t>
  </si>
  <si>
    <t>30 vstupov do fittness centra</t>
  </si>
  <si>
    <t xml:space="preserve"> LARI SK s.r.o.</t>
  </si>
  <si>
    <t>bez</t>
  </si>
  <si>
    <t xml:space="preserve">02/03/2025 to 09/03/2025, štartovné TE Baseline Open U14, </t>
  </si>
  <si>
    <t>2025000066</t>
  </si>
  <si>
    <t>ubytovanie v rámci EU turnaja Košice TEJT 2 U14 "JASIM CUP U14 2025 ", 09/03/2025 to 16/03/2025 (3noci, 2 osoby)</t>
  </si>
  <si>
    <t>Apartment Holdings Slovensko s.r.o.</t>
  </si>
  <si>
    <t>2510F00636</t>
  </si>
  <si>
    <t>Výplet, loptičky</t>
  </si>
  <si>
    <t>BOZISPORT s.r.o. ,</t>
  </si>
  <si>
    <t>14/04/2025 to 20/04/2025, štartovné ETA U14 Trnava Cup 2025</t>
  </si>
  <si>
    <t>0079</t>
  </si>
  <si>
    <t>ubytovanie v rámci TEJT 2 U14 " Trnava Cup U14 2025", 14/04/2025 to 20/04/2025 (3noci, 2osoby)</t>
  </si>
  <si>
    <t>POLONEC s.r.o.</t>
  </si>
  <si>
    <t>7.5.2013</t>
  </si>
  <si>
    <t>Tobias Čuchran</t>
  </si>
  <si>
    <t>22592284</t>
  </si>
  <si>
    <t>105916</t>
  </si>
  <si>
    <t>Turnaj MŽ TK Ratufa Levice od 15.2. do 18.2.2025 - ubytovanie 3 noci</t>
  </si>
  <si>
    <t>Hotel Golden Eagle - Levice</t>
  </si>
  <si>
    <t>Turnaj SŽ ŠK Pegad Slov Ľubča 15.3. do 18.3.2025 - ubytovanie 2 noci</t>
  </si>
  <si>
    <t>SK Cosmopolit, s.r.o. Slov. Ľubča</t>
  </si>
  <si>
    <t>2658</t>
  </si>
  <si>
    <t>batoh na tréning</t>
  </si>
  <si>
    <t>Daffer s.r.o., Poprad</t>
  </si>
  <si>
    <t>5987</t>
  </si>
  <si>
    <t>tenisky na antuku</t>
  </si>
  <si>
    <t>Modivo</t>
  </si>
  <si>
    <t>66843</t>
  </si>
  <si>
    <t>Sportano</t>
  </si>
  <si>
    <t>TEJT 2 U14 Trnavský pohár U14 2025 -14.4. do 20.4.2025 štartovné</t>
  </si>
  <si>
    <t>IC Empirs Trnava a.s.</t>
  </si>
  <si>
    <t>95785305</t>
  </si>
  <si>
    <t>Tenisové kraťasy</t>
  </si>
  <si>
    <t>Sport Vision Košice</t>
  </si>
  <si>
    <t>1510322309</t>
  </si>
  <si>
    <t>Tenisové oblečenie</t>
  </si>
  <si>
    <t>11Teamsports</t>
  </si>
  <si>
    <t>Zmluva o finančnom príspevku pre športovca, ročná hodnota zmluvy: 1600 €</t>
  </si>
  <si>
    <t>22.05.2012</t>
  </si>
  <si>
    <t>Tamara Fialová</t>
  </si>
  <si>
    <t>22592286</t>
  </si>
  <si>
    <t>43</t>
  </si>
  <si>
    <t>Športová taška</t>
  </si>
  <si>
    <t>PMJ tenis s. r. o.</t>
  </si>
  <si>
    <t>251S0008701</t>
  </si>
  <si>
    <t>Dámska tenisová obuv</t>
  </si>
  <si>
    <t>Sport Vision</t>
  </si>
  <si>
    <t>01</t>
  </si>
  <si>
    <t>Entry Fee- Tennis Europe Junior Tour</t>
  </si>
  <si>
    <t>2271</t>
  </si>
  <si>
    <t>Vstupy do posilňovne</t>
  </si>
  <si>
    <t>Telocvičňa NTC</t>
  </si>
  <si>
    <t>2452</t>
  </si>
  <si>
    <t>Obuv</t>
  </si>
  <si>
    <t>01.07.2013</t>
  </si>
  <si>
    <t>Karin Júlia Gajdošechová</t>
  </si>
  <si>
    <t>22592287</t>
  </si>
  <si>
    <t>Patrik Karľa</t>
  </si>
  <si>
    <t>SLSTU001</t>
  </si>
  <si>
    <t>klubový poplatok za tréningový proces 01/25</t>
  </si>
  <si>
    <t>Slávia STU BA</t>
  </si>
  <si>
    <t>20.02.2011</t>
  </si>
  <si>
    <t>Michal Gallo</t>
  </si>
  <si>
    <t>22592288</t>
  </si>
  <si>
    <t>859</t>
  </si>
  <si>
    <t>Majstrovstvá SR starších žiakov  Bratislava, v termíne  4-7.1, - ubytovanie Hotel Set - 3xnoc, 2 osoby,</t>
  </si>
  <si>
    <t>1106420955</t>
  </si>
  <si>
    <t>Tennis point - tenisova obuv ASICS</t>
  </si>
  <si>
    <t>Tennis Point, s.r.o.</t>
  </si>
  <si>
    <t>202500445</t>
  </si>
  <si>
    <t>turnaj TEJT 2 U14 Baseline open  U14 2015, Banská Bystrica, 3.3-6.3, ubytovanie pre 2 x osoba -1xnoc</t>
  </si>
  <si>
    <t>Servis JK s.r.o.</t>
  </si>
  <si>
    <t xml:space="preserve">turnaj TEJT 2 U14 Baseline open  U14 2015, Banská Bystrica, 3.3-6.3, ubytovanie pre 1 x osoba, 1 noc </t>
  </si>
  <si>
    <t>BASELINE SPORT, s.r.o.</t>
  </si>
  <si>
    <t>2293</t>
  </si>
  <si>
    <t>SK Pepas Slovenska Lupča , turnaj triedy B , v termíne 15-17.3.  -ubytovanie, 2x osoba, 3x noc</t>
  </si>
  <si>
    <t>Grajciar, s.r.o.</t>
  </si>
  <si>
    <t>2692055684</t>
  </si>
  <si>
    <t>HEAD extreme - tenisova raketa</t>
  </si>
  <si>
    <t>64824 f</t>
  </si>
  <si>
    <t>Head Sport GMBH</t>
  </si>
  <si>
    <t>335</t>
  </si>
  <si>
    <t>TEJT I U14 Piešťany, Ensana Piešťany CUP U14 2025, v termíne 21-27.4  - štartovné</t>
  </si>
  <si>
    <t>02.02.2013</t>
  </si>
  <si>
    <t>Viktória Hanková</t>
  </si>
  <si>
    <t>22592292</t>
  </si>
  <si>
    <t>služby trénerky</t>
  </si>
  <si>
    <t>Mgr.Veronika Ligas</t>
  </si>
  <si>
    <t>24043</t>
  </si>
  <si>
    <t>prenájom tenisovej haly za 12/2024</t>
  </si>
  <si>
    <t>1936</t>
  </si>
  <si>
    <t>PC Analýza stoj.chôdza</t>
  </si>
  <si>
    <t>Juraj Miklaš, Trenčín</t>
  </si>
  <si>
    <t>2878</t>
  </si>
  <si>
    <t>korektor klenby+balance pomocka</t>
  </si>
  <si>
    <t>Lava prava s.r.o. Trenčín</t>
  </si>
  <si>
    <t>1315</t>
  </si>
  <si>
    <t>tenisove shortky</t>
  </si>
  <si>
    <t>64536</t>
  </si>
  <si>
    <t>NIKE shortky PRO</t>
  </si>
  <si>
    <t>LBIS s.r.o. BRATISLAVA</t>
  </si>
  <si>
    <t>ubytovanie pocas turnaja v D.STREDE Hiten Cup, 8.-11.3.2025, 1 noc, 2 Osoby</t>
  </si>
  <si>
    <t>GMSM s.r.o.</t>
  </si>
  <si>
    <t>4240</t>
  </si>
  <si>
    <t>ubytovanie pocas turnaja v S.LUPČI PEPAS CUP, 29.-31.3.2025, 1 noc, 2 Osoby</t>
  </si>
  <si>
    <t>552</t>
  </si>
  <si>
    <t>ubytovanie pocas turnaja v B.Bystrici,LMR Mladšie žiačky 10.-13.5.2025 1 noc, 2 osoby</t>
  </si>
  <si>
    <t>BASELINE SPORT s.r.o.</t>
  </si>
  <si>
    <t>25.09.2013</t>
  </si>
  <si>
    <t>Chiara Holecová</t>
  </si>
  <si>
    <t>22592293</t>
  </si>
  <si>
    <t>31976</t>
  </si>
  <si>
    <t>ubytovanie-raňajky na MSR,Chiara Holecová,1 noc. Temín turnaja 17.1.-20.1.2025. Počet osôb 2. Chiara a otec</t>
  </si>
  <si>
    <t>Hotel Set s.r.o</t>
  </si>
  <si>
    <t>31981</t>
  </si>
  <si>
    <t>ubytovanie-raňajky na MSR,Chiara Holecová,1 noc. Temín turnaja 17.1.-20.1.2025. Počet osôb 2. Chiara a otec.</t>
  </si>
  <si>
    <t>2501055</t>
  </si>
  <si>
    <t>ubytovanie,turnaj A, Chiara Holecová,1 noc. Termín turnaja 8.2.-11.2.2025. Počet osôb 2. Chiara a otec.</t>
  </si>
  <si>
    <t>Rusovský penzión, ZADA Group s.r.o.</t>
  </si>
  <si>
    <t>2501057</t>
  </si>
  <si>
    <t>2501060</t>
  </si>
  <si>
    <t>88820226354940104</t>
  </si>
  <si>
    <t xml:space="preserve">Tenisky Asics </t>
  </si>
  <si>
    <t>Sportisimo s.r.o.</t>
  </si>
  <si>
    <t>88820218676500001</t>
  </si>
  <si>
    <t>Wison omotávka Pro overgrip</t>
  </si>
  <si>
    <t>Infinity team s.r.o.</t>
  </si>
  <si>
    <t>2320250094</t>
  </si>
  <si>
    <t>ubytovanie,sustredenie HTS,Chiara Holecová,1 noc. Termín 3.4-4.4.2025. Počet osôb 2. Chiara a otec.</t>
  </si>
  <si>
    <t>Aqua Services s.r.o.Hotel Avion</t>
  </si>
  <si>
    <t>225113</t>
  </si>
  <si>
    <t xml:space="preserve">ubytovanie,sustredenie HTS,Chiara Holecová,1 noc. Termín 25.4.-26.4.2025. Počet osôb 2. Chiara a otec. </t>
  </si>
  <si>
    <t>Penzion Jarka s.r.o.</t>
  </si>
  <si>
    <t>22592294</t>
  </si>
  <si>
    <t>35/SK/MAG/2025 original</t>
  </si>
  <si>
    <t>Tenisové rakety Wilson Ultra 100L V4.0 2 ks</t>
  </si>
  <si>
    <t>Strefa tenisa SP.Z O.O. SP KOMANDYTOWA</t>
  </si>
  <si>
    <t xml:space="preserve"> č.29</t>
  </si>
  <si>
    <t>Tenisové rakety Wilson Ultra 100L V4.0 2ks</t>
  </si>
  <si>
    <t>Richsport s.r.o. Osloboditeľov 42, 04017 Košice</t>
  </si>
  <si>
    <t>Ubytovanie v dňoch 2.-4.3.2025 / Medzinárodný turnaj U14 Banská Bystrica 2.3.-9.3.2025</t>
  </si>
  <si>
    <t>Rental services BB s.r.o.</t>
  </si>
  <si>
    <t>Štartovné - Medzinárodný turnaj U14 Banská Bystrica 2.3.-9.3.2025</t>
  </si>
  <si>
    <t>Štartovné - Medzinárodný turnaj U14 Košice 9.3.-16.3.2025</t>
  </si>
  <si>
    <t>Tomáš Pavlovský</t>
  </si>
  <si>
    <t>88820227338450001</t>
  </si>
  <si>
    <t>Tenisová raketa Yonex Percept 100 L</t>
  </si>
  <si>
    <t>PMJ Tenis s.r.o.</t>
  </si>
  <si>
    <t>05.02.2013</t>
  </si>
  <si>
    <t>Jedináková Nina</t>
  </si>
  <si>
    <t>22592296</t>
  </si>
  <si>
    <t>94</t>
  </si>
  <si>
    <t>vyplietanie rakiet 1ks</t>
  </si>
  <si>
    <t>PMJ tenis s.r.o.</t>
  </si>
  <si>
    <t>masérske služby 1/25</t>
  </si>
  <si>
    <t>Mgr.Michaela Lukačiková</t>
  </si>
  <si>
    <t>202501/109</t>
  </si>
  <si>
    <t>klasická masdáž 60 min.</t>
  </si>
  <si>
    <t>REHAB CLINIC s.r.o.</t>
  </si>
  <si>
    <t>130</t>
  </si>
  <si>
    <t>obuv 1ks</t>
  </si>
  <si>
    <t>MŽ12</t>
  </si>
  <si>
    <t>štartovné turnaj TK Žilina 25.-28.1.25</t>
  </si>
  <si>
    <t>2025/02</t>
  </si>
  <si>
    <t xml:space="preserve">ubytovanie 2 osoby (Nina a Martin Jedinákovci), 2 noci TK Jednotka 8.-11.2.25 </t>
  </si>
  <si>
    <t>CLICK HOME s.r.o.</t>
  </si>
  <si>
    <t>0011</t>
  </si>
  <si>
    <t>štartovné turnaj TK Jednotka Ba 8.-11.2.25</t>
  </si>
  <si>
    <t>Jednotka-tenisová škola</t>
  </si>
  <si>
    <t>masažne služby 2/25</t>
  </si>
  <si>
    <t>26.06.2012</t>
  </si>
  <si>
    <t>Jana Keršáková</t>
  </si>
  <si>
    <t>22592298</t>
  </si>
  <si>
    <t>595626/23/02</t>
  </si>
  <si>
    <t>športové portreby, činky 1ks, fitnes pásy 1 ks</t>
  </si>
  <si>
    <t>25/SK/MAG/2025</t>
  </si>
  <si>
    <t>športové oblečenie, leginy 1 ks, mikina 1 ks</t>
  </si>
  <si>
    <t>STREFA TENISA SP. Z O.O.SP.KOMANDYTOWA</t>
  </si>
  <si>
    <t>95231411</t>
  </si>
  <si>
    <t>tenisky do haly 1 ks, ponožky 3P</t>
  </si>
  <si>
    <t>OF24-0535</t>
  </si>
  <si>
    <t>ubytovanie HMSR 04.01.-07.01.2025, 1 noc, 2 osoby</t>
  </si>
  <si>
    <t>R.P.T., s.r.o.</t>
  </si>
  <si>
    <t>0241500650</t>
  </si>
  <si>
    <t>športová výživa, poteinový nápoj 1 ks, iontový nápoj 1 ks, výživa na kosti a chrupavky 1 ks</t>
  </si>
  <si>
    <t>PENCO S.R.O.</t>
  </si>
  <si>
    <t>SKADIN0000690033</t>
  </si>
  <si>
    <t>adidas Slovakia, s.r.o.</t>
  </si>
  <si>
    <t>103</t>
  </si>
  <si>
    <t>ubytovanie turnaj tr. B Teniskový klub Dúbravka 18.01.-21.01.2025, 1 noc, 2 osoby</t>
  </si>
  <si>
    <t>MORE THAN, s.r.o.</t>
  </si>
  <si>
    <t>SK/2025/01/4053</t>
  </si>
  <si>
    <t>rotoped</t>
  </si>
  <si>
    <t>Hegen Česko s.r.o.</t>
  </si>
  <si>
    <t>02032025</t>
  </si>
  <si>
    <t>Medzinárodný turnaj TEJT2 U14 "Baseline Open U14 2025" 2.-9.3.2025</t>
  </si>
  <si>
    <t>0251500211</t>
  </si>
  <si>
    <t>športová výživa, poteinový nápoj 1 ks, iontový nápoj 2 ks, výživa na kosti a chrupavky 1 ks</t>
  </si>
  <si>
    <t>124835 35/38</t>
  </si>
  <si>
    <t>šortky tréningové 1 ks</t>
  </si>
  <si>
    <t>212775 152</t>
  </si>
  <si>
    <t>tričko tréningové 1 ks</t>
  </si>
  <si>
    <t>14042025</t>
  </si>
  <si>
    <t>Medzinárodný turnaj ETA U14 "Trnava Cup 2025" 14.-20.4.2025</t>
  </si>
  <si>
    <t>26.01.2012</t>
  </si>
  <si>
    <t xml:space="preserve">Kimák Maximilián </t>
  </si>
  <si>
    <t>22592299</t>
  </si>
  <si>
    <t>202500002</t>
  </si>
  <si>
    <t>Ubytovanie 03.01.2025 - 05.01.2025 ,  Halové MSR,Bratislava, 2 noci , 2 osoby</t>
  </si>
  <si>
    <t>Tempus HR s.r.o.</t>
  </si>
  <si>
    <t>9906</t>
  </si>
  <si>
    <t>Rakety Yonex</t>
  </si>
  <si>
    <t>Max Sport Slovakia s.r.o.</t>
  </si>
  <si>
    <t>3025013768</t>
  </si>
  <si>
    <t xml:space="preserve">Ubytovanie 31.01.2025 - 03.02.2025 ,TKP CUP, Bratislava, 3 noci , 2 osoby </t>
  </si>
  <si>
    <t>City Hotel Bratislava s.r.o.</t>
  </si>
  <si>
    <t>10122</t>
  </si>
  <si>
    <t>Športové doplnky Yonex</t>
  </si>
  <si>
    <t>Štartovné TC Baseline Banská Bystrica- TEJT 2 U14 Baseline Open U14 2025</t>
  </si>
  <si>
    <t>01.01.2010</t>
  </si>
  <si>
    <t>Nina Košická</t>
  </si>
  <si>
    <t>22592301</t>
  </si>
  <si>
    <t>20241212</t>
  </si>
  <si>
    <t>poradenstvo v oblasti mentalnej pripravy sportovca, december</t>
  </si>
  <si>
    <t>Michala Bednarikova-Pro Performence</t>
  </si>
  <si>
    <t>20250113</t>
  </si>
  <si>
    <t>poradenstvo v oblasti mentalnej pripravy sportovca, januar</t>
  </si>
  <si>
    <t>20250213</t>
  </si>
  <si>
    <t>poradenstvo v oblasti mentalnej pripravy sportovca, februar</t>
  </si>
  <si>
    <t>20250303</t>
  </si>
  <si>
    <t>poradenstvo v oblasti mentalnej pripravy sportovca, marec</t>
  </si>
  <si>
    <t>56873</t>
  </si>
  <si>
    <t>sportove oblecenie Nike</t>
  </si>
  <si>
    <t>NIKE Parndorf</t>
  </si>
  <si>
    <t>68108</t>
  </si>
  <si>
    <t>30.07.2013</t>
  </si>
  <si>
    <t>Šimon Kováčik</t>
  </si>
  <si>
    <t>22592302</t>
  </si>
  <si>
    <t>VP25010253393500</t>
  </si>
  <si>
    <t>Poplatok za tréningy</t>
  </si>
  <si>
    <t>VP25010253393368</t>
  </si>
  <si>
    <t>štartovné A turnaj Lieskovec ml. žiaci 8.2. - 11.2.2025</t>
  </si>
  <si>
    <t>doprava na A turnaj Lieskovec ml. žiaci (8.2. - 11.2.2025) v zmysle priloženého povolenia na použitie vlastného vozidla z 5.2.2025 a vyúčtovania z 15.2.2025 Bratislava - Lieskovec a späť</t>
  </si>
  <si>
    <t>ubytovanie na A turnaj ml. žiaci Lieskovec (8.2. - 11.2.2025) na 3 noci - Šimon Kováčik a Martin Kováčik</t>
  </si>
  <si>
    <t>JGM Slovakia</t>
  </si>
  <si>
    <t>doprava na Tennis Europe turnaj Vršar Chortvátsko 40. memorial Slavoj Greblo 1. cat. (22.3. - 30.3.2025) v zmysle priloženého povolenia na použitie vlastného vozidla z 10.3.2025 a vyúčtovania z 30.3.2025 Bratislava - Vršar a späť</t>
  </si>
  <si>
    <t>7.11.2013</t>
  </si>
  <si>
    <t>Oliver Kozel</t>
  </si>
  <si>
    <t>22592303</t>
  </si>
  <si>
    <t>20250018</t>
  </si>
  <si>
    <t>prenájom kurtov v tenisovom centre Dudova 4 za mesiac január 2025</t>
  </si>
  <si>
    <t>Silovo-kondičný tréning</t>
  </si>
  <si>
    <t>424</t>
  </si>
  <si>
    <t>Klas. Masáž</t>
  </si>
  <si>
    <t>Adriana Urminská</t>
  </si>
  <si>
    <t>419</t>
  </si>
  <si>
    <t>76</t>
  </si>
  <si>
    <t>Dobitie kreditu na vstup do centra Elix - kondičné tréningy</t>
  </si>
  <si>
    <t>Elix Bratislava</t>
  </si>
  <si>
    <t>KOZ6723000</t>
  </si>
  <si>
    <t>IPIN Juniors Subscirption</t>
  </si>
  <si>
    <t>International Tennis Federation (ITF)</t>
  </si>
  <si>
    <t>Štartovné na turnaj "B" U12 (25.1.-28.1.)</t>
  </si>
  <si>
    <t>4400062969</t>
  </si>
  <si>
    <t>Obuv RUSH PRO ACE CLAY Black/B 8.5 + Obuv RUSH PRO ACE CLAY Black/B 8</t>
  </si>
  <si>
    <t>AMER SPORTS</t>
  </si>
  <si>
    <r>
      <rPr>
        <sz val="10"/>
        <color indexed="8"/>
        <rFont val="Calibri"/>
        <family val="2"/>
        <charset val="238"/>
      </rPr>
      <t>260320252</t>
    </r>
  </si>
  <si>
    <r>
      <rPr>
        <sz val="10"/>
        <color indexed="8"/>
        <rFont val="Calibri"/>
        <family val="2"/>
        <charset val="238"/>
      </rPr>
      <t>zabezpečenie kondičnej pohybovej prípravy pre Oliver Kozel v období Január- Február- Marec 2025</t>
    </r>
  </si>
  <si>
    <r>
      <rPr>
        <sz val="10"/>
        <color indexed="8"/>
        <rFont val="Calibri"/>
        <family val="2"/>
        <charset val="238"/>
      </rPr>
      <t>ZUZANA PÁTKOVÁ</t>
    </r>
  </si>
  <si>
    <t>20.11.2013</t>
  </si>
  <si>
    <t>Natália Kutejová</t>
  </si>
  <si>
    <t>22592306</t>
  </si>
  <si>
    <t xml:space="preserve"> tenisový tréning za mesiac január 2025 - hala + tréner</t>
  </si>
  <si>
    <t>Občianske združenie ŠK Odema</t>
  </si>
  <si>
    <t>2501056</t>
  </si>
  <si>
    <t>ubytovanie na turnaji TK Jednotka Bratislava trieda A 8.2.-11.2.2025 - Dagmar Mičková, Natália Kutejová</t>
  </si>
  <si>
    <t>ZADA GROUP, s.r.o.</t>
  </si>
  <si>
    <t>2501059</t>
  </si>
  <si>
    <t>ubytovanie na turnaji TK Jednotka Bratislava A 8.2.-11.2.2025 - Dagmar Mičková, Natália Kutejová</t>
  </si>
  <si>
    <t>0003050</t>
  </si>
  <si>
    <t>tenisová hala 1,5 hod. a tenisové lopty</t>
  </si>
  <si>
    <t>Šport Aqua Medical s.r.o.</t>
  </si>
  <si>
    <t>003512</t>
  </si>
  <si>
    <t>tenisová hala1,5 hodiny</t>
  </si>
  <si>
    <t>tenisový tréning + kurt 14,5 hodiny -mesiac marec</t>
  </si>
  <si>
    <t xml:space="preserve">Občianske združenie ŠK ODEMA </t>
  </si>
  <si>
    <t>14.1.2014</t>
  </si>
  <si>
    <t>Lukas Lorinčík</t>
  </si>
  <si>
    <t>22592308</t>
  </si>
  <si>
    <t>12173437</t>
  </si>
  <si>
    <t>Posilovňa Golem - mesačné vstupné</t>
  </si>
  <si>
    <t>Premium FIT s.r.o.</t>
  </si>
  <si>
    <t>Kurty NTC 1,5 h</t>
  </si>
  <si>
    <t xml:space="preserve">Narodné tenisové centrum, a.s. </t>
  </si>
  <si>
    <t>6</t>
  </si>
  <si>
    <t>Štartovné- Mladší žiaci kat.A -Lieskový tenisový klub 8.2.-11.2.2025</t>
  </si>
  <si>
    <t>Lieskový tenisový klub - LTC</t>
  </si>
  <si>
    <t>2025040</t>
  </si>
  <si>
    <t>Ubytovanie 8.2-9.2.2025 (1 noc, 2 osoby) Lieskový tenisový klub 8.2-11.2.2025, ( Ján Lorinčík + Lukas Lorinčík)</t>
  </si>
  <si>
    <t>HATUSSA s.r.o.</t>
  </si>
  <si>
    <t>2500522</t>
  </si>
  <si>
    <t>Ubytovanie 9.2-10.2.2025(1 noc, 2 osoby)Lieskový tenisový klub 8.2-11.2.2025, ( Ján Lorinčík + Lukas Lorinčík)</t>
  </si>
  <si>
    <t>G.L.Hotely,a.s.</t>
  </si>
  <si>
    <t>2500555</t>
  </si>
  <si>
    <t>Ubytovanie 10.2.-11.2.2025(1 noc, 2 osoby)Lieskový tenisový klub 8.2-11.2.2025 ( Ján Lorinčík + Lukas Lorinčík)</t>
  </si>
  <si>
    <t>Cesta BA- Lieskovec (8.2.)- BA 11.2) Mladší žiaci kat.A Lieskový tenisový klub 8.2.-11.2.2025 2 osoby Ján Lorinčík + Lukas Lorinčík</t>
  </si>
  <si>
    <t>Cesta BA - Vršar - BA (TE U12 40.Memorial Slavoj Greblo 22.3.-30.3.2025)- 2 osoby</t>
  </si>
  <si>
    <t>Štartovné - TE U12 40. Memorial Slavoj Greblo 22.3.25-30.3.25 - kvalifikácia</t>
  </si>
  <si>
    <t>Tenis Klub Galeb - Umag</t>
  </si>
  <si>
    <t>2077/2025</t>
  </si>
  <si>
    <t>Ubytovanie 22.3.-25.3.2025, TE U12 40.Memorial Slavoj Greblo - Vršar - 2 osoby, 3 noci</t>
  </si>
  <si>
    <t>Hotel Pineta</t>
  </si>
  <si>
    <t>Štartovné -TE U12 40. Memorial Slavoj Greblo 22.3.25-30.3.25 - doplatok hlavná súťaž</t>
  </si>
  <si>
    <t>02.02.2011</t>
  </si>
  <si>
    <t>Richard Paluga</t>
  </si>
  <si>
    <t>22592313</t>
  </si>
  <si>
    <t>20240082</t>
  </si>
  <si>
    <t>FA za Decembrove treningy</t>
  </si>
  <si>
    <t>Tenis. akadémia Match Point</t>
  </si>
  <si>
    <t>21.06.2013</t>
  </si>
  <si>
    <t xml:space="preserve">Nela Ráczová </t>
  </si>
  <si>
    <t>22592316</t>
  </si>
  <si>
    <t>Odmena za služby trénera 01/02.2025</t>
  </si>
  <si>
    <t xml:space="preserve">Play Tennis- Bedminton </t>
  </si>
  <si>
    <t>Zmluva o finančnom príspevku na šport mládeže,kategória:staršie žiačky, ročná hodnota zmluvy: 1600 €</t>
  </si>
  <si>
    <t>22592317</t>
  </si>
  <si>
    <t>8125000241</t>
  </si>
  <si>
    <t>spiatočné letenky, TE U16 G2 Herodotou Tennis Academy, 12.1.2025 - 17.1.2025</t>
  </si>
  <si>
    <t>pelicantravel.com s.r.o., Pribinova 17954/10, 811 09 Bratislava</t>
  </si>
  <si>
    <t>22592318</t>
  </si>
  <si>
    <t>31872</t>
  </si>
  <si>
    <t>ubytovanie, turnaj HMSR st.žiačky, Lea Sabovčíková, 03.-07.01.2025, 4 noci</t>
  </si>
  <si>
    <t>Hotel Set s.r.o. , Bratislava</t>
  </si>
  <si>
    <t>štartovné staršie žiačky A Lieskovec, 01.-04.02.2025</t>
  </si>
  <si>
    <t>42510018</t>
  </si>
  <si>
    <t>športovisko - tenis hard zima za Január</t>
  </si>
  <si>
    <t xml:space="preserve">NTC Košice, a. s. </t>
  </si>
  <si>
    <t>štartovné TEJT2 U14 Košice JASIM CUP, 09.-16.03.2025</t>
  </si>
  <si>
    <t>Tennis Europe Junior Tour</t>
  </si>
  <si>
    <t>štartovné staršie žiačky B Prešov, 15.-18.03.2025</t>
  </si>
  <si>
    <t>007</t>
  </si>
  <si>
    <t>terapia pohybového aparátu 45 min</t>
  </si>
  <si>
    <t>VPL s.r.o.</t>
  </si>
  <si>
    <t>1865-2025</t>
  </si>
  <si>
    <t>ubytovanie, turnaj TEJT 2 U14 Djukič open, Belehrad, Lea Sabovčíková, 13.-15.04.2025, 2 noci</t>
  </si>
  <si>
    <t>S Club Resort Hotel Aqua Park and Spa, Belgrade, Serbia</t>
  </si>
  <si>
    <t>štartovné TEJT2 U14 Djukič open, Belehrad, 12.-20.04.2025</t>
  </si>
  <si>
    <t>1986-2025</t>
  </si>
  <si>
    <t>ubytovanie, turnaj TEJT 2 U14 Djukič open, Belehrad, Lea Sabovčíková, 17.04.2025, 1 noc</t>
  </si>
  <si>
    <t>289</t>
  </si>
  <si>
    <t>štartovné TEJT1 U14 Piešťany Cup MD</t>
  </si>
  <si>
    <t>002</t>
  </si>
  <si>
    <t>ubytovanie, turnaj TEJT2 U14 Cungu Open, Ulcinj, Lea Sabovčíková, 26.04.-02.05.2025</t>
  </si>
  <si>
    <t>NISI LUXURY APARTMENTS, Montenegro, Ulcinj</t>
  </si>
  <si>
    <t>1.2.2012</t>
  </si>
  <si>
    <t>Samuel Saluga</t>
  </si>
  <si>
    <t>22592319</t>
  </si>
  <si>
    <t>9819</t>
  </si>
  <si>
    <t>Tenisove rakety 2KS</t>
  </si>
  <si>
    <t>MAX SPORT SLOVAKIA s.r.o.</t>
  </si>
  <si>
    <t>20250221</t>
  </si>
  <si>
    <t>Ubytovanie turnaj Piešťany 3 noci,2 dospeli,1 dieťa 22-25.2.2025</t>
  </si>
  <si>
    <t>Arónia Apartman</t>
  </si>
  <si>
    <t>2025087</t>
  </si>
  <si>
    <t>Štartovné turnaj Prešov 8-10.3.2025</t>
  </si>
  <si>
    <t>Profitennis Academy</t>
  </si>
  <si>
    <t>134</t>
  </si>
  <si>
    <t>Botazky</t>
  </si>
  <si>
    <t>Marketing investment group</t>
  </si>
  <si>
    <t>20253</t>
  </si>
  <si>
    <t>Ubytovanie turnaj Trnava 3 noci,2 dospeli,1 dieťa 14-20.4.2025</t>
  </si>
  <si>
    <t>Ing.Radko ROZUM</t>
  </si>
  <si>
    <t>Štartovné turnaj Trnava 14-20.4.2025</t>
  </si>
  <si>
    <t>TC Empire Trnava s.r.o.</t>
  </si>
  <si>
    <t>341</t>
  </si>
  <si>
    <t>Štartovné turnaj Piešťany 21-27.4.2025</t>
  </si>
  <si>
    <t>Tenisovy klub Kúpele Piešťany</t>
  </si>
  <si>
    <t>14.1.2013</t>
  </si>
  <si>
    <t>Adela Ščibranová</t>
  </si>
  <si>
    <t>22592321</t>
  </si>
  <si>
    <t>tenisová akadémia Slávia - mesačná platba</t>
  </si>
  <si>
    <t>662</t>
  </si>
  <si>
    <t>532</t>
  </si>
  <si>
    <t>27.1.2011</t>
  </si>
  <si>
    <t>22592322</t>
  </si>
  <si>
    <t>663</t>
  </si>
  <si>
    <t>533</t>
  </si>
  <si>
    <t>9.9.2012</t>
  </si>
  <si>
    <t>Marko Šupica</t>
  </si>
  <si>
    <t>22592324</t>
  </si>
  <si>
    <t>25003</t>
  </si>
  <si>
    <t>prenájom tenisového kurtu za obdobie 11/2024-1/2025</t>
  </si>
  <si>
    <t>EUROLIFE MARTIN, s.r.o.</t>
  </si>
  <si>
    <t>prenájom tenisového kurtu za obdobie 2/2025-4/2025</t>
  </si>
  <si>
    <t>31.08.2011</t>
  </si>
  <si>
    <t>Adam TAHA</t>
  </si>
  <si>
    <t>22592326</t>
  </si>
  <si>
    <t>12/2024</t>
  </si>
  <si>
    <t>AK Slavia, klubove treningy 122024</t>
  </si>
  <si>
    <t>AK Slavia, klubove treningy 012025</t>
  </si>
  <si>
    <t>Silovo-kondicny trening</t>
  </si>
  <si>
    <t>AK Slavia, klubove treningy 022025</t>
  </si>
  <si>
    <t>22.7.2013</t>
  </si>
  <si>
    <t>Simona Weissová</t>
  </si>
  <si>
    <t>22392328</t>
  </si>
  <si>
    <t>SKS027020082298</t>
  </si>
  <si>
    <t>Obuv detská bežecká Nike 1ks, Sportisimo</t>
  </si>
  <si>
    <t>SKS027010057204</t>
  </si>
  <si>
    <t>Tenisová čelenka, ponožky 2x,činka , Fitforce 2ks, Sportisimo</t>
  </si>
  <si>
    <t>65863296</t>
  </si>
  <si>
    <t>Tenisky  Cpurt Borought, Sport Vision</t>
  </si>
  <si>
    <t>Sport Viston</t>
  </si>
  <si>
    <t>19130</t>
  </si>
  <si>
    <t>Nohavice športové 1ks, legíny športové 1ks, Nike Store Eurovea</t>
  </si>
  <si>
    <t>Nike Store Eurovea</t>
  </si>
  <si>
    <t>1106443047</t>
  </si>
  <si>
    <t>Tenisová obuv Asics 1ks, Tennis Point</t>
  </si>
  <si>
    <t>Tennis Point</t>
  </si>
  <si>
    <t>27.5.2011</t>
  </si>
  <si>
    <t>Lucia Žiaková</t>
  </si>
  <si>
    <t>22392329</t>
  </si>
  <si>
    <t>startovne Sokol Presov - 15.03.2025	18.03.2025</t>
  </si>
  <si>
    <t>Sokol Presov</t>
  </si>
  <si>
    <t>startovne ETA U14 TRNAVA CUP - 14 Apr to 20 Apr</t>
  </si>
  <si>
    <t>EPMIRE TRNAVA</t>
  </si>
  <si>
    <t>startovne TEJ, Kosice -  9 Mar to 16 Mar</t>
  </si>
  <si>
    <t>T. Pavlovsky</t>
  </si>
  <si>
    <t>startovne TEJ2 u14 Baseline Open - 2 Mar to 9 Mar</t>
  </si>
  <si>
    <t>Baseline BB</t>
  </si>
  <si>
    <t>startovne TEJ1 U14 Piestany CUP - 21 Apr to 27 Apr</t>
  </si>
  <si>
    <t>Ten. Klub Piestany</t>
  </si>
  <si>
    <t>1225003918</t>
  </si>
  <si>
    <t xml:space="preserve">tenisova obuv </t>
  </si>
  <si>
    <t>Zmluva o finančnom príspevku pre talentovaného športovca,Dodatok č.22592331 k Zmluve o finančnom príspevku pre športovca č.225922238,kategória:dorastenci, ročná hodnota zmluvy: 5000 €</t>
  </si>
  <si>
    <t>03.01.2008</t>
  </si>
  <si>
    <t>22592331</t>
  </si>
  <si>
    <t>cestovne naklady ITF -J60 Skopje 28.4.-4.5.2025 pausalna nahrada cestovne 1860km x 0,1725eur</t>
  </si>
  <si>
    <t>00000006</t>
  </si>
  <si>
    <t>Ubytovanie ITF J60 Skopje 28.4.-4.5.2025 6noci Marko Bekeni+ 1x doprovod</t>
  </si>
  <si>
    <t>Vivana Plus Dooel Skopje- Hotel Skopje</t>
  </si>
  <si>
    <t>00025</t>
  </si>
  <si>
    <t>startovne ITF - J60 Skopje 28.4.-4.5.2025</t>
  </si>
  <si>
    <t>2025-001</t>
  </si>
  <si>
    <t>Teniski Klub Skopje</t>
  </si>
  <si>
    <t>22592160</t>
  </si>
  <si>
    <t>Zmluva (iný zmluvný vzťah),Zmluva o spolupráci a financovaní realizície výstavby, rekonštrukciea dobudovania športovej infraštruktúry, ročná hodnota zmluvy: 25000 €</t>
  </si>
  <si>
    <t>30848521</t>
  </si>
  <si>
    <t>2024-098</t>
  </si>
  <si>
    <t>revitalizácia tenisovej haly v Dunajskej Lužnej</t>
  </si>
  <si>
    <t>CENTAURY Plus, s.r.o.</t>
  </si>
  <si>
    <t>22592161</t>
  </si>
  <si>
    <t>250100040</t>
  </si>
  <si>
    <t>Nafukovacia hala podľa Zmluvy o dielo</t>
  </si>
  <si>
    <t>Colmark s.r.o.</t>
  </si>
  <si>
    <t>22592162</t>
  </si>
  <si>
    <t>Tenisový klub TK 77 Skalica</t>
  </si>
  <si>
    <t>25IN018</t>
  </si>
  <si>
    <t>Dodanie haly</t>
  </si>
  <si>
    <t>TILEA SPORT SYSTEMS, a.s.</t>
  </si>
  <si>
    <t>a - tenis - kapitálové transfery</t>
  </si>
  <si>
    <t xml:space="preserve">ubytovanie W15 Antalya(6-12.1), 3noci 6.-11.1. </t>
  </si>
  <si>
    <t>Kontaktná osoba zodpovedná za vyplnený formulár
meno a priezvisko: Michal Sihelník
e-mail: michal.sihelnik@stz.sk
tel. kontakt (mobil): 0904 700 522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</si>
</sst>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10"/>
      <color indexed="8"/>
      <name val="Calibri"/>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xf numFmtId="0" fontId="7" fillId="0" borderId="0"/>
  </cellStyleXfs>
  <cellXfs count="383">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1" fillId="17" borderId="0" xfId="0" applyNumberFormat="1" applyFont="1" applyFill="1" applyAlignment="1" applyProtection="1">
      <alignment vertical="top"/>
      <protection locked="0"/>
    </xf>
    <xf numFmtId="49" fontId="1" fillId="12" borderId="0" xfId="0" applyNumberFormat="1" applyFont="1" applyFill="1" applyAlignment="1" applyProtection="1">
      <alignment vertical="top" wrapText="1"/>
      <protection locked="0"/>
    </xf>
    <xf numFmtId="164" fontId="1" fillId="12" borderId="0" xfId="0" applyNumberFormat="1" applyFont="1" applyFill="1" applyAlignment="1" applyProtection="1">
      <alignment vertical="top"/>
      <protection locked="0"/>
    </xf>
    <xf numFmtId="4" fontId="1" fillId="12" borderId="0" xfId="0" applyNumberFormat="1" applyFont="1" applyFill="1" applyAlignment="1" applyProtection="1">
      <alignment vertical="top"/>
      <protection locked="0"/>
    </xf>
    <xf numFmtId="14" fontId="7" fillId="3" borderId="15" xfId="0" applyNumberFormat="1" applyFont="1" applyFill="1" applyBorder="1" applyAlignment="1" applyProtection="1">
      <alignment horizontal="left"/>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left"/>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3">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28" xfId="32" xr:uid="{8AB6F856-1FC0-4507-9EBC-68BE19B1984B}"/>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9">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2"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7" t="s">
        <v>0</v>
      </c>
      <c r="C1" s="320"/>
      <c r="D1" s="320"/>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5"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5" t="s">
        <v>1358</v>
      </c>
      <c r="C10" s="205"/>
      <c r="D10" s="205"/>
    </row>
    <row r="11" spans="1:4" s="18" customFormat="1" ht="42.75" customHeight="1" x14ac:dyDescent="0.25">
      <c r="A11" s="295" t="s">
        <v>1359</v>
      </c>
      <c r="C11" s="205"/>
      <c r="D11" s="205"/>
    </row>
    <row r="12" spans="1:4" s="18" customFormat="1" ht="20.399999999999999" customHeight="1" x14ac:dyDescent="0.25">
      <c r="A12" s="303" t="s">
        <v>1378</v>
      </c>
      <c r="C12" s="205"/>
      <c r="D12" s="205"/>
    </row>
    <row r="13" spans="1:4" s="18" customFormat="1" ht="23.4" customHeight="1" x14ac:dyDescent="0.25">
      <c r="A13" s="308"/>
      <c r="C13" s="205"/>
      <c r="D13" s="205"/>
    </row>
    <row r="14" spans="1:4" s="18" customFormat="1" ht="17.5" x14ac:dyDescent="0.25">
      <c r="A14" s="309" t="s">
        <v>5</v>
      </c>
      <c r="C14" s="205"/>
      <c r="D14" s="205"/>
    </row>
    <row r="15" spans="1:4" ht="16.25" customHeight="1" x14ac:dyDescent="0.25">
      <c r="A15" s="127"/>
      <c r="C15" s="21"/>
    </row>
    <row r="16" spans="1:4" ht="303" x14ac:dyDescent="0.25">
      <c r="A16" s="297" t="s">
        <v>6</v>
      </c>
      <c r="C16" s="21"/>
    </row>
    <row r="17" spans="1:4" ht="17.399999999999999" customHeight="1" x14ac:dyDescent="0.25">
      <c r="A17" s="21"/>
      <c r="C17" s="21"/>
    </row>
    <row r="18" spans="1:4" ht="226.4" customHeight="1" x14ac:dyDescent="0.25">
      <c r="A18" s="297" t="s">
        <v>7</v>
      </c>
      <c r="B18" s="257"/>
      <c r="C18" s="21"/>
    </row>
    <row r="19" spans="1:4" ht="30.65" customHeight="1" x14ac:dyDescent="0.25">
      <c r="A19" s="21"/>
      <c r="B19" s="257"/>
      <c r="C19" s="21"/>
    </row>
    <row r="20" spans="1:4" ht="26.25" customHeight="1" x14ac:dyDescent="0.25">
      <c r="A20" s="298" t="s">
        <v>8</v>
      </c>
      <c r="C20" s="21"/>
    </row>
    <row r="21" spans="1:4" ht="38" x14ac:dyDescent="0.25">
      <c r="A21" s="19" t="s">
        <v>9</v>
      </c>
      <c r="C21" s="321"/>
      <c r="D21" s="321"/>
    </row>
    <row r="22" spans="1:4" x14ac:dyDescent="0.25">
      <c r="C22" s="322"/>
      <c r="D22" s="321"/>
    </row>
    <row r="23" spans="1:4" ht="64" x14ac:dyDescent="0.25">
      <c r="A23" s="23" t="s">
        <v>1379</v>
      </c>
      <c r="C23" s="255"/>
      <c r="D23" s="256"/>
    </row>
    <row r="24" spans="1:4" ht="12.75" customHeight="1" x14ac:dyDescent="0.25">
      <c r="C24" s="318"/>
      <c r="D24" s="319"/>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65" customHeight="1" x14ac:dyDescent="0.25"/>
    <row r="33" spans="1:3" ht="15.75" customHeight="1" x14ac:dyDescent="0.25">
      <c r="A33" s="19" t="s">
        <v>1361</v>
      </c>
    </row>
    <row r="34" spans="1:3" ht="12.6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3" t="s">
        <v>14</v>
      </c>
      <c r="C43" s="22"/>
    </row>
    <row r="44" spans="1:3" ht="64.5" customHeight="1" x14ac:dyDescent="0.25">
      <c r="A44" s="299" t="s">
        <v>1365</v>
      </c>
      <c r="C44" s="22"/>
    </row>
    <row r="45" spans="1:3" ht="12.75" customHeight="1" x14ac:dyDescent="0.25">
      <c r="A45" s="292"/>
      <c r="C45" s="22"/>
    </row>
    <row r="46" spans="1:3" ht="41.4" customHeight="1" x14ac:dyDescent="0.25">
      <c r="A46" s="300" t="s">
        <v>15</v>
      </c>
      <c r="C46" s="22"/>
    </row>
    <row r="47" spans="1:3" ht="11.4" customHeight="1" x14ac:dyDescent="0.25"/>
    <row r="48" spans="1:3" ht="13" x14ac:dyDescent="0.25">
      <c r="A48" s="301"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1371</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10"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4"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400000000000006"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6"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6" t="s">
        <v>23</v>
      </c>
    </row>
    <row r="129" spans="1:1" ht="15.75" customHeight="1" x14ac:dyDescent="0.25">
      <c r="A129" s="305" t="s">
        <v>55</v>
      </c>
    </row>
    <row r="130" spans="1:1" ht="12.75" customHeight="1" x14ac:dyDescent="0.25">
      <c r="A130" s="23"/>
    </row>
    <row r="131" spans="1:1" ht="13" x14ac:dyDescent="0.25">
      <c r="A131" s="296" t="s">
        <v>56</v>
      </c>
    </row>
    <row r="132" spans="1:1" ht="40.75" customHeight="1" x14ac:dyDescent="0.25">
      <c r="A132" s="23" t="s">
        <v>1375</v>
      </c>
    </row>
    <row r="133" spans="1:1" ht="61.5" customHeight="1" x14ac:dyDescent="0.25">
      <c r="A133" s="302" t="s">
        <v>1387</v>
      </c>
    </row>
    <row r="134" spans="1:1" ht="13" x14ac:dyDescent="0.25">
      <c r="A134" s="260" t="s">
        <v>1388</v>
      </c>
    </row>
    <row r="135" spans="1:1" ht="101" x14ac:dyDescent="0.25">
      <c r="A135" s="302" t="s">
        <v>1376</v>
      </c>
    </row>
    <row r="136" spans="1:1" x14ac:dyDescent="0.25">
      <c r="A136"/>
    </row>
    <row r="137" spans="1:1" ht="71.5" customHeight="1" x14ac:dyDescent="0.25">
      <c r="A137" s="301"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73" t="str">
        <f>Spolu!C3&amp;", "&amp;Spolu!C6</f>
        <v>Slovenský tenisový zväz, Príkopova 6, Bratislava, 831 03</v>
      </c>
      <c r="B1" s="373"/>
      <c r="C1" s="373"/>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4" t="s">
        <v>1275</v>
      </c>
      <c r="F3" s="375"/>
      <c r="N3" s="137" t="str">
        <f t="shared" si="0"/>
        <v>c - príspevok Slovenskému paralympijskému výboru</v>
      </c>
      <c r="O3" s="137" t="s">
        <v>342</v>
      </c>
      <c r="P3" s="137" t="str">
        <f>Spolu!B19</f>
        <v>príspevok Slovenskému paralympijskému výboru</v>
      </c>
    </row>
    <row r="4" spans="1:16" ht="45.75" customHeight="1" x14ac:dyDescent="0.25">
      <c r="E4" s="375"/>
      <c r="F4" s="375"/>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c r="N6" s="137" t="str">
        <f t="shared" si="0"/>
        <v>f - plnenie úloh verejného záujmu v športe</v>
      </c>
      <c r="O6" s="137" t="s">
        <v>348</v>
      </c>
      <c r="P6" s="137" t="str">
        <f>Spolu!B22</f>
        <v>plnenie úloh verejného záujmu v športe</v>
      </c>
    </row>
    <row r="7" spans="1:16" x14ac:dyDescent="0.2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6" t="s">
        <v>1307</v>
      </c>
      <c r="B12" s="376"/>
      <c r="C12" s="376"/>
      <c r="D12" s="138"/>
      <c r="E12" s="138"/>
      <c r="F12" s="195" t="s">
        <v>1308</v>
      </c>
      <c r="G12" s="138"/>
      <c r="N12" s="137" t="str">
        <f t="shared" si="0"/>
        <v>l - podpora zdravotne postihnutých športovcov</v>
      </c>
      <c r="O12" s="137" t="s">
        <v>360</v>
      </c>
      <c r="P12" s="137" t="str">
        <f>Spolu!B28</f>
        <v>podpora zdravotne postihnutých športovcov</v>
      </c>
    </row>
    <row r="13" spans="1:16" ht="55.4" customHeight="1" x14ac:dyDescent="0.25">
      <c r="A13" s="37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7"/>
      <c r="C13" s="377"/>
      <c r="F13" s="195" t="s">
        <v>1399</v>
      </c>
      <c r="N13" s="137" t="str">
        <f t="shared" si="0"/>
        <v>m - organizácia tradičných športových podujatí</v>
      </c>
      <c r="O13" s="137" t="s">
        <v>362</v>
      </c>
      <c r="P13" s="137" t="str">
        <f>Spolu!B29</f>
        <v>organizácia tradičných športových podujatí</v>
      </c>
    </row>
    <row r="14" spans="1:16" ht="34.4" customHeight="1" x14ac:dyDescent="0.25">
      <c r="A14" s="139" t="s">
        <v>1291</v>
      </c>
      <c r="B14" s="378" t="s">
        <v>1309</v>
      </c>
      <c r="C14" s="379"/>
      <c r="F14" s="312"/>
      <c r="N14" s="137" t="str">
        <f t="shared" si="0"/>
        <v xml:space="preserve">n - </v>
      </c>
      <c r="O14" s="137" t="s">
        <v>364</v>
      </c>
    </row>
    <row r="15" spans="1:16" ht="34.4" customHeight="1" x14ac:dyDescent="0.25">
      <c r="A15" s="139" t="s">
        <v>1310</v>
      </c>
      <c r="B15" s="378"/>
      <c r="C15" s="379"/>
      <c r="F15" s="381"/>
      <c r="N15" s="137" t="str">
        <f t="shared" si="0"/>
        <v xml:space="preserve">o - </v>
      </c>
      <c r="O15" s="137" t="s">
        <v>365</v>
      </c>
    </row>
    <row r="16" spans="1:16" x14ac:dyDescent="0.25">
      <c r="A16" s="139" t="s">
        <v>1294</v>
      </c>
      <c r="B16" s="142">
        <f>F8</f>
        <v>0</v>
      </c>
      <c r="C16" s="137"/>
      <c r="F16" s="381"/>
      <c r="N16" s="137" t="str">
        <f t="shared" si="0"/>
        <v xml:space="preserve">p - </v>
      </c>
      <c r="O16" s="137" t="s">
        <v>366</v>
      </c>
    </row>
    <row r="17" spans="1:16" ht="32.15" customHeight="1" x14ac:dyDescent="0.25">
      <c r="A17" s="139" t="s">
        <v>1297</v>
      </c>
      <c r="B17" s="142">
        <f>F9</f>
        <v>0</v>
      </c>
      <c r="C17" s="137"/>
      <c r="F17" s="381"/>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30811384</v>
      </c>
      <c r="F19" s="145" t="s">
        <v>1295</v>
      </c>
      <c r="G19" s="207"/>
      <c r="H19" s="146"/>
      <c r="N19" s="137" t="str">
        <f t="shared" si="0"/>
        <v xml:space="preserve"> - </v>
      </c>
    </row>
    <row r="20" spans="1:16" x14ac:dyDescent="0.25">
      <c r="A20" s="139" t="s">
        <v>396</v>
      </c>
      <c r="B20" s="143">
        <f>F6</f>
        <v>0</v>
      </c>
      <c r="C20" s="137"/>
      <c r="F20" s="147"/>
      <c r="G20" s="285"/>
      <c r="H20" s="148"/>
    </row>
    <row r="21" spans="1:16" x14ac:dyDescent="0.25">
      <c r="B21" s="137"/>
      <c r="C21" s="137"/>
      <c r="F21" s="147" t="s">
        <v>1300</v>
      </c>
      <c r="G21" s="285">
        <v>421947749446</v>
      </c>
      <c r="H21" s="148"/>
      <c r="N21" s="137" t="str">
        <f>O21&amp;" - "&amp;P21</f>
        <v>026 01 - Šport pre všetkých, školský a univerzitný šport</v>
      </c>
      <c r="O21" s="137" t="s">
        <v>317</v>
      </c>
      <c r="P21" s="137" t="s">
        <v>318</v>
      </c>
    </row>
    <row r="22" spans="1:16" x14ac:dyDescent="0.25">
      <c r="A22" s="137"/>
      <c r="B22" s="137"/>
      <c r="F22" s="147" t="s">
        <v>1301</v>
      </c>
      <c r="G22" s="285">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0" t="s">
        <v>1302</v>
      </c>
      <c r="C24" s="38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82" t="s">
        <v>1316</v>
      </c>
      <c r="B2" s="382"/>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23" t="s">
        <v>57</v>
      </c>
      <c r="B1" s="323"/>
      <c r="C1" s="323"/>
      <c r="D1" s="323"/>
      <c r="E1" s="323"/>
      <c r="F1" s="323"/>
      <c r="G1" s="323"/>
      <c r="H1" s="323"/>
      <c r="I1" s="52"/>
      <c r="J1" s="37"/>
    </row>
    <row r="2" spans="1:11" ht="15.5" x14ac:dyDescent="0.35">
      <c r="A2" s="329" t="s">
        <v>58</v>
      </c>
      <c r="B2" s="329"/>
      <c r="C2" s="329"/>
      <c r="D2" s="329"/>
      <c r="E2" s="329"/>
      <c r="F2" s="329"/>
      <c r="G2" s="329"/>
      <c r="H2" s="327" t="str">
        <f>+Doklady!I100</f>
        <v>V2</v>
      </c>
      <c r="I2" s="327"/>
    </row>
    <row r="3" spans="1:11" ht="14" x14ac:dyDescent="0.3">
      <c r="A3" s="40"/>
      <c r="B3" s="40"/>
      <c r="C3" s="40"/>
      <c r="D3" s="40"/>
      <c r="E3" s="40"/>
      <c r="F3" s="40"/>
      <c r="G3" s="40"/>
      <c r="H3" s="328">
        <f>+Doklady!I101</f>
        <v>45887</v>
      </c>
      <c r="I3" s="328"/>
    </row>
    <row r="4" spans="1:11" ht="15.75" customHeight="1" x14ac:dyDescent="0.3">
      <c r="A4" s="41" t="s">
        <v>59</v>
      </c>
      <c r="B4" s="324" t="s">
        <v>60</v>
      </c>
      <c r="C4" s="325"/>
      <c r="D4" s="325"/>
      <c r="E4" s="326"/>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8" priority="2" stopIfTrue="1">
      <formula>$A78&lt;&gt;""</formula>
    </cfRule>
  </conditionalFormatting>
  <conditionalFormatting sqref="A8:I76 I78">
    <cfRule type="expression" dxfId="97" priority="7" stopIfTrue="1">
      <formula>$A8&lt;&gt;""</formula>
    </cfRule>
  </conditionalFormatting>
  <conditionalFormatting sqref="B78:H2888">
    <cfRule type="expression" dxfId="96" priority="3" stopIfTrue="1">
      <formula>$A78&lt;&gt;""</formula>
    </cfRule>
  </conditionalFormatting>
  <conditionalFormatting sqref="D2886:D2913">
    <cfRule type="expression" dxfId="95"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32" t="s">
        <v>311</v>
      </c>
      <c r="B1" s="333"/>
      <c r="C1" s="174">
        <v>45688</v>
      </c>
      <c r="D1" s="26"/>
      <c r="G1" s="252">
        <v>45688</v>
      </c>
    </row>
    <row r="2" spans="1:7" ht="14" x14ac:dyDescent="0.3">
      <c r="A2" s="28"/>
      <c r="B2" s="28"/>
      <c r="G2" s="252">
        <v>45716</v>
      </c>
    </row>
    <row r="3" spans="1:7" ht="14" x14ac:dyDescent="0.3">
      <c r="A3" s="30" t="s">
        <v>312</v>
      </c>
      <c r="B3" s="330" t="str">
        <f>INDEX(Adr!B:B,Doklady!B102+1)</f>
        <v>Slovenský tenisový zväz</v>
      </c>
      <c r="C3" s="330"/>
      <c r="D3" s="330"/>
      <c r="G3" s="252">
        <v>45747</v>
      </c>
    </row>
    <row r="4" spans="1:7" ht="14" x14ac:dyDescent="0.3">
      <c r="A4" s="30" t="s">
        <v>313</v>
      </c>
      <c r="B4" s="29" t="str">
        <f>RIGHT("0000"&amp;INDEX(Adr!A:A,Doklady!B102+1),8)</f>
        <v>30811384</v>
      </c>
      <c r="G4" s="252">
        <v>45777</v>
      </c>
    </row>
    <row r="5" spans="1:7" ht="14" x14ac:dyDescent="0.3">
      <c r="A5" s="30" t="s">
        <v>314</v>
      </c>
      <c r="B5" s="29" t="str">
        <f>INDEX(Adr!D:D,Doklady!B102+1)&amp;", "&amp;INDEX(Adr!E:E,Doklady!B102+1)</f>
        <v>Príkopova 6,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2366098</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2366098</v>
      </c>
      <c r="G15" s="252"/>
    </row>
    <row r="16" spans="1:7" ht="14" x14ac:dyDescent="0.3">
      <c r="G16" s="252"/>
    </row>
    <row r="17" spans="1:5" ht="72" customHeight="1" x14ac:dyDescent="0.25">
      <c r="A17" s="331" t="s">
        <v>328</v>
      </c>
      <c r="B17" s="331"/>
      <c r="C17" s="331"/>
      <c r="D17" s="331"/>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sqref="A1:I13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32" customHeight="1" x14ac:dyDescent="0.35">
      <c r="A1" s="342" t="s">
        <v>1501</v>
      </c>
      <c r="B1" s="342"/>
      <c r="C1" s="342"/>
      <c r="D1" s="342"/>
      <c r="E1" s="342"/>
      <c r="F1" s="342"/>
      <c r="G1" s="342"/>
      <c r="H1" s="342"/>
      <c r="I1" s="342"/>
    </row>
    <row r="2" spans="1:26" ht="7.5" customHeight="1" x14ac:dyDescent="0.2">
      <c r="C2" s="8"/>
      <c r="D2" s="8"/>
      <c r="E2" s="8"/>
      <c r="F2" s="8"/>
      <c r="G2" s="8"/>
      <c r="H2" s="8"/>
      <c r="I2" s="8"/>
    </row>
    <row r="3" spans="1:26" s="9" customFormat="1" ht="26.15" customHeight="1" x14ac:dyDescent="0.25">
      <c r="B3" s="160" t="s">
        <v>59</v>
      </c>
      <c r="C3" s="343" t="str">
        <f>INDEX(Adr!B2:B87,Doklady!B102)</f>
        <v>Slovenský tenisový zväz</v>
      </c>
      <c r="D3" s="343"/>
      <c r="E3" s="343"/>
      <c r="F3" s="34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30811384</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Príkopova 6, Bratislava, 831 03</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4" t="s">
        <v>333</v>
      </c>
      <c r="F9" s="345"/>
      <c r="J9" s="8"/>
      <c r="L9" s="118"/>
      <c r="M9" s="118"/>
      <c r="N9" s="118"/>
      <c r="O9" s="118"/>
      <c r="P9" s="118"/>
      <c r="Q9" s="118"/>
      <c r="R9" s="118"/>
      <c r="S9" s="118"/>
    </row>
    <row r="10" spans="1:26" ht="18" x14ac:dyDescent="0.4">
      <c r="A10" s="69" t="s">
        <v>317</v>
      </c>
      <c r="B10" s="70" t="s">
        <v>318</v>
      </c>
      <c r="C10" s="126">
        <f>SUMIF(FP!J:J,Doklady!$B$1&amp;A10,FP!D:D)</f>
        <v>0</v>
      </c>
      <c r="D10" s="126">
        <f>C10-E10</f>
        <v>0</v>
      </c>
      <c r="E10" s="335">
        <f>SUMIF(K:K,A10,I:I)</f>
        <v>0</v>
      </c>
      <c r="F10" s="336"/>
      <c r="L10" s="120" t="s">
        <v>334</v>
      </c>
      <c r="M10" s="118"/>
      <c r="N10" s="118"/>
      <c r="O10" s="118"/>
      <c r="P10" s="118"/>
      <c r="Q10" s="118"/>
      <c r="R10" s="118"/>
      <c r="S10" s="118"/>
    </row>
    <row r="11" spans="1:26" ht="18" x14ac:dyDescent="0.4">
      <c r="A11" s="69" t="s">
        <v>319</v>
      </c>
      <c r="B11" s="70" t="s">
        <v>320</v>
      </c>
      <c r="C11" s="126">
        <f>SUMIF(FP!J:J,Doklady!$B$1&amp;A11,FP!D:D)</f>
        <v>2366098</v>
      </c>
      <c r="D11" s="126">
        <f>+C11-E11</f>
        <v>2366098</v>
      </c>
      <c r="E11" s="346">
        <f>+I39-I42+I44-I47</f>
        <v>0</v>
      </c>
      <c r="F11" s="347"/>
      <c r="J11" s="176"/>
      <c r="L11" s="161" t="str">
        <f>L41</f>
        <v>a - tenis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5">
        <f>SUMIF(K:K,A12,I:I)</f>
        <v>0</v>
      </c>
      <c r="F12" s="336"/>
      <c r="J12" s="177"/>
      <c r="L12" s="161" t="str">
        <f>L42</f>
        <v>a - tenis - kapitálové transfery</v>
      </c>
      <c r="N12" s="118"/>
      <c r="O12" s="118"/>
      <c r="P12" s="118"/>
      <c r="Q12" s="118"/>
      <c r="R12" s="118"/>
      <c r="S12" s="118"/>
    </row>
    <row r="13" spans="1:26" ht="18" x14ac:dyDescent="0.4">
      <c r="A13" s="69" t="s">
        <v>323</v>
      </c>
      <c r="B13" s="70" t="s">
        <v>324</v>
      </c>
      <c r="C13" s="126">
        <f>SUMIF(FP!J:J,Doklady!$B$1&amp;A13,FP!D:D)</f>
        <v>0</v>
      </c>
      <c r="D13" s="126">
        <f>C13-E13</f>
        <v>0</v>
      </c>
      <c r="E13" s="335">
        <f>SUMIF(K:K,A13,I:I)</f>
        <v>0</v>
      </c>
      <c r="F13" s="336"/>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8">
        <f>SUMIF(K:K,A14,I:I)</f>
        <v>0</v>
      </c>
      <c r="F14" s="349"/>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55" t="s">
        <v>336</v>
      </c>
      <c r="C16" s="356"/>
      <c r="D16" s="356"/>
      <c r="E16" s="356"/>
      <c r="F16" s="356"/>
      <c r="G16" s="356"/>
      <c r="H16" s="357"/>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0" t="s">
        <v>339</v>
      </c>
      <c r="C17" s="350"/>
      <c r="D17" s="350"/>
      <c r="E17" s="350"/>
      <c r="F17" s="350"/>
      <c r="G17" s="350"/>
      <c r="H17" s="350"/>
      <c r="I17" s="73">
        <f>SUMIF(FP!I:I,Doklady!$B$1&amp;A17,FP!D:D)</f>
        <v>2366098</v>
      </c>
      <c r="T17" s="86"/>
    </row>
    <row r="18" spans="1:20" x14ac:dyDescent="0.2">
      <c r="A18" s="135" t="s">
        <v>340</v>
      </c>
      <c r="B18" s="350" t="s">
        <v>341</v>
      </c>
      <c r="C18" s="350"/>
      <c r="D18" s="350"/>
      <c r="E18" s="350"/>
      <c r="F18" s="350"/>
      <c r="G18" s="350"/>
      <c r="H18" s="350"/>
      <c r="I18" s="73">
        <f>SUMIF(FP!I:I,Doklady!$B$1&amp;A18,FP!D:D)</f>
        <v>0</v>
      </c>
    </row>
    <row r="19" spans="1:20" x14ac:dyDescent="0.2">
      <c r="A19" s="115" t="s">
        <v>342</v>
      </c>
      <c r="B19" s="350" t="s">
        <v>343</v>
      </c>
      <c r="C19" s="350"/>
      <c r="D19" s="350"/>
      <c r="E19" s="350"/>
      <c r="F19" s="350"/>
      <c r="G19" s="350"/>
      <c r="H19" s="350"/>
      <c r="I19" s="73">
        <f>SUMIF(FP!I:I,Doklady!$B$1&amp;A19,FP!D:D)</f>
        <v>0</v>
      </c>
    </row>
    <row r="20" spans="1:20" x14ac:dyDescent="0.2">
      <c r="A20" s="135" t="s">
        <v>344</v>
      </c>
      <c r="B20" s="339" t="s">
        <v>345</v>
      </c>
      <c r="C20" s="340"/>
      <c r="D20" s="340"/>
      <c r="E20" s="340"/>
      <c r="F20" s="340"/>
      <c r="G20" s="340"/>
      <c r="H20" s="341"/>
      <c r="I20" s="73">
        <f>SUMIF(FP!I:I,Doklady!$B$1&amp;A20,FP!D:D)</f>
        <v>0</v>
      </c>
      <c r="T20" s="86"/>
    </row>
    <row r="21" spans="1:20" x14ac:dyDescent="0.2">
      <c r="A21" s="115" t="s">
        <v>346</v>
      </c>
      <c r="B21" s="339" t="s">
        <v>347</v>
      </c>
      <c r="C21" s="340"/>
      <c r="D21" s="340"/>
      <c r="E21" s="340"/>
      <c r="F21" s="340"/>
      <c r="G21" s="340"/>
      <c r="H21" s="341"/>
      <c r="I21" s="73">
        <f>SUMIF(FP!I:I,Doklady!$B$1&amp;A21,FP!D:D)</f>
        <v>0</v>
      </c>
      <c r="T21" s="86"/>
    </row>
    <row r="22" spans="1:20" x14ac:dyDescent="0.2">
      <c r="A22" s="135" t="s">
        <v>348</v>
      </c>
      <c r="B22" s="358" t="s">
        <v>349</v>
      </c>
      <c r="C22" s="359"/>
      <c r="D22" s="359"/>
      <c r="E22" s="359"/>
      <c r="F22" s="359"/>
      <c r="G22" s="359"/>
      <c r="H22" s="360"/>
      <c r="I22" s="73">
        <f>SUMIF(FP!I:I,Doklady!$B$1&amp;A22,FP!D:D)</f>
        <v>0</v>
      </c>
      <c r="T22" s="86"/>
    </row>
    <row r="23" spans="1:20" x14ac:dyDescent="0.2">
      <c r="A23" s="115" t="s">
        <v>350</v>
      </c>
      <c r="B23" s="339" t="s">
        <v>351</v>
      </c>
      <c r="C23" s="340"/>
      <c r="D23" s="340"/>
      <c r="E23" s="340"/>
      <c r="F23" s="340"/>
      <c r="G23" s="340"/>
      <c r="H23" s="341"/>
      <c r="I23" s="73">
        <f>SUMIF(FP!I:I,Doklady!$B$1&amp;A23,FP!D:D)</f>
        <v>0</v>
      </c>
      <c r="T23" s="86"/>
    </row>
    <row r="24" spans="1:20" x14ac:dyDescent="0.2">
      <c r="A24" s="135" t="s">
        <v>352</v>
      </c>
      <c r="B24" s="339" t="s">
        <v>353</v>
      </c>
      <c r="C24" s="340"/>
      <c r="D24" s="340"/>
      <c r="E24" s="340"/>
      <c r="F24" s="340"/>
      <c r="G24" s="340"/>
      <c r="H24" s="341"/>
      <c r="I24" s="73">
        <f>SUMIF(FP!I:I,Doklady!$B$1&amp;A24,FP!D:D)</f>
        <v>0</v>
      </c>
      <c r="T24" s="86"/>
    </row>
    <row r="25" spans="1:20" x14ac:dyDescent="0.2">
      <c r="A25" s="115" t="s">
        <v>354</v>
      </c>
      <c r="B25" s="351" t="s">
        <v>355</v>
      </c>
      <c r="C25" s="352"/>
      <c r="D25" s="352"/>
      <c r="E25" s="352"/>
      <c r="F25" s="352"/>
      <c r="G25" s="352"/>
      <c r="H25" s="353"/>
      <c r="I25" s="73">
        <f>SUMIF(FP!I:I,Doklady!$B$1&amp;A25,FP!D:D)</f>
        <v>0</v>
      </c>
      <c r="T25" s="86"/>
    </row>
    <row r="26" spans="1:20" x14ac:dyDescent="0.2">
      <c r="A26" s="135" t="s">
        <v>356</v>
      </c>
      <c r="B26" s="339" t="s">
        <v>357</v>
      </c>
      <c r="C26" s="340"/>
      <c r="D26" s="340"/>
      <c r="E26" s="340"/>
      <c r="F26" s="340"/>
      <c r="G26" s="340"/>
      <c r="H26" s="341"/>
      <c r="I26" s="73">
        <f>SUMIF(FP!I:I,Doklady!$B$1&amp;A26,FP!D:D)</f>
        <v>0</v>
      </c>
      <c r="T26" s="86"/>
    </row>
    <row r="27" spans="1:20" x14ac:dyDescent="0.2">
      <c r="A27" s="115" t="s">
        <v>358</v>
      </c>
      <c r="B27" s="339" t="s">
        <v>359</v>
      </c>
      <c r="C27" s="340"/>
      <c r="D27" s="340"/>
      <c r="E27" s="340"/>
      <c r="F27" s="340"/>
      <c r="G27" s="340"/>
      <c r="H27" s="341"/>
      <c r="I27" s="73">
        <f>SUMIF(FP!I:I,Doklady!$B$1&amp;A27,FP!D:D)</f>
        <v>0</v>
      </c>
      <c r="T27" s="86"/>
    </row>
    <row r="28" spans="1:20" x14ac:dyDescent="0.2">
      <c r="A28" s="135" t="s">
        <v>360</v>
      </c>
      <c r="B28" s="339" t="s">
        <v>361</v>
      </c>
      <c r="C28" s="340"/>
      <c r="D28" s="340"/>
      <c r="E28" s="340"/>
      <c r="F28" s="340"/>
      <c r="G28" s="340"/>
      <c r="H28" s="341"/>
      <c r="I28" s="73">
        <f>SUMIF(FP!I:I,Doklady!$B$1&amp;A28,FP!D:D)</f>
        <v>0</v>
      </c>
      <c r="T28" s="86"/>
    </row>
    <row r="29" spans="1:20" x14ac:dyDescent="0.2">
      <c r="A29" s="115" t="s">
        <v>362</v>
      </c>
      <c r="B29" s="339" t="s">
        <v>363</v>
      </c>
      <c r="C29" s="340"/>
      <c r="D29" s="340"/>
      <c r="E29" s="340"/>
      <c r="F29" s="340"/>
      <c r="G29" s="340"/>
      <c r="H29" s="341"/>
      <c r="I29" s="73">
        <f>SUMIF(FP!I:I,Doklady!$B$1&amp;A29,FP!D:D)</f>
        <v>0</v>
      </c>
      <c r="T29" s="86"/>
    </row>
    <row r="30" spans="1:20" hidden="1" x14ac:dyDescent="0.2">
      <c r="A30" s="135" t="s">
        <v>364</v>
      </c>
      <c r="B30" s="339"/>
      <c r="C30" s="340"/>
      <c r="D30" s="340"/>
      <c r="E30" s="340"/>
      <c r="F30" s="340"/>
      <c r="G30" s="340"/>
      <c r="H30" s="341"/>
      <c r="I30" s="73">
        <f>SUMIF(FP!I:I,Doklady!$B$1&amp;A30,FP!D:D)</f>
        <v>0</v>
      </c>
      <c r="T30" s="86"/>
    </row>
    <row r="31" spans="1:20" hidden="1" x14ac:dyDescent="0.2">
      <c r="A31" s="115" t="s">
        <v>365</v>
      </c>
      <c r="B31" s="339"/>
      <c r="C31" s="340"/>
      <c r="D31" s="340"/>
      <c r="E31" s="340"/>
      <c r="F31" s="340"/>
      <c r="G31" s="340"/>
      <c r="H31" s="341"/>
      <c r="I31" s="73">
        <f>SUMIF(FP!I:I,Doklady!$B$1&amp;A31,FP!D:D)</f>
        <v>0</v>
      </c>
      <c r="T31" s="86"/>
    </row>
    <row r="32" spans="1:20" hidden="1" x14ac:dyDescent="0.2">
      <c r="A32" s="135" t="s">
        <v>366</v>
      </c>
      <c r="B32" s="361"/>
      <c r="C32" s="362"/>
      <c r="D32" s="362"/>
      <c r="E32" s="362"/>
      <c r="F32" s="362"/>
      <c r="G32" s="362"/>
      <c r="H32" s="363"/>
      <c r="I32" s="73">
        <f>SUMIF(FP!I:I,Doklady!$B$1&amp;A32,FP!D:D)</f>
        <v>0</v>
      </c>
      <c r="T32" s="86"/>
    </row>
    <row r="33" spans="1:21" hidden="1" x14ac:dyDescent="0.2">
      <c r="A33" s="115" t="s">
        <v>367</v>
      </c>
      <c r="B33" s="361"/>
      <c r="C33" s="362"/>
      <c r="D33" s="362"/>
      <c r="E33" s="362"/>
      <c r="F33" s="362"/>
      <c r="G33" s="362"/>
      <c r="H33" s="363"/>
      <c r="I33" s="73">
        <f>SUMIF(FP!I:I,Doklady!$B$1&amp;A33,FP!D:D)</f>
        <v>0</v>
      </c>
      <c r="T33" s="86"/>
    </row>
    <row r="34" spans="1:21" hidden="1" x14ac:dyDescent="0.2">
      <c r="A34" s="135" t="s">
        <v>368</v>
      </c>
      <c r="B34" s="364"/>
      <c r="C34" s="364"/>
      <c r="D34" s="364"/>
      <c r="E34" s="364"/>
      <c r="F34" s="364"/>
      <c r="G34" s="364"/>
      <c r="H34" s="364"/>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tenis</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473219.60000000003</v>
      </c>
      <c r="G39" s="78">
        <f>+MAX(I39-C39-D39-E39-F39-H39,0)</f>
        <v>1832878.4</v>
      </c>
      <c r="H39" s="78">
        <f>+IFERROR(VLOOKUP(K40&amp;" - kapitálové transfery",B$53:C$90,2,0),0)</f>
        <v>60000</v>
      </c>
      <c r="I39" s="73">
        <f>SUMIF(FP!K:K,K40,FP!D:D)</f>
        <v>2366098</v>
      </c>
      <c r="L39" s="84">
        <f>COUNTIF(FP!N:N,Doklady!B1&amp;"aK")</f>
        <v>1</v>
      </c>
      <c r="T39" s="86"/>
    </row>
    <row r="40" spans="1:21" x14ac:dyDescent="0.2">
      <c r="A40" s="115" t="s">
        <v>338</v>
      </c>
      <c r="B40" s="116" t="s">
        <v>377</v>
      </c>
      <c r="C40" s="78">
        <f>DSUM(Doklady!A103:J9962,"GGG",Spolu!L40:M42)</f>
        <v>348405.75</v>
      </c>
      <c r="D40" s="78">
        <f>DSUM(Doklady!A103:J9962,"GGG",Spolu!N40:O42)</f>
        <v>570341.50263882487</v>
      </c>
      <c r="E40" s="78">
        <f>DSUM(Doklady!A103:J9962,"GGG",Spolu!P40:Q42)</f>
        <v>820135.59999999986</v>
      </c>
      <c r="F40" s="78">
        <f>DSUM(Doklady!A103:J9962,"GGG",Spolu!R40:S42)</f>
        <v>464096.1199999997</v>
      </c>
      <c r="G40" s="78">
        <f>DSUM(Doklady!A103:J9962,"GGG",Spolu!T40:U42)-H40</f>
        <v>103119.03000000003</v>
      </c>
      <c r="H40" s="78">
        <f>+IFERROR(VLOOKUP(K40&amp;" - kapitálové transfery",B$53:D$90,3,0),0)</f>
        <v>60000</v>
      </c>
      <c r="I40" s="73">
        <f>+C40+D40+E40+F40+G40+H40</f>
        <v>2366098.0026388243</v>
      </c>
      <c r="J40" s="218" t="str">
        <f>+K45</f>
        <v>.</v>
      </c>
      <c r="K40" s="218" t="str">
        <f>IF(L38&gt;0,INDEX(FP!K:K,Doklady!B2),".")</f>
        <v>tenis</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tenis - bežné transfery</v>
      </c>
      <c r="M41" s="120">
        <v>1</v>
      </c>
      <c r="N41" s="161" t="str">
        <f>+L41</f>
        <v>a - tenis - bežné transfery</v>
      </c>
      <c r="O41" s="120">
        <v>2</v>
      </c>
      <c r="P41" s="161" t="str">
        <f>+L41</f>
        <v>a - tenis - bežné transfery</v>
      </c>
      <c r="Q41" s="120">
        <v>3</v>
      </c>
      <c r="R41" s="161" t="str">
        <f>+L41</f>
        <v>a - tenis - bežné transfery</v>
      </c>
      <c r="S41" s="120">
        <v>4</v>
      </c>
      <c r="T41" s="161" t="str">
        <f>+L41</f>
        <v>a - tenis - bežné transfery</v>
      </c>
      <c r="U41" s="120">
        <v>5</v>
      </c>
    </row>
    <row r="42" spans="1:21" ht="10.5" customHeight="1" x14ac:dyDescent="0.2">
      <c r="A42" s="115" t="s">
        <v>338</v>
      </c>
      <c r="B42" s="116" t="s">
        <v>380</v>
      </c>
      <c r="C42" s="73">
        <f>+C40</f>
        <v>348405.75</v>
      </c>
      <c r="D42" s="216">
        <f>+D40</f>
        <v>570341.50263882487</v>
      </c>
      <c r="E42" s="216">
        <f>+E40</f>
        <v>820135.59999999986</v>
      </c>
      <c r="F42" s="216">
        <f>+MIN(F39:F40)</f>
        <v>464096.1199999997</v>
      </c>
      <c r="G42" s="216">
        <f>+MIN(G39+MAX(F39-F40,0)-MAX(E40-E39,0)-MAX(D40-D39,0)-MAX(C40-C39,0),G40)</f>
        <v>103119.02736117563</v>
      </c>
      <c r="H42" s="216">
        <f>+MIN(H39:H40)</f>
        <v>60000</v>
      </c>
      <c r="I42" s="73">
        <f>+C42+D42+E42+MIN(F39:F40)+G42+H42</f>
        <v>2366098</v>
      </c>
      <c r="J42" s="219">
        <f>+K47</f>
        <v>0</v>
      </c>
      <c r="K42" s="219">
        <f>+I42-H42</f>
        <v>2306098</v>
      </c>
      <c r="L42" s="161" t="str">
        <f>+SUBSTITUTE(L41,"bežné","kapitálové")</f>
        <v>a - tenis - kapitálové transfery</v>
      </c>
      <c r="M42" s="120">
        <v>1</v>
      </c>
      <c r="N42" s="161" t="str">
        <f>+L42</f>
        <v>a - tenis - kapitálové transfery</v>
      </c>
      <c r="O42" s="120">
        <v>2</v>
      </c>
      <c r="P42" s="161" t="str">
        <f>+L42</f>
        <v>a - tenis - kapitálové transfery</v>
      </c>
      <c r="Q42" s="120">
        <v>3</v>
      </c>
      <c r="R42" s="161" t="str">
        <f>+L42</f>
        <v>a - tenis - kapitálové transfery</v>
      </c>
      <c r="S42" s="120">
        <v>4</v>
      </c>
      <c r="T42" s="161" t="str">
        <f>+L42</f>
        <v>a - tenis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DSUM(Doklady!A103:J9962,"GGG",Spolu!L45:M47)</f>
        <v>0</v>
      </c>
      <c r="D45" s="78">
        <f>DSUM(Doklady!A103:J9962,"GGG",Spolu!N45:O47)</f>
        <v>0</v>
      </c>
      <c r="E45" s="78">
        <f>DSUM(Doklady!A103:J9962,"GGG",Spolu!P45:Q47)</f>
        <v>0</v>
      </c>
      <c r="F45" s="78">
        <f>DSUM(Doklady!A103:J9962,"GGG",Spolu!R45:S47)</f>
        <v>0</v>
      </c>
      <c r="G45" s="78">
        <f>DSUM(Doklady!A103:J9962,"GGG",Spolu!T45:U47)-H45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7"/>
      <c r="B50" s="338"/>
      <c r="C50" s="338"/>
      <c r="D50" s="338"/>
      <c r="E50" s="338"/>
      <c r="F50" s="338"/>
      <c r="G50" s="338"/>
      <c r="H50" s="338"/>
      <c r="I50" s="338"/>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tenis - bežné transfery</v>
      </c>
      <c r="C53" s="73">
        <f>IF(A53&lt;&gt;"",INDEX(FP!D:D,Doklady!B$2+(ROW()-53)),"")</f>
        <v>2306098</v>
      </c>
      <c r="D53" s="73">
        <f>IF(A53&lt;&gt;"",Doklady!I1-Doklady!J1,"")</f>
        <v>2306098.0026388271</v>
      </c>
      <c r="E53" s="73">
        <f>IF(A53&lt;&gt;"",MIN(D53,C53)*Doklady!C1/(1-Doklady!C1),"")</f>
        <v>0</v>
      </c>
      <c r="F53" s="71">
        <f>IF(A53&lt;&gt;"",Doklady!J1,"")</f>
        <v>0</v>
      </c>
      <c r="G53" s="73">
        <f>+IFERROR(HLOOKUP(IF(RIGHT(B53,15)="bežné transfery",LEFT(B53,LEN(B53)-18),0),$J$40:$K$42,3,0),MIN(C53,D53))</f>
        <v>2306098</v>
      </c>
      <c r="H53" s="71"/>
      <c r="I53" s="73">
        <f>IF(A53&lt;&gt;"",MAX(IF(G53&lt;C53,C53-G53,0)+IF(F53&lt;E53,E53-F53,0),0),0)</f>
        <v>0</v>
      </c>
      <c r="J53" s="84" t="str">
        <f>IF(D53&gt;C53,"Vyúčtované prostriedky nemôžu byť väčšie ako poskytnuté. Opravte v hárku ""Doklady""","")</f>
        <v>Vyúčtované prostriedky nemôžu byť väčšie ako poskytnuté. Opravte v hárku "Doklady"</v>
      </c>
      <c r="K53" s="84" t="str">
        <f>Doklady!F1</f>
        <v>026 02</v>
      </c>
      <c r="L53" s="84" t="str">
        <f>IF(A53&lt;&gt;"",INDEX(FP!H:H,Doklady!B$2+(ROW()-52)),"")</f>
        <v>K</v>
      </c>
      <c r="M53" s="84" t="str">
        <f>K53&amp;L53</f>
        <v>026 02K</v>
      </c>
      <c r="T53" s="86"/>
    </row>
    <row r="54" spans="1:20" ht="12" customHeight="1" x14ac:dyDescent="0.2">
      <c r="A54" s="75" t="str">
        <f>Doklady!D2</f>
        <v>a</v>
      </c>
      <c r="B54" s="119" t="str">
        <f>Doklady!H2</f>
        <v>tenis - kapitálové transfery</v>
      </c>
      <c r="C54" s="73">
        <f>IF(A54&lt;&gt;"",INDEX(FP!D:D,Doklady!B$2+(ROW()-53)),"")</f>
        <v>60000</v>
      </c>
      <c r="D54" s="73">
        <f>IF(A54&lt;&gt;"",Doklady!I2-Doklady!J2,"")</f>
        <v>60000</v>
      </c>
      <c r="E54" s="73">
        <f>IF(A54&lt;&gt;"",MIN(D54,C54)*Doklady!C2/(1-Doklady!C2),"")</f>
        <v>0</v>
      </c>
      <c r="F54" s="71">
        <f>IF(A54&lt;&gt;"",Doklady!J2,"")</f>
        <v>0</v>
      </c>
      <c r="G54" s="73">
        <f t="shared" ref="G54:G117" si="0">+IFERROR(HLOOKUP(IF(RIGHT(B54,15)="bežné transfery",LEFT(B54,LEN(B54)-18),0),$J$40:$K$42,3,0),MIN(C54,D54))</f>
        <v>60000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2366098</v>
      </c>
      <c r="D130" s="228">
        <f t="shared" ref="D130:I130" si="9">SUM(D53:D129)</f>
        <v>2366098.0026388271</v>
      </c>
      <c r="E130" s="228">
        <f t="shared" si="9"/>
        <v>0</v>
      </c>
      <c r="F130" s="228">
        <f t="shared" si="9"/>
        <v>0</v>
      </c>
      <c r="G130" s="228">
        <f t="shared" si="9"/>
        <v>2366098</v>
      </c>
      <c r="H130" s="228">
        <f t="shared" si="9"/>
        <v>0</v>
      </c>
      <c r="I130" s="228">
        <f t="shared" si="9"/>
        <v>0</v>
      </c>
      <c r="J130" s="224" t="str">
        <f>IF(D130&gt;C130,"Vyúčtované prostriedky nemôžu byť väčšie ako poskytnuté. Opravte v hárku ""Doklady""","")</f>
        <v>Vyúčtované prostriedky nemôžu byť väčšie ako poskytnuté. Opravte v hárku "Doklady"</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317">
        <v>46127</v>
      </c>
      <c r="C140" s="229"/>
      <c r="D140" s="354" t="s">
        <v>808</v>
      </c>
      <c r="E140" s="354"/>
      <c r="F140" s="354"/>
      <c r="G140" s="354"/>
      <c r="H140" s="354"/>
      <c r="I140" s="354"/>
      <c r="J140" s="85"/>
    </row>
    <row r="141" spans="1:26" ht="68.25" customHeight="1" x14ac:dyDescent="0.25">
      <c r="A141" s="9"/>
      <c r="B141" s="282" t="s">
        <v>8096</v>
      </c>
      <c r="C141" s="214"/>
      <c r="D141" s="334" t="s">
        <v>397</v>
      </c>
      <c r="E141" s="334"/>
      <c r="F141" s="334"/>
      <c r="G141" s="334"/>
      <c r="H141" s="334"/>
      <c r="I141" s="334"/>
      <c r="J141" s="85"/>
    </row>
    <row r="142" spans="1:26" ht="12.5" x14ac:dyDescent="0.25">
      <c r="A142" s="9"/>
      <c r="B142" s="281"/>
      <c r="C142" s="214"/>
      <c r="D142" s="263"/>
      <c r="E142" s="263"/>
      <c r="F142" s="263"/>
      <c r="G142" s="263"/>
      <c r="H142" s="263"/>
      <c r="I142" s="263"/>
      <c r="J142" s="85"/>
    </row>
    <row r="143" spans="1:26" ht="12.5" x14ac:dyDescent="0.25">
      <c r="A143" s="9"/>
      <c r="B143" s="281"/>
      <c r="C143" s="214"/>
      <c r="D143" s="263"/>
      <c r="E143" s="263"/>
      <c r="F143" s="263"/>
      <c r="G143" s="263"/>
      <c r="H143" s="263"/>
      <c r="I143" s="263"/>
      <c r="J143" s="85"/>
    </row>
    <row r="144" spans="1:26" ht="12.5" x14ac:dyDescent="0.25">
      <c r="A144" s="9"/>
      <c r="B144" s="282"/>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4" priority="43" stopIfTrue="1" operator="lessThanOrEqual">
      <formula>0</formula>
    </cfRule>
    <cfRule type="cellIs" dxfId="93" priority="44" stopIfTrue="1" operator="greaterThan">
      <formula>0</formula>
    </cfRule>
  </conditionalFormatting>
  <conditionalFormatting sqref="D53:D129">
    <cfRule type="expression" dxfId="92" priority="31" stopIfTrue="1">
      <formula>$C53=$D53</formula>
    </cfRule>
    <cfRule type="expression" dxfId="91" priority="33" stopIfTrue="1">
      <formula>$C53&lt;&gt;$D53</formula>
    </cfRule>
  </conditionalFormatting>
  <conditionalFormatting sqref="E9:F9">
    <cfRule type="expression" dxfId="90" priority="38" stopIfTrue="1">
      <formula>SUM($E$10:$F$14)&gt;0</formula>
    </cfRule>
  </conditionalFormatting>
  <conditionalFormatting sqref="G53:G129">
    <cfRule type="expression" dxfId="89" priority="13" stopIfTrue="1">
      <formula>$C53=$G53</formula>
    </cfRule>
    <cfRule type="expression" dxfId="88" priority="14" stopIfTrue="1">
      <formula>$C53&lt;&gt;$G53</formula>
    </cfRule>
  </conditionalFormatting>
  <conditionalFormatting sqref="I42">
    <cfRule type="cellIs" dxfId="87" priority="1" stopIfTrue="1" operator="greaterThan">
      <formula>0</formula>
    </cfRule>
  </conditionalFormatting>
  <conditionalFormatting sqref="I47">
    <cfRule type="cellIs" dxfId="86" priority="15" stopIfTrue="1" operator="greaterThan">
      <formula>0</formula>
    </cfRule>
  </conditionalFormatting>
  <conditionalFormatting sqref="I53:I129">
    <cfRule type="cellIs" dxfId="85" priority="40" stopIfTrue="1" operator="equal">
      <formula>0</formula>
    </cfRule>
    <cfRule type="cellIs" dxfId="84"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62"/>
  <sheetViews>
    <sheetView topLeftCell="A100" zoomScaleNormal="100" workbookViewId="0">
      <selection activeCell="F2934" sqref="F2934"/>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tenis - bežné transfery</v>
      </c>
      <c r="B1" s="232" t="str">
        <f>INDEX(Adr!A:A,B102+1)</f>
        <v>30811384</v>
      </c>
      <c r="C1" s="233">
        <f>IF(ROW()&lt;=B$3,INDEX(FP!E:E,B$2+ROW()-1),"")</f>
        <v>0</v>
      </c>
      <c r="D1" s="234" t="str">
        <f>IF(ROW()&lt;=B$3,INDEX(FP!F:F,B$2+ROW()-1),"")</f>
        <v>a</v>
      </c>
      <c r="E1" s="234"/>
      <c r="F1" s="234" t="str">
        <f>IF(ROW()&lt;=B$3,INDEX(FP!G:G,B$2+ROW()-1),"")</f>
        <v>026 02</v>
      </c>
      <c r="G1" s="234"/>
      <c r="H1" s="235" t="str">
        <f>IF(ROW()&lt;=B$3,INDEX(FP!C:C,B$2+ROW()-1),"")</f>
        <v>tenis - bežné transfery</v>
      </c>
      <c r="I1" s="236">
        <f t="shared" ref="I1:I32" si="0">IF(ROW()&lt;=B$3,SUMIF(A$107:A$10004,A1,I$107:I$10004),"")</f>
        <v>2306098.0026388271</v>
      </c>
      <c r="J1" s="236">
        <f t="shared" ref="J1:J32" si="1">IF(ROW()&lt;=B$3,SUMIFS(I$103:I$50004,A$103:A$50004,K1,J$103:J$50004,L1),"")</f>
        <v>0</v>
      </c>
      <c r="K1" s="110" t="str">
        <f>$A1</f>
        <v>a - tenis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a - tenis - kapitálové transfery</v>
      </c>
      <c r="B2" s="237">
        <f>MATCH(B1,FP!A:A,0)</f>
        <v>56</v>
      </c>
      <c r="C2" s="233">
        <f>IF(ROW()&lt;=B$3,INDEX(FP!E:E,B$2+ROW()-1),"")</f>
        <v>0</v>
      </c>
      <c r="D2" s="234" t="str">
        <f>IF(ROW()&lt;=B$3,INDEX(FP!F:F,B$2+ROW()-1),"")</f>
        <v>a</v>
      </c>
      <c r="E2" s="234"/>
      <c r="F2" s="234" t="str">
        <f>IF(ROW()&lt;=B$3,INDEX(FP!G:G,B$2+ROW()-1),"")</f>
        <v>026 02</v>
      </c>
      <c r="G2" s="234"/>
      <c r="H2" s="235" t="str">
        <f>IF(ROW()&lt;=B$3,INDEX(FP!C:C,B$2+ROW()-1),"")</f>
        <v>tenis - kapitálové transfery</v>
      </c>
      <c r="I2" s="236">
        <f t="shared" si="0"/>
        <v>60000</v>
      </c>
      <c r="J2" s="236">
        <f t="shared" si="1"/>
        <v>0</v>
      </c>
      <c r="K2" s="110" t="str">
        <f>$A2</f>
        <v>a - tenis - kapitálové transfery</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tenis - kapitálové transfery</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IF(ROW()&lt;=B$3,SUMIF(A$107:A$10004,A33,I$107:I$10004),"")</f>
        <v/>
      </c>
      <c r="J33" s="236" t="str">
        <f t="shared" ref="J33:J64" si="4">IF(ROW()&lt;=B$3,SUMIFS(I$103:I$50004,A$103:A$50004,K33,J$103:J$50004,L33),"")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IF(ROW()&lt;=B$3,SUMIF(A$107:A$10004,A65,I$107:I$10004),"")</f>
        <v/>
      </c>
      <c r="J65" s="236" t="str">
        <f t="shared" ref="J65:J94" si="6">IF(ROW()&lt;=B$3,SUMIFS(I$103:I$50004,A$103:A$50004,K65,J$103:J$50004,L65),"")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35">
      <c r="A100" s="365" t="s">
        <v>1502</v>
      </c>
      <c r="B100" s="365"/>
      <c r="C100" s="365"/>
      <c r="D100" s="365"/>
      <c r="E100" s="365"/>
      <c r="F100" s="365"/>
      <c r="G100" s="365"/>
      <c r="H100" s="365"/>
      <c r="I100" s="367" t="s">
        <v>1487</v>
      </c>
      <c r="J100" s="367"/>
      <c r="K100" s="89"/>
    </row>
    <row r="101" spans="1:25" ht="15.5" x14ac:dyDescent="0.35">
      <c r="A101" s="368"/>
      <c r="B101" s="368"/>
      <c r="C101" s="368"/>
      <c r="D101" s="368"/>
      <c r="E101" s="368"/>
      <c r="F101" s="368"/>
      <c r="G101" s="368"/>
      <c r="H101" s="368"/>
      <c r="I101" s="366">
        <v>45887</v>
      </c>
      <c r="J101" s="366"/>
    </row>
    <row r="102" spans="1:25" ht="14" x14ac:dyDescent="0.3">
      <c r="A102" s="249" t="s">
        <v>402</v>
      </c>
      <c r="B102" s="250">
        <v>52</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9" t="s">
        <v>411</v>
      </c>
      <c r="B105" s="370"/>
      <c r="C105" s="370"/>
      <c r="D105" s="370"/>
      <c r="E105" s="370"/>
      <c r="F105" s="370"/>
      <c r="G105" s="370"/>
      <c r="H105" s="370"/>
      <c r="I105" s="370"/>
      <c r="J105" s="371"/>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1505</v>
      </c>
      <c r="B107" s="14"/>
      <c r="C107" s="14"/>
      <c r="D107" s="16"/>
      <c r="E107" s="16"/>
      <c r="F107" s="14" t="s">
        <v>1506</v>
      </c>
      <c r="G107" s="14"/>
      <c r="H107" s="14"/>
      <c r="I107" s="15"/>
      <c r="J107" s="77">
        <v>5</v>
      </c>
      <c r="K107" s="92"/>
    </row>
    <row r="108" spans="1:25" ht="20" x14ac:dyDescent="0.25">
      <c r="A108" s="14" t="s">
        <v>1505</v>
      </c>
      <c r="B108" s="14" t="s">
        <v>1507</v>
      </c>
      <c r="C108" s="14">
        <v>12025</v>
      </c>
      <c r="D108" s="16">
        <v>45688</v>
      </c>
      <c r="E108" s="16"/>
      <c r="F108" s="14" t="s">
        <v>1508</v>
      </c>
      <c r="G108" s="14" t="s">
        <v>1509</v>
      </c>
      <c r="H108" s="14" t="s">
        <v>1510</v>
      </c>
      <c r="I108" s="15">
        <v>1100</v>
      </c>
      <c r="J108" s="77">
        <v>5</v>
      </c>
      <c r="K108" s="92"/>
    </row>
    <row r="109" spans="1:25" ht="12.5" x14ac:dyDescent="0.25">
      <c r="A109" s="14" t="s">
        <v>1505</v>
      </c>
      <c r="B109" s="14" t="s">
        <v>1507</v>
      </c>
      <c r="C109" s="14">
        <v>12025</v>
      </c>
      <c r="D109" s="16">
        <v>45688</v>
      </c>
      <c r="E109" s="16"/>
      <c r="F109" s="14" t="s">
        <v>1511</v>
      </c>
      <c r="G109" s="14" t="s">
        <v>1509</v>
      </c>
      <c r="H109" s="14" t="s">
        <v>1510</v>
      </c>
      <c r="I109" s="15">
        <v>82.8</v>
      </c>
      <c r="J109" s="77">
        <v>5</v>
      </c>
      <c r="K109" s="92"/>
    </row>
    <row r="110" spans="1:25" ht="12.5" x14ac:dyDescent="0.25">
      <c r="A110" s="14" t="s">
        <v>1505</v>
      </c>
      <c r="B110" s="14" t="s">
        <v>1512</v>
      </c>
      <c r="C110" s="14">
        <v>12025</v>
      </c>
      <c r="D110" s="16">
        <v>45711</v>
      </c>
      <c r="E110" s="16"/>
      <c r="F110" s="14" t="s">
        <v>1513</v>
      </c>
      <c r="G110" s="14" t="s">
        <v>1514</v>
      </c>
      <c r="H110" s="14" t="s">
        <v>1515</v>
      </c>
      <c r="I110" s="15">
        <v>85</v>
      </c>
      <c r="J110" s="77">
        <v>5</v>
      </c>
      <c r="K110" s="92"/>
    </row>
    <row r="111" spans="1:25" ht="12.5" x14ac:dyDescent="0.25">
      <c r="A111" s="14" t="s">
        <v>1505</v>
      </c>
      <c r="B111" s="14" t="s">
        <v>1512</v>
      </c>
      <c r="C111" s="14">
        <v>12025</v>
      </c>
      <c r="D111" s="16">
        <v>45711</v>
      </c>
      <c r="E111" s="16"/>
      <c r="F111" s="14" t="s">
        <v>1516</v>
      </c>
      <c r="G111" s="14" t="s">
        <v>1514</v>
      </c>
      <c r="H111" s="14" t="s">
        <v>1515</v>
      </c>
      <c r="I111" s="15">
        <v>13.45</v>
      </c>
      <c r="J111" s="77">
        <v>5</v>
      </c>
      <c r="K111" s="92"/>
    </row>
    <row r="112" spans="1:25" ht="20" x14ac:dyDescent="0.25">
      <c r="A112" s="14" t="s">
        <v>1505</v>
      </c>
      <c r="B112" s="14" t="s">
        <v>1517</v>
      </c>
      <c r="C112" s="14">
        <v>101202510</v>
      </c>
      <c r="D112" s="16">
        <v>45705</v>
      </c>
      <c r="E112" s="16"/>
      <c r="F112" s="14" t="s">
        <v>1518</v>
      </c>
      <c r="G112" s="14" t="s">
        <v>1519</v>
      </c>
      <c r="H112" s="14" t="s">
        <v>1520</v>
      </c>
      <c r="I112" s="15">
        <v>1200</v>
      </c>
      <c r="J112" s="77">
        <v>5</v>
      </c>
      <c r="K112" s="92"/>
    </row>
    <row r="113" spans="1:11" ht="12.5" x14ac:dyDescent="0.25">
      <c r="A113" s="14" t="s">
        <v>1505</v>
      </c>
      <c r="B113" s="14" t="s">
        <v>1521</v>
      </c>
      <c r="C113" s="14">
        <v>25003</v>
      </c>
      <c r="D113" s="16">
        <v>45730</v>
      </c>
      <c r="E113" s="16"/>
      <c r="F113" s="14" t="s">
        <v>1522</v>
      </c>
      <c r="G113" s="14" t="s">
        <v>1523</v>
      </c>
      <c r="H113" s="14" t="s">
        <v>1524</v>
      </c>
      <c r="I113" s="15">
        <v>219.19</v>
      </c>
      <c r="J113" s="77">
        <v>5</v>
      </c>
      <c r="K113" s="92"/>
    </row>
    <row r="114" spans="1:11" ht="12.5" x14ac:dyDescent="0.25">
      <c r="A114" s="14" t="s">
        <v>1505</v>
      </c>
      <c r="B114" s="14" t="s">
        <v>1525</v>
      </c>
      <c r="C114" s="14">
        <v>72250001</v>
      </c>
      <c r="D114" s="16">
        <v>45706</v>
      </c>
      <c r="E114" s="16"/>
      <c r="F114" s="14" t="s">
        <v>1526</v>
      </c>
      <c r="G114" s="14" t="s">
        <v>1527</v>
      </c>
      <c r="H114" s="14" t="s">
        <v>1528</v>
      </c>
      <c r="I114" s="15">
        <v>954</v>
      </c>
      <c r="J114" s="77">
        <v>5</v>
      </c>
      <c r="K114" s="92"/>
    </row>
    <row r="115" spans="1:11" ht="12.5" x14ac:dyDescent="0.25">
      <c r="A115" s="14" t="s">
        <v>1505</v>
      </c>
      <c r="B115" s="14" t="s">
        <v>1529</v>
      </c>
      <c r="C115" s="14">
        <v>2025002</v>
      </c>
      <c r="D115" s="16">
        <v>45722</v>
      </c>
      <c r="E115" s="16"/>
      <c r="F115" s="14" t="s">
        <v>1530</v>
      </c>
      <c r="G115" s="14" t="s">
        <v>1531</v>
      </c>
      <c r="H115" s="14" t="s">
        <v>1532</v>
      </c>
      <c r="I115" s="15">
        <v>1576.5</v>
      </c>
      <c r="J115" s="77">
        <v>5</v>
      </c>
      <c r="K115" s="92"/>
    </row>
    <row r="116" spans="1:11" ht="12.5" x14ac:dyDescent="0.25">
      <c r="A116" s="14" t="s">
        <v>1505</v>
      </c>
      <c r="B116" s="14" t="s">
        <v>1533</v>
      </c>
      <c r="C116" s="14">
        <v>2025018</v>
      </c>
      <c r="D116" s="16">
        <v>45722</v>
      </c>
      <c r="E116" s="16"/>
      <c r="F116" s="14" t="s">
        <v>1530</v>
      </c>
      <c r="G116" s="14" t="s">
        <v>1531</v>
      </c>
      <c r="H116" s="14" t="s">
        <v>1532</v>
      </c>
      <c r="I116" s="15">
        <v>7621.5</v>
      </c>
      <c r="J116" s="77">
        <v>5</v>
      </c>
      <c r="K116" s="92"/>
    </row>
    <row r="117" spans="1:11" ht="40" x14ac:dyDescent="0.25">
      <c r="A117" s="14" t="s">
        <v>1505</v>
      </c>
      <c r="B117" s="14" t="s">
        <v>1534</v>
      </c>
      <c r="C117" s="14">
        <v>32300</v>
      </c>
      <c r="D117" s="16">
        <v>45791</v>
      </c>
      <c r="E117" s="16"/>
      <c r="F117" s="14" t="s">
        <v>1535</v>
      </c>
      <c r="G117" s="14" t="s">
        <v>1536</v>
      </c>
      <c r="H117" s="14" t="s">
        <v>1537</v>
      </c>
      <c r="I117" s="15">
        <v>66</v>
      </c>
      <c r="J117" s="77">
        <v>5</v>
      </c>
      <c r="K117" s="92"/>
    </row>
    <row r="118" spans="1:11" ht="40" x14ac:dyDescent="0.25">
      <c r="A118" s="14" t="s">
        <v>1505</v>
      </c>
      <c r="B118" s="14" t="s">
        <v>1538</v>
      </c>
      <c r="C118" s="14">
        <v>32332</v>
      </c>
      <c r="D118" s="16">
        <v>45791</v>
      </c>
      <c r="E118" s="16"/>
      <c r="F118" s="14" t="s">
        <v>1539</v>
      </c>
      <c r="G118" s="14" t="s">
        <v>1536</v>
      </c>
      <c r="H118" s="14" t="s">
        <v>1537</v>
      </c>
      <c r="I118" s="15">
        <v>79</v>
      </c>
      <c r="J118" s="77">
        <v>5</v>
      </c>
      <c r="K118" s="92"/>
    </row>
    <row r="119" spans="1:11" ht="12.5" x14ac:dyDescent="0.25">
      <c r="A119" s="14" t="s">
        <v>1505</v>
      </c>
      <c r="B119" s="14" t="s">
        <v>1540</v>
      </c>
      <c r="C119" s="14" t="s">
        <v>1540</v>
      </c>
      <c r="D119" s="16">
        <v>45674</v>
      </c>
      <c r="E119" s="16"/>
      <c r="F119" s="14" t="s">
        <v>1541</v>
      </c>
      <c r="G119" s="14">
        <v>0</v>
      </c>
      <c r="H119" s="14" t="s">
        <v>1542</v>
      </c>
      <c r="I119" s="15">
        <v>10.35</v>
      </c>
      <c r="J119" s="77">
        <v>5</v>
      </c>
      <c r="K119" s="92"/>
    </row>
    <row r="120" spans="1:11" ht="20" x14ac:dyDescent="0.25">
      <c r="A120" s="14" t="s">
        <v>1505</v>
      </c>
      <c r="B120" s="14" t="s">
        <v>1543</v>
      </c>
      <c r="C120" s="14" t="s">
        <v>1543</v>
      </c>
      <c r="D120" s="16">
        <v>45665</v>
      </c>
      <c r="E120" s="16"/>
      <c r="F120" s="14" t="s">
        <v>1544</v>
      </c>
      <c r="G120" s="14" t="s">
        <v>1545</v>
      </c>
      <c r="H120" s="14" t="s">
        <v>1546</v>
      </c>
      <c r="I120" s="15">
        <v>94</v>
      </c>
      <c r="J120" s="77">
        <v>5</v>
      </c>
      <c r="K120" s="92"/>
    </row>
    <row r="121" spans="1:11" ht="12.5" x14ac:dyDescent="0.25">
      <c r="A121" s="14" t="s">
        <v>1505</v>
      </c>
      <c r="B121" s="14" t="s">
        <v>1547</v>
      </c>
      <c r="C121" s="14" t="s">
        <v>1547</v>
      </c>
      <c r="D121" s="16">
        <v>45672</v>
      </c>
      <c r="E121" s="16"/>
      <c r="F121" s="14" t="s">
        <v>1548</v>
      </c>
      <c r="G121" s="14">
        <v>0</v>
      </c>
      <c r="H121" s="14" t="s">
        <v>1549</v>
      </c>
      <c r="I121" s="15">
        <v>69.37</v>
      </c>
      <c r="J121" s="77">
        <v>5</v>
      </c>
      <c r="K121" s="92"/>
    </row>
    <row r="122" spans="1:11" ht="12.5" x14ac:dyDescent="0.25">
      <c r="A122" s="14" t="s">
        <v>1505</v>
      </c>
      <c r="B122" s="14" t="s">
        <v>1550</v>
      </c>
      <c r="C122" s="14" t="s">
        <v>1550</v>
      </c>
      <c r="D122" s="16">
        <v>45900</v>
      </c>
      <c r="E122" s="16"/>
      <c r="F122" s="14" t="s">
        <v>1551</v>
      </c>
      <c r="G122" s="14" t="s">
        <v>1552</v>
      </c>
      <c r="H122" s="14" t="s">
        <v>1553</v>
      </c>
      <c r="I122" s="15">
        <v>39</v>
      </c>
      <c r="J122" s="77">
        <v>5</v>
      </c>
      <c r="K122" s="92"/>
    </row>
    <row r="123" spans="1:11" ht="12.5" x14ac:dyDescent="0.25">
      <c r="A123" s="14" t="s">
        <v>1505</v>
      </c>
      <c r="B123" s="14" t="s">
        <v>1554</v>
      </c>
      <c r="C123" s="14" t="s">
        <v>1554</v>
      </c>
      <c r="D123" s="16">
        <v>45930</v>
      </c>
      <c r="E123" s="16"/>
      <c r="F123" s="14" t="s">
        <v>1555</v>
      </c>
      <c r="G123" s="14">
        <v>0</v>
      </c>
      <c r="H123" s="14" t="s">
        <v>1556</v>
      </c>
      <c r="I123" s="15">
        <v>13.1</v>
      </c>
      <c r="J123" s="77">
        <v>5</v>
      </c>
      <c r="K123" s="92"/>
    </row>
    <row r="124" spans="1:11" ht="12.5" x14ac:dyDescent="0.25">
      <c r="A124" s="14" t="s">
        <v>1505</v>
      </c>
      <c r="B124" s="14" t="s">
        <v>1557</v>
      </c>
      <c r="C124" s="14">
        <v>42510028</v>
      </c>
      <c r="D124" s="16">
        <v>45770</v>
      </c>
      <c r="E124" s="16"/>
      <c r="F124" s="14" t="s">
        <v>1558</v>
      </c>
      <c r="G124" s="14" t="s">
        <v>1559</v>
      </c>
      <c r="H124" s="14" t="s">
        <v>1560</v>
      </c>
      <c r="I124" s="15">
        <v>38282.86</v>
      </c>
      <c r="J124" s="77">
        <v>5</v>
      </c>
      <c r="K124" s="92"/>
    </row>
    <row r="125" spans="1:11" ht="60" x14ac:dyDescent="0.25">
      <c r="A125" s="14" t="s">
        <v>1505</v>
      </c>
      <c r="B125" s="14"/>
      <c r="C125" s="14"/>
      <c r="D125" s="16"/>
      <c r="E125" s="16"/>
      <c r="F125" s="14" t="s">
        <v>1561</v>
      </c>
      <c r="G125" s="14"/>
      <c r="H125" s="14"/>
      <c r="I125" s="15"/>
      <c r="J125" s="77">
        <v>3</v>
      </c>
      <c r="K125" s="92"/>
    </row>
    <row r="126" spans="1:11" ht="20" x14ac:dyDescent="0.25">
      <c r="A126" s="14" t="s">
        <v>1505</v>
      </c>
      <c r="B126" s="14" t="s">
        <v>1562</v>
      </c>
      <c r="C126" s="14">
        <v>113452698</v>
      </c>
      <c r="D126" s="16">
        <v>45730</v>
      </c>
      <c r="E126" s="16"/>
      <c r="F126" s="14" t="s">
        <v>1563</v>
      </c>
      <c r="G126" s="14">
        <v>0</v>
      </c>
      <c r="H126" s="14" t="s">
        <v>1564</v>
      </c>
      <c r="I126" s="15">
        <v>1373.75</v>
      </c>
      <c r="J126" s="77">
        <v>3</v>
      </c>
      <c r="K126" s="92"/>
    </row>
    <row r="127" spans="1:11" ht="20" x14ac:dyDescent="0.25">
      <c r="A127" s="14" t="s">
        <v>1505</v>
      </c>
      <c r="B127" s="14" t="s">
        <v>1565</v>
      </c>
      <c r="C127" s="14">
        <v>11345870</v>
      </c>
      <c r="D127" s="16">
        <v>45730</v>
      </c>
      <c r="E127" s="16"/>
      <c r="F127" s="14" t="s">
        <v>1566</v>
      </c>
      <c r="G127" s="14">
        <v>0</v>
      </c>
      <c r="H127" s="14" t="s">
        <v>1564</v>
      </c>
      <c r="I127" s="15">
        <v>536.29999999999995</v>
      </c>
      <c r="J127" s="77">
        <v>3</v>
      </c>
      <c r="K127" s="92"/>
    </row>
    <row r="128" spans="1:11" ht="20" x14ac:dyDescent="0.25">
      <c r="A128" s="14" t="s">
        <v>1505</v>
      </c>
      <c r="B128" s="14" t="s">
        <v>1567</v>
      </c>
      <c r="C128" s="14">
        <v>113462941</v>
      </c>
      <c r="D128" s="16">
        <v>45730</v>
      </c>
      <c r="E128" s="16"/>
      <c r="F128" s="14" t="s">
        <v>1568</v>
      </c>
      <c r="G128" s="14">
        <v>0</v>
      </c>
      <c r="H128" s="14" t="s">
        <v>1564</v>
      </c>
      <c r="I128" s="15">
        <v>132.30000000000001</v>
      </c>
      <c r="J128" s="77">
        <v>3</v>
      </c>
      <c r="K128" s="92"/>
    </row>
    <row r="129" spans="1:11" ht="20" x14ac:dyDescent="0.25">
      <c r="A129" s="14" t="s">
        <v>1505</v>
      </c>
      <c r="B129" s="14" t="s">
        <v>1569</v>
      </c>
      <c r="C129" s="14">
        <v>113466956</v>
      </c>
      <c r="D129" s="16">
        <v>45730</v>
      </c>
      <c r="E129" s="16"/>
      <c r="F129" s="14" t="s">
        <v>1570</v>
      </c>
      <c r="G129" s="14">
        <v>0</v>
      </c>
      <c r="H129" s="14" t="s">
        <v>1564</v>
      </c>
      <c r="I129" s="15">
        <v>1039</v>
      </c>
      <c r="J129" s="77">
        <v>3</v>
      </c>
      <c r="K129" s="92"/>
    </row>
    <row r="130" spans="1:11" ht="20" x14ac:dyDescent="0.25">
      <c r="A130" s="14" t="s">
        <v>1505</v>
      </c>
      <c r="B130" s="14" t="s">
        <v>1569</v>
      </c>
      <c r="C130" s="14">
        <v>113466956</v>
      </c>
      <c r="D130" s="16">
        <v>45730</v>
      </c>
      <c r="E130" s="16"/>
      <c r="F130" s="14" t="s">
        <v>1571</v>
      </c>
      <c r="G130" s="14">
        <v>0</v>
      </c>
      <c r="H130" s="14" t="s">
        <v>1564</v>
      </c>
      <c r="I130" s="15">
        <v>238.97</v>
      </c>
      <c r="J130" s="77">
        <v>3</v>
      </c>
      <c r="K130" s="92"/>
    </row>
    <row r="131" spans="1:11" ht="20" x14ac:dyDescent="0.25">
      <c r="A131" s="14" t="s">
        <v>1505</v>
      </c>
      <c r="B131" s="14" t="s">
        <v>1572</v>
      </c>
      <c r="C131" s="14">
        <v>72250059</v>
      </c>
      <c r="D131" s="16">
        <v>45758</v>
      </c>
      <c r="E131" s="16"/>
      <c r="F131" s="14" t="s">
        <v>1573</v>
      </c>
      <c r="G131" s="14" t="s">
        <v>1527</v>
      </c>
      <c r="H131" s="14" t="s">
        <v>1528</v>
      </c>
      <c r="I131" s="15">
        <v>3816</v>
      </c>
      <c r="J131" s="77">
        <v>3</v>
      </c>
      <c r="K131" s="92"/>
    </row>
    <row r="132" spans="1:11" ht="20" x14ac:dyDescent="0.25">
      <c r="A132" s="14" t="s">
        <v>1505</v>
      </c>
      <c r="B132" s="14" t="s">
        <v>1572</v>
      </c>
      <c r="C132" s="14">
        <v>72250059</v>
      </c>
      <c r="D132" s="16">
        <v>45758</v>
      </c>
      <c r="E132" s="16"/>
      <c r="F132" s="14" t="s">
        <v>1574</v>
      </c>
      <c r="G132" s="14" t="s">
        <v>1527</v>
      </c>
      <c r="H132" s="14" t="s">
        <v>1528</v>
      </c>
      <c r="I132" s="15">
        <v>725.04</v>
      </c>
      <c r="J132" s="77">
        <v>3</v>
      </c>
      <c r="K132" s="92"/>
    </row>
    <row r="133" spans="1:11" ht="20" x14ac:dyDescent="0.25">
      <c r="A133" s="14" t="s">
        <v>1505</v>
      </c>
      <c r="B133" s="14" t="s">
        <v>1575</v>
      </c>
      <c r="C133" s="14">
        <v>20250030</v>
      </c>
      <c r="D133" s="16">
        <v>45736</v>
      </c>
      <c r="E133" s="16"/>
      <c r="F133" s="14" t="s">
        <v>1576</v>
      </c>
      <c r="G133" s="14" t="s">
        <v>1577</v>
      </c>
      <c r="H133" s="14" t="s">
        <v>1578</v>
      </c>
      <c r="I133" s="15">
        <v>130</v>
      </c>
      <c r="J133" s="77">
        <v>3</v>
      </c>
      <c r="K133" s="92"/>
    </row>
    <row r="134" spans="1:11" ht="20" x14ac:dyDescent="0.25">
      <c r="A134" s="14" t="s">
        <v>1505</v>
      </c>
      <c r="B134" s="14" t="s">
        <v>1579</v>
      </c>
      <c r="C134" s="14">
        <v>2002500182</v>
      </c>
      <c r="D134" s="16">
        <v>45790</v>
      </c>
      <c r="E134" s="16"/>
      <c r="F134" s="14" t="s">
        <v>1580</v>
      </c>
      <c r="G134" s="14" t="s">
        <v>1581</v>
      </c>
      <c r="H134" s="14" t="s">
        <v>1582</v>
      </c>
      <c r="I134" s="15">
        <v>367.77</v>
      </c>
      <c r="J134" s="77">
        <v>3</v>
      </c>
      <c r="K134" s="92"/>
    </row>
    <row r="135" spans="1:11" ht="20" x14ac:dyDescent="0.25">
      <c r="A135" s="14" t="s">
        <v>1505</v>
      </c>
      <c r="B135" s="14" t="s">
        <v>1583</v>
      </c>
      <c r="C135" s="14">
        <v>32771</v>
      </c>
      <c r="D135" s="16">
        <v>45805</v>
      </c>
      <c r="E135" s="16"/>
      <c r="F135" s="14" t="s">
        <v>1584</v>
      </c>
      <c r="G135" s="14" t="s">
        <v>1536</v>
      </c>
      <c r="H135" s="14" t="s">
        <v>1537</v>
      </c>
      <c r="I135" s="15">
        <v>262</v>
      </c>
      <c r="J135" s="77">
        <v>3</v>
      </c>
      <c r="K135" s="92"/>
    </row>
    <row r="136" spans="1:11" ht="20" x14ac:dyDescent="0.25">
      <c r="A136" s="14" t="s">
        <v>1505</v>
      </c>
      <c r="B136" s="14" t="s">
        <v>1585</v>
      </c>
      <c r="C136" s="14">
        <v>240100046</v>
      </c>
      <c r="D136" s="16">
        <v>45762</v>
      </c>
      <c r="E136" s="16"/>
      <c r="F136" s="14" t="s">
        <v>1586</v>
      </c>
      <c r="G136" s="14" t="s">
        <v>1587</v>
      </c>
      <c r="H136" s="14" t="s">
        <v>1588</v>
      </c>
      <c r="I136" s="15">
        <v>720</v>
      </c>
      <c r="J136" s="77">
        <v>3</v>
      </c>
      <c r="K136" s="92"/>
    </row>
    <row r="137" spans="1:11" ht="20" x14ac:dyDescent="0.25">
      <c r="A137" s="14" t="s">
        <v>1505</v>
      </c>
      <c r="B137" s="14" t="s">
        <v>1589</v>
      </c>
      <c r="C137" s="14">
        <v>250100002</v>
      </c>
      <c r="D137" s="16">
        <v>45776</v>
      </c>
      <c r="E137" s="16"/>
      <c r="F137" s="14" t="s">
        <v>1590</v>
      </c>
      <c r="G137" s="14">
        <v>0</v>
      </c>
      <c r="H137" s="14" t="s">
        <v>1591</v>
      </c>
      <c r="I137" s="15">
        <v>255</v>
      </c>
      <c r="J137" s="77">
        <v>3</v>
      </c>
      <c r="K137" s="92"/>
    </row>
    <row r="138" spans="1:11" ht="20" x14ac:dyDescent="0.25">
      <c r="A138" s="14" t="s">
        <v>1505</v>
      </c>
      <c r="B138" s="14" t="s">
        <v>1589</v>
      </c>
      <c r="C138" s="14">
        <v>250100002</v>
      </c>
      <c r="D138" s="16">
        <v>45776</v>
      </c>
      <c r="E138" s="16"/>
      <c r="F138" s="14" t="s">
        <v>1592</v>
      </c>
      <c r="G138" s="14">
        <v>0</v>
      </c>
      <c r="H138" s="14" t="s">
        <v>1591</v>
      </c>
      <c r="I138" s="15">
        <v>84.7</v>
      </c>
      <c r="J138" s="77">
        <v>3</v>
      </c>
      <c r="K138" s="92"/>
    </row>
    <row r="139" spans="1:11" ht="20" x14ac:dyDescent="0.25">
      <c r="A139" s="14" t="s">
        <v>1505</v>
      </c>
      <c r="B139" s="14" t="s">
        <v>1593</v>
      </c>
      <c r="C139" s="14">
        <v>62025</v>
      </c>
      <c r="D139" s="16">
        <v>45776</v>
      </c>
      <c r="E139" s="16"/>
      <c r="F139" s="14" t="s">
        <v>1594</v>
      </c>
      <c r="G139" s="14" t="s">
        <v>1509</v>
      </c>
      <c r="H139" s="14" t="s">
        <v>1510</v>
      </c>
      <c r="I139" s="15">
        <v>1300</v>
      </c>
      <c r="J139" s="77">
        <v>3</v>
      </c>
      <c r="K139" s="92"/>
    </row>
    <row r="140" spans="1:11" ht="20" x14ac:dyDescent="0.25">
      <c r="A140" s="14" t="s">
        <v>1505</v>
      </c>
      <c r="B140" s="14" t="s">
        <v>1593</v>
      </c>
      <c r="C140" s="14">
        <v>62025</v>
      </c>
      <c r="D140" s="16">
        <v>45776</v>
      </c>
      <c r="E140" s="16"/>
      <c r="F140" s="14" t="s">
        <v>1595</v>
      </c>
      <c r="G140" s="14" t="s">
        <v>1509</v>
      </c>
      <c r="H140" s="14" t="s">
        <v>1510</v>
      </c>
      <c r="I140" s="15">
        <v>75.900000000000006</v>
      </c>
      <c r="J140" s="77">
        <v>3</v>
      </c>
      <c r="K140" s="92"/>
    </row>
    <row r="141" spans="1:11" ht="20" x14ac:dyDescent="0.25">
      <c r="A141" s="14" t="s">
        <v>1505</v>
      </c>
      <c r="B141" s="14" t="s">
        <v>1593</v>
      </c>
      <c r="C141" s="14">
        <v>62025</v>
      </c>
      <c r="D141" s="16">
        <v>45776</v>
      </c>
      <c r="E141" s="16"/>
      <c r="F141" s="14" t="s">
        <v>1596</v>
      </c>
      <c r="G141" s="14" t="s">
        <v>1509</v>
      </c>
      <c r="H141" s="14" t="s">
        <v>1510</v>
      </c>
      <c r="I141" s="15">
        <v>56.99</v>
      </c>
      <c r="J141" s="77">
        <v>3</v>
      </c>
      <c r="K141" s="92"/>
    </row>
    <row r="142" spans="1:11" ht="20" x14ac:dyDescent="0.25">
      <c r="A142" s="14" t="s">
        <v>1505</v>
      </c>
      <c r="B142" s="14" t="s">
        <v>1597</v>
      </c>
      <c r="C142" s="14">
        <v>42025</v>
      </c>
      <c r="D142" s="16">
        <v>45772</v>
      </c>
      <c r="E142" s="16"/>
      <c r="F142" s="14" t="s">
        <v>1598</v>
      </c>
      <c r="G142" s="14" t="s">
        <v>1599</v>
      </c>
      <c r="H142" s="14" t="s">
        <v>1600</v>
      </c>
      <c r="I142" s="15">
        <v>500</v>
      </c>
      <c r="J142" s="77">
        <v>3</v>
      </c>
      <c r="K142" s="92"/>
    </row>
    <row r="143" spans="1:11" ht="20" x14ac:dyDescent="0.25">
      <c r="A143" s="14" t="s">
        <v>1505</v>
      </c>
      <c r="B143" s="14" t="s">
        <v>1601</v>
      </c>
      <c r="C143" s="14">
        <v>2025021</v>
      </c>
      <c r="D143" s="16">
        <v>45776</v>
      </c>
      <c r="E143" s="16"/>
      <c r="F143" s="14" t="s">
        <v>1602</v>
      </c>
      <c r="G143" s="14" t="s">
        <v>1603</v>
      </c>
      <c r="H143" s="14" t="s">
        <v>1604</v>
      </c>
      <c r="I143" s="15">
        <v>3600</v>
      </c>
      <c r="J143" s="77">
        <v>3</v>
      </c>
      <c r="K143" s="92"/>
    </row>
    <row r="144" spans="1:11" ht="20" x14ac:dyDescent="0.25">
      <c r="A144" s="14" t="s">
        <v>1505</v>
      </c>
      <c r="B144" s="14" t="s">
        <v>1605</v>
      </c>
      <c r="C144" s="14">
        <v>52025</v>
      </c>
      <c r="D144" s="16">
        <v>45777</v>
      </c>
      <c r="E144" s="16"/>
      <c r="F144" s="14" t="s">
        <v>1606</v>
      </c>
      <c r="G144" s="14" t="s">
        <v>1607</v>
      </c>
      <c r="H144" s="14" t="s">
        <v>1608</v>
      </c>
      <c r="I144" s="15">
        <v>500</v>
      </c>
      <c r="J144" s="77">
        <v>3</v>
      </c>
      <c r="K144" s="92"/>
    </row>
    <row r="145" spans="1:11" ht="20" x14ac:dyDescent="0.25">
      <c r="A145" s="14" t="s">
        <v>1505</v>
      </c>
      <c r="B145" s="14" t="s">
        <v>1609</v>
      </c>
      <c r="C145" s="14">
        <v>20250208</v>
      </c>
      <c r="D145" s="16">
        <v>45812</v>
      </c>
      <c r="E145" s="16"/>
      <c r="F145" s="14" t="s">
        <v>1610</v>
      </c>
      <c r="G145" s="14" t="s">
        <v>1611</v>
      </c>
      <c r="H145" s="14" t="s">
        <v>1612</v>
      </c>
      <c r="I145" s="15">
        <v>510.47</v>
      </c>
      <c r="J145" s="77">
        <v>3</v>
      </c>
      <c r="K145" s="92"/>
    </row>
    <row r="146" spans="1:11" ht="20" x14ac:dyDescent="0.25">
      <c r="A146" s="14" t="s">
        <v>1505</v>
      </c>
      <c r="B146" s="14" t="s">
        <v>1613</v>
      </c>
      <c r="C146" s="14">
        <v>20250011</v>
      </c>
      <c r="D146" s="16">
        <v>45769</v>
      </c>
      <c r="E146" s="16"/>
      <c r="F146" s="14" t="s">
        <v>1614</v>
      </c>
      <c r="G146" s="14" t="s">
        <v>1615</v>
      </c>
      <c r="H146" s="14" t="s">
        <v>1616</v>
      </c>
      <c r="I146" s="15">
        <v>5343.13</v>
      </c>
      <c r="J146" s="77">
        <v>3</v>
      </c>
      <c r="K146" s="92"/>
    </row>
    <row r="147" spans="1:11" ht="20" x14ac:dyDescent="0.25">
      <c r="A147" s="14" t="s">
        <v>1505</v>
      </c>
      <c r="B147" s="14" t="s">
        <v>1617</v>
      </c>
      <c r="C147" s="14">
        <v>20250003</v>
      </c>
      <c r="D147" s="16">
        <v>45769</v>
      </c>
      <c r="E147" s="16"/>
      <c r="F147" s="14" t="s">
        <v>1618</v>
      </c>
      <c r="G147" s="14" t="s">
        <v>1619</v>
      </c>
      <c r="H147" s="14" t="s">
        <v>1620</v>
      </c>
      <c r="I147" s="15">
        <v>900</v>
      </c>
      <c r="J147" s="77">
        <v>3</v>
      </c>
      <c r="K147" s="92"/>
    </row>
    <row r="148" spans="1:11" ht="20" x14ac:dyDescent="0.25">
      <c r="A148" s="14" t="s">
        <v>1505</v>
      </c>
      <c r="B148" s="14" t="s">
        <v>1621</v>
      </c>
      <c r="C148" s="14">
        <v>25003</v>
      </c>
      <c r="D148" s="16">
        <v>45775</v>
      </c>
      <c r="E148" s="16"/>
      <c r="F148" s="14" t="s">
        <v>1622</v>
      </c>
      <c r="G148" s="14" t="s">
        <v>1623</v>
      </c>
      <c r="H148" s="14" t="s">
        <v>1624</v>
      </c>
      <c r="I148" s="15">
        <v>945</v>
      </c>
      <c r="J148" s="77">
        <v>3</v>
      </c>
      <c r="K148" s="92"/>
    </row>
    <row r="149" spans="1:11" ht="20" x14ac:dyDescent="0.25">
      <c r="A149" s="14" t="s">
        <v>1505</v>
      </c>
      <c r="B149" s="14" t="s">
        <v>1625</v>
      </c>
      <c r="C149" s="14">
        <v>20250007</v>
      </c>
      <c r="D149" s="16">
        <v>45805</v>
      </c>
      <c r="E149" s="16"/>
      <c r="F149" s="14" t="s">
        <v>1626</v>
      </c>
      <c r="G149" s="14">
        <v>0</v>
      </c>
      <c r="H149" s="14" t="s">
        <v>1627</v>
      </c>
      <c r="I149" s="15">
        <v>1000</v>
      </c>
      <c r="J149" s="77">
        <v>3</v>
      </c>
      <c r="K149" s="92"/>
    </row>
    <row r="150" spans="1:11" ht="20" x14ac:dyDescent="0.25">
      <c r="A150" s="14" t="s">
        <v>1505</v>
      </c>
      <c r="B150" s="14" t="s">
        <v>1625</v>
      </c>
      <c r="C150" s="14">
        <v>20250007</v>
      </c>
      <c r="D150" s="16">
        <v>45805</v>
      </c>
      <c r="E150" s="16"/>
      <c r="F150" s="14" t="s">
        <v>1628</v>
      </c>
      <c r="G150" s="14">
        <v>0</v>
      </c>
      <c r="H150" s="14" t="s">
        <v>1627</v>
      </c>
      <c r="I150" s="15">
        <v>750</v>
      </c>
      <c r="J150" s="77">
        <v>3</v>
      </c>
      <c r="K150" s="92"/>
    </row>
    <row r="151" spans="1:11" ht="20" x14ac:dyDescent="0.25">
      <c r="A151" s="14" t="s">
        <v>1505</v>
      </c>
      <c r="B151" s="14" t="s">
        <v>1629</v>
      </c>
      <c r="C151" s="14">
        <v>25060</v>
      </c>
      <c r="D151" s="16">
        <v>45791</v>
      </c>
      <c r="E151" s="16"/>
      <c r="F151" s="14" t="s">
        <v>1630</v>
      </c>
      <c r="G151" s="14" t="s">
        <v>1523</v>
      </c>
      <c r="H151" s="14" t="s">
        <v>1524</v>
      </c>
      <c r="I151" s="15">
        <v>302.58</v>
      </c>
      <c r="J151" s="77">
        <v>3</v>
      </c>
      <c r="K151" s="92"/>
    </row>
    <row r="152" spans="1:11" ht="20" x14ac:dyDescent="0.25">
      <c r="A152" s="14" t="s">
        <v>1505</v>
      </c>
      <c r="B152" s="14" t="s">
        <v>1631</v>
      </c>
      <c r="C152" s="14">
        <v>1000050425</v>
      </c>
      <c r="D152" s="16">
        <v>45776</v>
      </c>
      <c r="E152" s="16"/>
      <c r="F152" s="14" t="s">
        <v>1632</v>
      </c>
      <c r="G152" s="14" t="s">
        <v>1633</v>
      </c>
      <c r="H152" s="14" t="s">
        <v>1634</v>
      </c>
      <c r="I152" s="15">
        <v>2278.56</v>
      </c>
      <c r="J152" s="77">
        <v>3</v>
      </c>
      <c r="K152" s="92"/>
    </row>
    <row r="153" spans="1:11" ht="20" x14ac:dyDescent="0.25">
      <c r="A153" s="14" t="s">
        <v>1505</v>
      </c>
      <c r="B153" s="14" t="s">
        <v>1635</v>
      </c>
      <c r="C153" s="14">
        <v>113515704</v>
      </c>
      <c r="D153" s="16">
        <v>45790</v>
      </c>
      <c r="E153" s="16"/>
      <c r="F153" s="14" t="s">
        <v>1636</v>
      </c>
      <c r="G153" s="14">
        <v>0</v>
      </c>
      <c r="H153" s="14" t="s">
        <v>1564</v>
      </c>
      <c r="I153" s="15">
        <v>236.25</v>
      </c>
      <c r="J153" s="77">
        <v>3</v>
      </c>
      <c r="K153" s="92"/>
    </row>
    <row r="154" spans="1:11" ht="20" x14ac:dyDescent="0.25">
      <c r="A154" s="14" t="s">
        <v>1505</v>
      </c>
      <c r="B154" s="14" t="s">
        <v>1637</v>
      </c>
      <c r="C154" s="14">
        <v>22025</v>
      </c>
      <c r="D154" s="16">
        <v>45790</v>
      </c>
      <c r="E154" s="16"/>
      <c r="F154" s="14" t="s">
        <v>1638</v>
      </c>
      <c r="G154" s="14" t="s">
        <v>1639</v>
      </c>
      <c r="H154" s="14" t="s">
        <v>1640</v>
      </c>
      <c r="I154" s="15">
        <v>7034.2</v>
      </c>
      <c r="J154" s="77">
        <v>3</v>
      </c>
      <c r="K154" s="92"/>
    </row>
    <row r="155" spans="1:11" ht="20" x14ac:dyDescent="0.25">
      <c r="A155" s="14" t="s">
        <v>1505</v>
      </c>
      <c r="B155" s="14" t="s">
        <v>1641</v>
      </c>
      <c r="C155" s="14">
        <v>20250009</v>
      </c>
      <c r="D155" s="16">
        <v>45790</v>
      </c>
      <c r="E155" s="16"/>
      <c r="F155" s="14" t="s">
        <v>1642</v>
      </c>
      <c r="G155" s="14" t="s">
        <v>1643</v>
      </c>
      <c r="H155" s="14" t="s">
        <v>1644</v>
      </c>
      <c r="I155" s="15">
        <v>1030</v>
      </c>
      <c r="J155" s="77">
        <v>3</v>
      </c>
      <c r="K155" s="92"/>
    </row>
    <row r="156" spans="1:11" ht="20" x14ac:dyDescent="0.25">
      <c r="A156" s="14" t="s">
        <v>1505</v>
      </c>
      <c r="B156" s="14" t="s">
        <v>1645</v>
      </c>
      <c r="C156" s="14">
        <v>20250011</v>
      </c>
      <c r="D156" s="16">
        <v>45790</v>
      </c>
      <c r="E156" s="16"/>
      <c r="F156" s="14" t="s">
        <v>1642</v>
      </c>
      <c r="G156" s="14" t="s">
        <v>1646</v>
      </c>
      <c r="H156" s="14" t="s">
        <v>1647</v>
      </c>
      <c r="I156" s="15">
        <v>310</v>
      </c>
      <c r="J156" s="77">
        <v>3</v>
      </c>
      <c r="K156" s="92"/>
    </row>
    <row r="157" spans="1:11" ht="20" x14ac:dyDescent="0.25">
      <c r="A157" s="14" t="s">
        <v>1505</v>
      </c>
      <c r="B157" s="14" t="s">
        <v>1648</v>
      </c>
      <c r="C157" s="14">
        <v>2025003</v>
      </c>
      <c r="D157" s="16">
        <v>45797</v>
      </c>
      <c r="E157" s="16"/>
      <c r="F157" s="14" t="s">
        <v>1642</v>
      </c>
      <c r="G157" s="14">
        <v>0</v>
      </c>
      <c r="H157" s="14" t="s">
        <v>1649</v>
      </c>
      <c r="I157" s="15">
        <v>330</v>
      </c>
      <c r="J157" s="77">
        <v>3</v>
      </c>
      <c r="K157" s="92"/>
    </row>
    <row r="158" spans="1:11" ht="20" x14ac:dyDescent="0.25">
      <c r="A158" s="14" t="s">
        <v>1505</v>
      </c>
      <c r="B158" s="14" t="s">
        <v>1650</v>
      </c>
      <c r="C158" s="14">
        <v>2025004</v>
      </c>
      <c r="D158" s="16">
        <v>45797</v>
      </c>
      <c r="E158" s="16"/>
      <c r="F158" s="14" t="s">
        <v>1642</v>
      </c>
      <c r="G158" s="14" t="s">
        <v>1651</v>
      </c>
      <c r="H158" s="14" t="s">
        <v>1652</v>
      </c>
      <c r="I158" s="15">
        <v>320</v>
      </c>
      <c r="J158" s="77">
        <v>3</v>
      </c>
      <c r="K158" s="92"/>
    </row>
    <row r="159" spans="1:11" ht="20" x14ac:dyDescent="0.25">
      <c r="A159" s="14" t="s">
        <v>1505</v>
      </c>
      <c r="B159" s="14" t="s">
        <v>1653</v>
      </c>
      <c r="C159" s="14" t="s">
        <v>1653</v>
      </c>
      <c r="D159" s="16">
        <v>45769</v>
      </c>
      <c r="E159" s="16"/>
      <c r="F159" s="14" t="s">
        <v>1654</v>
      </c>
      <c r="G159" s="14">
        <v>0</v>
      </c>
      <c r="H159" s="14" t="s">
        <v>1655</v>
      </c>
      <c r="I159" s="15">
        <v>90.5</v>
      </c>
      <c r="J159" s="77">
        <v>3</v>
      </c>
      <c r="K159" s="92"/>
    </row>
    <row r="160" spans="1:11" ht="20" x14ac:dyDescent="0.25">
      <c r="A160" s="14" t="s">
        <v>1505</v>
      </c>
      <c r="B160" s="14" t="s">
        <v>1653</v>
      </c>
      <c r="C160" s="14" t="s">
        <v>1653</v>
      </c>
      <c r="D160" s="16">
        <v>45769</v>
      </c>
      <c r="E160" s="16"/>
      <c r="F160" s="14" t="s">
        <v>1654</v>
      </c>
      <c r="G160" s="14">
        <v>0</v>
      </c>
      <c r="H160" s="14" t="s">
        <v>1656</v>
      </c>
      <c r="I160" s="15">
        <v>44</v>
      </c>
      <c r="J160" s="77">
        <v>3</v>
      </c>
      <c r="K160" s="92"/>
    </row>
    <row r="161" spans="1:11" ht="20" x14ac:dyDescent="0.25">
      <c r="A161" s="14" t="s">
        <v>1505</v>
      </c>
      <c r="B161" s="14" t="s">
        <v>1653</v>
      </c>
      <c r="C161" s="14" t="s">
        <v>1653</v>
      </c>
      <c r="D161" s="16">
        <v>45769</v>
      </c>
      <c r="E161" s="16"/>
      <c r="F161" s="14" t="s">
        <v>1654</v>
      </c>
      <c r="G161" s="14" t="s">
        <v>1657</v>
      </c>
      <c r="H161" s="14" t="s">
        <v>1658</v>
      </c>
      <c r="I161" s="15">
        <v>62.7</v>
      </c>
      <c r="J161" s="77">
        <v>3</v>
      </c>
      <c r="K161" s="92"/>
    </row>
    <row r="162" spans="1:11" ht="20" x14ac:dyDescent="0.25">
      <c r="A162" s="14" t="s">
        <v>1505</v>
      </c>
      <c r="B162" s="14" t="s">
        <v>1653</v>
      </c>
      <c r="C162" s="14" t="s">
        <v>1653</v>
      </c>
      <c r="D162" s="16">
        <v>45769</v>
      </c>
      <c r="E162" s="16"/>
      <c r="F162" s="14" t="s">
        <v>1654</v>
      </c>
      <c r="G162" s="14">
        <v>0</v>
      </c>
      <c r="H162" s="14" t="s">
        <v>1659</v>
      </c>
      <c r="I162" s="15">
        <v>56.8</v>
      </c>
      <c r="J162" s="77">
        <v>3</v>
      </c>
      <c r="K162" s="92"/>
    </row>
    <row r="163" spans="1:11" ht="20" x14ac:dyDescent="0.25">
      <c r="A163" s="14" t="s">
        <v>1505</v>
      </c>
      <c r="B163" s="14" t="s">
        <v>1660</v>
      </c>
      <c r="C163" s="14" t="s">
        <v>1660</v>
      </c>
      <c r="D163" s="16">
        <v>45743</v>
      </c>
      <c r="E163" s="16"/>
      <c r="F163" s="14" t="s">
        <v>1661</v>
      </c>
      <c r="G163" s="14" t="s">
        <v>1662</v>
      </c>
      <c r="H163" s="14" t="s">
        <v>1663</v>
      </c>
      <c r="I163" s="15">
        <v>30.75</v>
      </c>
      <c r="J163" s="77">
        <v>3</v>
      </c>
      <c r="K163" s="92"/>
    </row>
    <row r="164" spans="1:11" ht="20" x14ac:dyDescent="0.25">
      <c r="A164" s="14" t="s">
        <v>1505</v>
      </c>
      <c r="B164" s="14" t="s">
        <v>1664</v>
      </c>
      <c r="C164" s="14" t="s">
        <v>1664</v>
      </c>
      <c r="D164" s="16">
        <v>45764</v>
      </c>
      <c r="E164" s="16"/>
      <c r="F164" s="14" t="s">
        <v>1665</v>
      </c>
      <c r="G164" s="14">
        <v>0</v>
      </c>
      <c r="H164" s="14" t="s">
        <v>1666</v>
      </c>
      <c r="I164" s="15">
        <v>12.4</v>
      </c>
      <c r="J164" s="77">
        <v>3</v>
      </c>
      <c r="K164" s="92"/>
    </row>
    <row r="165" spans="1:11" ht="20" x14ac:dyDescent="0.25">
      <c r="A165" s="14" t="s">
        <v>1505</v>
      </c>
      <c r="B165" s="14" t="s">
        <v>1667</v>
      </c>
      <c r="C165" s="14" t="s">
        <v>1667</v>
      </c>
      <c r="D165" s="16">
        <v>45764</v>
      </c>
      <c r="E165" s="16"/>
      <c r="F165" s="14" t="s">
        <v>1668</v>
      </c>
      <c r="G165" s="14">
        <v>0</v>
      </c>
      <c r="H165" s="14" t="s">
        <v>1669</v>
      </c>
      <c r="I165" s="15">
        <v>26.5</v>
      </c>
      <c r="J165" s="77">
        <v>3</v>
      </c>
      <c r="K165" s="92"/>
    </row>
    <row r="166" spans="1:11" ht="20" x14ac:dyDescent="0.25">
      <c r="A166" s="14" t="s">
        <v>1505</v>
      </c>
      <c r="B166" s="14" t="s">
        <v>1670</v>
      </c>
      <c r="C166" s="14" t="s">
        <v>1670</v>
      </c>
      <c r="D166" s="16">
        <v>45764</v>
      </c>
      <c r="E166" s="16"/>
      <c r="F166" s="14" t="s">
        <v>1671</v>
      </c>
      <c r="G166" s="14">
        <v>0</v>
      </c>
      <c r="H166" s="14" t="s">
        <v>1672</v>
      </c>
      <c r="I166" s="15">
        <v>45.7</v>
      </c>
      <c r="J166" s="77">
        <v>3</v>
      </c>
      <c r="K166" s="92"/>
    </row>
    <row r="167" spans="1:11" ht="20" x14ac:dyDescent="0.25">
      <c r="A167" s="14" t="s">
        <v>1505</v>
      </c>
      <c r="B167" s="14" t="s">
        <v>1670</v>
      </c>
      <c r="C167" s="14" t="s">
        <v>1670</v>
      </c>
      <c r="D167" s="16">
        <v>45764</v>
      </c>
      <c r="E167" s="16"/>
      <c r="F167" s="14" t="s">
        <v>1673</v>
      </c>
      <c r="G167" s="14">
        <v>0</v>
      </c>
      <c r="H167" s="14" t="s">
        <v>1672</v>
      </c>
      <c r="I167" s="15">
        <v>65.45</v>
      </c>
      <c r="J167" s="77">
        <v>3</v>
      </c>
      <c r="K167" s="92"/>
    </row>
    <row r="168" spans="1:11" ht="20" x14ac:dyDescent="0.25">
      <c r="A168" s="14" t="s">
        <v>1505</v>
      </c>
      <c r="B168" s="14" t="s">
        <v>1674</v>
      </c>
      <c r="C168" s="14" t="s">
        <v>1674</v>
      </c>
      <c r="D168" s="16">
        <v>45764</v>
      </c>
      <c r="E168" s="16"/>
      <c r="F168" s="14" t="s">
        <v>1675</v>
      </c>
      <c r="G168" s="14" t="s">
        <v>1676</v>
      </c>
      <c r="H168" s="14" t="s">
        <v>1677</v>
      </c>
      <c r="I168" s="15">
        <v>12.4</v>
      </c>
      <c r="J168" s="77">
        <v>3</v>
      </c>
      <c r="K168" s="92"/>
    </row>
    <row r="169" spans="1:11" ht="20" x14ac:dyDescent="0.25">
      <c r="A169" s="14" t="s">
        <v>1505</v>
      </c>
      <c r="B169" s="14" t="s">
        <v>1678</v>
      </c>
      <c r="C169" s="14" t="s">
        <v>1678</v>
      </c>
      <c r="D169" s="16">
        <v>45764</v>
      </c>
      <c r="E169" s="16"/>
      <c r="F169" s="14" t="s">
        <v>1679</v>
      </c>
      <c r="G169" s="14">
        <v>0</v>
      </c>
      <c r="H169" s="14" t="s">
        <v>1669</v>
      </c>
      <c r="I169" s="15">
        <v>64.8</v>
      </c>
      <c r="J169" s="77">
        <v>3</v>
      </c>
      <c r="K169" s="92"/>
    </row>
    <row r="170" spans="1:11" ht="20" x14ac:dyDescent="0.25">
      <c r="A170" s="14" t="s">
        <v>1505</v>
      </c>
      <c r="B170" s="14" t="s">
        <v>1680</v>
      </c>
      <c r="C170" s="14" t="s">
        <v>1680</v>
      </c>
      <c r="D170" s="16">
        <v>45764</v>
      </c>
      <c r="E170" s="16"/>
      <c r="F170" s="14" t="s">
        <v>1681</v>
      </c>
      <c r="G170" s="14">
        <v>0</v>
      </c>
      <c r="H170" s="14" t="s">
        <v>1666</v>
      </c>
      <c r="I170" s="15">
        <v>12.4</v>
      </c>
      <c r="J170" s="77">
        <v>3</v>
      </c>
      <c r="K170" s="92"/>
    </row>
    <row r="171" spans="1:11" ht="20" x14ac:dyDescent="0.25">
      <c r="A171" s="14" t="s">
        <v>1505</v>
      </c>
      <c r="B171" s="14" t="s">
        <v>1682</v>
      </c>
      <c r="C171" s="14" t="s">
        <v>1682</v>
      </c>
      <c r="D171" s="16">
        <v>45764</v>
      </c>
      <c r="E171" s="16"/>
      <c r="F171" s="14" t="s">
        <v>1683</v>
      </c>
      <c r="G171" s="14" t="s">
        <v>1684</v>
      </c>
      <c r="H171" s="14" t="s">
        <v>1685</v>
      </c>
      <c r="I171" s="15">
        <v>5</v>
      </c>
      <c r="J171" s="77">
        <v>3</v>
      </c>
      <c r="K171" s="92"/>
    </row>
    <row r="172" spans="1:11" ht="20" x14ac:dyDescent="0.25">
      <c r="A172" s="14" t="s">
        <v>1505</v>
      </c>
      <c r="B172" s="14" t="s">
        <v>1686</v>
      </c>
      <c r="C172" s="14" t="s">
        <v>1686</v>
      </c>
      <c r="D172" s="16">
        <v>45764</v>
      </c>
      <c r="E172" s="16"/>
      <c r="F172" s="14" t="s">
        <v>1683</v>
      </c>
      <c r="G172" s="14">
        <v>0</v>
      </c>
      <c r="H172" s="14" t="s">
        <v>1669</v>
      </c>
      <c r="I172" s="15">
        <v>61.8</v>
      </c>
      <c r="J172" s="77">
        <v>3</v>
      </c>
      <c r="K172" s="92"/>
    </row>
    <row r="173" spans="1:11" ht="20" x14ac:dyDescent="0.25">
      <c r="A173" s="14" t="s">
        <v>1505</v>
      </c>
      <c r="B173" s="14" t="s">
        <v>1687</v>
      </c>
      <c r="C173" s="14" t="s">
        <v>1687</v>
      </c>
      <c r="D173" s="16">
        <v>45764</v>
      </c>
      <c r="E173" s="16"/>
      <c r="F173" s="14" t="s">
        <v>1688</v>
      </c>
      <c r="G173" s="14">
        <v>0</v>
      </c>
      <c r="H173" s="14" t="s">
        <v>1689</v>
      </c>
      <c r="I173" s="15">
        <v>25.75</v>
      </c>
      <c r="J173" s="77">
        <v>3</v>
      </c>
      <c r="K173" s="92"/>
    </row>
    <row r="174" spans="1:11" ht="20" x14ac:dyDescent="0.25">
      <c r="A174" s="14" t="s">
        <v>1505</v>
      </c>
      <c r="B174" s="14" t="s">
        <v>1687</v>
      </c>
      <c r="C174" s="14" t="s">
        <v>1687</v>
      </c>
      <c r="D174" s="16">
        <v>45764</v>
      </c>
      <c r="E174" s="16"/>
      <c r="F174" s="14" t="s">
        <v>1690</v>
      </c>
      <c r="G174" s="14">
        <v>0</v>
      </c>
      <c r="H174" s="14" t="s">
        <v>1689</v>
      </c>
      <c r="I174" s="15">
        <v>35</v>
      </c>
      <c r="J174" s="77">
        <v>3</v>
      </c>
      <c r="K174" s="92"/>
    </row>
    <row r="175" spans="1:11" ht="20" x14ac:dyDescent="0.25">
      <c r="A175" s="14" t="s">
        <v>1505</v>
      </c>
      <c r="B175" s="14" t="s">
        <v>1687</v>
      </c>
      <c r="C175" s="14" t="s">
        <v>1687</v>
      </c>
      <c r="D175" s="16">
        <v>45764</v>
      </c>
      <c r="E175" s="16"/>
      <c r="F175" s="14" t="s">
        <v>1691</v>
      </c>
      <c r="G175" s="14">
        <v>0</v>
      </c>
      <c r="H175" s="14" t="s">
        <v>1689</v>
      </c>
      <c r="I175" s="15">
        <v>50</v>
      </c>
      <c r="J175" s="77">
        <v>3</v>
      </c>
      <c r="K175" s="92"/>
    </row>
    <row r="176" spans="1:11" ht="20" x14ac:dyDescent="0.25">
      <c r="A176" s="14" t="s">
        <v>1505</v>
      </c>
      <c r="B176" s="14" t="s">
        <v>1687</v>
      </c>
      <c r="C176" s="14" t="s">
        <v>1687</v>
      </c>
      <c r="D176" s="16">
        <v>45764</v>
      </c>
      <c r="E176" s="16"/>
      <c r="F176" s="14" t="s">
        <v>1692</v>
      </c>
      <c r="G176" s="14">
        <v>0</v>
      </c>
      <c r="H176" s="14" t="s">
        <v>1689</v>
      </c>
      <c r="I176" s="15">
        <v>30</v>
      </c>
      <c r="J176" s="77">
        <v>3</v>
      </c>
      <c r="K176" s="92"/>
    </row>
    <row r="177" spans="1:11" ht="20" x14ac:dyDescent="0.25">
      <c r="A177" s="14" t="s">
        <v>1505</v>
      </c>
      <c r="B177" s="14" t="s">
        <v>1687</v>
      </c>
      <c r="C177" s="14" t="s">
        <v>1687</v>
      </c>
      <c r="D177" s="16">
        <v>45764</v>
      </c>
      <c r="E177" s="16"/>
      <c r="F177" s="14" t="s">
        <v>1693</v>
      </c>
      <c r="G177" s="14">
        <v>0</v>
      </c>
      <c r="H177" s="14" t="s">
        <v>1689</v>
      </c>
      <c r="I177" s="15">
        <v>15</v>
      </c>
      <c r="J177" s="77">
        <v>3</v>
      </c>
      <c r="K177" s="92"/>
    </row>
    <row r="178" spans="1:11" ht="20" x14ac:dyDescent="0.25">
      <c r="A178" s="14" t="s">
        <v>1505</v>
      </c>
      <c r="B178" s="14" t="s">
        <v>1687</v>
      </c>
      <c r="C178" s="14" t="s">
        <v>1687</v>
      </c>
      <c r="D178" s="16">
        <v>45764</v>
      </c>
      <c r="E178" s="16"/>
      <c r="F178" s="14" t="s">
        <v>1694</v>
      </c>
      <c r="G178" s="14">
        <v>0</v>
      </c>
      <c r="H178" s="14" t="s">
        <v>1689</v>
      </c>
      <c r="I178" s="15">
        <v>50.05</v>
      </c>
      <c r="J178" s="77">
        <v>3</v>
      </c>
      <c r="K178" s="92"/>
    </row>
    <row r="179" spans="1:11" ht="20" x14ac:dyDescent="0.25">
      <c r="A179" s="14" t="s">
        <v>1505</v>
      </c>
      <c r="B179" s="14" t="s">
        <v>1687</v>
      </c>
      <c r="C179" s="14" t="s">
        <v>1687</v>
      </c>
      <c r="D179" s="16">
        <v>45764</v>
      </c>
      <c r="E179" s="16"/>
      <c r="F179" s="14" t="s">
        <v>1695</v>
      </c>
      <c r="G179" s="14">
        <v>0</v>
      </c>
      <c r="H179" s="14" t="s">
        <v>1689</v>
      </c>
      <c r="I179" s="15">
        <v>46.55</v>
      </c>
      <c r="J179" s="77">
        <v>3</v>
      </c>
      <c r="K179" s="92"/>
    </row>
    <row r="180" spans="1:11" ht="20" x14ac:dyDescent="0.25">
      <c r="A180" s="14" t="s">
        <v>1505</v>
      </c>
      <c r="B180" s="14" t="s">
        <v>1696</v>
      </c>
      <c r="C180" s="14" t="s">
        <v>1696</v>
      </c>
      <c r="D180" s="16">
        <v>45764</v>
      </c>
      <c r="E180" s="16"/>
      <c r="F180" s="14" t="s">
        <v>1697</v>
      </c>
      <c r="G180" s="14" t="s">
        <v>1676</v>
      </c>
      <c r="H180" s="14" t="s">
        <v>1677</v>
      </c>
      <c r="I180" s="15">
        <v>12.4</v>
      </c>
      <c r="J180" s="77">
        <v>3</v>
      </c>
      <c r="K180" s="92"/>
    </row>
    <row r="181" spans="1:11" ht="20" x14ac:dyDescent="0.25">
      <c r="A181" s="14" t="s">
        <v>1505</v>
      </c>
      <c r="B181" s="14" t="s">
        <v>1698</v>
      </c>
      <c r="C181" s="14" t="s">
        <v>1698</v>
      </c>
      <c r="D181" s="16">
        <v>45764</v>
      </c>
      <c r="E181" s="16"/>
      <c r="F181" s="14" t="s">
        <v>1699</v>
      </c>
      <c r="G181" s="14">
        <v>0</v>
      </c>
      <c r="H181" s="14" t="s">
        <v>1669</v>
      </c>
      <c r="I181" s="15">
        <v>23.6</v>
      </c>
      <c r="J181" s="77">
        <v>3</v>
      </c>
      <c r="K181" s="92"/>
    </row>
    <row r="182" spans="1:11" ht="20" x14ac:dyDescent="0.25">
      <c r="A182" s="14" t="s">
        <v>1505</v>
      </c>
      <c r="B182" s="14" t="s">
        <v>1700</v>
      </c>
      <c r="C182" s="14" t="s">
        <v>1700</v>
      </c>
      <c r="D182" s="16">
        <v>45764</v>
      </c>
      <c r="E182" s="16"/>
      <c r="F182" s="14" t="s">
        <v>1701</v>
      </c>
      <c r="G182" s="14">
        <v>0</v>
      </c>
      <c r="H182" s="14" t="s">
        <v>1702</v>
      </c>
      <c r="I182" s="15">
        <v>80</v>
      </c>
      <c r="J182" s="77">
        <v>3</v>
      </c>
      <c r="K182" s="92"/>
    </row>
    <row r="183" spans="1:11" ht="20" x14ac:dyDescent="0.25">
      <c r="A183" s="14" t="s">
        <v>1505</v>
      </c>
      <c r="B183" s="14" t="s">
        <v>1700</v>
      </c>
      <c r="C183" s="14" t="s">
        <v>1700</v>
      </c>
      <c r="D183" s="16">
        <v>45764</v>
      </c>
      <c r="E183" s="16"/>
      <c r="F183" s="14" t="s">
        <v>1703</v>
      </c>
      <c r="G183" s="14">
        <v>0</v>
      </c>
      <c r="H183" s="14" t="s">
        <v>1702</v>
      </c>
      <c r="I183" s="15">
        <v>98</v>
      </c>
      <c r="J183" s="77">
        <v>3</v>
      </c>
      <c r="K183" s="92"/>
    </row>
    <row r="184" spans="1:11" ht="20" x14ac:dyDescent="0.25">
      <c r="A184" s="14" t="s">
        <v>1505</v>
      </c>
      <c r="B184" s="14" t="s">
        <v>1700</v>
      </c>
      <c r="C184" s="14" t="s">
        <v>1700</v>
      </c>
      <c r="D184" s="16">
        <v>45764</v>
      </c>
      <c r="E184" s="16"/>
      <c r="F184" s="14" t="s">
        <v>1704</v>
      </c>
      <c r="G184" s="14">
        <v>0</v>
      </c>
      <c r="H184" s="14" t="s">
        <v>1702</v>
      </c>
      <c r="I184" s="15">
        <v>14</v>
      </c>
      <c r="J184" s="77">
        <v>3</v>
      </c>
      <c r="K184" s="92"/>
    </row>
    <row r="185" spans="1:11" ht="20" x14ac:dyDescent="0.25">
      <c r="A185" s="14" t="s">
        <v>1505</v>
      </c>
      <c r="B185" s="14" t="s">
        <v>1705</v>
      </c>
      <c r="C185" s="14" t="s">
        <v>1705</v>
      </c>
      <c r="D185" s="16">
        <v>45764</v>
      </c>
      <c r="E185" s="16"/>
      <c r="F185" s="14" t="s">
        <v>1706</v>
      </c>
      <c r="G185" s="14" t="s">
        <v>1676</v>
      </c>
      <c r="H185" s="14" t="s">
        <v>1677</v>
      </c>
      <c r="I185" s="15">
        <v>12.4</v>
      </c>
      <c r="J185" s="77">
        <v>3</v>
      </c>
      <c r="K185" s="92"/>
    </row>
    <row r="186" spans="1:11" ht="20" x14ac:dyDescent="0.25">
      <c r="A186" s="14" t="s">
        <v>1505</v>
      </c>
      <c r="B186" s="14" t="s">
        <v>1707</v>
      </c>
      <c r="C186" s="14" t="s">
        <v>1707</v>
      </c>
      <c r="D186" s="16">
        <v>45764</v>
      </c>
      <c r="E186" s="16"/>
      <c r="F186" s="14" t="s">
        <v>1708</v>
      </c>
      <c r="G186" s="14" t="s">
        <v>1709</v>
      </c>
      <c r="H186" s="14" t="s">
        <v>1710</v>
      </c>
      <c r="I186" s="15">
        <v>3.5</v>
      </c>
      <c r="J186" s="77">
        <v>3</v>
      </c>
      <c r="K186" s="92"/>
    </row>
    <row r="187" spans="1:11" ht="20" x14ac:dyDescent="0.25">
      <c r="A187" s="14" t="s">
        <v>1505</v>
      </c>
      <c r="B187" s="14" t="s">
        <v>1711</v>
      </c>
      <c r="C187" s="14" t="s">
        <v>1711</v>
      </c>
      <c r="D187" s="16">
        <v>45764</v>
      </c>
      <c r="E187" s="16"/>
      <c r="F187" s="14" t="s">
        <v>1708</v>
      </c>
      <c r="G187" s="14" t="s">
        <v>1712</v>
      </c>
      <c r="H187" s="14" t="s">
        <v>226</v>
      </c>
      <c r="I187" s="15">
        <v>4</v>
      </c>
      <c r="J187" s="77">
        <v>3</v>
      </c>
      <c r="K187" s="92"/>
    </row>
    <row r="188" spans="1:11" ht="20" x14ac:dyDescent="0.25">
      <c r="A188" s="14" t="s">
        <v>1505</v>
      </c>
      <c r="B188" s="14" t="s">
        <v>1713</v>
      </c>
      <c r="C188" s="14" t="s">
        <v>1713</v>
      </c>
      <c r="D188" s="16">
        <v>45764</v>
      </c>
      <c r="E188" s="16"/>
      <c r="F188" s="14" t="s">
        <v>1714</v>
      </c>
      <c r="G188" s="14">
        <v>0</v>
      </c>
      <c r="H188" s="14" t="s">
        <v>1715</v>
      </c>
      <c r="I188" s="15">
        <v>12.4</v>
      </c>
      <c r="J188" s="77">
        <v>3</v>
      </c>
      <c r="K188" s="92"/>
    </row>
    <row r="189" spans="1:11" ht="20" x14ac:dyDescent="0.25">
      <c r="A189" s="14" t="s">
        <v>1505</v>
      </c>
      <c r="B189" s="14" t="s">
        <v>1716</v>
      </c>
      <c r="C189" s="14" t="s">
        <v>1716</v>
      </c>
      <c r="D189" s="16">
        <v>45764</v>
      </c>
      <c r="E189" s="16"/>
      <c r="F189" s="14" t="s">
        <v>1717</v>
      </c>
      <c r="G189" s="14" t="s">
        <v>1545</v>
      </c>
      <c r="H189" s="14" t="s">
        <v>1546</v>
      </c>
      <c r="I189" s="15">
        <v>3.99</v>
      </c>
      <c r="J189" s="77">
        <v>3</v>
      </c>
      <c r="K189" s="92"/>
    </row>
    <row r="190" spans="1:11" ht="20" x14ac:dyDescent="0.25">
      <c r="A190" s="14" t="s">
        <v>1505</v>
      </c>
      <c r="B190" s="14" t="s">
        <v>1718</v>
      </c>
      <c r="C190" s="14" t="s">
        <v>1718</v>
      </c>
      <c r="D190" s="16">
        <v>45764</v>
      </c>
      <c r="E190" s="16"/>
      <c r="F190" s="14" t="s">
        <v>1719</v>
      </c>
      <c r="G190" s="14" t="s">
        <v>1720</v>
      </c>
      <c r="H190" s="14" t="s">
        <v>1721</v>
      </c>
      <c r="I190" s="15">
        <v>5</v>
      </c>
      <c r="J190" s="77">
        <v>3</v>
      </c>
      <c r="K190" s="92"/>
    </row>
    <row r="191" spans="1:11" ht="20" x14ac:dyDescent="0.25">
      <c r="A191" s="14" t="s">
        <v>1505</v>
      </c>
      <c r="B191" s="14" t="s">
        <v>1722</v>
      </c>
      <c r="C191" s="14" t="s">
        <v>1722</v>
      </c>
      <c r="D191" s="16">
        <v>45764</v>
      </c>
      <c r="E191" s="16"/>
      <c r="F191" s="14" t="s">
        <v>1719</v>
      </c>
      <c r="G191" s="14" t="s">
        <v>1723</v>
      </c>
      <c r="H191" s="14" t="s">
        <v>1724</v>
      </c>
      <c r="I191" s="15">
        <v>2</v>
      </c>
      <c r="J191" s="77">
        <v>3</v>
      </c>
      <c r="K191" s="92"/>
    </row>
    <row r="192" spans="1:11" ht="20" x14ac:dyDescent="0.25">
      <c r="A192" s="14" t="s">
        <v>1505</v>
      </c>
      <c r="B192" s="14" t="s">
        <v>1725</v>
      </c>
      <c r="C192" s="14" t="s">
        <v>1725</v>
      </c>
      <c r="D192" s="16">
        <v>45764</v>
      </c>
      <c r="E192" s="16"/>
      <c r="F192" s="14" t="s">
        <v>1719</v>
      </c>
      <c r="G192" s="14">
        <v>0</v>
      </c>
      <c r="H192" s="14" t="s">
        <v>1669</v>
      </c>
      <c r="I192" s="15">
        <v>17.7</v>
      </c>
      <c r="J192" s="77">
        <v>3</v>
      </c>
      <c r="K192" s="92"/>
    </row>
    <row r="193" spans="1:11" ht="20" x14ac:dyDescent="0.25">
      <c r="A193" s="14" t="s">
        <v>1505</v>
      </c>
      <c r="B193" s="14" t="s">
        <v>1726</v>
      </c>
      <c r="C193" s="14" t="s">
        <v>1726</v>
      </c>
      <c r="D193" s="16">
        <v>45764</v>
      </c>
      <c r="E193" s="16"/>
      <c r="F193" s="14" t="s">
        <v>1727</v>
      </c>
      <c r="G193" s="14" t="s">
        <v>1676</v>
      </c>
      <c r="H193" s="14" t="s">
        <v>1677</v>
      </c>
      <c r="I193" s="15">
        <v>24.8</v>
      </c>
      <c r="J193" s="77">
        <v>3</v>
      </c>
      <c r="K193" s="92"/>
    </row>
    <row r="194" spans="1:11" ht="20" x14ac:dyDescent="0.25">
      <c r="A194" s="14" t="s">
        <v>1505</v>
      </c>
      <c r="B194" s="14" t="s">
        <v>1728</v>
      </c>
      <c r="C194" s="14" t="s">
        <v>1728</v>
      </c>
      <c r="D194" s="16">
        <v>45764</v>
      </c>
      <c r="E194" s="16"/>
      <c r="F194" s="14" t="s">
        <v>1729</v>
      </c>
      <c r="G194" s="14">
        <v>0</v>
      </c>
      <c r="H194" s="14" t="s">
        <v>1669</v>
      </c>
      <c r="I194" s="15">
        <v>44.2</v>
      </c>
      <c r="J194" s="77">
        <v>3</v>
      </c>
      <c r="K194" s="92"/>
    </row>
    <row r="195" spans="1:11" ht="20" x14ac:dyDescent="0.25">
      <c r="A195" s="14" t="s">
        <v>1505</v>
      </c>
      <c r="B195" s="14" t="s">
        <v>1730</v>
      </c>
      <c r="C195" s="14" t="s">
        <v>1730</v>
      </c>
      <c r="D195" s="16">
        <v>45764</v>
      </c>
      <c r="E195" s="16"/>
      <c r="F195" s="14" t="s">
        <v>1731</v>
      </c>
      <c r="G195" s="14">
        <v>0</v>
      </c>
      <c r="H195" s="14" t="s">
        <v>1732</v>
      </c>
      <c r="I195" s="15">
        <v>70.5</v>
      </c>
      <c r="J195" s="77">
        <v>3</v>
      </c>
      <c r="K195" s="92"/>
    </row>
    <row r="196" spans="1:11" ht="20" x14ac:dyDescent="0.25">
      <c r="A196" s="14" t="s">
        <v>1505</v>
      </c>
      <c r="B196" s="14" t="s">
        <v>1730</v>
      </c>
      <c r="C196" s="14" t="s">
        <v>1730</v>
      </c>
      <c r="D196" s="16">
        <v>45764</v>
      </c>
      <c r="E196" s="16"/>
      <c r="F196" s="14" t="s">
        <v>1733</v>
      </c>
      <c r="G196" s="14">
        <v>0</v>
      </c>
      <c r="H196" s="14" t="s">
        <v>1732</v>
      </c>
      <c r="I196" s="15">
        <v>44</v>
      </c>
      <c r="J196" s="77">
        <v>3</v>
      </c>
      <c r="K196" s="92"/>
    </row>
    <row r="197" spans="1:11" ht="20" x14ac:dyDescent="0.25">
      <c r="A197" s="14" t="s">
        <v>1505</v>
      </c>
      <c r="B197" s="14" t="s">
        <v>1730</v>
      </c>
      <c r="C197" s="14" t="s">
        <v>1730</v>
      </c>
      <c r="D197" s="16">
        <v>45764</v>
      </c>
      <c r="E197" s="16"/>
      <c r="F197" s="14" t="s">
        <v>1734</v>
      </c>
      <c r="G197" s="14">
        <v>0</v>
      </c>
      <c r="H197" s="14" t="s">
        <v>1732</v>
      </c>
      <c r="I197" s="15">
        <v>41.05</v>
      </c>
      <c r="J197" s="77">
        <v>3</v>
      </c>
      <c r="K197" s="92"/>
    </row>
    <row r="198" spans="1:11" ht="20" x14ac:dyDescent="0.25">
      <c r="A198" s="14" t="s">
        <v>1505</v>
      </c>
      <c r="B198" s="14" t="s">
        <v>1735</v>
      </c>
      <c r="C198" s="14" t="s">
        <v>1735</v>
      </c>
      <c r="D198" s="16">
        <v>45764</v>
      </c>
      <c r="E198" s="16"/>
      <c r="F198" s="14" t="s">
        <v>1736</v>
      </c>
      <c r="G198" s="14" t="s">
        <v>1676</v>
      </c>
      <c r="H198" s="14" t="s">
        <v>1677</v>
      </c>
      <c r="I198" s="15">
        <v>12.4</v>
      </c>
      <c r="J198" s="77">
        <v>3</v>
      </c>
      <c r="K198" s="92"/>
    </row>
    <row r="199" spans="1:11" ht="20" x14ac:dyDescent="0.25">
      <c r="A199" s="14" t="s">
        <v>1505</v>
      </c>
      <c r="B199" s="14" t="s">
        <v>1737</v>
      </c>
      <c r="C199" s="14" t="s">
        <v>1737</v>
      </c>
      <c r="D199" s="16">
        <v>45764</v>
      </c>
      <c r="E199" s="16"/>
      <c r="F199" s="14" t="s">
        <v>1738</v>
      </c>
      <c r="G199" s="14">
        <v>0</v>
      </c>
      <c r="H199" s="14" t="s">
        <v>1669</v>
      </c>
      <c r="I199" s="15">
        <v>32.200000000000003</v>
      </c>
      <c r="J199" s="77">
        <v>3</v>
      </c>
      <c r="K199" s="92"/>
    </row>
    <row r="200" spans="1:11" ht="20" x14ac:dyDescent="0.25">
      <c r="A200" s="14" t="s">
        <v>1505</v>
      </c>
      <c r="B200" s="14" t="s">
        <v>1739</v>
      </c>
      <c r="C200" s="14" t="s">
        <v>1739</v>
      </c>
      <c r="D200" s="16">
        <v>45764</v>
      </c>
      <c r="E200" s="16"/>
      <c r="F200" s="14" t="s">
        <v>1740</v>
      </c>
      <c r="G200" s="14" t="s">
        <v>1545</v>
      </c>
      <c r="H200" s="14" t="s">
        <v>1546</v>
      </c>
      <c r="I200" s="15">
        <v>8</v>
      </c>
      <c r="J200" s="77">
        <v>3</v>
      </c>
      <c r="K200" s="92"/>
    </row>
    <row r="201" spans="1:11" ht="20" x14ac:dyDescent="0.25">
      <c r="A201" s="14" t="s">
        <v>1505</v>
      </c>
      <c r="B201" s="14" t="s">
        <v>1741</v>
      </c>
      <c r="C201" s="14" t="s">
        <v>1741</v>
      </c>
      <c r="D201" s="16">
        <v>45764</v>
      </c>
      <c r="E201" s="16"/>
      <c r="F201" s="14" t="s">
        <v>1742</v>
      </c>
      <c r="G201" s="14" t="s">
        <v>1743</v>
      </c>
      <c r="H201" s="14" t="s">
        <v>1744</v>
      </c>
      <c r="I201" s="15">
        <v>73</v>
      </c>
      <c r="J201" s="77">
        <v>3</v>
      </c>
      <c r="K201" s="92"/>
    </row>
    <row r="202" spans="1:11" ht="20" x14ac:dyDescent="0.25">
      <c r="A202" s="14" t="s">
        <v>1505</v>
      </c>
      <c r="B202" s="14" t="s">
        <v>1741</v>
      </c>
      <c r="C202" s="14" t="s">
        <v>1741</v>
      </c>
      <c r="D202" s="16">
        <v>45764</v>
      </c>
      <c r="E202" s="16"/>
      <c r="F202" s="14" t="s">
        <v>1745</v>
      </c>
      <c r="G202" s="14" t="s">
        <v>1743</v>
      </c>
      <c r="H202" s="14" t="s">
        <v>1744</v>
      </c>
      <c r="I202" s="15">
        <v>76.05</v>
      </c>
      <c r="J202" s="77">
        <v>3</v>
      </c>
      <c r="K202" s="92"/>
    </row>
    <row r="203" spans="1:11" ht="20" x14ac:dyDescent="0.25">
      <c r="A203" s="14" t="s">
        <v>1505</v>
      </c>
      <c r="B203" s="14" t="s">
        <v>1741</v>
      </c>
      <c r="C203" s="14" t="s">
        <v>1741</v>
      </c>
      <c r="D203" s="16">
        <v>45764</v>
      </c>
      <c r="E203" s="16"/>
      <c r="F203" s="14" t="s">
        <v>1746</v>
      </c>
      <c r="G203" s="14" t="s">
        <v>1743</v>
      </c>
      <c r="H203" s="14" t="s">
        <v>1744</v>
      </c>
      <c r="I203" s="15">
        <v>13.3</v>
      </c>
      <c r="J203" s="77">
        <v>3</v>
      </c>
      <c r="K203" s="92"/>
    </row>
    <row r="204" spans="1:11" ht="20" x14ac:dyDescent="0.25">
      <c r="A204" s="14" t="s">
        <v>1505</v>
      </c>
      <c r="B204" s="14" t="s">
        <v>1741</v>
      </c>
      <c r="C204" s="14" t="s">
        <v>1741</v>
      </c>
      <c r="D204" s="16">
        <v>45764</v>
      </c>
      <c r="E204" s="16"/>
      <c r="F204" s="14" t="s">
        <v>1747</v>
      </c>
      <c r="G204" s="14" t="s">
        <v>1743</v>
      </c>
      <c r="H204" s="14" t="s">
        <v>1744</v>
      </c>
      <c r="I204" s="15">
        <v>61.75</v>
      </c>
      <c r="J204" s="77">
        <v>3</v>
      </c>
      <c r="K204" s="92"/>
    </row>
    <row r="205" spans="1:11" ht="20" x14ac:dyDescent="0.25">
      <c r="A205" s="14" t="s">
        <v>1505</v>
      </c>
      <c r="B205" s="14" t="s">
        <v>1748</v>
      </c>
      <c r="C205" s="14" t="s">
        <v>1748</v>
      </c>
      <c r="D205" s="16">
        <v>45764</v>
      </c>
      <c r="E205" s="16"/>
      <c r="F205" s="14" t="s">
        <v>1749</v>
      </c>
      <c r="G205" s="14">
        <v>0</v>
      </c>
      <c r="H205" s="14" t="s">
        <v>1669</v>
      </c>
      <c r="I205" s="15">
        <v>17.7</v>
      </c>
      <c r="J205" s="77">
        <v>3</v>
      </c>
      <c r="K205" s="92"/>
    </row>
    <row r="206" spans="1:11" ht="20" x14ac:dyDescent="0.25">
      <c r="A206" s="14" t="s">
        <v>1505</v>
      </c>
      <c r="B206" s="14" t="s">
        <v>1750</v>
      </c>
      <c r="C206" s="14" t="s">
        <v>1750</v>
      </c>
      <c r="D206" s="16">
        <v>45764</v>
      </c>
      <c r="E206" s="16"/>
      <c r="F206" s="14" t="s">
        <v>1751</v>
      </c>
      <c r="G206" s="14">
        <v>0</v>
      </c>
      <c r="H206" s="14" t="s">
        <v>1752</v>
      </c>
      <c r="I206" s="15">
        <v>50.3</v>
      </c>
      <c r="J206" s="77">
        <v>3</v>
      </c>
      <c r="K206" s="92"/>
    </row>
    <row r="207" spans="1:11" ht="20" x14ac:dyDescent="0.25">
      <c r="A207" s="14" t="s">
        <v>1505</v>
      </c>
      <c r="B207" s="14" t="s">
        <v>1750</v>
      </c>
      <c r="C207" s="14" t="s">
        <v>1750</v>
      </c>
      <c r="D207" s="16">
        <v>45764</v>
      </c>
      <c r="E207" s="16"/>
      <c r="F207" s="14" t="s">
        <v>1753</v>
      </c>
      <c r="G207" s="14">
        <v>0</v>
      </c>
      <c r="H207" s="14" t="s">
        <v>1752</v>
      </c>
      <c r="I207" s="15">
        <v>45</v>
      </c>
      <c r="J207" s="77">
        <v>3</v>
      </c>
      <c r="K207" s="92"/>
    </row>
    <row r="208" spans="1:11" ht="20" x14ac:dyDescent="0.25">
      <c r="A208" s="14" t="s">
        <v>1505</v>
      </c>
      <c r="B208" s="14" t="s">
        <v>1750</v>
      </c>
      <c r="C208" s="14" t="s">
        <v>1750</v>
      </c>
      <c r="D208" s="16">
        <v>45764</v>
      </c>
      <c r="E208" s="16"/>
      <c r="F208" s="14" t="s">
        <v>1754</v>
      </c>
      <c r="G208" s="14">
        <v>0</v>
      </c>
      <c r="H208" s="14" t="s">
        <v>1752</v>
      </c>
      <c r="I208" s="15">
        <v>48</v>
      </c>
      <c r="J208" s="77">
        <v>3</v>
      </c>
      <c r="K208" s="92"/>
    </row>
    <row r="209" spans="1:11" ht="20" x14ac:dyDescent="0.25">
      <c r="A209" s="14" t="s">
        <v>1505</v>
      </c>
      <c r="B209" s="14" t="s">
        <v>1750</v>
      </c>
      <c r="C209" s="14" t="s">
        <v>1750</v>
      </c>
      <c r="D209" s="16">
        <v>45764</v>
      </c>
      <c r="E209" s="16"/>
      <c r="F209" s="14" t="s">
        <v>1755</v>
      </c>
      <c r="G209" s="14">
        <v>0</v>
      </c>
      <c r="H209" s="14" t="s">
        <v>1752</v>
      </c>
      <c r="I209" s="15">
        <v>12.4</v>
      </c>
      <c r="J209" s="77">
        <v>3</v>
      </c>
      <c r="K209" s="92"/>
    </row>
    <row r="210" spans="1:11" ht="20" x14ac:dyDescent="0.25">
      <c r="A210" s="14" t="s">
        <v>1505</v>
      </c>
      <c r="B210" s="14" t="s">
        <v>1756</v>
      </c>
      <c r="C210" s="14" t="s">
        <v>1756</v>
      </c>
      <c r="D210" s="16">
        <v>45764</v>
      </c>
      <c r="E210" s="16"/>
      <c r="F210" s="14" t="s">
        <v>1757</v>
      </c>
      <c r="G210" s="14" t="s">
        <v>1758</v>
      </c>
      <c r="H210" s="14" t="s">
        <v>1759</v>
      </c>
      <c r="I210" s="15">
        <v>52</v>
      </c>
      <c r="J210" s="77">
        <v>3</v>
      </c>
      <c r="K210" s="92"/>
    </row>
    <row r="211" spans="1:11" ht="20" x14ac:dyDescent="0.25">
      <c r="A211" s="14" t="s">
        <v>1505</v>
      </c>
      <c r="B211" s="14" t="s">
        <v>1760</v>
      </c>
      <c r="C211" s="14" t="s">
        <v>1760</v>
      </c>
      <c r="D211" s="16">
        <v>45777</v>
      </c>
      <c r="E211" s="16"/>
      <c r="F211" s="14" t="s">
        <v>1761</v>
      </c>
      <c r="G211" s="14">
        <v>0</v>
      </c>
      <c r="H211" s="14" t="s">
        <v>1556</v>
      </c>
      <c r="I211" s="15">
        <v>78</v>
      </c>
      <c r="J211" s="77">
        <v>3</v>
      </c>
      <c r="K211" s="92"/>
    </row>
    <row r="212" spans="1:11" ht="12.5" x14ac:dyDescent="0.25">
      <c r="A212" s="14" t="s">
        <v>1505</v>
      </c>
      <c r="B212" s="14" t="s">
        <v>1762</v>
      </c>
      <c r="C212" s="14">
        <v>12519015</v>
      </c>
      <c r="D212" s="16">
        <v>45716</v>
      </c>
      <c r="E212" s="16"/>
      <c r="F212" s="14" t="s">
        <v>1763</v>
      </c>
      <c r="G212" s="14" t="s">
        <v>1712</v>
      </c>
      <c r="H212" s="14" t="s">
        <v>226</v>
      </c>
      <c r="I212" s="15">
        <v>79039.8</v>
      </c>
      <c r="J212" s="77">
        <v>3</v>
      </c>
      <c r="K212" s="92"/>
    </row>
    <row r="213" spans="1:11" ht="30" x14ac:dyDescent="0.25">
      <c r="A213" s="14" t="s">
        <v>1505</v>
      </c>
      <c r="B213" s="14" t="s">
        <v>1764</v>
      </c>
      <c r="C213" s="14">
        <v>12510209</v>
      </c>
      <c r="D213" s="16">
        <v>45777</v>
      </c>
      <c r="E213" s="16"/>
      <c r="F213" s="14" t="s">
        <v>1765</v>
      </c>
      <c r="G213" s="14" t="s">
        <v>1712</v>
      </c>
      <c r="H213" s="14" t="s">
        <v>226</v>
      </c>
      <c r="I213" s="15">
        <v>100000</v>
      </c>
      <c r="J213" s="77">
        <v>3</v>
      </c>
      <c r="K213" s="92"/>
    </row>
    <row r="214" spans="1:11" ht="12.5" x14ac:dyDescent="0.25">
      <c r="A214" s="14" t="s">
        <v>1505</v>
      </c>
      <c r="B214" s="14" t="s">
        <v>1766</v>
      </c>
      <c r="C214" s="14">
        <v>20250093</v>
      </c>
      <c r="D214" s="16">
        <v>45784</v>
      </c>
      <c r="E214" s="16"/>
      <c r="F214" s="14" t="s">
        <v>1767</v>
      </c>
      <c r="G214" s="14" t="s">
        <v>1768</v>
      </c>
      <c r="H214" s="14" t="s">
        <v>1769</v>
      </c>
      <c r="I214" s="15">
        <v>2164.8000000000002</v>
      </c>
      <c r="J214" s="77">
        <v>3</v>
      </c>
      <c r="K214" s="92"/>
    </row>
    <row r="215" spans="1:11" ht="40" x14ac:dyDescent="0.25">
      <c r="A215" s="14" t="s">
        <v>1505</v>
      </c>
      <c r="B215" s="14" t="s">
        <v>1770</v>
      </c>
      <c r="C215" s="14" t="s">
        <v>1770</v>
      </c>
      <c r="D215" s="16">
        <v>45805</v>
      </c>
      <c r="E215" s="16"/>
      <c r="F215" s="14" t="s">
        <v>1771</v>
      </c>
      <c r="G215" s="14" t="s">
        <v>1772</v>
      </c>
      <c r="H215" s="14" t="s">
        <v>1773</v>
      </c>
      <c r="I215" s="15">
        <v>168.35</v>
      </c>
      <c r="J215" s="77">
        <v>3</v>
      </c>
      <c r="K215" s="92"/>
    </row>
    <row r="216" spans="1:11" ht="12.5" x14ac:dyDescent="0.25">
      <c r="A216" s="14" t="s">
        <v>1505</v>
      </c>
      <c r="B216" s="14" t="s">
        <v>1579</v>
      </c>
      <c r="C216" s="14">
        <v>2002500182</v>
      </c>
      <c r="D216" s="16">
        <v>45777</v>
      </c>
      <c r="E216" s="16"/>
      <c r="F216" s="14" t="s">
        <v>1774</v>
      </c>
      <c r="G216" s="14" t="s">
        <v>1581</v>
      </c>
      <c r="H216" s="14" t="s">
        <v>1582</v>
      </c>
      <c r="I216" s="15">
        <v>549.80999999999995</v>
      </c>
      <c r="J216" s="77">
        <v>3</v>
      </c>
      <c r="K216" s="92"/>
    </row>
    <row r="217" spans="1:11" ht="20" x14ac:dyDescent="0.25">
      <c r="A217" s="14" t="s">
        <v>1505</v>
      </c>
      <c r="B217" s="14" t="s">
        <v>1775</v>
      </c>
      <c r="C217" s="14">
        <v>31211</v>
      </c>
      <c r="D217" s="16">
        <v>45686</v>
      </c>
      <c r="E217" s="16"/>
      <c r="F217" s="14" t="s">
        <v>1776</v>
      </c>
      <c r="G217" s="14" t="s">
        <v>1536</v>
      </c>
      <c r="H217" s="14" t="s">
        <v>1537</v>
      </c>
      <c r="I217" s="15">
        <v>11068</v>
      </c>
      <c r="J217" s="77">
        <v>5</v>
      </c>
      <c r="K217" s="92"/>
    </row>
    <row r="218" spans="1:11" ht="20" x14ac:dyDescent="0.25">
      <c r="A218" s="14" t="s">
        <v>1505</v>
      </c>
      <c r="B218" s="14" t="s">
        <v>1777</v>
      </c>
      <c r="C218" s="14">
        <v>8250232090</v>
      </c>
      <c r="D218" s="16">
        <v>45715</v>
      </c>
      <c r="E218" s="16">
        <v>45688</v>
      </c>
      <c r="F218" s="14" t="s">
        <v>1778</v>
      </c>
      <c r="G218" s="14" t="s">
        <v>1779</v>
      </c>
      <c r="H218" s="14" t="s">
        <v>1780</v>
      </c>
      <c r="I218" s="15">
        <v>12764</v>
      </c>
      <c r="J218" s="77">
        <v>5</v>
      </c>
      <c r="K218" s="92"/>
    </row>
    <row r="219" spans="1:11" ht="50" x14ac:dyDescent="0.25">
      <c r="A219" s="14" t="s">
        <v>1505</v>
      </c>
      <c r="B219" s="14"/>
      <c r="C219" s="14"/>
      <c r="D219" s="16"/>
      <c r="E219" s="16"/>
      <c r="F219" s="14" t="s">
        <v>1781</v>
      </c>
      <c r="G219" s="14"/>
      <c r="H219" s="14"/>
      <c r="I219" s="15"/>
      <c r="J219" s="77"/>
      <c r="K219" s="92"/>
    </row>
    <row r="220" spans="1:11" ht="20" x14ac:dyDescent="0.25">
      <c r="A220" s="14" t="s">
        <v>1505</v>
      </c>
      <c r="B220" s="14" t="s">
        <v>1782</v>
      </c>
      <c r="C220" s="14">
        <v>22025</v>
      </c>
      <c r="D220" s="16">
        <v>45784</v>
      </c>
      <c r="E220" s="16"/>
      <c r="F220" s="14" t="s">
        <v>1783</v>
      </c>
      <c r="G220" s="14" t="s">
        <v>1784</v>
      </c>
      <c r="H220" s="14" t="s">
        <v>1785</v>
      </c>
      <c r="I220" s="15">
        <v>1930.5</v>
      </c>
      <c r="J220" s="77">
        <v>3</v>
      </c>
      <c r="K220" s="92"/>
    </row>
    <row r="221" spans="1:11" ht="20" x14ac:dyDescent="0.25">
      <c r="A221" s="14" t="s">
        <v>1505</v>
      </c>
      <c r="B221" s="14" t="s">
        <v>1786</v>
      </c>
      <c r="C221" s="14">
        <v>22025</v>
      </c>
      <c r="D221" s="16">
        <v>45777</v>
      </c>
      <c r="E221" s="16"/>
      <c r="F221" s="14" t="s">
        <v>1787</v>
      </c>
      <c r="G221" s="14" t="s">
        <v>1772</v>
      </c>
      <c r="H221" s="14" t="s">
        <v>1773</v>
      </c>
      <c r="I221" s="15">
        <v>4812.32</v>
      </c>
      <c r="J221" s="77">
        <v>3</v>
      </c>
      <c r="K221" s="92"/>
    </row>
    <row r="222" spans="1:11" ht="20" x14ac:dyDescent="0.25">
      <c r="A222" s="14" t="s">
        <v>1505</v>
      </c>
      <c r="B222" s="14" t="s">
        <v>1788</v>
      </c>
      <c r="C222" s="14">
        <v>5958021</v>
      </c>
      <c r="D222" s="16">
        <v>45688</v>
      </c>
      <c r="E222" s="16"/>
      <c r="F222" s="14" t="s">
        <v>1789</v>
      </c>
      <c r="G222" s="14">
        <v>0</v>
      </c>
      <c r="H222" s="14" t="s">
        <v>1790</v>
      </c>
      <c r="I222" s="15">
        <v>11795.89</v>
      </c>
      <c r="J222" s="77">
        <v>3</v>
      </c>
      <c r="K222" s="92"/>
    </row>
    <row r="223" spans="1:11" ht="20" x14ac:dyDescent="0.25">
      <c r="A223" s="14" t="s">
        <v>1505</v>
      </c>
      <c r="B223" s="14" t="s">
        <v>1791</v>
      </c>
      <c r="C223" s="14">
        <v>32069</v>
      </c>
      <c r="D223" s="16">
        <v>45712</v>
      </c>
      <c r="E223" s="16"/>
      <c r="F223" s="14" t="s">
        <v>1792</v>
      </c>
      <c r="G223" s="14" t="s">
        <v>1536</v>
      </c>
      <c r="H223" s="14" t="s">
        <v>1537</v>
      </c>
      <c r="I223" s="15">
        <v>66</v>
      </c>
      <c r="J223" s="77">
        <v>3</v>
      </c>
      <c r="K223" s="92"/>
    </row>
    <row r="224" spans="1:11" ht="20" x14ac:dyDescent="0.25">
      <c r="A224" s="14" t="s">
        <v>1505</v>
      </c>
      <c r="B224" s="14" t="s">
        <v>1793</v>
      </c>
      <c r="C224" s="14">
        <v>32068</v>
      </c>
      <c r="D224" s="16">
        <v>45712</v>
      </c>
      <c r="E224" s="16"/>
      <c r="F224" s="14" t="s">
        <v>1794</v>
      </c>
      <c r="G224" s="14" t="s">
        <v>1536</v>
      </c>
      <c r="H224" s="14" t="s">
        <v>1537</v>
      </c>
      <c r="I224" s="15">
        <v>66</v>
      </c>
      <c r="J224" s="77">
        <v>3</v>
      </c>
      <c r="K224" s="92"/>
    </row>
    <row r="225" spans="1:11" ht="20" x14ac:dyDescent="0.25">
      <c r="A225" s="14" t="s">
        <v>1505</v>
      </c>
      <c r="B225" s="14" t="s">
        <v>1795</v>
      </c>
      <c r="C225" s="14">
        <v>20250020</v>
      </c>
      <c r="D225" s="16">
        <v>45722</v>
      </c>
      <c r="E225" s="16"/>
      <c r="F225" s="14" t="s">
        <v>1796</v>
      </c>
      <c r="G225" s="14">
        <v>0</v>
      </c>
      <c r="H225" s="14" t="s">
        <v>1797</v>
      </c>
      <c r="I225" s="15">
        <v>3260</v>
      </c>
      <c r="J225" s="77">
        <v>3</v>
      </c>
      <c r="K225" s="92"/>
    </row>
    <row r="226" spans="1:11" ht="20" x14ac:dyDescent="0.25">
      <c r="A226" s="14" t="s">
        <v>1505</v>
      </c>
      <c r="B226" s="14" t="s">
        <v>1798</v>
      </c>
      <c r="C226" s="14">
        <v>20250002</v>
      </c>
      <c r="D226" s="16">
        <v>45722</v>
      </c>
      <c r="E226" s="16"/>
      <c r="F226" s="14" t="s">
        <v>1799</v>
      </c>
      <c r="G226" s="14" t="s">
        <v>1615</v>
      </c>
      <c r="H226" s="14" t="s">
        <v>1616</v>
      </c>
      <c r="I226" s="15">
        <v>5638.62</v>
      </c>
      <c r="J226" s="77">
        <v>3</v>
      </c>
      <c r="K226" s="92"/>
    </row>
    <row r="227" spans="1:11" ht="20" x14ac:dyDescent="0.25">
      <c r="A227" s="14" t="s">
        <v>1505</v>
      </c>
      <c r="B227" s="14" t="s">
        <v>1800</v>
      </c>
      <c r="C227" s="14">
        <v>2020250001</v>
      </c>
      <c r="D227" s="16">
        <v>45790</v>
      </c>
      <c r="E227" s="16"/>
      <c r="F227" s="14" t="s">
        <v>1801</v>
      </c>
      <c r="G227" s="14" t="s">
        <v>1802</v>
      </c>
      <c r="H227" s="14" t="s">
        <v>1803</v>
      </c>
      <c r="I227" s="15">
        <v>2413.13</v>
      </c>
      <c r="J227" s="77">
        <v>3</v>
      </c>
      <c r="K227" s="92"/>
    </row>
    <row r="228" spans="1:11" ht="20" x14ac:dyDescent="0.25">
      <c r="A228" s="14" t="s">
        <v>1505</v>
      </c>
      <c r="B228" s="14" t="s">
        <v>1804</v>
      </c>
      <c r="C228" s="14">
        <v>12025</v>
      </c>
      <c r="D228" s="16">
        <v>45740</v>
      </c>
      <c r="E228" s="16"/>
      <c r="F228" s="14" t="s">
        <v>1805</v>
      </c>
      <c r="G228" s="14" t="s">
        <v>1806</v>
      </c>
      <c r="H228" s="14" t="s">
        <v>1807</v>
      </c>
      <c r="I228" s="15">
        <v>1550</v>
      </c>
      <c r="J228" s="77">
        <v>3</v>
      </c>
      <c r="K228" s="92"/>
    </row>
    <row r="229" spans="1:11" ht="20" x14ac:dyDescent="0.25">
      <c r="A229" s="14" t="s">
        <v>1505</v>
      </c>
      <c r="B229" s="14" t="s">
        <v>1808</v>
      </c>
      <c r="C229" s="14">
        <v>22025</v>
      </c>
      <c r="D229" s="16">
        <v>45761</v>
      </c>
      <c r="E229" s="16"/>
      <c r="F229" s="14" t="s">
        <v>1809</v>
      </c>
      <c r="G229" s="14">
        <v>0</v>
      </c>
      <c r="H229" s="14" t="s">
        <v>1810</v>
      </c>
      <c r="I229" s="15">
        <v>1622.94</v>
      </c>
      <c r="J229" s="77">
        <v>3</v>
      </c>
      <c r="K229" s="92"/>
    </row>
    <row r="230" spans="1:11" ht="40" x14ac:dyDescent="0.25">
      <c r="A230" s="14" t="s">
        <v>1505</v>
      </c>
      <c r="B230" s="14" t="s">
        <v>1811</v>
      </c>
      <c r="C230" s="14" t="s">
        <v>1811</v>
      </c>
      <c r="D230" s="16">
        <v>45694</v>
      </c>
      <c r="E230" s="16"/>
      <c r="F230" s="14" t="s">
        <v>1812</v>
      </c>
      <c r="G230" s="14"/>
      <c r="H230" s="14" t="s">
        <v>1813</v>
      </c>
      <c r="I230" s="15">
        <v>3250</v>
      </c>
      <c r="J230" s="77">
        <v>3</v>
      </c>
      <c r="K230" s="92"/>
    </row>
    <row r="231" spans="1:11" ht="40" x14ac:dyDescent="0.25">
      <c r="A231" s="14" t="s">
        <v>1505</v>
      </c>
      <c r="B231" s="14" t="s">
        <v>1814</v>
      </c>
      <c r="C231" s="14" t="s">
        <v>1814</v>
      </c>
      <c r="D231" s="16">
        <v>45700</v>
      </c>
      <c r="E231" s="16"/>
      <c r="F231" s="14" t="s">
        <v>1815</v>
      </c>
      <c r="G231" s="14" t="s">
        <v>1816</v>
      </c>
      <c r="H231" s="14" t="s">
        <v>1817</v>
      </c>
      <c r="I231" s="15">
        <v>154.25</v>
      </c>
      <c r="J231" s="77">
        <v>3</v>
      </c>
      <c r="K231" s="92"/>
    </row>
    <row r="232" spans="1:11" ht="12.5" x14ac:dyDescent="0.25">
      <c r="A232" s="14" t="s">
        <v>1505</v>
      </c>
      <c r="B232" s="14" t="s">
        <v>1818</v>
      </c>
      <c r="C232" s="14">
        <v>132024</v>
      </c>
      <c r="D232" s="16">
        <v>45687</v>
      </c>
      <c r="E232" s="16"/>
      <c r="F232" s="14" t="s">
        <v>1819</v>
      </c>
      <c r="G232" s="14" t="s">
        <v>1772</v>
      </c>
      <c r="H232" s="14" t="s">
        <v>1773</v>
      </c>
      <c r="I232" s="15">
        <v>8931.76</v>
      </c>
      <c r="J232" s="77">
        <v>3</v>
      </c>
      <c r="K232" s="92"/>
    </row>
    <row r="233" spans="1:11" ht="20" x14ac:dyDescent="0.25">
      <c r="A233" s="14" t="s">
        <v>1505</v>
      </c>
      <c r="B233" s="14" t="s">
        <v>1820</v>
      </c>
      <c r="C233" s="14">
        <v>20240001</v>
      </c>
      <c r="D233" s="16">
        <v>45698</v>
      </c>
      <c r="E233" s="16"/>
      <c r="F233" s="14" t="s">
        <v>1821</v>
      </c>
      <c r="G233" s="14">
        <v>0</v>
      </c>
      <c r="H233" s="14" t="s">
        <v>1822</v>
      </c>
      <c r="I233" s="15">
        <v>4963.45</v>
      </c>
      <c r="J233" s="77">
        <v>3</v>
      </c>
      <c r="K233" s="92"/>
    </row>
    <row r="234" spans="1:11" ht="20" x14ac:dyDescent="0.25">
      <c r="A234" s="14" t="s">
        <v>1505</v>
      </c>
      <c r="B234" s="14" t="s">
        <v>1823</v>
      </c>
      <c r="C234" s="14">
        <v>113408383</v>
      </c>
      <c r="D234" s="16">
        <v>45686</v>
      </c>
      <c r="E234" s="16"/>
      <c r="F234" s="14" t="s">
        <v>1824</v>
      </c>
      <c r="G234" s="14">
        <v>0</v>
      </c>
      <c r="H234" s="14" t="s">
        <v>1564</v>
      </c>
      <c r="I234" s="15">
        <v>459</v>
      </c>
      <c r="J234" s="77">
        <v>3</v>
      </c>
      <c r="K234" s="92"/>
    </row>
    <row r="235" spans="1:11" ht="12.5" x14ac:dyDescent="0.25">
      <c r="A235" s="14" t="s">
        <v>1505</v>
      </c>
      <c r="B235" s="14" t="s">
        <v>1825</v>
      </c>
      <c r="C235" s="14">
        <v>30462</v>
      </c>
      <c r="D235" s="16">
        <v>45686</v>
      </c>
      <c r="E235" s="16"/>
      <c r="F235" s="14" t="s">
        <v>1826</v>
      </c>
      <c r="G235" s="14" t="s">
        <v>1536</v>
      </c>
      <c r="H235" s="14" t="s">
        <v>1537</v>
      </c>
      <c r="I235" s="15">
        <v>666</v>
      </c>
      <c r="J235" s="77">
        <v>3</v>
      </c>
      <c r="K235" s="92"/>
    </row>
    <row r="236" spans="1:11" ht="20" x14ac:dyDescent="0.25">
      <c r="A236" s="14" t="s">
        <v>1505</v>
      </c>
      <c r="B236" s="14" t="s">
        <v>1827</v>
      </c>
      <c r="C236" s="14">
        <v>2025001</v>
      </c>
      <c r="D236" s="16">
        <v>45777</v>
      </c>
      <c r="E236" s="16"/>
      <c r="F236" s="14" t="s">
        <v>1828</v>
      </c>
      <c r="G236" s="14" t="s">
        <v>1829</v>
      </c>
      <c r="H236" s="14" t="s">
        <v>1830</v>
      </c>
      <c r="I236" s="15">
        <v>169.83</v>
      </c>
      <c r="J236" s="77">
        <v>3</v>
      </c>
      <c r="K236" s="92"/>
    </row>
    <row r="237" spans="1:11" ht="12.5" x14ac:dyDescent="0.25">
      <c r="A237" s="14" t="s">
        <v>1505</v>
      </c>
      <c r="B237" s="14" t="s">
        <v>1827</v>
      </c>
      <c r="C237" s="14">
        <v>2025001</v>
      </c>
      <c r="D237" s="16">
        <v>45777</v>
      </c>
      <c r="E237" s="16"/>
      <c r="F237" s="14" t="s">
        <v>1831</v>
      </c>
      <c r="G237" s="14" t="s">
        <v>1829</v>
      </c>
      <c r="H237" s="14" t="s">
        <v>1830</v>
      </c>
      <c r="I237" s="15">
        <v>208.05</v>
      </c>
      <c r="J237" s="77">
        <v>3</v>
      </c>
      <c r="K237" s="92"/>
    </row>
    <row r="238" spans="1:11" ht="20" x14ac:dyDescent="0.25">
      <c r="A238" s="14" t="s">
        <v>1505</v>
      </c>
      <c r="B238" s="14" t="s">
        <v>1827</v>
      </c>
      <c r="C238" s="14">
        <v>2025001</v>
      </c>
      <c r="D238" s="16">
        <v>45777</v>
      </c>
      <c r="E238" s="16"/>
      <c r="F238" s="14" t="s">
        <v>1832</v>
      </c>
      <c r="G238" s="14" t="s">
        <v>1829</v>
      </c>
      <c r="H238" s="14" t="s">
        <v>1830</v>
      </c>
      <c r="I238" s="15">
        <v>235.49</v>
      </c>
      <c r="J238" s="77">
        <v>3</v>
      </c>
      <c r="K238" s="92"/>
    </row>
    <row r="239" spans="1:11" ht="20" x14ac:dyDescent="0.25">
      <c r="A239" s="14" t="s">
        <v>1505</v>
      </c>
      <c r="B239" s="14" t="s">
        <v>1827</v>
      </c>
      <c r="C239" s="14">
        <v>2025001</v>
      </c>
      <c r="D239" s="16">
        <v>45777</v>
      </c>
      <c r="E239" s="16"/>
      <c r="F239" s="14" t="s">
        <v>1833</v>
      </c>
      <c r="G239" s="14" t="s">
        <v>1829</v>
      </c>
      <c r="H239" s="14" t="s">
        <v>1830</v>
      </c>
      <c r="I239" s="15">
        <v>31.37</v>
      </c>
      <c r="J239" s="77">
        <v>3</v>
      </c>
      <c r="K239" s="92"/>
    </row>
    <row r="240" spans="1:11" ht="20" x14ac:dyDescent="0.25">
      <c r="A240" s="14" t="s">
        <v>1505</v>
      </c>
      <c r="B240" s="14" t="s">
        <v>1827</v>
      </c>
      <c r="C240" s="14">
        <v>2025001</v>
      </c>
      <c r="D240" s="16">
        <v>45777</v>
      </c>
      <c r="E240" s="16"/>
      <c r="F240" s="14" t="s">
        <v>1834</v>
      </c>
      <c r="G240" s="14" t="s">
        <v>1829</v>
      </c>
      <c r="H240" s="14" t="s">
        <v>1830</v>
      </c>
      <c r="I240" s="15">
        <v>57.96</v>
      </c>
      <c r="J240" s="77">
        <v>3</v>
      </c>
      <c r="K240" s="92"/>
    </row>
    <row r="241" spans="1:11" ht="20" x14ac:dyDescent="0.25">
      <c r="A241" s="14" t="s">
        <v>1505</v>
      </c>
      <c r="B241" s="14" t="s">
        <v>1827</v>
      </c>
      <c r="C241" s="14">
        <v>2025001</v>
      </c>
      <c r="D241" s="16">
        <v>45777</v>
      </c>
      <c r="E241" s="16"/>
      <c r="F241" s="14" t="s">
        <v>1835</v>
      </c>
      <c r="G241" s="14" t="s">
        <v>1829</v>
      </c>
      <c r="H241" s="14" t="s">
        <v>1830</v>
      </c>
      <c r="I241" s="15">
        <v>56.09</v>
      </c>
      <c r="J241" s="77">
        <v>3</v>
      </c>
      <c r="K241" s="92"/>
    </row>
    <row r="242" spans="1:11" ht="20" x14ac:dyDescent="0.25">
      <c r="A242" s="14" t="s">
        <v>1505</v>
      </c>
      <c r="B242" s="14" t="s">
        <v>1836</v>
      </c>
      <c r="C242" s="14">
        <v>2025002</v>
      </c>
      <c r="D242" s="16">
        <v>45777</v>
      </c>
      <c r="E242" s="16"/>
      <c r="F242" s="14" t="s">
        <v>1828</v>
      </c>
      <c r="G242" s="14" t="s">
        <v>1829</v>
      </c>
      <c r="H242" s="14" t="s">
        <v>1830</v>
      </c>
      <c r="I242" s="15">
        <v>509.49</v>
      </c>
      <c r="J242" s="77">
        <v>3</v>
      </c>
      <c r="K242" s="92"/>
    </row>
    <row r="243" spans="1:11" ht="12.5" x14ac:dyDescent="0.25">
      <c r="A243" s="14" t="s">
        <v>1505</v>
      </c>
      <c r="B243" s="14" t="s">
        <v>1836</v>
      </c>
      <c r="C243" s="14">
        <v>2025002</v>
      </c>
      <c r="D243" s="16">
        <v>45777</v>
      </c>
      <c r="E243" s="16"/>
      <c r="F243" s="14" t="s">
        <v>1837</v>
      </c>
      <c r="G243" s="14" t="s">
        <v>1829</v>
      </c>
      <c r="H243" s="14" t="s">
        <v>1830</v>
      </c>
      <c r="I243" s="15">
        <v>636.4</v>
      </c>
      <c r="J243" s="77">
        <v>3</v>
      </c>
      <c r="K243" s="92"/>
    </row>
    <row r="244" spans="1:11" ht="12.5" x14ac:dyDescent="0.25">
      <c r="A244" s="14" t="s">
        <v>1505</v>
      </c>
      <c r="B244" s="14" t="s">
        <v>1836</v>
      </c>
      <c r="C244" s="14">
        <v>2025002</v>
      </c>
      <c r="D244" s="16">
        <v>45777</v>
      </c>
      <c r="E244" s="16"/>
      <c r="F244" s="14" t="s">
        <v>1838</v>
      </c>
      <c r="G244" s="14" t="s">
        <v>1829</v>
      </c>
      <c r="H244" s="14" t="s">
        <v>1830</v>
      </c>
      <c r="I244" s="15">
        <v>110.82</v>
      </c>
      <c r="J244" s="77">
        <v>3</v>
      </c>
      <c r="K244" s="92"/>
    </row>
    <row r="245" spans="1:11" ht="12.5" x14ac:dyDescent="0.25">
      <c r="A245" s="14" t="s">
        <v>1505</v>
      </c>
      <c r="B245" s="14" t="s">
        <v>1836</v>
      </c>
      <c r="C245" s="14">
        <v>2025002</v>
      </c>
      <c r="D245" s="16">
        <v>45777</v>
      </c>
      <c r="E245" s="16"/>
      <c r="F245" s="14" t="s">
        <v>1839</v>
      </c>
      <c r="G245" s="14" t="s">
        <v>1829</v>
      </c>
      <c r="H245" s="14" t="s">
        <v>1830</v>
      </c>
      <c r="I245" s="15">
        <v>14.76</v>
      </c>
      <c r="J245" s="77">
        <v>3</v>
      </c>
      <c r="K245" s="92"/>
    </row>
    <row r="246" spans="1:11" ht="20" x14ac:dyDescent="0.25">
      <c r="A246" s="14" t="s">
        <v>1505</v>
      </c>
      <c r="B246" s="14" t="s">
        <v>1836</v>
      </c>
      <c r="C246" s="14">
        <v>2025002</v>
      </c>
      <c r="D246" s="16">
        <v>45777</v>
      </c>
      <c r="E246" s="16"/>
      <c r="F246" s="14" t="s">
        <v>1840</v>
      </c>
      <c r="G246" s="14" t="s">
        <v>1829</v>
      </c>
      <c r="H246" s="14" t="s">
        <v>1830</v>
      </c>
      <c r="I246" s="15">
        <v>14.76</v>
      </c>
      <c r="J246" s="77">
        <v>3</v>
      </c>
      <c r="K246" s="92"/>
    </row>
    <row r="247" spans="1:11" ht="12.5" x14ac:dyDescent="0.25">
      <c r="A247" s="14" t="s">
        <v>1505</v>
      </c>
      <c r="B247" s="14" t="s">
        <v>1841</v>
      </c>
      <c r="C247" s="14">
        <v>202414</v>
      </c>
      <c r="D247" s="16">
        <v>45687</v>
      </c>
      <c r="E247" s="16"/>
      <c r="F247" s="14" t="s">
        <v>1842</v>
      </c>
      <c r="G247" s="14" t="s">
        <v>1843</v>
      </c>
      <c r="H247" s="14" t="s">
        <v>1844</v>
      </c>
      <c r="I247" s="15">
        <v>4650</v>
      </c>
      <c r="J247" s="77">
        <v>3</v>
      </c>
      <c r="K247" s="92"/>
    </row>
    <row r="248" spans="1:11" ht="20" x14ac:dyDescent="0.25">
      <c r="A248" s="14" t="s">
        <v>1505</v>
      </c>
      <c r="B248" s="14" t="s">
        <v>1845</v>
      </c>
      <c r="C248" s="14">
        <v>22024</v>
      </c>
      <c r="D248" s="16">
        <v>45695</v>
      </c>
      <c r="E248" s="16"/>
      <c r="F248" s="14" t="s">
        <v>1846</v>
      </c>
      <c r="G248" s="14" t="s">
        <v>1847</v>
      </c>
      <c r="H248" s="14" t="s">
        <v>1848</v>
      </c>
      <c r="I248" s="15">
        <v>6134.72</v>
      </c>
      <c r="J248" s="77">
        <v>3</v>
      </c>
      <c r="K248" s="92"/>
    </row>
    <row r="249" spans="1:11" ht="20" x14ac:dyDescent="0.25">
      <c r="A249" s="14" t="s">
        <v>1505</v>
      </c>
      <c r="B249" s="14" t="s">
        <v>1849</v>
      </c>
      <c r="C249" s="14">
        <v>20250003</v>
      </c>
      <c r="D249" s="16">
        <v>45728</v>
      </c>
      <c r="E249" s="16"/>
      <c r="F249" s="14" t="s">
        <v>1850</v>
      </c>
      <c r="G249" s="14" t="s">
        <v>1851</v>
      </c>
      <c r="H249" s="14" t="s">
        <v>1852</v>
      </c>
      <c r="I249" s="15">
        <v>425</v>
      </c>
      <c r="J249" s="77">
        <v>2</v>
      </c>
      <c r="K249" s="92"/>
    </row>
    <row r="250" spans="1:11" ht="20" x14ac:dyDescent="0.25">
      <c r="A250" s="14" t="s">
        <v>1505</v>
      </c>
      <c r="B250" s="14" t="s">
        <v>1853</v>
      </c>
      <c r="C250" s="14">
        <v>20250002</v>
      </c>
      <c r="D250" s="16">
        <v>45728</v>
      </c>
      <c r="E250" s="16"/>
      <c r="F250" s="14" t="s">
        <v>1854</v>
      </c>
      <c r="G250" s="14" t="s">
        <v>1851</v>
      </c>
      <c r="H250" s="14" t="s">
        <v>1852</v>
      </c>
      <c r="I250" s="15">
        <v>255</v>
      </c>
      <c r="J250" s="77">
        <v>2</v>
      </c>
      <c r="K250" s="92"/>
    </row>
    <row r="251" spans="1:11" ht="12.5" x14ac:dyDescent="0.25">
      <c r="A251" s="14" t="s">
        <v>1505</v>
      </c>
      <c r="B251" s="14" t="s">
        <v>1855</v>
      </c>
      <c r="C251" s="14">
        <v>2025059</v>
      </c>
      <c r="D251" s="16">
        <v>45760</v>
      </c>
      <c r="E251" s="16"/>
      <c r="F251" s="14" t="s">
        <v>1856</v>
      </c>
      <c r="G251" s="14" t="s">
        <v>1531</v>
      </c>
      <c r="H251" s="14" t="s">
        <v>1532</v>
      </c>
      <c r="I251" s="15">
        <v>6117.5</v>
      </c>
      <c r="J251" s="77">
        <v>2</v>
      </c>
      <c r="K251" s="92"/>
    </row>
    <row r="252" spans="1:11" ht="20" x14ac:dyDescent="0.25">
      <c r="A252" s="14" t="s">
        <v>1505</v>
      </c>
      <c r="B252" s="14" t="s">
        <v>1857</v>
      </c>
      <c r="C252" s="14">
        <v>2025001</v>
      </c>
      <c r="D252" s="16">
        <v>45722</v>
      </c>
      <c r="E252" s="16"/>
      <c r="F252" s="14" t="s">
        <v>1858</v>
      </c>
      <c r="G252" s="14">
        <v>0</v>
      </c>
      <c r="H252" s="14" t="s">
        <v>1859</v>
      </c>
      <c r="I252" s="15">
        <v>480</v>
      </c>
      <c r="J252" s="77">
        <v>2</v>
      </c>
      <c r="K252" s="92"/>
    </row>
    <row r="253" spans="1:11" ht="12.5" x14ac:dyDescent="0.25">
      <c r="A253" s="14" t="s">
        <v>1505</v>
      </c>
      <c r="B253" s="14" t="s">
        <v>1857</v>
      </c>
      <c r="C253" s="14">
        <v>2025001</v>
      </c>
      <c r="D253" s="16">
        <v>45722</v>
      </c>
      <c r="E253" s="16"/>
      <c r="F253" s="14" t="s">
        <v>1860</v>
      </c>
      <c r="G253" s="14">
        <v>0</v>
      </c>
      <c r="H253" s="14" t="s">
        <v>1859</v>
      </c>
      <c r="I253" s="15">
        <v>55.2</v>
      </c>
      <c r="J253" s="77">
        <v>2</v>
      </c>
      <c r="K253" s="92"/>
    </row>
    <row r="254" spans="1:11" ht="20" x14ac:dyDescent="0.25">
      <c r="A254" s="14" t="s">
        <v>1505</v>
      </c>
      <c r="B254" s="14" t="s">
        <v>1861</v>
      </c>
      <c r="C254" s="14">
        <v>103202510</v>
      </c>
      <c r="D254" s="16">
        <v>45721</v>
      </c>
      <c r="E254" s="16"/>
      <c r="F254" s="14" t="s">
        <v>1862</v>
      </c>
      <c r="G254" s="14" t="s">
        <v>1519</v>
      </c>
      <c r="H254" s="14" t="s">
        <v>1520</v>
      </c>
      <c r="I254" s="15">
        <v>600</v>
      </c>
      <c r="J254" s="77">
        <v>2</v>
      </c>
      <c r="K254" s="92"/>
    </row>
    <row r="255" spans="1:11" ht="20" x14ac:dyDescent="0.25">
      <c r="A255" s="14" t="s">
        <v>1505</v>
      </c>
      <c r="B255" s="14" t="s">
        <v>1863</v>
      </c>
      <c r="C255" s="14">
        <v>42510025</v>
      </c>
      <c r="D255" s="16">
        <v>45770</v>
      </c>
      <c r="E255" s="16"/>
      <c r="F255" s="14" t="s">
        <v>1864</v>
      </c>
      <c r="G255" s="14" t="s">
        <v>1559</v>
      </c>
      <c r="H255" s="14" t="s">
        <v>1560</v>
      </c>
      <c r="I255" s="15">
        <v>59.04</v>
      </c>
      <c r="J255" s="77">
        <v>2</v>
      </c>
      <c r="K255" s="92"/>
    </row>
    <row r="256" spans="1:11" ht="12.5" x14ac:dyDescent="0.25">
      <c r="A256" s="14" t="s">
        <v>1505</v>
      </c>
      <c r="B256" s="14" t="s">
        <v>1863</v>
      </c>
      <c r="C256" s="14">
        <v>42510025</v>
      </c>
      <c r="D256" s="16">
        <v>45770</v>
      </c>
      <c r="E256" s="16"/>
      <c r="F256" s="14" t="s">
        <v>1865</v>
      </c>
      <c r="G256" s="14" t="s">
        <v>1559</v>
      </c>
      <c r="H256" s="14" t="s">
        <v>1560</v>
      </c>
      <c r="I256" s="15">
        <v>59.04</v>
      </c>
      <c r="J256" s="77">
        <v>2</v>
      </c>
      <c r="K256" s="92"/>
    </row>
    <row r="257" spans="1:11" ht="20" x14ac:dyDescent="0.25">
      <c r="A257" s="14" t="s">
        <v>1505</v>
      </c>
      <c r="B257" s="14" t="s">
        <v>1863</v>
      </c>
      <c r="C257" s="14">
        <v>42510025</v>
      </c>
      <c r="D257" s="16">
        <v>45770</v>
      </c>
      <c r="E257" s="16"/>
      <c r="F257" s="14" t="s">
        <v>1866</v>
      </c>
      <c r="G257" s="14" t="s">
        <v>1559</v>
      </c>
      <c r="H257" s="14" t="s">
        <v>1560</v>
      </c>
      <c r="I257" s="15">
        <v>508.92</v>
      </c>
      <c r="J257" s="77">
        <v>2</v>
      </c>
      <c r="K257" s="92"/>
    </row>
    <row r="258" spans="1:11" ht="12.5" x14ac:dyDescent="0.25">
      <c r="A258" s="14" t="s">
        <v>1505</v>
      </c>
      <c r="B258" s="14" t="s">
        <v>1867</v>
      </c>
      <c r="C258" s="14">
        <v>42510040</v>
      </c>
      <c r="D258" s="16">
        <v>45776</v>
      </c>
      <c r="E258" s="16"/>
      <c r="F258" s="14" t="s">
        <v>1868</v>
      </c>
      <c r="G258" s="14" t="s">
        <v>1559</v>
      </c>
      <c r="H258" s="14" t="s">
        <v>1560</v>
      </c>
      <c r="I258" s="15">
        <v>2459.9</v>
      </c>
      <c r="J258" s="77">
        <v>2</v>
      </c>
      <c r="K258" s="92"/>
    </row>
    <row r="259" spans="1:11" ht="20" x14ac:dyDescent="0.25">
      <c r="A259" s="14" t="s">
        <v>1505</v>
      </c>
      <c r="B259" s="14" t="s">
        <v>1869</v>
      </c>
      <c r="C259" s="14" t="s">
        <v>1869</v>
      </c>
      <c r="D259" s="16">
        <v>45786</v>
      </c>
      <c r="E259" s="16"/>
      <c r="F259" s="14" t="s">
        <v>1870</v>
      </c>
      <c r="G259" s="14">
        <v>0</v>
      </c>
      <c r="H259" s="14" t="s">
        <v>1542</v>
      </c>
      <c r="I259" s="15">
        <v>20.7</v>
      </c>
      <c r="J259" s="77">
        <v>2</v>
      </c>
      <c r="K259" s="92"/>
    </row>
    <row r="260" spans="1:11" ht="12.5" x14ac:dyDescent="0.25">
      <c r="A260" s="14" t="s">
        <v>1505</v>
      </c>
      <c r="B260" s="14" t="s">
        <v>1871</v>
      </c>
      <c r="C260" s="14">
        <v>42510030</v>
      </c>
      <c r="D260" s="16">
        <v>45747</v>
      </c>
      <c r="E260" s="16"/>
      <c r="F260" s="14" t="s">
        <v>1872</v>
      </c>
      <c r="G260" s="14" t="s">
        <v>1559</v>
      </c>
      <c r="H260" s="14" t="s">
        <v>1560</v>
      </c>
      <c r="I260" s="15">
        <v>4203.55</v>
      </c>
      <c r="J260" s="77">
        <v>2</v>
      </c>
      <c r="K260" s="92"/>
    </row>
    <row r="261" spans="1:11" ht="12.5" x14ac:dyDescent="0.25">
      <c r="A261" s="14" t="s">
        <v>1505</v>
      </c>
      <c r="B261" s="14" t="s">
        <v>1873</v>
      </c>
      <c r="C261" s="14">
        <v>42510021</v>
      </c>
      <c r="D261" s="16">
        <v>45730</v>
      </c>
      <c r="E261" s="16"/>
      <c r="F261" s="14" t="s">
        <v>1874</v>
      </c>
      <c r="G261" s="14" t="s">
        <v>1559</v>
      </c>
      <c r="H261" s="14" t="s">
        <v>1560</v>
      </c>
      <c r="I261" s="15">
        <v>4499.8</v>
      </c>
      <c r="J261" s="77">
        <v>2</v>
      </c>
      <c r="K261" s="92"/>
    </row>
    <row r="262" spans="1:11" ht="12.5" x14ac:dyDescent="0.25">
      <c r="A262" s="14" t="s">
        <v>1505</v>
      </c>
      <c r="B262" s="14" t="s">
        <v>1875</v>
      </c>
      <c r="C262" s="14">
        <v>2025010</v>
      </c>
      <c r="D262" s="16">
        <v>45760</v>
      </c>
      <c r="E262" s="16"/>
      <c r="F262" s="14" t="s">
        <v>1876</v>
      </c>
      <c r="G262" s="14" t="s">
        <v>1531</v>
      </c>
      <c r="H262" s="14" t="s">
        <v>1532</v>
      </c>
      <c r="I262" s="15">
        <v>274</v>
      </c>
      <c r="J262" s="77">
        <v>2</v>
      </c>
      <c r="K262" s="92"/>
    </row>
    <row r="263" spans="1:11" ht="12.5" x14ac:dyDescent="0.25">
      <c r="A263" s="14" t="s">
        <v>1505</v>
      </c>
      <c r="B263" s="14" t="s">
        <v>1877</v>
      </c>
      <c r="C263" s="14">
        <v>202501</v>
      </c>
      <c r="D263" s="16">
        <v>45705</v>
      </c>
      <c r="E263" s="16"/>
      <c r="F263" s="14" t="s">
        <v>1878</v>
      </c>
      <c r="G263" s="14" t="s">
        <v>1879</v>
      </c>
      <c r="H263" s="14" t="s">
        <v>1880</v>
      </c>
      <c r="I263" s="15">
        <v>800</v>
      </c>
      <c r="J263" s="77">
        <v>2</v>
      </c>
      <c r="K263" s="92"/>
    </row>
    <row r="264" spans="1:11" ht="12.5" x14ac:dyDescent="0.25">
      <c r="A264" s="14" t="s">
        <v>1505</v>
      </c>
      <c r="B264" s="14" t="s">
        <v>1881</v>
      </c>
      <c r="C264" s="14">
        <v>202502</v>
      </c>
      <c r="D264" s="16">
        <v>45705</v>
      </c>
      <c r="E264" s="16"/>
      <c r="F264" s="14" t="s">
        <v>1878</v>
      </c>
      <c r="G264" s="14" t="s">
        <v>1879</v>
      </c>
      <c r="H264" s="14" t="s">
        <v>1880</v>
      </c>
      <c r="I264" s="15">
        <v>800</v>
      </c>
      <c r="J264" s="77">
        <v>2</v>
      </c>
      <c r="K264" s="92"/>
    </row>
    <row r="265" spans="1:11" ht="20" x14ac:dyDescent="0.25">
      <c r="A265" s="14" t="s">
        <v>1505</v>
      </c>
      <c r="B265" s="14" t="s">
        <v>1882</v>
      </c>
      <c r="C265" s="14">
        <v>104202510</v>
      </c>
      <c r="D265" s="16">
        <v>45721</v>
      </c>
      <c r="E265" s="16"/>
      <c r="F265" s="14" t="s">
        <v>1883</v>
      </c>
      <c r="G265" s="14" t="s">
        <v>1519</v>
      </c>
      <c r="H265" s="14" t="s">
        <v>1520</v>
      </c>
      <c r="I265" s="15">
        <v>800</v>
      </c>
      <c r="J265" s="77">
        <v>2</v>
      </c>
      <c r="K265" s="92"/>
    </row>
    <row r="266" spans="1:11" ht="12.5" x14ac:dyDescent="0.25">
      <c r="A266" s="14" t="s">
        <v>1505</v>
      </c>
      <c r="B266" s="14" t="s">
        <v>1884</v>
      </c>
      <c r="C266" s="14">
        <v>172025</v>
      </c>
      <c r="D266" s="16">
        <v>45827</v>
      </c>
      <c r="E266" s="16"/>
      <c r="F266" s="14" t="s">
        <v>1885</v>
      </c>
      <c r="G266" s="14" t="s">
        <v>1886</v>
      </c>
      <c r="H266" s="14" t="s">
        <v>1887</v>
      </c>
      <c r="I266" s="15">
        <v>295.2</v>
      </c>
      <c r="J266" s="77">
        <v>2</v>
      </c>
      <c r="K266" s="92"/>
    </row>
    <row r="267" spans="1:11" ht="12.5" x14ac:dyDescent="0.25">
      <c r="A267" s="14" t="s">
        <v>1505</v>
      </c>
      <c r="B267" s="14" t="s">
        <v>1884</v>
      </c>
      <c r="C267" s="14">
        <v>172025</v>
      </c>
      <c r="D267" s="16">
        <v>45827</v>
      </c>
      <c r="E267" s="16"/>
      <c r="F267" s="14" t="s">
        <v>1888</v>
      </c>
      <c r="G267" s="14" t="s">
        <v>1886</v>
      </c>
      <c r="H267" s="14" t="s">
        <v>1887</v>
      </c>
      <c r="I267" s="15">
        <v>12.3</v>
      </c>
      <c r="J267" s="77">
        <v>2</v>
      </c>
      <c r="K267" s="92"/>
    </row>
    <row r="268" spans="1:11" ht="40" x14ac:dyDescent="0.25">
      <c r="A268" s="14" t="s">
        <v>1505</v>
      </c>
      <c r="B268" s="14" t="s">
        <v>1889</v>
      </c>
      <c r="C268" s="14">
        <v>1225</v>
      </c>
      <c r="D268" s="16">
        <v>45705</v>
      </c>
      <c r="E268" s="16"/>
      <c r="F268" s="14" t="s">
        <v>1890</v>
      </c>
      <c r="G268" s="14" t="s">
        <v>1891</v>
      </c>
      <c r="H268" s="14" t="s">
        <v>1892</v>
      </c>
      <c r="I268" s="15">
        <v>386</v>
      </c>
      <c r="J268" s="77">
        <v>2</v>
      </c>
      <c r="K268" s="92"/>
    </row>
    <row r="269" spans="1:11" ht="40" x14ac:dyDescent="0.25">
      <c r="A269" s="14" t="s">
        <v>1505</v>
      </c>
      <c r="B269" s="14" t="s">
        <v>1893</v>
      </c>
      <c r="C269" s="14">
        <v>1825</v>
      </c>
      <c r="D269" s="16">
        <v>45705</v>
      </c>
      <c r="E269" s="16"/>
      <c r="F269" s="14" t="s">
        <v>1894</v>
      </c>
      <c r="G269" s="14" t="s">
        <v>1891</v>
      </c>
      <c r="H269" s="14" t="s">
        <v>1892</v>
      </c>
      <c r="I269" s="15">
        <v>476</v>
      </c>
      <c r="J269" s="77">
        <v>3</v>
      </c>
      <c r="K269" s="92"/>
    </row>
    <row r="270" spans="1:11" ht="40" x14ac:dyDescent="0.25">
      <c r="A270" s="14" t="s">
        <v>1505</v>
      </c>
      <c r="B270" s="14" t="s">
        <v>1895</v>
      </c>
      <c r="C270" s="14">
        <v>2125</v>
      </c>
      <c r="D270" s="16">
        <v>45705</v>
      </c>
      <c r="E270" s="16"/>
      <c r="F270" s="14" t="s">
        <v>1896</v>
      </c>
      <c r="G270" s="14" t="s">
        <v>1891</v>
      </c>
      <c r="H270" s="14" t="s">
        <v>1892</v>
      </c>
      <c r="I270" s="15">
        <v>436</v>
      </c>
      <c r="J270" s="77">
        <v>3</v>
      </c>
      <c r="K270" s="92"/>
    </row>
    <row r="271" spans="1:11" ht="40" x14ac:dyDescent="0.25">
      <c r="A271" s="14" t="s">
        <v>1505</v>
      </c>
      <c r="B271" s="14" t="s">
        <v>1897</v>
      </c>
      <c r="C271" s="14">
        <v>14525</v>
      </c>
      <c r="D271" s="16">
        <v>45777</v>
      </c>
      <c r="E271" s="16"/>
      <c r="F271" s="14" t="s">
        <v>1898</v>
      </c>
      <c r="G271" s="14" t="s">
        <v>1891</v>
      </c>
      <c r="H271" s="14" t="s">
        <v>1892</v>
      </c>
      <c r="I271" s="15">
        <v>446</v>
      </c>
      <c r="J271" s="77">
        <v>3</v>
      </c>
      <c r="K271" s="92"/>
    </row>
    <row r="272" spans="1:11" ht="40" x14ac:dyDescent="0.25">
      <c r="A272" s="14" t="s">
        <v>1505</v>
      </c>
      <c r="B272" s="14" t="s">
        <v>1899</v>
      </c>
      <c r="C272" s="14">
        <v>250071</v>
      </c>
      <c r="D272" s="16">
        <v>45758</v>
      </c>
      <c r="E272" s="16"/>
      <c r="F272" s="14" t="s">
        <v>1900</v>
      </c>
      <c r="G272" s="14" t="s">
        <v>1891</v>
      </c>
      <c r="H272" s="14" t="s">
        <v>1892</v>
      </c>
      <c r="I272" s="15">
        <v>890</v>
      </c>
      <c r="J272" s="77">
        <v>2</v>
      </c>
      <c r="K272" s="92"/>
    </row>
    <row r="273" spans="1:11" ht="40" x14ac:dyDescent="0.25">
      <c r="A273" s="14" t="s">
        <v>1505</v>
      </c>
      <c r="B273" s="14" t="s">
        <v>1901</v>
      </c>
      <c r="C273" s="14">
        <v>250081</v>
      </c>
      <c r="D273" s="16">
        <v>45805</v>
      </c>
      <c r="E273" s="16"/>
      <c r="F273" s="14" t="s">
        <v>1902</v>
      </c>
      <c r="G273" s="14" t="s">
        <v>1891</v>
      </c>
      <c r="H273" s="14" t="s">
        <v>1892</v>
      </c>
      <c r="I273" s="15">
        <v>670</v>
      </c>
      <c r="J273" s="77">
        <v>2</v>
      </c>
      <c r="K273" s="92"/>
    </row>
    <row r="274" spans="1:11" ht="40" x14ac:dyDescent="0.25">
      <c r="A274" s="14" t="s">
        <v>1505</v>
      </c>
      <c r="B274" s="14" t="s">
        <v>1901</v>
      </c>
      <c r="C274" s="14">
        <v>250081</v>
      </c>
      <c r="D274" s="16">
        <v>45805</v>
      </c>
      <c r="E274" s="16"/>
      <c r="F274" s="14" t="s">
        <v>1903</v>
      </c>
      <c r="G274" s="14" t="s">
        <v>1891</v>
      </c>
      <c r="H274" s="14" t="s">
        <v>1892</v>
      </c>
      <c r="I274" s="15">
        <v>670</v>
      </c>
      <c r="J274" s="77">
        <v>2</v>
      </c>
      <c r="K274" s="92"/>
    </row>
    <row r="275" spans="1:11" ht="12.5" x14ac:dyDescent="0.25">
      <c r="A275" s="14" t="s">
        <v>1505</v>
      </c>
      <c r="B275" s="14" t="s">
        <v>1904</v>
      </c>
      <c r="C275" s="14">
        <v>26025</v>
      </c>
      <c r="D275" s="16">
        <v>45805</v>
      </c>
      <c r="E275" s="16"/>
      <c r="F275" s="14" t="s">
        <v>1905</v>
      </c>
      <c r="G275" s="14" t="s">
        <v>1891</v>
      </c>
      <c r="H275" s="14" t="s">
        <v>1892</v>
      </c>
      <c r="I275" s="15">
        <v>156</v>
      </c>
      <c r="J275" s="77">
        <v>2</v>
      </c>
      <c r="K275" s="92"/>
    </row>
    <row r="276" spans="1:11" ht="40" x14ac:dyDescent="0.25">
      <c r="A276" s="14" t="s">
        <v>1505</v>
      </c>
      <c r="B276" s="14" t="s">
        <v>1906</v>
      </c>
      <c r="C276" s="14">
        <v>8825</v>
      </c>
      <c r="D276" s="16">
        <v>45805</v>
      </c>
      <c r="E276" s="16"/>
      <c r="F276" s="14" t="s">
        <v>1907</v>
      </c>
      <c r="G276" s="14" t="s">
        <v>1891</v>
      </c>
      <c r="H276" s="14" t="s">
        <v>1892</v>
      </c>
      <c r="I276" s="15">
        <v>245.5</v>
      </c>
      <c r="J276" s="77">
        <v>3</v>
      </c>
      <c r="K276" s="92"/>
    </row>
    <row r="277" spans="1:11" ht="40" x14ac:dyDescent="0.25">
      <c r="A277" s="14" t="s">
        <v>1505</v>
      </c>
      <c r="B277" s="14" t="s">
        <v>1908</v>
      </c>
      <c r="C277" s="14">
        <v>13125</v>
      </c>
      <c r="D277" s="16">
        <v>45805</v>
      </c>
      <c r="E277" s="16"/>
      <c r="F277" s="14" t="s">
        <v>1909</v>
      </c>
      <c r="G277" s="14" t="s">
        <v>1891</v>
      </c>
      <c r="H277" s="14" t="s">
        <v>1892</v>
      </c>
      <c r="I277" s="15">
        <v>662</v>
      </c>
      <c r="J277" s="77">
        <v>3</v>
      </c>
      <c r="K277" s="92"/>
    </row>
    <row r="278" spans="1:11" ht="40" x14ac:dyDescent="0.25">
      <c r="A278" s="14" t="s">
        <v>1505</v>
      </c>
      <c r="B278" s="14" t="s">
        <v>1910</v>
      </c>
      <c r="C278" s="14">
        <v>20925</v>
      </c>
      <c r="D278" s="16">
        <v>45805</v>
      </c>
      <c r="E278" s="16"/>
      <c r="F278" s="14" t="s">
        <v>1911</v>
      </c>
      <c r="G278" s="14" t="s">
        <v>1891</v>
      </c>
      <c r="H278" s="14" t="s">
        <v>1892</v>
      </c>
      <c r="I278" s="15">
        <v>581</v>
      </c>
      <c r="J278" s="77">
        <v>3</v>
      </c>
      <c r="K278" s="92"/>
    </row>
    <row r="279" spans="1:11" ht="40" x14ac:dyDescent="0.25">
      <c r="A279" s="14" t="s">
        <v>1505</v>
      </c>
      <c r="B279" s="14" t="s">
        <v>1912</v>
      </c>
      <c r="C279" s="14">
        <v>34925</v>
      </c>
      <c r="D279" s="16">
        <v>45805</v>
      </c>
      <c r="E279" s="16"/>
      <c r="F279" s="14" t="s">
        <v>1913</v>
      </c>
      <c r="G279" s="14" t="s">
        <v>1891</v>
      </c>
      <c r="H279" s="14" t="s">
        <v>1892</v>
      </c>
      <c r="I279" s="15">
        <v>634</v>
      </c>
      <c r="J279" s="77">
        <v>3</v>
      </c>
      <c r="K279" s="92"/>
    </row>
    <row r="280" spans="1:11" ht="40" x14ac:dyDescent="0.25">
      <c r="A280" s="14" t="s">
        <v>1505</v>
      </c>
      <c r="B280" s="14" t="s">
        <v>1914</v>
      </c>
      <c r="C280" s="14">
        <v>34825</v>
      </c>
      <c r="D280" s="16">
        <v>45805</v>
      </c>
      <c r="E280" s="16"/>
      <c r="F280" s="14" t="s">
        <v>1915</v>
      </c>
      <c r="G280" s="14" t="s">
        <v>1891</v>
      </c>
      <c r="H280" s="14" t="s">
        <v>1892</v>
      </c>
      <c r="I280" s="15">
        <v>556</v>
      </c>
      <c r="J280" s="77">
        <v>3</v>
      </c>
      <c r="K280" s="92"/>
    </row>
    <row r="281" spans="1:11" ht="40" x14ac:dyDescent="0.25">
      <c r="A281" s="14" t="s">
        <v>1505</v>
      </c>
      <c r="B281" s="14" t="s">
        <v>1916</v>
      </c>
      <c r="C281" s="14">
        <v>35025</v>
      </c>
      <c r="D281" s="16">
        <v>45805</v>
      </c>
      <c r="E281" s="16"/>
      <c r="F281" s="14" t="s">
        <v>1917</v>
      </c>
      <c r="G281" s="14" t="s">
        <v>1891</v>
      </c>
      <c r="H281" s="14" t="s">
        <v>1892</v>
      </c>
      <c r="I281" s="15">
        <v>198</v>
      </c>
      <c r="J281" s="77">
        <v>3</v>
      </c>
      <c r="K281" s="92"/>
    </row>
    <row r="282" spans="1:11" ht="40" x14ac:dyDescent="0.25">
      <c r="A282" s="14" t="s">
        <v>1505</v>
      </c>
      <c r="B282" s="14" t="s">
        <v>1918</v>
      </c>
      <c r="C282" s="14">
        <v>30125</v>
      </c>
      <c r="D282" s="16">
        <v>45805</v>
      </c>
      <c r="E282" s="16"/>
      <c r="F282" s="14" t="s">
        <v>1919</v>
      </c>
      <c r="G282" s="14" t="s">
        <v>1891</v>
      </c>
      <c r="H282" s="14" t="s">
        <v>1892</v>
      </c>
      <c r="I282" s="15">
        <v>2261</v>
      </c>
      <c r="J282" s="77">
        <v>3</v>
      </c>
      <c r="K282" s="92"/>
    </row>
    <row r="283" spans="1:11" ht="40" x14ac:dyDescent="0.25">
      <c r="A283" s="14" t="s">
        <v>1505</v>
      </c>
      <c r="B283" s="14" t="s">
        <v>1920</v>
      </c>
      <c r="C283" s="14">
        <v>32725</v>
      </c>
      <c r="D283" s="16">
        <v>45805</v>
      </c>
      <c r="E283" s="16"/>
      <c r="F283" s="14" t="s">
        <v>1921</v>
      </c>
      <c r="G283" s="14" t="s">
        <v>1891</v>
      </c>
      <c r="H283" s="14" t="s">
        <v>1892</v>
      </c>
      <c r="I283" s="15">
        <v>5732</v>
      </c>
      <c r="J283" s="77">
        <v>3</v>
      </c>
      <c r="K283" s="92"/>
    </row>
    <row r="284" spans="1:11" ht="40" x14ac:dyDescent="0.25">
      <c r="A284" s="14" t="s">
        <v>1505</v>
      </c>
      <c r="B284" s="14" t="s">
        <v>1922</v>
      </c>
      <c r="C284" s="14">
        <v>28625</v>
      </c>
      <c r="D284" s="16">
        <v>45805</v>
      </c>
      <c r="E284" s="16"/>
      <c r="F284" s="14" t="s">
        <v>1923</v>
      </c>
      <c r="G284" s="14" t="s">
        <v>1891</v>
      </c>
      <c r="H284" s="14" t="s">
        <v>1892</v>
      </c>
      <c r="I284" s="15">
        <v>997</v>
      </c>
      <c r="J284" s="77">
        <v>3</v>
      </c>
      <c r="K284" s="92"/>
    </row>
    <row r="285" spans="1:11" ht="40" x14ac:dyDescent="0.25">
      <c r="A285" s="14" t="s">
        <v>1505</v>
      </c>
      <c r="B285" s="14" t="s">
        <v>1924</v>
      </c>
      <c r="C285" s="14">
        <v>34625</v>
      </c>
      <c r="D285" s="16">
        <v>45805</v>
      </c>
      <c r="E285" s="16"/>
      <c r="F285" s="14" t="s">
        <v>1925</v>
      </c>
      <c r="G285" s="14" t="s">
        <v>1891</v>
      </c>
      <c r="H285" s="14" t="s">
        <v>1892</v>
      </c>
      <c r="I285" s="15">
        <v>473</v>
      </c>
      <c r="J285" s="77">
        <v>3</v>
      </c>
      <c r="K285" s="92"/>
    </row>
    <row r="286" spans="1:11" ht="12.5" x14ac:dyDescent="0.25">
      <c r="A286" s="14" t="s">
        <v>1505</v>
      </c>
      <c r="B286" s="14" t="s">
        <v>1926</v>
      </c>
      <c r="C286" s="14">
        <v>32145</v>
      </c>
      <c r="D286" s="16">
        <v>45712</v>
      </c>
      <c r="E286" s="16"/>
      <c r="F286" s="14" t="s">
        <v>1927</v>
      </c>
      <c r="G286" s="14" t="s">
        <v>1536</v>
      </c>
      <c r="H286" s="14" t="s">
        <v>1537</v>
      </c>
      <c r="I286" s="15">
        <v>870</v>
      </c>
      <c r="J286" s="77">
        <v>3</v>
      </c>
      <c r="K286" s="92"/>
    </row>
    <row r="287" spans="1:11" ht="12.5" x14ac:dyDescent="0.25">
      <c r="A287" s="14" t="s">
        <v>1505</v>
      </c>
      <c r="B287" s="14" t="s">
        <v>1928</v>
      </c>
      <c r="C287" s="14">
        <v>20250008</v>
      </c>
      <c r="D287" s="16">
        <v>45722</v>
      </c>
      <c r="E287" s="16"/>
      <c r="F287" s="14" t="s">
        <v>1929</v>
      </c>
      <c r="G287" s="14" t="s">
        <v>1930</v>
      </c>
      <c r="H287" s="14" t="s">
        <v>1931</v>
      </c>
      <c r="I287" s="15">
        <v>2300</v>
      </c>
      <c r="J287" s="77">
        <v>3</v>
      </c>
      <c r="K287" s="92"/>
    </row>
    <row r="288" spans="1:11" ht="12.5" x14ac:dyDescent="0.25">
      <c r="A288" s="14" t="s">
        <v>1505</v>
      </c>
      <c r="B288" s="14" t="s">
        <v>1928</v>
      </c>
      <c r="C288" s="14">
        <v>20250008</v>
      </c>
      <c r="D288" s="16">
        <v>45722</v>
      </c>
      <c r="E288" s="16"/>
      <c r="F288" s="14" t="s">
        <v>1932</v>
      </c>
      <c r="G288" s="14" t="s">
        <v>1930</v>
      </c>
      <c r="H288" s="14" t="s">
        <v>1931</v>
      </c>
      <c r="I288" s="15">
        <v>84.87</v>
      </c>
      <c r="J288" s="77">
        <v>3</v>
      </c>
      <c r="K288" s="92"/>
    </row>
    <row r="289" spans="1:11" ht="12.5" x14ac:dyDescent="0.25">
      <c r="A289" s="14" t="s">
        <v>1505</v>
      </c>
      <c r="B289" s="14" t="s">
        <v>1933</v>
      </c>
      <c r="C289" s="14">
        <v>20250015</v>
      </c>
      <c r="D289" s="16">
        <v>45776</v>
      </c>
      <c r="E289" s="16"/>
      <c r="F289" s="14" t="s">
        <v>1934</v>
      </c>
      <c r="G289" s="14" t="s">
        <v>1930</v>
      </c>
      <c r="H289" s="14" t="s">
        <v>1931</v>
      </c>
      <c r="I289" s="15">
        <v>2240</v>
      </c>
      <c r="J289" s="77">
        <v>3</v>
      </c>
      <c r="K289" s="92"/>
    </row>
    <row r="290" spans="1:11" ht="12.5" x14ac:dyDescent="0.25">
      <c r="A290" s="14" t="s">
        <v>1505</v>
      </c>
      <c r="B290" s="14" t="s">
        <v>1933</v>
      </c>
      <c r="C290" s="14">
        <v>20250015</v>
      </c>
      <c r="D290" s="16">
        <v>45776</v>
      </c>
      <c r="E290" s="16"/>
      <c r="F290" s="14" t="s">
        <v>1932</v>
      </c>
      <c r="G290" s="14" t="s">
        <v>1930</v>
      </c>
      <c r="H290" s="14" t="s">
        <v>1931</v>
      </c>
      <c r="I290" s="15">
        <v>82.66</v>
      </c>
      <c r="J290" s="77">
        <v>3</v>
      </c>
      <c r="K290" s="92"/>
    </row>
    <row r="291" spans="1:11" ht="12.5" x14ac:dyDescent="0.25">
      <c r="A291" s="14" t="s">
        <v>1505</v>
      </c>
      <c r="B291" s="14" t="s">
        <v>1935</v>
      </c>
      <c r="C291" s="14">
        <v>20250022</v>
      </c>
      <c r="D291" s="16">
        <v>45758</v>
      </c>
      <c r="E291" s="16"/>
      <c r="F291" s="14" t="s">
        <v>1936</v>
      </c>
      <c r="G291" s="14" t="s">
        <v>1930</v>
      </c>
      <c r="H291" s="14" t="s">
        <v>1931</v>
      </c>
      <c r="I291" s="15">
        <v>1613</v>
      </c>
      <c r="J291" s="77">
        <v>3</v>
      </c>
      <c r="K291" s="92"/>
    </row>
    <row r="292" spans="1:11" ht="12.5" x14ac:dyDescent="0.25">
      <c r="A292" s="14" t="s">
        <v>1505</v>
      </c>
      <c r="B292" s="14" t="s">
        <v>1935</v>
      </c>
      <c r="C292" s="14">
        <v>20250022</v>
      </c>
      <c r="D292" s="16">
        <v>45758</v>
      </c>
      <c r="E292" s="16"/>
      <c r="F292" s="14" t="s">
        <v>1932</v>
      </c>
      <c r="G292" s="14" t="s">
        <v>1930</v>
      </c>
      <c r="H292" s="14" t="s">
        <v>1931</v>
      </c>
      <c r="I292" s="15">
        <v>59.52</v>
      </c>
      <c r="J292" s="77">
        <v>3</v>
      </c>
      <c r="K292" s="92"/>
    </row>
    <row r="293" spans="1:11" ht="12.5" x14ac:dyDescent="0.25">
      <c r="A293" s="14" t="s">
        <v>1505</v>
      </c>
      <c r="B293" s="14" t="s">
        <v>1937</v>
      </c>
      <c r="C293" s="14">
        <v>20250028</v>
      </c>
      <c r="D293" s="16">
        <v>45805</v>
      </c>
      <c r="E293" s="16"/>
      <c r="F293" s="14" t="s">
        <v>1938</v>
      </c>
      <c r="G293" s="14" t="s">
        <v>1930</v>
      </c>
      <c r="H293" s="14" t="s">
        <v>1931</v>
      </c>
      <c r="I293" s="15">
        <v>1505</v>
      </c>
      <c r="J293" s="77">
        <v>3</v>
      </c>
      <c r="K293" s="92"/>
    </row>
    <row r="294" spans="1:11" ht="12.5" x14ac:dyDescent="0.25">
      <c r="A294" s="14" t="s">
        <v>1505</v>
      </c>
      <c r="B294" s="14" t="s">
        <v>1937</v>
      </c>
      <c r="C294" s="14">
        <v>20250028</v>
      </c>
      <c r="D294" s="16">
        <v>45805</v>
      </c>
      <c r="E294" s="16"/>
      <c r="F294" s="14" t="s">
        <v>1939</v>
      </c>
      <c r="G294" s="14" t="s">
        <v>1930</v>
      </c>
      <c r="H294" s="14" t="s">
        <v>1931</v>
      </c>
      <c r="I294" s="15">
        <v>55.53</v>
      </c>
      <c r="J294" s="77">
        <v>3</v>
      </c>
      <c r="K294" s="92"/>
    </row>
    <row r="295" spans="1:11" ht="40" x14ac:dyDescent="0.25">
      <c r="A295" s="14" t="s">
        <v>1505</v>
      </c>
      <c r="B295" s="14" t="s">
        <v>1940</v>
      </c>
      <c r="C295" s="14" t="s">
        <v>1940</v>
      </c>
      <c r="D295" s="16">
        <v>45671</v>
      </c>
      <c r="E295" s="16"/>
      <c r="F295" s="14" t="s">
        <v>1941</v>
      </c>
      <c r="G295" s="14" t="s">
        <v>1784</v>
      </c>
      <c r="H295" s="14" t="s">
        <v>1785</v>
      </c>
      <c r="I295" s="15">
        <v>334.67</v>
      </c>
      <c r="J295" s="77">
        <v>3</v>
      </c>
      <c r="K295" s="92"/>
    </row>
    <row r="296" spans="1:11" ht="40" x14ac:dyDescent="0.25">
      <c r="A296" s="14" t="s">
        <v>1505</v>
      </c>
      <c r="B296" s="14" t="s">
        <v>1942</v>
      </c>
      <c r="C296" s="14" t="s">
        <v>1942</v>
      </c>
      <c r="D296" s="16">
        <v>45687</v>
      </c>
      <c r="E296" s="16"/>
      <c r="F296" s="14" t="s">
        <v>1943</v>
      </c>
      <c r="G296" s="14">
        <v>0</v>
      </c>
      <c r="H296" s="14" t="s">
        <v>1944</v>
      </c>
      <c r="I296" s="15">
        <v>1017.25</v>
      </c>
      <c r="J296" s="77">
        <v>2</v>
      </c>
      <c r="K296" s="92"/>
    </row>
    <row r="297" spans="1:11" ht="12.5" x14ac:dyDescent="0.25">
      <c r="A297" s="14" t="s">
        <v>1505</v>
      </c>
      <c r="B297" s="14" t="s">
        <v>1945</v>
      </c>
      <c r="C297" s="14" t="s">
        <v>1945</v>
      </c>
      <c r="D297" s="16">
        <v>45688</v>
      </c>
      <c r="E297" s="16"/>
      <c r="F297" s="14" t="s">
        <v>1946</v>
      </c>
      <c r="G297" s="14">
        <v>0</v>
      </c>
      <c r="H297" s="14" t="s">
        <v>1556</v>
      </c>
      <c r="I297" s="15">
        <v>36.799999999999997</v>
      </c>
      <c r="J297" s="77">
        <v>2</v>
      </c>
      <c r="K297" s="92"/>
    </row>
    <row r="298" spans="1:11" ht="30" x14ac:dyDescent="0.25">
      <c r="A298" s="14" t="s">
        <v>1505</v>
      </c>
      <c r="B298" s="14" t="s">
        <v>1947</v>
      </c>
      <c r="C298" s="14" t="s">
        <v>1947</v>
      </c>
      <c r="D298" s="16">
        <v>45691</v>
      </c>
      <c r="E298" s="16"/>
      <c r="F298" s="14" t="s">
        <v>1948</v>
      </c>
      <c r="G298" s="14" t="s">
        <v>1949</v>
      </c>
      <c r="H298" s="14" t="s">
        <v>1950</v>
      </c>
      <c r="I298" s="15">
        <v>225</v>
      </c>
      <c r="J298" s="77">
        <v>3</v>
      </c>
      <c r="K298" s="92"/>
    </row>
    <row r="299" spans="1:11" ht="40" x14ac:dyDescent="0.25">
      <c r="A299" s="14" t="s">
        <v>1505</v>
      </c>
      <c r="B299" s="14" t="s">
        <v>1951</v>
      </c>
      <c r="C299" s="14" t="s">
        <v>1951</v>
      </c>
      <c r="D299" s="16">
        <v>45701</v>
      </c>
      <c r="E299" s="16"/>
      <c r="F299" s="14" t="s">
        <v>1952</v>
      </c>
      <c r="G299" s="14">
        <v>0</v>
      </c>
      <c r="H299" s="14" t="s">
        <v>1822</v>
      </c>
      <c r="I299" s="15">
        <v>994.37</v>
      </c>
      <c r="J299" s="77">
        <v>3</v>
      </c>
      <c r="K299" s="92"/>
    </row>
    <row r="300" spans="1:11" ht="40" x14ac:dyDescent="0.25">
      <c r="A300" s="14" t="s">
        <v>1505</v>
      </c>
      <c r="B300" s="14" t="s">
        <v>1953</v>
      </c>
      <c r="C300" s="14" t="s">
        <v>1953</v>
      </c>
      <c r="D300" s="16">
        <v>45701</v>
      </c>
      <c r="E300" s="16"/>
      <c r="F300" s="14" t="s">
        <v>1954</v>
      </c>
      <c r="G300" s="14">
        <v>0</v>
      </c>
      <c r="H300" s="14" t="s">
        <v>1822</v>
      </c>
      <c r="I300" s="15">
        <v>973.67</v>
      </c>
      <c r="J300" s="77">
        <v>3</v>
      </c>
      <c r="K300" s="92"/>
    </row>
    <row r="301" spans="1:11" ht="40" x14ac:dyDescent="0.25">
      <c r="A301" s="14" t="s">
        <v>1505</v>
      </c>
      <c r="B301" s="14" t="s">
        <v>1955</v>
      </c>
      <c r="C301" s="14" t="s">
        <v>1955</v>
      </c>
      <c r="D301" s="16">
        <v>45701</v>
      </c>
      <c r="E301" s="16"/>
      <c r="F301" s="14" t="s">
        <v>1956</v>
      </c>
      <c r="G301" s="14">
        <v>0</v>
      </c>
      <c r="H301" s="14" t="s">
        <v>1822</v>
      </c>
      <c r="I301" s="15">
        <v>593.58000000000004</v>
      </c>
      <c r="J301" s="77">
        <v>3</v>
      </c>
      <c r="K301" s="92"/>
    </row>
    <row r="302" spans="1:11" ht="40" x14ac:dyDescent="0.25">
      <c r="A302" s="14" t="s">
        <v>1505</v>
      </c>
      <c r="B302" s="14" t="s">
        <v>1957</v>
      </c>
      <c r="C302" s="14" t="s">
        <v>1957</v>
      </c>
      <c r="D302" s="16">
        <v>45701</v>
      </c>
      <c r="E302" s="16"/>
      <c r="F302" s="14" t="s">
        <v>1958</v>
      </c>
      <c r="G302" s="14">
        <v>0</v>
      </c>
      <c r="H302" s="14" t="s">
        <v>1822</v>
      </c>
      <c r="I302" s="15">
        <v>360.45</v>
      </c>
      <c r="J302" s="77">
        <v>3</v>
      </c>
      <c r="K302" s="92"/>
    </row>
    <row r="303" spans="1:11" ht="40" x14ac:dyDescent="0.25">
      <c r="A303" s="14" t="s">
        <v>1505</v>
      </c>
      <c r="B303" s="14" t="s">
        <v>1959</v>
      </c>
      <c r="C303" s="14" t="s">
        <v>1959</v>
      </c>
      <c r="D303" s="16">
        <v>45701</v>
      </c>
      <c r="E303" s="16"/>
      <c r="F303" s="14" t="s">
        <v>1960</v>
      </c>
      <c r="G303" s="14">
        <v>0</v>
      </c>
      <c r="H303" s="14" t="s">
        <v>1822</v>
      </c>
      <c r="I303" s="15">
        <v>364.45</v>
      </c>
      <c r="J303" s="77">
        <v>3</v>
      </c>
      <c r="K303" s="92"/>
    </row>
    <row r="304" spans="1:11" ht="40" x14ac:dyDescent="0.25">
      <c r="A304" s="14" t="s">
        <v>1505</v>
      </c>
      <c r="B304" s="14" t="s">
        <v>1961</v>
      </c>
      <c r="C304" s="14" t="s">
        <v>1961</v>
      </c>
      <c r="D304" s="16">
        <v>45708</v>
      </c>
      <c r="E304" s="16"/>
      <c r="F304" s="14" t="s">
        <v>1962</v>
      </c>
      <c r="G304" s="14">
        <v>0</v>
      </c>
      <c r="H304" s="14" t="s">
        <v>1963</v>
      </c>
      <c r="I304" s="15">
        <v>84.62</v>
      </c>
      <c r="J304" s="77">
        <v>2</v>
      </c>
      <c r="K304" s="92"/>
    </row>
    <row r="305" spans="1:11" ht="40" x14ac:dyDescent="0.25">
      <c r="A305" s="14" t="s">
        <v>1505</v>
      </c>
      <c r="B305" s="14" t="s">
        <v>1964</v>
      </c>
      <c r="C305" s="14" t="s">
        <v>1964</v>
      </c>
      <c r="D305" s="16">
        <v>45708</v>
      </c>
      <c r="E305" s="16"/>
      <c r="F305" s="14" t="s">
        <v>1965</v>
      </c>
      <c r="G305" s="14">
        <v>0</v>
      </c>
      <c r="H305" s="14" t="s">
        <v>1963</v>
      </c>
      <c r="I305" s="15">
        <v>36.26</v>
      </c>
      <c r="J305" s="77">
        <v>2</v>
      </c>
      <c r="K305" s="92"/>
    </row>
    <row r="306" spans="1:11" ht="40" x14ac:dyDescent="0.25">
      <c r="A306" s="14" t="s">
        <v>1505</v>
      </c>
      <c r="B306" s="14" t="s">
        <v>1966</v>
      </c>
      <c r="C306" s="14" t="s">
        <v>1966</v>
      </c>
      <c r="D306" s="16">
        <v>45712</v>
      </c>
      <c r="E306" s="16"/>
      <c r="F306" s="14" t="s">
        <v>1967</v>
      </c>
      <c r="G306" s="14" t="s">
        <v>1784</v>
      </c>
      <c r="H306" s="14" t="s">
        <v>1785</v>
      </c>
      <c r="I306" s="15">
        <v>299.39999999999998</v>
      </c>
      <c r="J306" s="77">
        <v>3</v>
      </c>
      <c r="K306" s="92"/>
    </row>
    <row r="307" spans="1:11" ht="40" x14ac:dyDescent="0.25">
      <c r="A307" s="14" t="s">
        <v>1505</v>
      </c>
      <c r="B307" s="14" t="s">
        <v>1968</v>
      </c>
      <c r="C307" s="14" t="s">
        <v>1968</v>
      </c>
      <c r="D307" s="16">
        <v>45714</v>
      </c>
      <c r="E307" s="16"/>
      <c r="F307" s="14" t="s">
        <v>1969</v>
      </c>
      <c r="G307" s="14">
        <v>0</v>
      </c>
      <c r="H307" s="14" t="s">
        <v>1822</v>
      </c>
      <c r="I307" s="15">
        <v>751.67</v>
      </c>
      <c r="J307" s="77">
        <v>3</v>
      </c>
      <c r="K307" s="92"/>
    </row>
    <row r="308" spans="1:11" ht="12.5" x14ac:dyDescent="0.25">
      <c r="A308" s="14" t="s">
        <v>1505</v>
      </c>
      <c r="B308" s="14" t="s">
        <v>1970</v>
      </c>
      <c r="C308" s="14" t="s">
        <v>1970</v>
      </c>
      <c r="D308" s="16">
        <v>45716</v>
      </c>
      <c r="E308" s="16"/>
      <c r="F308" s="14" t="s">
        <v>1971</v>
      </c>
      <c r="G308" s="14">
        <v>0</v>
      </c>
      <c r="H308" s="14" t="s">
        <v>1556</v>
      </c>
      <c r="I308" s="15">
        <v>36.799999999999997</v>
      </c>
      <c r="J308" s="77">
        <v>2</v>
      </c>
      <c r="K308" s="92"/>
    </row>
    <row r="309" spans="1:11" ht="40" x14ac:dyDescent="0.25">
      <c r="A309" s="14" t="s">
        <v>1505</v>
      </c>
      <c r="B309" s="14" t="s">
        <v>1972</v>
      </c>
      <c r="C309" s="14" t="s">
        <v>1972</v>
      </c>
      <c r="D309" s="16">
        <v>45727</v>
      </c>
      <c r="E309" s="16"/>
      <c r="F309" s="14" t="s">
        <v>1973</v>
      </c>
      <c r="G309" s="14" t="s">
        <v>1772</v>
      </c>
      <c r="H309" s="14" t="s">
        <v>1773</v>
      </c>
      <c r="I309" s="15">
        <v>252.65</v>
      </c>
      <c r="J309" s="77">
        <v>3</v>
      </c>
      <c r="K309" s="92"/>
    </row>
    <row r="310" spans="1:11" ht="50" x14ac:dyDescent="0.25">
      <c r="A310" s="14" t="s">
        <v>1505</v>
      </c>
      <c r="B310" s="14" t="s">
        <v>1974</v>
      </c>
      <c r="C310" s="14" t="s">
        <v>1974</v>
      </c>
      <c r="D310" s="16">
        <v>45736</v>
      </c>
      <c r="E310" s="16"/>
      <c r="F310" s="14" t="s">
        <v>1975</v>
      </c>
      <c r="G310" s="14" t="s">
        <v>1772</v>
      </c>
      <c r="H310" s="14" t="s">
        <v>1773</v>
      </c>
      <c r="I310" s="15">
        <v>397.6</v>
      </c>
      <c r="J310" s="77">
        <v>3</v>
      </c>
      <c r="K310" s="92"/>
    </row>
    <row r="311" spans="1:11" ht="40" x14ac:dyDescent="0.25">
      <c r="A311" s="14" t="s">
        <v>1505</v>
      </c>
      <c r="B311" s="14" t="s">
        <v>1976</v>
      </c>
      <c r="C311" s="14" t="s">
        <v>1976</v>
      </c>
      <c r="D311" s="16">
        <v>45736</v>
      </c>
      <c r="E311" s="16"/>
      <c r="F311" s="14" t="s">
        <v>1977</v>
      </c>
      <c r="G311" s="14">
        <v>0</v>
      </c>
      <c r="H311" s="14" t="s">
        <v>1822</v>
      </c>
      <c r="I311" s="15">
        <v>464.32</v>
      </c>
      <c r="J311" s="77">
        <v>3</v>
      </c>
      <c r="K311" s="92"/>
    </row>
    <row r="312" spans="1:11" ht="50" x14ac:dyDescent="0.25">
      <c r="A312" s="14" t="s">
        <v>1505</v>
      </c>
      <c r="B312" s="14" t="s">
        <v>1978</v>
      </c>
      <c r="C312" s="14" t="s">
        <v>1978</v>
      </c>
      <c r="D312" s="16">
        <v>45736</v>
      </c>
      <c r="E312" s="16"/>
      <c r="F312" s="14" t="s">
        <v>1979</v>
      </c>
      <c r="G312" s="14">
        <v>0</v>
      </c>
      <c r="H312" s="14" t="s">
        <v>1822</v>
      </c>
      <c r="I312" s="15">
        <v>570.24</v>
      </c>
      <c r="J312" s="77">
        <v>3</v>
      </c>
      <c r="K312" s="92"/>
    </row>
    <row r="313" spans="1:11" ht="40" x14ac:dyDescent="0.25">
      <c r="A313" s="14" t="s">
        <v>1505</v>
      </c>
      <c r="B313" s="14" t="s">
        <v>1980</v>
      </c>
      <c r="C313" s="14" t="s">
        <v>1980</v>
      </c>
      <c r="D313" s="16">
        <v>45736</v>
      </c>
      <c r="E313" s="16"/>
      <c r="F313" s="14" t="s">
        <v>1981</v>
      </c>
      <c r="G313" s="14" t="s">
        <v>1784</v>
      </c>
      <c r="H313" s="14" t="s">
        <v>1785</v>
      </c>
      <c r="I313" s="15">
        <v>521.62</v>
      </c>
      <c r="J313" s="77">
        <v>3</v>
      </c>
      <c r="K313" s="92"/>
    </row>
    <row r="314" spans="1:11" ht="40" x14ac:dyDescent="0.25">
      <c r="A314" s="14" t="s">
        <v>1505</v>
      </c>
      <c r="B314" s="14" t="s">
        <v>1982</v>
      </c>
      <c r="C314" s="14" t="s">
        <v>1982</v>
      </c>
      <c r="D314" s="16">
        <v>45736</v>
      </c>
      <c r="E314" s="16"/>
      <c r="F314" s="14" t="s">
        <v>1983</v>
      </c>
      <c r="G314" s="14" t="s">
        <v>1784</v>
      </c>
      <c r="H314" s="14" t="s">
        <v>1785</v>
      </c>
      <c r="I314" s="15">
        <v>735.07</v>
      </c>
      <c r="J314" s="77">
        <v>3</v>
      </c>
      <c r="K314" s="92"/>
    </row>
    <row r="315" spans="1:11" ht="40" x14ac:dyDescent="0.25">
      <c r="A315" s="14" t="s">
        <v>1505</v>
      </c>
      <c r="B315" s="14" t="s">
        <v>1984</v>
      </c>
      <c r="C315" s="14" t="s">
        <v>1984</v>
      </c>
      <c r="D315" s="16">
        <v>45737</v>
      </c>
      <c r="E315" s="16"/>
      <c r="F315" s="14" t="s">
        <v>1985</v>
      </c>
      <c r="G315" s="14" t="s">
        <v>1986</v>
      </c>
      <c r="H315" s="14" t="s">
        <v>1987</v>
      </c>
      <c r="I315" s="15">
        <v>181.44</v>
      </c>
      <c r="J315" s="77">
        <v>2</v>
      </c>
      <c r="K315" s="92"/>
    </row>
    <row r="316" spans="1:11" ht="40" x14ac:dyDescent="0.25">
      <c r="A316" s="14" t="s">
        <v>1505</v>
      </c>
      <c r="B316" s="14" t="s">
        <v>1988</v>
      </c>
      <c r="C316" s="14" t="s">
        <v>1988</v>
      </c>
      <c r="D316" s="16">
        <v>45747</v>
      </c>
      <c r="E316" s="16"/>
      <c r="F316" s="14" t="s">
        <v>1989</v>
      </c>
      <c r="G316" s="14">
        <v>0</v>
      </c>
      <c r="H316" s="14" t="s">
        <v>1990</v>
      </c>
      <c r="I316" s="15">
        <v>37.86</v>
      </c>
      <c r="J316" s="77">
        <v>3</v>
      </c>
      <c r="K316" s="92"/>
    </row>
    <row r="317" spans="1:11" ht="40" x14ac:dyDescent="0.25">
      <c r="A317" s="14" t="s">
        <v>1505</v>
      </c>
      <c r="B317" s="14" t="s">
        <v>1991</v>
      </c>
      <c r="C317" s="14" t="s">
        <v>1991</v>
      </c>
      <c r="D317" s="16">
        <v>45747</v>
      </c>
      <c r="E317" s="16"/>
      <c r="F317" s="14" t="s">
        <v>1992</v>
      </c>
      <c r="G317" s="14">
        <v>0</v>
      </c>
      <c r="H317" s="14" t="s">
        <v>1990</v>
      </c>
      <c r="I317" s="15">
        <v>38.68</v>
      </c>
      <c r="J317" s="77">
        <v>3</v>
      </c>
      <c r="K317" s="92"/>
    </row>
    <row r="318" spans="1:11" ht="40" x14ac:dyDescent="0.25">
      <c r="A318" s="14" t="s">
        <v>1505</v>
      </c>
      <c r="B318" s="14" t="s">
        <v>1993</v>
      </c>
      <c r="C318" s="14" t="s">
        <v>1993</v>
      </c>
      <c r="D318" s="16">
        <v>45748</v>
      </c>
      <c r="E318" s="16"/>
      <c r="F318" s="14" t="s">
        <v>1994</v>
      </c>
      <c r="G318" s="14" t="s">
        <v>1995</v>
      </c>
      <c r="H318" s="14" t="s">
        <v>1996</v>
      </c>
      <c r="I318" s="15">
        <v>114.94</v>
      </c>
      <c r="J318" s="77">
        <v>2</v>
      </c>
      <c r="K318" s="92"/>
    </row>
    <row r="319" spans="1:11" ht="40" x14ac:dyDescent="0.25">
      <c r="A319" s="14" t="s">
        <v>1505</v>
      </c>
      <c r="B319" s="14" t="s">
        <v>1993</v>
      </c>
      <c r="C319" s="14" t="s">
        <v>1993</v>
      </c>
      <c r="D319" s="16">
        <v>45748</v>
      </c>
      <c r="E319" s="16"/>
      <c r="F319" s="14" t="s">
        <v>1997</v>
      </c>
      <c r="G319" s="14" t="s">
        <v>1995</v>
      </c>
      <c r="H319" s="14" t="s">
        <v>1996</v>
      </c>
      <c r="I319" s="15">
        <v>114.93</v>
      </c>
      <c r="J319" s="77">
        <v>2</v>
      </c>
      <c r="K319" s="92"/>
    </row>
    <row r="320" spans="1:11" ht="40" x14ac:dyDescent="0.25">
      <c r="A320" s="14" t="s">
        <v>1505</v>
      </c>
      <c r="B320" s="14" t="s">
        <v>1998</v>
      </c>
      <c r="C320" s="14" t="s">
        <v>1998</v>
      </c>
      <c r="D320" s="16">
        <v>45756</v>
      </c>
      <c r="E320" s="16"/>
      <c r="F320" s="14" t="s">
        <v>1999</v>
      </c>
      <c r="G320" s="14" t="s">
        <v>1986</v>
      </c>
      <c r="H320" s="14" t="s">
        <v>1987</v>
      </c>
      <c r="I320" s="15">
        <v>244.94</v>
      </c>
      <c r="J320" s="77">
        <v>2</v>
      </c>
      <c r="K320" s="92"/>
    </row>
    <row r="321" spans="1:11" ht="50" x14ac:dyDescent="0.25">
      <c r="A321" s="14" t="s">
        <v>1505</v>
      </c>
      <c r="B321" s="14" t="s">
        <v>2000</v>
      </c>
      <c r="C321" s="14" t="s">
        <v>2000</v>
      </c>
      <c r="D321" s="16">
        <v>45756</v>
      </c>
      <c r="E321" s="16"/>
      <c r="F321" s="14" t="s">
        <v>2001</v>
      </c>
      <c r="G321" s="14" t="s">
        <v>1986</v>
      </c>
      <c r="H321" s="14" t="s">
        <v>1987</v>
      </c>
      <c r="I321" s="15">
        <v>311.99</v>
      </c>
      <c r="J321" s="77">
        <v>2</v>
      </c>
      <c r="K321" s="92"/>
    </row>
    <row r="322" spans="1:11" ht="50" x14ac:dyDescent="0.25">
      <c r="A322" s="14" t="s">
        <v>1505</v>
      </c>
      <c r="B322" s="14" t="s">
        <v>2002</v>
      </c>
      <c r="C322" s="14" t="s">
        <v>2002</v>
      </c>
      <c r="D322" s="16">
        <v>45757</v>
      </c>
      <c r="E322" s="16"/>
      <c r="F322" s="14" t="s">
        <v>2003</v>
      </c>
      <c r="G322" s="14" t="s">
        <v>2004</v>
      </c>
      <c r="H322" s="14" t="s">
        <v>2005</v>
      </c>
      <c r="I322" s="15">
        <v>1498.33</v>
      </c>
      <c r="J322" s="77">
        <v>2</v>
      </c>
      <c r="K322" s="92"/>
    </row>
    <row r="323" spans="1:11" ht="50" x14ac:dyDescent="0.25">
      <c r="A323" s="14" t="s">
        <v>1505</v>
      </c>
      <c r="B323" s="14" t="s">
        <v>2006</v>
      </c>
      <c r="C323" s="14" t="s">
        <v>2006</v>
      </c>
      <c r="D323" s="16">
        <v>45757</v>
      </c>
      <c r="E323" s="16"/>
      <c r="F323" s="14" t="s">
        <v>2007</v>
      </c>
      <c r="G323" s="14" t="s">
        <v>2004</v>
      </c>
      <c r="H323" s="14" t="s">
        <v>2005</v>
      </c>
      <c r="I323" s="15">
        <v>626.98</v>
      </c>
      <c r="J323" s="77">
        <v>2</v>
      </c>
      <c r="K323" s="92"/>
    </row>
    <row r="324" spans="1:11" ht="50" x14ac:dyDescent="0.25">
      <c r="A324" s="14" t="s">
        <v>1505</v>
      </c>
      <c r="B324" s="14" t="s">
        <v>2008</v>
      </c>
      <c r="C324" s="14" t="s">
        <v>2008</v>
      </c>
      <c r="D324" s="16">
        <v>45757</v>
      </c>
      <c r="E324" s="16"/>
      <c r="F324" s="14" t="s">
        <v>2009</v>
      </c>
      <c r="G324" s="14" t="s">
        <v>2004</v>
      </c>
      <c r="H324" s="14" t="s">
        <v>2005</v>
      </c>
      <c r="I324" s="15">
        <v>524.71</v>
      </c>
      <c r="J324" s="77">
        <v>2</v>
      </c>
      <c r="K324" s="92"/>
    </row>
    <row r="325" spans="1:11" ht="50" x14ac:dyDescent="0.25">
      <c r="A325" s="14" t="s">
        <v>1505</v>
      </c>
      <c r="B325" s="14" t="s">
        <v>2010</v>
      </c>
      <c r="C325" s="14" t="s">
        <v>2010</v>
      </c>
      <c r="D325" s="16">
        <v>45763</v>
      </c>
      <c r="E325" s="16"/>
      <c r="F325" s="14" t="s">
        <v>2011</v>
      </c>
      <c r="G325" s="14" t="s">
        <v>2012</v>
      </c>
      <c r="H325" s="14" t="s">
        <v>2013</v>
      </c>
      <c r="I325" s="15">
        <v>989.5</v>
      </c>
      <c r="J325" s="77">
        <v>3</v>
      </c>
      <c r="K325" s="92"/>
    </row>
    <row r="326" spans="1:11" ht="40" x14ac:dyDescent="0.25">
      <c r="A326" s="14" t="s">
        <v>1505</v>
      </c>
      <c r="B326" s="14" t="s">
        <v>2014</v>
      </c>
      <c r="C326" s="14" t="s">
        <v>2014</v>
      </c>
      <c r="D326" s="16">
        <v>45770</v>
      </c>
      <c r="E326" s="16"/>
      <c r="F326" s="14" t="s">
        <v>2015</v>
      </c>
      <c r="G326" s="14">
        <v>0</v>
      </c>
      <c r="H326" s="14" t="s">
        <v>1963</v>
      </c>
      <c r="I326" s="15">
        <v>52.8</v>
      </c>
      <c r="J326" s="77">
        <v>2</v>
      </c>
      <c r="K326" s="92"/>
    </row>
    <row r="327" spans="1:11" ht="40" x14ac:dyDescent="0.25">
      <c r="A327" s="14" t="s">
        <v>1505</v>
      </c>
      <c r="B327" s="14" t="s">
        <v>2016</v>
      </c>
      <c r="C327" s="14" t="s">
        <v>2016</v>
      </c>
      <c r="D327" s="16">
        <v>45777</v>
      </c>
      <c r="E327" s="16"/>
      <c r="F327" s="14" t="s">
        <v>2017</v>
      </c>
      <c r="G327" s="14" t="s">
        <v>2018</v>
      </c>
      <c r="H327" s="14" t="s">
        <v>2019</v>
      </c>
      <c r="I327" s="15">
        <v>491</v>
      </c>
      <c r="J327" s="77">
        <v>2</v>
      </c>
      <c r="K327" s="92"/>
    </row>
    <row r="328" spans="1:11" ht="40" x14ac:dyDescent="0.25">
      <c r="A328" s="14" t="s">
        <v>1505</v>
      </c>
      <c r="B328" s="14" t="s">
        <v>2020</v>
      </c>
      <c r="C328" s="14" t="s">
        <v>2020</v>
      </c>
      <c r="D328" s="16">
        <v>45777</v>
      </c>
      <c r="E328" s="16"/>
      <c r="F328" s="14" t="s">
        <v>2021</v>
      </c>
      <c r="G328" s="14">
        <v>0</v>
      </c>
      <c r="H328" s="14" t="s">
        <v>1822</v>
      </c>
      <c r="I328" s="15">
        <v>1728.8</v>
      </c>
      <c r="J328" s="77">
        <v>3</v>
      </c>
      <c r="K328" s="92"/>
    </row>
    <row r="329" spans="1:11" ht="40" x14ac:dyDescent="0.25">
      <c r="A329" s="14" t="s">
        <v>1505</v>
      </c>
      <c r="B329" s="14" t="s">
        <v>2022</v>
      </c>
      <c r="C329" s="14" t="s">
        <v>2022</v>
      </c>
      <c r="D329" s="16">
        <v>45777</v>
      </c>
      <c r="E329" s="16"/>
      <c r="F329" s="14" t="s">
        <v>2023</v>
      </c>
      <c r="G329" s="14">
        <v>0</v>
      </c>
      <c r="H329" s="14" t="s">
        <v>1822</v>
      </c>
      <c r="I329" s="15">
        <v>944.8</v>
      </c>
      <c r="J329" s="77">
        <v>3</v>
      </c>
      <c r="K329" s="92"/>
    </row>
    <row r="330" spans="1:11" ht="40" x14ac:dyDescent="0.25">
      <c r="A330" s="14" t="s">
        <v>1505</v>
      </c>
      <c r="B330" s="14" t="s">
        <v>2024</v>
      </c>
      <c r="C330" s="14" t="s">
        <v>2024</v>
      </c>
      <c r="D330" s="16">
        <v>45777</v>
      </c>
      <c r="E330" s="16"/>
      <c r="F330" s="14" t="s">
        <v>2025</v>
      </c>
      <c r="G330" s="14">
        <v>0</v>
      </c>
      <c r="H330" s="14" t="s">
        <v>1822</v>
      </c>
      <c r="I330" s="15">
        <v>1352.8</v>
      </c>
      <c r="J330" s="77">
        <v>3</v>
      </c>
      <c r="K330" s="92"/>
    </row>
    <row r="331" spans="1:11" ht="12.5" x14ac:dyDescent="0.25">
      <c r="A331" s="14" t="s">
        <v>1505</v>
      </c>
      <c r="B331" s="14" t="s">
        <v>1760</v>
      </c>
      <c r="C331" s="14" t="s">
        <v>1760</v>
      </c>
      <c r="D331" s="16">
        <v>45777</v>
      </c>
      <c r="E331" s="16"/>
      <c r="F331" s="14" t="s">
        <v>2026</v>
      </c>
      <c r="G331" s="14">
        <v>0</v>
      </c>
      <c r="H331" s="14" t="s">
        <v>1556</v>
      </c>
      <c r="I331" s="15">
        <v>9.75</v>
      </c>
      <c r="J331" s="77">
        <v>2</v>
      </c>
      <c r="K331" s="92"/>
    </row>
    <row r="332" spans="1:11" ht="50" x14ac:dyDescent="0.25">
      <c r="A332" s="14" t="s">
        <v>1505</v>
      </c>
      <c r="B332" s="14" t="s">
        <v>2027</v>
      </c>
      <c r="C332" s="14" t="s">
        <v>2027</v>
      </c>
      <c r="D332" s="16">
        <v>45777</v>
      </c>
      <c r="E332" s="16"/>
      <c r="F332" s="14" t="s">
        <v>2028</v>
      </c>
      <c r="G332" s="14" t="s">
        <v>1995</v>
      </c>
      <c r="H332" s="14" t="s">
        <v>1996</v>
      </c>
      <c r="I332" s="15">
        <v>135.06</v>
      </c>
      <c r="J332" s="77">
        <v>2</v>
      </c>
      <c r="K332" s="92"/>
    </row>
    <row r="333" spans="1:11" ht="50" x14ac:dyDescent="0.25">
      <c r="A333" s="14" t="s">
        <v>1505</v>
      </c>
      <c r="B333" s="14" t="s">
        <v>2027</v>
      </c>
      <c r="C333" s="14" t="s">
        <v>2027</v>
      </c>
      <c r="D333" s="16">
        <v>45777</v>
      </c>
      <c r="E333" s="16"/>
      <c r="F333" s="14" t="s">
        <v>2029</v>
      </c>
      <c r="G333" s="14" t="s">
        <v>1995</v>
      </c>
      <c r="H333" s="14" t="s">
        <v>1996</v>
      </c>
      <c r="I333" s="15">
        <v>135.06</v>
      </c>
      <c r="J333" s="77">
        <v>2</v>
      </c>
      <c r="K333" s="92"/>
    </row>
    <row r="334" spans="1:11" ht="40" x14ac:dyDescent="0.25">
      <c r="A334" s="14" t="s">
        <v>1505</v>
      </c>
      <c r="B334" s="14" t="s">
        <v>2030</v>
      </c>
      <c r="C334" s="14" t="s">
        <v>2030</v>
      </c>
      <c r="D334" s="16">
        <v>45782</v>
      </c>
      <c r="E334" s="16"/>
      <c r="F334" s="14" t="s">
        <v>2031</v>
      </c>
      <c r="G334" s="14" t="s">
        <v>1784</v>
      </c>
      <c r="H334" s="14" t="s">
        <v>1785</v>
      </c>
      <c r="I334" s="15">
        <v>247.5</v>
      </c>
      <c r="J334" s="77">
        <v>3</v>
      </c>
      <c r="K334" s="92"/>
    </row>
    <row r="335" spans="1:11" ht="40" x14ac:dyDescent="0.25">
      <c r="A335" s="14" t="s">
        <v>1505</v>
      </c>
      <c r="B335" s="14" t="s">
        <v>2032</v>
      </c>
      <c r="C335" s="14" t="s">
        <v>2032</v>
      </c>
      <c r="D335" s="16">
        <v>45782</v>
      </c>
      <c r="E335" s="16"/>
      <c r="F335" s="14" t="s">
        <v>2033</v>
      </c>
      <c r="G335" s="14">
        <v>0</v>
      </c>
      <c r="H335" s="14" t="s">
        <v>1944</v>
      </c>
      <c r="I335" s="15">
        <v>1788</v>
      </c>
      <c r="J335" s="77">
        <v>2</v>
      </c>
      <c r="K335" s="92"/>
    </row>
    <row r="336" spans="1:11" ht="40" x14ac:dyDescent="0.25">
      <c r="A336" s="14" t="s">
        <v>1505</v>
      </c>
      <c r="B336" s="14" t="s">
        <v>2034</v>
      </c>
      <c r="C336" s="14" t="s">
        <v>2034</v>
      </c>
      <c r="D336" s="16">
        <v>45782</v>
      </c>
      <c r="E336" s="16"/>
      <c r="F336" s="14" t="s">
        <v>2035</v>
      </c>
      <c r="G336" s="14">
        <v>0</v>
      </c>
      <c r="H336" s="14" t="s">
        <v>1944</v>
      </c>
      <c r="I336" s="15">
        <v>602</v>
      </c>
      <c r="J336" s="77">
        <v>2</v>
      </c>
      <c r="K336" s="92"/>
    </row>
    <row r="337" spans="1:11" ht="40" x14ac:dyDescent="0.25">
      <c r="A337" s="14" t="s">
        <v>1505</v>
      </c>
      <c r="B337" s="14" t="s">
        <v>2036</v>
      </c>
      <c r="C337" s="14" t="s">
        <v>2036</v>
      </c>
      <c r="D337" s="16">
        <v>45783</v>
      </c>
      <c r="E337" s="16"/>
      <c r="F337" s="14" t="s">
        <v>2037</v>
      </c>
      <c r="G337" s="14" t="s">
        <v>1772</v>
      </c>
      <c r="H337" s="14" t="s">
        <v>1773</v>
      </c>
      <c r="I337" s="15">
        <v>352</v>
      </c>
      <c r="J337" s="77">
        <v>3</v>
      </c>
      <c r="K337" s="92"/>
    </row>
    <row r="338" spans="1:11" ht="40" x14ac:dyDescent="0.25">
      <c r="A338" s="14" t="s">
        <v>1505</v>
      </c>
      <c r="B338" s="14" t="s">
        <v>2038</v>
      </c>
      <c r="C338" s="14" t="s">
        <v>2038</v>
      </c>
      <c r="D338" s="16">
        <v>45786</v>
      </c>
      <c r="E338" s="16"/>
      <c r="F338" s="14" t="s">
        <v>2039</v>
      </c>
      <c r="G338" s="14">
        <v>0</v>
      </c>
      <c r="H338" s="14" t="s">
        <v>1822</v>
      </c>
      <c r="I338" s="15">
        <v>725.94</v>
      </c>
      <c r="J338" s="77">
        <v>3</v>
      </c>
      <c r="K338" s="92"/>
    </row>
    <row r="339" spans="1:11" ht="40" x14ac:dyDescent="0.25">
      <c r="A339" s="14" t="s">
        <v>1505</v>
      </c>
      <c r="B339" s="14" t="s">
        <v>2040</v>
      </c>
      <c r="C339" s="14" t="s">
        <v>2040</v>
      </c>
      <c r="D339" s="16">
        <v>45797</v>
      </c>
      <c r="E339" s="16"/>
      <c r="F339" s="14" t="s">
        <v>2041</v>
      </c>
      <c r="G339" s="14" t="s">
        <v>1772</v>
      </c>
      <c r="H339" s="14" t="s">
        <v>1773</v>
      </c>
      <c r="I339" s="15">
        <v>360</v>
      </c>
      <c r="J339" s="77">
        <v>3</v>
      </c>
      <c r="K339" s="92"/>
    </row>
    <row r="340" spans="1:11" ht="40" x14ac:dyDescent="0.25">
      <c r="A340" s="14" t="s">
        <v>1505</v>
      </c>
      <c r="B340" s="14" t="s">
        <v>2042</v>
      </c>
      <c r="C340" s="14" t="s">
        <v>2042</v>
      </c>
      <c r="D340" s="16">
        <v>45799</v>
      </c>
      <c r="E340" s="16"/>
      <c r="F340" s="14" t="s">
        <v>2043</v>
      </c>
      <c r="G340" s="14">
        <v>0</v>
      </c>
      <c r="H340" s="14" t="s">
        <v>1963</v>
      </c>
      <c r="I340" s="15">
        <v>1073.8800000000001</v>
      </c>
      <c r="J340" s="77">
        <v>2</v>
      </c>
      <c r="K340" s="92"/>
    </row>
    <row r="341" spans="1:11" ht="40" x14ac:dyDescent="0.25">
      <c r="A341" s="14" t="s">
        <v>1505</v>
      </c>
      <c r="B341" s="14" t="s">
        <v>2044</v>
      </c>
      <c r="C341" s="14" t="s">
        <v>2044</v>
      </c>
      <c r="D341" s="16">
        <v>45804</v>
      </c>
      <c r="E341" s="16"/>
      <c r="F341" s="14" t="s">
        <v>2045</v>
      </c>
      <c r="G341" s="14" t="s">
        <v>2018</v>
      </c>
      <c r="H341" s="14" t="s">
        <v>2019</v>
      </c>
      <c r="I341" s="15">
        <v>1459.27</v>
      </c>
      <c r="J341" s="77">
        <v>2</v>
      </c>
      <c r="K341" s="92"/>
    </row>
    <row r="342" spans="1:11" ht="40" x14ac:dyDescent="0.25">
      <c r="A342" s="14" t="s">
        <v>1505</v>
      </c>
      <c r="B342" s="14" t="s">
        <v>2044</v>
      </c>
      <c r="C342" s="14" t="s">
        <v>2044</v>
      </c>
      <c r="D342" s="16">
        <v>45804</v>
      </c>
      <c r="E342" s="16"/>
      <c r="F342" s="14" t="s">
        <v>2046</v>
      </c>
      <c r="G342" s="14" t="s">
        <v>2018</v>
      </c>
      <c r="H342" s="14" t="s">
        <v>2019</v>
      </c>
      <c r="I342" s="15">
        <v>564.78</v>
      </c>
      <c r="J342" s="77">
        <v>2</v>
      </c>
      <c r="K342" s="92"/>
    </row>
    <row r="343" spans="1:11" ht="12.5" x14ac:dyDescent="0.25">
      <c r="A343" s="14" t="s">
        <v>1505</v>
      </c>
      <c r="B343" s="14" t="s">
        <v>2047</v>
      </c>
      <c r="C343" s="14" t="s">
        <v>2047</v>
      </c>
      <c r="D343" s="16">
        <v>45808</v>
      </c>
      <c r="E343" s="16"/>
      <c r="F343" s="14" t="s">
        <v>2048</v>
      </c>
      <c r="G343" s="14">
        <v>0</v>
      </c>
      <c r="H343" s="14" t="s">
        <v>1556</v>
      </c>
      <c r="I343" s="15">
        <v>28.3</v>
      </c>
      <c r="J343" s="77">
        <v>2</v>
      </c>
      <c r="K343" s="92"/>
    </row>
    <row r="344" spans="1:11" ht="40" x14ac:dyDescent="0.25">
      <c r="A344" s="14" t="s">
        <v>1505</v>
      </c>
      <c r="B344" s="14" t="s">
        <v>2049</v>
      </c>
      <c r="C344" s="14" t="s">
        <v>2049</v>
      </c>
      <c r="D344" s="16">
        <v>45811</v>
      </c>
      <c r="E344" s="16"/>
      <c r="F344" s="14" t="s">
        <v>2050</v>
      </c>
      <c r="G344" s="14" t="s">
        <v>1772</v>
      </c>
      <c r="H344" s="14" t="s">
        <v>1773</v>
      </c>
      <c r="I344" s="15">
        <v>246.5</v>
      </c>
      <c r="J344" s="77">
        <v>3</v>
      </c>
      <c r="K344" s="92"/>
    </row>
    <row r="345" spans="1:11" ht="40" x14ac:dyDescent="0.25">
      <c r="A345" s="14" t="s">
        <v>1505</v>
      </c>
      <c r="B345" s="14" t="s">
        <v>2051</v>
      </c>
      <c r="C345" s="14" t="s">
        <v>2051</v>
      </c>
      <c r="D345" s="16">
        <v>45812</v>
      </c>
      <c r="E345" s="16"/>
      <c r="F345" s="14" t="s">
        <v>2052</v>
      </c>
      <c r="G345" s="14" t="s">
        <v>1784</v>
      </c>
      <c r="H345" s="14" t="s">
        <v>1785</v>
      </c>
      <c r="I345" s="15">
        <v>72.239999999999995</v>
      </c>
      <c r="J345" s="77">
        <v>3</v>
      </c>
      <c r="K345" s="92"/>
    </row>
    <row r="346" spans="1:11" ht="40" x14ac:dyDescent="0.25">
      <c r="A346" s="14" t="s">
        <v>1505</v>
      </c>
      <c r="B346" s="14" t="s">
        <v>2053</v>
      </c>
      <c r="C346" s="14" t="s">
        <v>2053</v>
      </c>
      <c r="D346" s="16">
        <v>45814</v>
      </c>
      <c r="E346" s="16"/>
      <c r="F346" s="14" t="s">
        <v>2054</v>
      </c>
      <c r="G346" s="14" t="s">
        <v>1995</v>
      </c>
      <c r="H346" s="14" t="s">
        <v>1996</v>
      </c>
      <c r="I346" s="15">
        <v>52.44</v>
      </c>
      <c r="J346" s="77">
        <v>2</v>
      </c>
      <c r="K346" s="92"/>
    </row>
    <row r="347" spans="1:11" ht="40" x14ac:dyDescent="0.25">
      <c r="A347" s="14" t="s">
        <v>1505</v>
      </c>
      <c r="B347" s="14" t="s">
        <v>2053</v>
      </c>
      <c r="C347" s="14" t="s">
        <v>2053</v>
      </c>
      <c r="D347" s="16">
        <v>45814</v>
      </c>
      <c r="E347" s="16"/>
      <c r="F347" s="14" t="s">
        <v>2055</v>
      </c>
      <c r="G347" s="14" t="s">
        <v>1995</v>
      </c>
      <c r="H347" s="14" t="s">
        <v>1996</v>
      </c>
      <c r="I347" s="15">
        <v>52.44</v>
      </c>
      <c r="J347" s="77">
        <v>2</v>
      </c>
      <c r="K347" s="92"/>
    </row>
    <row r="348" spans="1:11" ht="40" x14ac:dyDescent="0.25">
      <c r="A348" s="14" t="s">
        <v>1505</v>
      </c>
      <c r="B348" s="14" t="s">
        <v>2053</v>
      </c>
      <c r="C348" s="14" t="s">
        <v>2053</v>
      </c>
      <c r="D348" s="16">
        <v>45814</v>
      </c>
      <c r="E348" s="16"/>
      <c r="F348" s="14" t="s">
        <v>2056</v>
      </c>
      <c r="G348" s="14" t="s">
        <v>1995</v>
      </c>
      <c r="H348" s="14" t="s">
        <v>1996</v>
      </c>
      <c r="I348" s="15">
        <v>52.44</v>
      </c>
      <c r="J348" s="77">
        <v>2</v>
      </c>
      <c r="K348" s="92"/>
    </row>
    <row r="349" spans="1:11" ht="40" x14ac:dyDescent="0.25">
      <c r="A349" s="14" t="s">
        <v>1505</v>
      </c>
      <c r="B349" s="14" t="s">
        <v>2053</v>
      </c>
      <c r="C349" s="14" t="s">
        <v>2053</v>
      </c>
      <c r="D349" s="16">
        <v>45814</v>
      </c>
      <c r="E349" s="16"/>
      <c r="F349" s="14" t="s">
        <v>2057</v>
      </c>
      <c r="G349" s="14" t="s">
        <v>1995</v>
      </c>
      <c r="H349" s="14" t="s">
        <v>1996</v>
      </c>
      <c r="I349" s="15">
        <v>52.43</v>
      </c>
      <c r="J349" s="77">
        <v>2</v>
      </c>
      <c r="K349" s="92"/>
    </row>
    <row r="350" spans="1:11" ht="40" x14ac:dyDescent="0.25">
      <c r="A350" s="14" t="s">
        <v>1505</v>
      </c>
      <c r="B350" s="14" t="s">
        <v>2058</v>
      </c>
      <c r="C350" s="14" t="s">
        <v>2058</v>
      </c>
      <c r="D350" s="16">
        <v>45814</v>
      </c>
      <c r="E350" s="16"/>
      <c r="F350" s="14" t="s">
        <v>2059</v>
      </c>
      <c r="G350" s="14" t="s">
        <v>1995</v>
      </c>
      <c r="H350" s="14" t="s">
        <v>1996</v>
      </c>
      <c r="I350" s="15">
        <v>265.95</v>
      </c>
      <c r="J350" s="77">
        <v>2</v>
      </c>
      <c r="K350" s="92"/>
    </row>
    <row r="351" spans="1:11" ht="40" x14ac:dyDescent="0.25">
      <c r="A351" s="14" t="s">
        <v>1505</v>
      </c>
      <c r="B351" s="14" t="s">
        <v>2058</v>
      </c>
      <c r="C351" s="14" t="s">
        <v>2058</v>
      </c>
      <c r="D351" s="16">
        <v>45814</v>
      </c>
      <c r="E351" s="16"/>
      <c r="F351" s="14" t="s">
        <v>2060</v>
      </c>
      <c r="G351" s="14" t="s">
        <v>1995</v>
      </c>
      <c r="H351" s="14" t="s">
        <v>1996</v>
      </c>
      <c r="I351" s="15">
        <v>265.95</v>
      </c>
      <c r="J351" s="77">
        <v>2</v>
      </c>
      <c r="K351" s="92"/>
    </row>
    <row r="352" spans="1:11" ht="40" x14ac:dyDescent="0.25">
      <c r="A352" s="14" t="s">
        <v>1505</v>
      </c>
      <c r="B352" s="14" t="s">
        <v>2061</v>
      </c>
      <c r="C352" s="14" t="s">
        <v>2061</v>
      </c>
      <c r="D352" s="16">
        <v>45820</v>
      </c>
      <c r="E352" s="16"/>
      <c r="F352" s="14" t="s">
        <v>2062</v>
      </c>
      <c r="G352" s="14">
        <v>0</v>
      </c>
      <c r="H352" s="14" t="s">
        <v>1944</v>
      </c>
      <c r="I352" s="15">
        <v>282.75</v>
      </c>
      <c r="J352" s="77">
        <v>2</v>
      </c>
      <c r="K352" s="92"/>
    </row>
    <row r="353" spans="1:11" ht="50" x14ac:dyDescent="0.25">
      <c r="A353" s="14" t="s">
        <v>1505</v>
      </c>
      <c r="B353" s="14" t="s">
        <v>2061</v>
      </c>
      <c r="C353" s="14" t="s">
        <v>2061</v>
      </c>
      <c r="D353" s="16">
        <v>45820</v>
      </c>
      <c r="E353" s="16"/>
      <c r="F353" s="14" t="s">
        <v>2063</v>
      </c>
      <c r="G353" s="14">
        <v>0</v>
      </c>
      <c r="H353" s="14" t="s">
        <v>1944</v>
      </c>
      <c r="I353" s="15">
        <v>282.75</v>
      </c>
      <c r="J353" s="77">
        <v>2</v>
      </c>
      <c r="K353" s="92"/>
    </row>
    <row r="354" spans="1:11" ht="50" x14ac:dyDescent="0.25">
      <c r="A354" s="14" t="s">
        <v>1505</v>
      </c>
      <c r="B354" s="14" t="s">
        <v>2064</v>
      </c>
      <c r="C354" s="14" t="s">
        <v>2064</v>
      </c>
      <c r="D354" s="16">
        <v>45820</v>
      </c>
      <c r="E354" s="16"/>
      <c r="F354" s="14" t="s">
        <v>2065</v>
      </c>
      <c r="G354" s="14">
        <v>0</v>
      </c>
      <c r="H354" s="14" t="s">
        <v>1944</v>
      </c>
      <c r="I354" s="15">
        <v>648.76</v>
      </c>
      <c r="J354" s="77">
        <v>2</v>
      </c>
      <c r="K354" s="92"/>
    </row>
    <row r="355" spans="1:11" ht="50" x14ac:dyDescent="0.25">
      <c r="A355" s="14" t="s">
        <v>1505</v>
      </c>
      <c r="B355" s="14" t="s">
        <v>2064</v>
      </c>
      <c r="C355" s="14" t="s">
        <v>2064</v>
      </c>
      <c r="D355" s="16">
        <v>45820</v>
      </c>
      <c r="E355" s="16"/>
      <c r="F355" s="14" t="s">
        <v>2066</v>
      </c>
      <c r="G355" s="14">
        <v>0</v>
      </c>
      <c r="H355" s="14" t="s">
        <v>1944</v>
      </c>
      <c r="I355" s="15">
        <v>648.76</v>
      </c>
      <c r="J355" s="77">
        <v>2</v>
      </c>
      <c r="K355" s="92"/>
    </row>
    <row r="356" spans="1:11" ht="50" x14ac:dyDescent="0.25">
      <c r="A356" s="14" t="s">
        <v>1505</v>
      </c>
      <c r="B356" s="14" t="s">
        <v>2067</v>
      </c>
      <c r="C356" s="14" t="s">
        <v>2067</v>
      </c>
      <c r="D356" s="16">
        <v>45820</v>
      </c>
      <c r="E356" s="16"/>
      <c r="F356" s="14" t="s">
        <v>2068</v>
      </c>
      <c r="G356" s="14">
        <v>0</v>
      </c>
      <c r="H356" s="14" t="s">
        <v>1944</v>
      </c>
      <c r="I356" s="15">
        <v>678.35</v>
      </c>
      <c r="J356" s="77">
        <v>2</v>
      </c>
      <c r="K356" s="92"/>
    </row>
    <row r="357" spans="1:11" ht="50" x14ac:dyDescent="0.25">
      <c r="A357" s="14" t="s">
        <v>1505</v>
      </c>
      <c r="B357" s="14" t="s">
        <v>2067</v>
      </c>
      <c r="C357" s="14" t="s">
        <v>2067</v>
      </c>
      <c r="D357" s="16">
        <v>45820</v>
      </c>
      <c r="E357" s="16"/>
      <c r="F357" s="14" t="s">
        <v>2069</v>
      </c>
      <c r="G357" s="14">
        <v>0</v>
      </c>
      <c r="H357" s="14" t="s">
        <v>1944</v>
      </c>
      <c r="I357" s="15">
        <v>678.35</v>
      </c>
      <c r="J357" s="77">
        <v>2</v>
      </c>
      <c r="K357" s="92"/>
    </row>
    <row r="358" spans="1:11" ht="40" x14ac:dyDescent="0.25">
      <c r="A358" s="14" t="s">
        <v>1505</v>
      </c>
      <c r="B358" s="14" t="s">
        <v>2070</v>
      </c>
      <c r="C358" s="14" t="s">
        <v>2070</v>
      </c>
      <c r="D358" s="16">
        <v>45825</v>
      </c>
      <c r="E358" s="16"/>
      <c r="F358" s="14" t="s">
        <v>2071</v>
      </c>
      <c r="G358" s="14" t="s">
        <v>1772</v>
      </c>
      <c r="H358" s="14" t="s">
        <v>1773</v>
      </c>
      <c r="I358" s="15">
        <v>62.15</v>
      </c>
      <c r="J358" s="77">
        <v>3</v>
      </c>
      <c r="K358" s="92"/>
    </row>
    <row r="359" spans="1:11" ht="12.5" x14ac:dyDescent="0.25">
      <c r="A359" s="14" t="s">
        <v>1505</v>
      </c>
      <c r="B359" s="14" t="s">
        <v>2072</v>
      </c>
      <c r="C359" s="14" t="s">
        <v>2072</v>
      </c>
      <c r="D359" s="16">
        <v>45838</v>
      </c>
      <c r="E359" s="16"/>
      <c r="F359" s="14" t="s">
        <v>2073</v>
      </c>
      <c r="G359" s="14">
        <v>0</v>
      </c>
      <c r="H359" s="14" t="s">
        <v>1556</v>
      </c>
      <c r="I359" s="15">
        <v>62</v>
      </c>
      <c r="J359" s="77">
        <v>2</v>
      </c>
      <c r="K359" s="92"/>
    </row>
    <row r="360" spans="1:11" ht="50" x14ac:dyDescent="0.25">
      <c r="A360" s="14" t="s">
        <v>1505</v>
      </c>
      <c r="B360" s="14" t="s">
        <v>2074</v>
      </c>
      <c r="C360" s="14" t="s">
        <v>2074</v>
      </c>
      <c r="D360" s="16">
        <v>45708</v>
      </c>
      <c r="E360" s="16"/>
      <c r="F360" s="14" t="s">
        <v>2075</v>
      </c>
      <c r="G360" s="14">
        <v>0</v>
      </c>
      <c r="H360" s="14" t="s">
        <v>1963</v>
      </c>
      <c r="I360" s="15">
        <v>158.13999999999999</v>
      </c>
      <c r="J360" s="77">
        <v>2</v>
      </c>
      <c r="K360" s="92"/>
    </row>
    <row r="361" spans="1:11" ht="40" x14ac:dyDescent="0.25">
      <c r="A361" s="14" t="s">
        <v>1505</v>
      </c>
      <c r="B361" s="14" t="s">
        <v>2076</v>
      </c>
      <c r="C361" s="14" t="s">
        <v>2076</v>
      </c>
      <c r="D361" s="16">
        <v>45708</v>
      </c>
      <c r="E361" s="16"/>
      <c r="F361" s="14" t="s">
        <v>2077</v>
      </c>
      <c r="G361" s="14">
        <v>0</v>
      </c>
      <c r="H361" s="14" t="s">
        <v>1963</v>
      </c>
      <c r="I361" s="15">
        <v>67.09</v>
      </c>
      <c r="J361" s="77">
        <v>2</v>
      </c>
      <c r="K361" s="92"/>
    </row>
    <row r="362" spans="1:11" ht="50" x14ac:dyDescent="0.25">
      <c r="A362" s="14" t="s">
        <v>1505</v>
      </c>
      <c r="B362" s="14" t="s">
        <v>2078</v>
      </c>
      <c r="C362" s="14" t="s">
        <v>2078</v>
      </c>
      <c r="D362" s="16">
        <v>45695</v>
      </c>
      <c r="E362" s="16"/>
      <c r="F362" s="14" t="s">
        <v>2079</v>
      </c>
      <c r="G362" s="14">
        <v>0</v>
      </c>
      <c r="H362" s="14" t="s">
        <v>2080</v>
      </c>
      <c r="I362" s="15">
        <v>189.9</v>
      </c>
      <c r="J362" s="77">
        <v>2</v>
      </c>
      <c r="K362" s="92"/>
    </row>
    <row r="363" spans="1:11" ht="50" x14ac:dyDescent="0.25">
      <c r="A363" s="14" t="s">
        <v>1505</v>
      </c>
      <c r="B363" s="14" t="s">
        <v>2078</v>
      </c>
      <c r="C363" s="14" t="s">
        <v>2078</v>
      </c>
      <c r="D363" s="16">
        <v>45695</v>
      </c>
      <c r="E363" s="16"/>
      <c r="F363" s="14" t="s">
        <v>2081</v>
      </c>
      <c r="G363" s="14">
        <v>0</v>
      </c>
      <c r="H363" s="14" t="s">
        <v>2080</v>
      </c>
      <c r="I363" s="15">
        <v>189.9</v>
      </c>
      <c r="J363" s="77">
        <v>2</v>
      </c>
      <c r="K363" s="92"/>
    </row>
    <row r="364" spans="1:11" ht="50" x14ac:dyDescent="0.25">
      <c r="A364" s="14" t="s">
        <v>1505</v>
      </c>
      <c r="B364" s="14" t="s">
        <v>2078</v>
      </c>
      <c r="C364" s="14" t="s">
        <v>2078</v>
      </c>
      <c r="D364" s="16">
        <v>45695</v>
      </c>
      <c r="E364" s="16"/>
      <c r="F364" s="14" t="s">
        <v>2082</v>
      </c>
      <c r="G364" s="14">
        <v>0</v>
      </c>
      <c r="H364" s="14" t="s">
        <v>2080</v>
      </c>
      <c r="I364" s="15">
        <v>189.9</v>
      </c>
      <c r="J364" s="77">
        <v>2</v>
      </c>
      <c r="K364" s="92"/>
    </row>
    <row r="365" spans="1:11" ht="40" x14ac:dyDescent="0.25">
      <c r="A365" s="14" t="s">
        <v>1505</v>
      </c>
      <c r="B365" s="14" t="s">
        <v>2083</v>
      </c>
      <c r="C365" s="14" t="s">
        <v>2083</v>
      </c>
      <c r="D365" s="16">
        <v>45687</v>
      </c>
      <c r="E365" s="16"/>
      <c r="F365" s="14" t="s">
        <v>2084</v>
      </c>
      <c r="G365" s="14">
        <v>0</v>
      </c>
      <c r="H365" s="14" t="s">
        <v>1963</v>
      </c>
      <c r="I365" s="15">
        <v>86.88</v>
      </c>
      <c r="J365" s="77">
        <v>2</v>
      </c>
      <c r="K365" s="92"/>
    </row>
    <row r="366" spans="1:11" ht="40" x14ac:dyDescent="0.25">
      <c r="A366" s="14" t="s">
        <v>1505</v>
      </c>
      <c r="B366" s="14" t="s">
        <v>2085</v>
      </c>
      <c r="C366" s="14" t="s">
        <v>2085</v>
      </c>
      <c r="D366" s="16">
        <v>45702</v>
      </c>
      <c r="E366" s="16"/>
      <c r="F366" s="14" t="s">
        <v>2086</v>
      </c>
      <c r="G366" s="14" t="s">
        <v>1986</v>
      </c>
      <c r="H366" s="14" t="s">
        <v>1987</v>
      </c>
      <c r="I366" s="15">
        <v>2606.85</v>
      </c>
      <c r="J366" s="77">
        <v>2</v>
      </c>
      <c r="K366" s="92"/>
    </row>
    <row r="367" spans="1:11" ht="40" x14ac:dyDescent="0.25">
      <c r="A367" s="14" t="s">
        <v>1505</v>
      </c>
      <c r="B367" s="14" t="s">
        <v>2087</v>
      </c>
      <c r="C367" s="14" t="s">
        <v>2087</v>
      </c>
      <c r="D367" s="16">
        <v>45715</v>
      </c>
      <c r="E367" s="16"/>
      <c r="F367" s="14" t="s">
        <v>2088</v>
      </c>
      <c r="G367" s="14">
        <v>0</v>
      </c>
      <c r="H367" s="14" t="s">
        <v>1990</v>
      </c>
      <c r="I367" s="15">
        <v>2278.5</v>
      </c>
      <c r="J367" s="77">
        <v>3</v>
      </c>
      <c r="K367" s="92"/>
    </row>
    <row r="368" spans="1:11" ht="40" x14ac:dyDescent="0.25">
      <c r="A368" s="14" t="s">
        <v>1505</v>
      </c>
      <c r="B368" s="14" t="s">
        <v>2089</v>
      </c>
      <c r="C368" s="14" t="s">
        <v>2089</v>
      </c>
      <c r="D368" s="16">
        <v>45722</v>
      </c>
      <c r="E368" s="16"/>
      <c r="F368" s="14" t="s">
        <v>2090</v>
      </c>
      <c r="G368" s="14">
        <v>0</v>
      </c>
      <c r="H368" s="14" t="s">
        <v>1990</v>
      </c>
      <c r="I368" s="15">
        <v>2136.2199999999998</v>
      </c>
      <c r="J368" s="77">
        <v>3</v>
      </c>
      <c r="K368" s="92"/>
    </row>
    <row r="369" spans="1:11" ht="40" x14ac:dyDescent="0.25">
      <c r="A369" s="14" t="s">
        <v>1505</v>
      </c>
      <c r="B369" s="14" t="s">
        <v>2091</v>
      </c>
      <c r="C369" s="14" t="s">
        <v>2091</v>
      </c>
      <c r="D369" s="16">
        <v>45728</v>
      </c>
      <c r="E369" s="16"/>
      <c r="F369" s="14" t="s">
        <v>2092</v>
      </c>
      <c r="G369" s="14">
        <v>0</v>
      </c>
      <c r="H369" s="14" t="s">
        <v>1990</v>
      </c>
      <c r="I369" s="15">
        <v>2339.39</v>
      </c>
      <c r="J369" s="77">
        <v>3</v>
      </c>
      <c r="K369" s="92"/>
    </row>
    <row r="370" spans="1:11" ht="40" x14ac:dyDescent="0.25">
      <c r="A370" s="14" t="s">
        <v>1505</v>
      </c>
      <c r="B370" s="14" t="s">
        <v>2093</v>
      </c>
      <c r="C370" s="14" t="s">
        <v>2093</v>
      </c>
      <c r="D370" s="16">
        <v>45727</v>
      </c>
      <c r="E370" s="16"/>
      <c r="F370" s="14" t="s">
        <v>2094</v>
      </c>
      <c r="G370" s="14">
        <v>0</v>
      </c>
      <c r="H370" s="14" t="s">
        <v>1963</v>
      </c>
      <c r="I370" s="15">
        <v>797.97</v>
      </c>
      <c r="J370" s="77">
        <v>2</v>
      </c>
      <c r="K370" s="92"/>
    </row>
    <row r="371" spans="1:11" ht="50" x14ac:dyDescent="0.25">
      <c r="A371" s="14" t="s">
        <v>1505</v>
      </c>
      <c r="B371" s="14" t="s">
        <v>2095</v>
      </c>
      <c r="C371" s="14" t="s">
        <v>2095</v>
      </c>
      <c r="D371" s="16">
        <v>45722</v>
      </c>
      <c r="E371" s="16"/>
      <c r="F371" s="14" t="s">
        <v>2096</v>
      </c>
      <c r="G371" s="14">
        <v>0</v>
      </c>
      <c r="H371" s="14" t="s">
        <v>2097</v>
      </c>
      <c r="I371" s="15">
        <v>1617.86</v>
      </c>
      <c r="J371" s="77">
        <v>2</v>
      </c>
      <c r="K371" s="92"/>
    </row>
    <row r="372" spans="1:11" ht="50" x14ac:dyDescent="0.25">
      <c r="A372" s="14" t="s">
        <v>1505</v>
      </c>
      <c r="B372" s="14" t="s">
        <v>2098</v>
      </c>
      <c r="C372" s="14" t="s">
        <v>2098</v>
      </c>
      <c r="D372" s="16">
        <v>45730</v>
      </c>
      <c r="E372" s="16"/>
      <c r="F372" s="14" t="s">
        <v>2099</v>
      </c>
      <c r="G372" s="14">
        <v>0</v>
      </c>
      <c r="H372" s="14" t="s">
        <v>2097</v>
      </c>
      <c r="I372" s="15">
        <v>374</v>
      </c>
      <c r="J372" s="77">
        <v>2</v>
      </c>
      <c r="K372" s="92"/>
    </row>
    <row r="373" spans="1:11" ht="40" x14ac:dyDescent="0.25">
      <c r="A373" s="14" t="s">
        <v>1505</v>
      </c>
      <c r="B373" s="14" t="s">
        <v>2100</v>
      </c>
      <c r="C373" s="14" t="s">
        <v>2100</v>
      </c>
      <c r="D373" s="16">
        <v>45712</v>
      </c>
      <c r="E373" s="16"/>
      <c r="F373" s="14" t="s">
        <v>2101</v>
      </c>
      <c r="G373" s="14" t="s">
        <v>2102</v>
      </c>
      <c r="H373" s="14" t="s">
        <v>2103</v>
      </c>
      <c r="I373" s="15">
        <v>7012.76</v>
      </c>
      <c r="J373" s="77">
        <v>3</v>
      </c>
      <c r="K373" s="92"/>
    </row>
    <row r="374" spans="1:11" ht="40" x14ac:dyDescent="0.25">
      <c r="A374" s="14" t="s">
        <v>1505</v>
      </c>
      <c r="B374" s="14" t="s">
        <v>2104</v>
      </c>
      <c r="C374" s="14" t="s">
        <v>2104</v>
      </c>
      <c r="D374" s="16">
        <v>45730</v>
      </c>
      <c r="E374" s="16"/>
      <c r="F374" s="14" t="s">
        <v>2105</v>
      </c>
      <c r="G374" s="14" t="s">
        <v>2102</v>
      </c>
      <c r="H374" s="14" t="s">
        <v>2103</v>
      </c>
      <c r="I374" s="15">
        <v>4428.92</v>
      </c>
      <c r="J374" s="77">
        <v>3</v>
      </c>
      <c r="K374" s="92"/>
    </row>
    <row r="375" spans="1:11" ht="40" x14ac:dyDescent="0.25">
      <c r="A375" s="14" t="s">
        <v>1505</v>
      </c>
      <c r="B375" s="14" t="s">
        <v>2106</v>
      </c>
      <c r="C375" s="14" t="s">
        <v>2106</v>
      </c>
      <c r="D375" s="16">
        <v>45692</v>
      </c>
      <c r="E375" s="16"/>
      <c r="F375" s="14" t="s">
        <v>2107</v>
      </c>
      <c r="G375" s="14" t="s">
        <v>1949</v>
      </c>
      <c r="H375" s="14" t="s">
        <v>1950</v>
      </c>
      <c r="I375" s="15">
        <v>1896.97</v>
      </c>
      <c r="J375" s="77">
        <v>3</v>
      </c>
      <c r="K375" s="92"/>
    </row>
    <row r="376" spans="1:11" ht="50" x14ac:dyDescent="0.25">
      <c r="A376" s="14" t="s">
        <v>1505</v>
      </c>
      <c r="B376" s="14" t="s">
        <v>2108</v>
      </c>
      <c r="C376" s="14" t="s">
        <v>2108</v>
      </c>
      <c r="D376" s="16">
        <v>45699</v>
      </c>
      <c r="E376" s="16"/>
      <c r="F376" s="14" t="s">
        <v>2109</v>
      </c>
      <c r="G376" s="14" t="s">
        <v>1949</v>
      </c>
      <c r="H376" s="14" t="s">
        <v>1950</v>
      </c>
      <c r="I376" s="15">
        <v>1427.07</v>
      </c>
      <c r="J376" s="77">
        <v>3</v>
      </c>
      <c r="K376" s="92"/>
    </row>
    <row r="377" spans="1:11" ht="40" x14ac:dyDescent="0.25">
      <c r="A377" s="14" t="s">
        <v>1505</v>
      </c>
      <c r="B377" s="14" t="s">
        <v>2110</v>
      </c>
      <c r="C377" s="14" t="s">
        <v>2110</v>
      </c>
      <c r="D377" s="16">
        <v>45709</v>
      </c>
      <c r="E377" s="16"/>
      <c r="F377" s="14" t="s">
        <v>2111</v>
      </c>
      <c r="G377" s="14" t="s">
        <v>1949</v>
      </c>
      <c r="H377" s="14" t="s">
        <v>1950</v>
      </c>
      <c r="I377" s="15">
        <v>1933.15</v>
      </c>
      <c r="J377" s="77">
        <v>3</v>
      </c>
      <c r="K377" s="92"/>
    </row>
    <row r="378" spans="1:11" ht="40" x14ac:dyDescent="0.25">
      <c r="A378" s="14" t="s">
        <v>1505</v>
      </c>
      <c r="B378" s="14" t="s">
        <v>2112</v>
      </c>
      <c r="C378" s="14" t="s">
        <v>2112</v>
      </c>
      <c r="D378" s="16">
        <v>45712</v>
      </c>
      <c r="E378" s="16"/>
      <c r="F378" s="14" t="s">
        <v>2113</v>
      </c>
      <c r="G378" s="14" t="s">
        <v>1949</v>
      </c>
      <c r="H378" s="14" t="s">
        <v>1950</v>
      </c>
      <c r="I378" s="15">
        <v>1057.8499999999999</v>
      </c>
      <c r="J378" s="77">
        <v>3</v>
      </c>
      <c r="K378" s="92"/>
    </row>
    <row r="379" spans="1:11" ht="40" x14ac:dyDescent="0.25">
      <c r="A379" s="14" t="s">
        <v>1505</v>
      </c>
      <c r="B379" s="14" t="s">
        <v>2114</v>
      </c>
      <c r="C379" s="14" t="s">
        <v>2114</v>
      </c>
      <c r="D379" s="16">
        <v>45756</v>
      </c>
      <c r="E379" s="16"/>
      <c r="F379" s="14" t="s">
        <v>2115</v>
      </c>
      <c r="G379" s="14" t="s">
        <v>1949</v>
      </c>
      <c r="H379" s="14" t="s">
        <v>1950</v>
      </c>
      <c r="I379" s="15">
        <v>3351.04</v>
      </c>
      <c r="J379" s="77">
        <v>3</v>
      </c>
      <c r="K379" s="92"/>
    </row>
    <row r="380" spans="1:11" ht="40" x14ac:dyDescent="0.25">
      <c r="A380" s="14" t="s">
        <v>1505</v>
      </c>
      <c r="B380" s="14" t="s">
        <v>2116</v>
      </c>
      <c r="C380" s="14" t="s">
        <v>2116</v>
      </c>
      <c r="D380" s="16">
        <v>45715</v>
      </c>
      <c r="E380" s="16"/>
      <c r="F380" s="14" t="s">
        <v>2117</v>
      </c>
      <c r="G380" s="14" t="s">
        <v>2118</v>
      </c>
      <c r="H380" s="14" t="s">
        <v>2119</v>
      </c>
      <c r="I380" s="15">
        <v>3300.36</v>
      </c>
      <c r="J380" s="77">
        <v>3</v>
      </c>
      <c r="K380" s="92"/>
    </row>
    <row r="381" spans="1:11" ht="40" x14ac:dyDescent="0.25">
      <c r="A381" s="14" t="s">
        <v>1505</v>
      </c>
      <c r="B381" s="14" t="s">
        <v>2120</v>
      </c>
      <c r="C381" s="14" t="s">
        <v>2120</v>
      </c>
      <c r="D381" s="16">
        <v>45722</v>
      </c>
      <c r="E381" s="16"/>
      <c r="F381" s="14" t="s">
        <v>2121</v>
      </c>
      <c r="G381" s="14" t="s">
        <v>2118</v>
      </c>
      <c r="H381" s="14" t="s">
        <v>2119</v>
      </c>
      <c r="I381" s="15">
        <v>2209.36</v>
      </c>
      <c r="J381" s="77">
        <v>3</v>
      </c>
      <c r="K381" s="92"/>
    </row>
    <row r="382" spans="1:11" ht="40" x14ac:dyDescent="0.25">
      <c r="A382" s="14" t="s">
        <v>1505</v>
      </c>
      <c r="B382" s="14" t="s">
        <v>2122</v>
      </c>
      <c r="C382" s="14" t="s">
        <v>2122</v>
      </c>
      <c r="D382" s="16">
        <v>45728</v>
      </c>
      <c r="E382" s="16"/>
      <c r="F382" s="14" t="s">
        <v>2123</v>
      </c>
      <c r="G382" s="14" t="s">
        <v>2118</v>
      </c>
      <c r="H382" s="14" t="s">
        <v>2119</v>
      </c>
      <c r="I382" s="15">
        <v>3219.33</v>
      </c>
      <c r="J382" s="77">
        <v>3</v>
      </c>
      <c r="K382" s="92"/>
    </row>
    <row r="383" spans="1:11" ht="40" x14ac:dyDescent="0.25">
      <c r="A383" s="14" t="s">
        <v>1505</v>
      </c>
      <c r="B383" s="14" t="s">
        <v>2124</v>
      </c>
      <c r="C383" s="14" t="s">
        <v>2124</v>
      </c>
      <c r="D383" s="16">
        <v>45743</v>
      </c>
      <c r="E383" s="16"/>
      <c r="F383" s="14" t="s">
        <v>2125</v>
      </c>
      <c r="G383" s="14" t="s">
        <v>2018</v>
      </c>
      <c r="H383" s="14" t="s">
        <v>2019</v>
      </c>
      <c r="I383" s="15">
        <v>796.22</v>
      </c>
      <c r="J383" s="77">
        <v>2</v>
      </c>
      <c r="K383" s="92"/>
    </row>
    <row r="384" spans="1:11" ht="40" x14ac:dyDescent="0.25">
      <c r="A384" s="14" t="s">
        <v>1505</v>
      </c>
      <c r="B384" s="14" t="s">
        <v>2126</v>
      </c>
      <c r="C384" s="14" t="s">
        <v>2126</v>
      </c>
      <c r="D384" s="16">
        <v>45737</v>
      </c>
      <c r="E384" s="16"/>
      <c r="F384" s="14" t="s">
        <v>2127</v>
      </c>
      <c r="G384" s="14" t="s">
        <v>1772</v>
      </c>
      <c r="H384" s="14" t="s">
        <v>1773</v>
      </c>
      <c r="I384" s="15">
        <v>638.91</v>
      </c>
      <c r="J384" s="77">
        <v>3</v>
      </c>
      <c r="K384" s="92"/>
    </row>
    <row r="385" spans="1:11" ht="50" x14ac:dyDescent="0.25">
      <c r="A385" s="14" t="s">
        <v>1505</v>
      </c>
      <c r="B385" s="14" t="s">
        <v>2128</v>
      </c>
      <c r="C385" s="14" t="s">
        <v>2128</v>
      </c>
      <c r="D385" s="16">
        <v>45742</v>
      </c>
      <c r="E385" s="16"/>
      <c r="F385" s="14" t="s">
        <v>2129</v>
      </c>
      <c r="G385" s="14" t="s">
        <v>1772</v>
      </c>
      <c r="H385" s="14" t="s">
        <v>1773</v>
      </c>
      <c r="I385" s="15">
        <v>124.23</v>
      </c>
      <c r="J385" s="77">
        <v>3</v>
      </c>
      <c r="K385" s="92"/>
    </row>
    <row r="386" spans="1:11" ht="50" x14ac:dyDescent="0.25">
      <c r="A386" s="14" t="s">
        <v>1505</v>
      </c>
      <c r="B386" s="14" t="s">
        <v>2128</v>
      </c>
      <c r="C386" s="14" t="s">
        <v>2128</v>
      </c>
      <c r="D386" s="16">
        <v>45742</v>
      </c>
      <c r="E386" s="16"/>
      <c r="F386" s="14" t="s">
        <v>2130</v>
      </c>
      <c r="G386" s="14" t="s">
        <v>1772</v>
      </c>
      <c r="H386" s="14" t="s">
        <v>1773</v>
      </c>
      <c r="I386" s="15">
        <v>124.22</v>
      </c>
      <c r="J386" s="77">
        <v>2</v>
      </c>
      <c r="K386" s="92"/>
    </row>
    <row r="387" spans="1:11" ht="50" x14ac:dyDescent="0.25">
      <c r="A387" s="14" t="s">
        <v>1505</v>
      </c>
      <c r="B387" s="14" t="s">
        <v>2131</v>
      </c>
      <c r="C387" s="14" t="s">
        <v>2131</v>
      </c>
      <c r="D387" s="16">
        <v>45742</v>
      </c>
      <c r="E387" s="16"/>
      <c r="F387" s="14" t="s">
        <v>2132</v>
      </c>
      <c r="G387" s="14">
        <v>0</v>
      </c>
      <c r="H387" s="14" t="s">
        <v>2080</v>
      </c>
      <c r="I387" s="15">
        <v>102</v>
      </c>
      <c r="J387" s="77">
        <v>2</v>
      </c>
      <c r="K387" s="92"/>
    </row>
    <row r="388" spans="1:11" ht="40" x14ac:dyDescent="0.25">
      <c r="A388" s="14" t="s">
        <v>1505</v>
      </c>
      <c r="B388" s="14" t="s">
        <v>2131</v>
      </c>
      <c r="C388" s="14" t="s">
        <v>2131</v>
      </c>
      <c r="D388" s="16">
        <v>45742</v>
      </c>
      <c r="E388" s="16"/>
      <c r="F388" s="14" t="s">
        <v>2133</v>
      </c>
      <c r="G388" s="14">
        <v>0</v>
      </c>
      <c r="H388" s="14" t="s">
        <v>2080</v>
      </c>
      <c r="I388" s="15">
        <v>92</v>
      </c>
      <c r="J388" s="77">
        <v>2</v>
      </c>
      <c r="K388" s="92"/>
    </row>
    <row r="389" spans="1:11" ht="40" x14ac:dyDescent="0.25">
      <c r="A389" s="14" t="s">
        <v>1505</v>
      </c>
      <c r="B389" s="14" t="s">
        <v>2131</v>
      </c>
      <c r="C389" s="14" t="s">
        <v>2131</v>
      </c>
      <c r="D389" s="16">
        <v>45742</v>
      </c>
      <c r="E389" s="16"/>
      <c r="F389" s="14" t="s">
        <v>2134</v>
      </c>
      <c r="G389" s="14">
        <v>0</v>
      </c>
      <c r="H389" s="14" t="s">
        <v>2080</v>
      </c>
      <c r="I389" s="15">
        <v>252</v>
      </c>
      <c r="J389" s="77">
        <v>2</v>
      </c>
      <c r="K389" s="92"/>
    </row>
    <row r="390" spans="1:11" ht="40" x14ac:dyDescent="0.25">
      <c r="A390" s="14" t="s">
        <v>1505</v>
      </c>
      <c r="B390" s="14" t="s">
        <v>2131</v>
      </c>
      <c r="C390" s="14" t="s">
        <v>2131</v>
      </c>
      <c r="D390" s="16">
        <v>45742</v>
      </c>
      <c r="E390" s="16"/>
      <c r="F390" s="14" t="s">
        <v>2135</v>
      </c>
      <c r="G390" s="14">
        <v>0</v>
      </c>
      <c r="H390" s="14" t="s">
        <v>2080</v>
      </c>
      <c r="I390" s="15">
        <v>92</v>
      </c>
      <c r="J390" s="77">
        <v>2</v>
      </c>
      <c r="K390" s="92"/>
    </row>
    <row r="391" spans="1:11" ht="40" x14ac:dyDescent="0.25">
      <c r="A391" s="14" t="s">
        <v>1505</v>
      </c>
      <c r="B391" s="14" t="s">
        <v>2131</v>
      </c>
      <c r="C391" s="14" t="s">
        <v>2131</v>
      </c>
      <c r="D391" s="16">
        <v>45742</v>
      </c>
      <c r="E391" s="16"/>
      <c r="F391" s="14" t="s">
        <v>2136</v>
      </c>
      <c r="G391" s="14">
        <v>0</v>
      </c>
      <c r="H391" s="14" t="s">
        <v>2137</v>
      </c>
      <c r="I391" s="15">
        <v>111.12</v>
      </c>
      <c r="J391" s="77">
        <v>2</v>
      </c>
      <c r="K391" s="92"/>
    </row>
    <row r="392" spans="1:11" ht="40" x14ac:dyDescent="0.25">
      <c r="A392" s="14" t="s">
        <v>1505</v>
      </c>
      <c r="B392" s="14" t="s">
        <v>2138</v>
      </c>
      <c r="C392" s="14" t="s">
        <v>2138</v>
      </c>
      <c r="D392" s="16">
        <v>45706</v>
      </c>
      <c r="E392" s="16"/>
      <c r="F392" s="14" t="s">
        <v>2139</v>
      </c>
      <c r="G392" s="14" t="s">
        <v>1986</v>
      </c>
      <c r="H392" s="14" t="s">
        <v>1987</v>
      </c>
      <c r="I392" s="15">
        <v>1135.94</v>
      </c>
      <c r="J392" s="77">
        <v>2</v>
      </c>
      <c r="K392" s="92"/>
    </row>
    <row r="393" spans="1:11" ht="50" x14ac:dyDescent="0.25">
      <c r="A393" s="14" t="s">
        <v>1505</v>
      </c>
      <c r="B393" s="14" t="s">
        <v>2140</v>
      </c>
      <c r="C393" s="14" t="s">
        <v>2140</v>
      </c>
      <c r="D393" s="16">
        <v>45742</v>
      </c>
      <c r="E393" s="16"/>
      <c r="F393" s="14" t="s">
        <v>2141</v>
      </c>
      <c r="G393" s="14" t="s">
        <v>2004</v>
      </c>
      <c r="H393" s="14" t="s">
        <v>2005</v>
      </c>
      <c r="I393" s="15">
        <v>1153.55</v>
      </c>
      <c r="J393" s="77">
        <v>2</v>
      </c>
      <c r="K393" s="92"/>
    </row>
    <row r="394" spans="1:11" ht="50" x14ac:dyDescent="0.25">
      <c r="A394" s="14" t="s">
        <v>1505</v>
      </c>
      <c r="B394" s="14" t="s">
        <v>2142</v>
      </c>
      <c r="C394" s="14" t="s">
        <v>2142</v>
      </c>
      <c r="D394" s="16">
        <v>45748</v>
      </c>
      <c r="E394" s="16"/>
      <c r="F394" s="14" t="s">
        <v>2143</v>
      </c>
      <c r="G394" s="14">
        <v>0</v>
      </c>
      <c r="H394" s="14" t="s">
        <v>1963</v>
      </c>
      <c r="I394" s="15">
        <v>241.47</v>
      </c>
      <c r="J394" s="77">
        <v>2</v>
      </c>
      <c r="K394" s="92"/>
    </row>
    <row r="395" spans="1:11" ht="40" x14ac:dyDescent="0.25">
      <c r="A395" s="14" t="s">
        <v>1505</v>
      </c>
      <c r="B395" s="14" t="s">
        <v>2144</v>
      </c>
      <c r="C395" s="14" t="s">
        <v>2144</v>
      </c>
      <c r="D395" s="16">
        <v>45763</v>
      </c>
      <c r="E395" s="16"/>
      <c r="F395" s="14" t="s">
        <v>2145</v>
      </c>
      <c r="G395" s="14" t="s">
        <v>2012</v>
      </c>
      <c r="H395" s="14" t="s">
        <v>2013</v>
      </c>
      <c r="I395" s="15">
        <v>823.84</v>
      </c>
      <c r="J395" s="77">
        <v>2</v>
      </c>
      <c r="K395" s="92"/>
    </row>
    <row r="396" spans="1:11" ht="50" x14ac:dyDescent="0.25">
      <c r="A396" s="14" t="s">
        <v>1505</v>
      </c>
      <c r="B396" s="14" t="s">
        <v>2146</v>
      </c>
      <c r="C396" s="14" t="s">
        <v>2146</v>
      </c>
      <c r="D396" s="16">
        <v>45756</v>
      </c>
      <c r="E396" s="16"/>
      <c r="F396" s="14" t="s">
        <v>2147</v>
      </c>
      <c r="G396" s="14">
        <v>0</v>
      </c>
      <c r="H396" s="14" t="s">
        <v>1963</v>
      </c>
      <c r="I396" s="15">
        <v>417.07</v>
      </c>
      <c r="J396" s="77">
        <v>2</v>
      </c>
      <c r="K396" s="92"/>
    </row>
    <row r="397" spans="1:11" ht="40" x14ac:dyDescent="0.25">
      <c r="A397" s="14" t="s">
        <v>1505</v>
      </c>
      <c r="B397" s="14" t="s">
        <v>2148</v>
      </c>
      <c r="C397" s="14" t="s">
        <v>2148</v>
      </c>
      <c r="D397" s="16">
        <v>45756</v>
      </c>
      <c r="E397" s="16"/>
      <c r="F397" s="14" t="s">
        <v>2149</v>
      </c>
      <c r="G397" s="14" t="s">
        <v>1772</v>
      </c>
      <c r="H397" s="14" t="s">
        <v>1773</v>
      </c>
      <c r="I397" s="15">
        <v>396</v>
      </c>
      <c r="J397" s="77">
        <v>3</v>
      </c>
      <c r="K397" s="92"/>
    </row>
    <row r="398" spans="1:11" ht="40" x14ac:dyDescent="0.25">
      <c r="A398" s="14" t="s">
        <v>1505</v>
      </c>
      <c r="B398" s="14" t="s">
        <v>2150</v>
      </c>
      <c r="C398" s="14" t="s">
        <v>2150</v>
      </c>
      <c r="D398" s="16">
        <v>45771</v>
      </c>
      <c r="E398" s="16"/>
      <c r="F398" s="14" t="s">
        <v>2151</v>
      </c>
      <c r="G398" s="14" t="s">
        <v>2012</v>
      </c>
      <c r="H398" s="14" t="s">
        <v>2013</v>
      </c>
      <c r="I398" s="15">
        <v>600.73</v>
      </c>
      <c r="J398" s="77">
        <v>2</v>
      </c>
      <c r="K398" s="92"/>
    </row>
    <row r="399" spans="1:11" ht="50" x14ac:dyDescent="0.25">
      <c r="A399" s="14" t="s">
        <v>1505</v>
      </c>
      <c r="B399" s="14" t="s">
        <v>2152</v>
      </c>
      <c r="C399" s="14" t="s">
        <v>2152</v>
      </c>
      <c r="D399" s="16">
        <v>45783</v>
      </c>
      <c r="E399" s="16"/>
      <c r="F399" s="14" t="s">
        <v>2153</v>
      </c>
      <c r="G399" s="14" t="s">
        <v>2012</v>
      </c>
      <c r="H399" s="14" t="s">
        <v>2013</v>
      </c>
      <c r="I399" s="15">
        <v>978.27</v>
      </c>
      <c r="J399" s="77">
        <v>2</v>
      </c>
      <c r="K399" s="92"/>
    </row>
    <row r="400" spans="1:11" ht="50" x14ac:dyDescent="0.25">
      <c r="A400" s="14" t="s">
        <v>1505</v>
      </c>
      <c r="B400" s="14" t="s">
        <v>2154</v>
      </c>
      <c r="C400" s="14" t="s">
        <v>2154</v>
      </c>
      <c r="D400" s="16">
        <v>45783</v>
      </c>
      <c r="E400" s="16"/>
      <c r="F400" s="14" t="s">
        <v>2155</v>
      </c>
      <c r="G400" s="14">
        <v>0</v>
      </c>
      <c r="H400" s="14" t="s">
        <v>2080</v>
      </c>
      <c r="I400" s="15">
        <v>26.66</v>
      </c>
      <c r="J400" s="77">
        <v>2</v>
      </c>
      <c r="K400" s="92"/>
    </row>
    <row r="401" spans="1:11" ht="50" x14ac:dyDescent="0.25">
      <c r="A401" s="14" t="s">
        <v>1505</v>
      </c>
      <c r="B401" s="14" t="s">
        <v>2154</v>
      </c>
      <c r="C401" s="14" t="s">
        <v>2154</v>
      </c>
      <c r="D401" s="16">
        <v>45783</v>
      </c>
      <c r="E401" s="16"/>
      <c r="F401" s="14" t="s">
        <v>2156</v>
      </c>
      <c r="G401" s="14">
        <v>0</v>
      </c>
      <c r="H401" s="14" t="s">
        <v>2080</v>
      </c>
      <c r="I401" s="15">
        <v>189.72</v>
      </c>
      <c r="J401" s="77">
        <v>2</v>
      </c>
      <c r="K401" s="92"/>
    </row>
    <row r="402" spans="1:11" ht="50" x14ac:dyDescent="0.25">
      <c r="A402" s="14" t="s">
        <v>1505</v>
      </c>
      <c r="B402" s="14" t="s">
        <v>2154</v>
      </c>
      <c r="C402" s="14" t="s">
        <v>2154</v>
      </c>
      <c r="D402" s="16">
        <v>45783</v>
      </c>
      <c r="E402" s="16"/>
      <c r="F402" s="14" t="s">
        <v>2157</v>
      </c>
      <c r="G402" s="14">
        <v>0</v>
      </c>
      <c r="H402" s="14" t="s">
        <v>2080</v>
      </c>
      <c r="I402" s="15">
        <v>332.95</v>
      </c>
      <c r="J402" s="77">
        <v>2</v>
      </c>
      <c r="K402" s="92"/>
    </row>
    <row r="403" spans="1:11" ht="40" x14ac:dyDescent="0.25">
      <c r="A403" s="14" t="s">
        <v>1505</v>
      </c>
      <c r="B403" s="14" t="s">
        <v>2158</v>
      </c>
      <c r="C403" s="14" t="s">
        <v>2158</v>
      </c>
      <c r="D403" s="16">
        <v>45791</v>
      </c>
      <c r="E403" s="16"/>
      <c r="F403" s="14" t="s">
        <v>2159</v>
      </c>
      <c r="G403" s="14" t="s">
        <v>2118</v>
      </c>
      <c r="H403" s="14" t="s">
        <v>2119</v>
      </c>
      <c r="I403" s="15">
        <v>2461.0500000000002</v>
      </c>
      <c r="J403" s="77">
        <v>3</v>
      </c>
      <c r="K403" s="92"/>
    </row>
    <row r="404" spans="1:11" ht="40" x14ac:dyDescent="0.25">
      <c r="A404" s="14" t="s">
        <v>1505</v>
      </c>
      <c r="B404" s="14" t="s">
        <v>2160</v>
      </c>
      <c r="C404" s="14" t="s">
        <v>2160</v>
      </c>
      <c r="D404" s="16">
        <v>45805</v>
      </c>
      <c r="E404" s="16"/>
      <c r="F404" s="14" t="s">
        <v>2161</v>
      </c>
      <c r="G404" s="14" t="s">
        <v>2012</v>
      </c>
      <c r="H404" s="14" t="s">
        <v>2013</v>
      </c>
      <c r="I404" s="15">
        <v>408.28</v>
      </c>
      <c r="J404" s="77">
        <v>2</v>
      </c>
      <c r="K404" s="92"/>
    </row>
    <row r="405" spans="1:11" ht="40" x14ac:dyDescent="0.25">
      <c r="A405" s="14" t="s">
        <v>1505</v>
      </c>
      <c r="B405" s="14" t="s">
        <v>2162</v>
      </c>
      <c r="C405" s="14" t="s">
        <v>2162</v>
      </c>
      <c r="D405" s="16">
        <v>45820</v>
      </c>
      <c r="E405" s="16"/>
      <c r="F405" s="14" t="s">
        <v>2163</v>
      </c>
      <c r="G405" s="14">
        <v>0</v>
      </c>
      <c r="H405" s="14" t="s">
        <v>2097</v>
      </c>
      <c r="I405" s="15">
        <v>666</v>
      </c>
      <c r="J405" s="77">
        <v>2</v>
      </c>
      <c r="K405" s="92"/>
    </row>
    <row r="406" spans="1:11" ht="30" x14ac:dyDescent="0.25">
      <c r="A406" s="14" t="s">
        <v>1505</v>
      </c>
      <c r="B406" s="14" t="s">
        <v>2164</v>
      </c>
      <c r="C406" s="14" t="s">
        <v>2164</v>
      </c>
      <c r="D406" s="16">
        <v>45814</v>
      </c>
      <c r="E406" s="16"/>
      <c r="F406" s="14" t="s">
        <v>2165</v>
      </c>
      <c r="G406" s="14">
        <v>0</v>
      </c>
      <c r="H406" s="14" t="s">
        <v>2080</v>
      </c>
      <c r="I406" s="15">
        <v>236.5</v>
      </c>
      <c r="J406" s="77">
        <v>2</v>
      </c>
      <c r="K406" s="92"/>
    </row>
    <row r="407" spans="1:11" ht="30" x14ac:dyDescent="0.25">
      <c r="A407" s="14" t="s">
        <v>1505</v>
      </c>
      <c r="B407" s="14" t="s">
        <v>2164</v>
      </c>
      <c r="C407" s="14" t="s">
        <v>2164</v>
      </c>
      <c r="D407" s="16">
        <v>45814</v>
      </c>
      <c r="E407" s="16"/>
      <c r="F407" s="14" t="s">
        <v>2166</v>
      </c>
      <c r="G407" s="14" t="s">
        <v>2167</v>
      </c>
      <c r="H407" s="14" t="s">
        <v>2168</v>
      </c>
      <c r="I407" s="15">
        <v>86.32</v>
      </c>
      <c r="J407" s="77">
        <v>2</v>
      </c>
      <c r="K407" s="92"/>
    </row>
    <row r="408" spans="1:11" ht="40" x14ac:dyDescent="0.25">
      <c r="A408" s="14" t="s">
        <v>1505</v>
      </c>
      <c r="B408" s="14" t="s">
        <v>2169</v>
      </c>
      <c r="C408" s="14" t="s">
        <v>2169</v>
      </c>
      <c r="D408" s="16">
        <v>45827</v>
      </c>
      <c r="E408" s="16"/>
      <c r="F408" s="14" t="s">
        <v>2170</v>
      </c>
      <c r="G408" s="14" t="s">
        <v>2012</v>
      </c>
      <c r="H408" s="14" t="s">
        <v>2013</v>
      </c>
      <c r="I408" s="15">
        <v>811.1</v>
      </c>
      <c r="J408" s="77">
        <v>2</v>
      </c>
      <c r="K408" s="92"/>
    </row>
    <row r="409" spans="1:11" ht="40" x14ac:dyDescent="0.25">
      <c r="A409" s="14" t="s">
        <v>1505</v>
      </c>
      <c r="B409" s="14" t="s">
        <v>2169</v>
      </c>
      <c r="C409" s="14" t="s">
        <v>2169</v>
      </c>
      <c r="D409" s="16">
        <v>45827</v>
      </c>
      <c r="E409" s="16"/>
      <c r="F409" s="14" t="s">
        <v>2171</v>
      </c>
      <c r="G409" s="14">
        <v>0</v>
      </c>
      <c r="H409" s="14" t="s">
        <v>2137</v>
      </c>
      <c r="I409" s="15">
        <v>40.15</v>
      </c>
      <c r="J409" s="77">
        <v>2</v>
      </c>
      <c r="K409" s="92"/>
    </row>
    <row r="410" spans="1:11" ht="40" x14ac:dyDescent="0.25">
      <c r="A410" s="14" t="s">
        <v>1505</v>
      </c>
      <c r="B410" s="14" t="s">
        <v>2169</v>
      </c>
      <c r="C410" s="14" t="s">
        <v>2169</v>
      </c>
      <c r="D410" s="16">
        <v>45827</v>
      </c>
      <c r="E410" s="16"/>
      <c r="F410" s="14" t="s">
        <v>2172</v>
      </c>
      <c r="G410" s="14">
        <v>0</v>
      </c>
      <c r="H410" s="14" t="s">
        <v>2173</v>
      </c>
      <c r="I410" s="15">
        <v>30.04</v>
      </c>
      <c r="J410" s="77">
        <v>2</v>
      </c>
      <c r="K410" s="92"/>
    </row>
    <row r="411" spans="1:11" ht="40" x14ac:dyDescent="0.25">
      <c r="A411" s="14" t="s">
        <v>1505</v>
      </c>
      <c r="B411" s="14" t="s">
        <v>2169</v>
      </c>
      <c r="C411" s="14" t="s">
        <v>2169</v>
      </c>
      <c r="D411" s="16">
        <v>45827</v>
      </c>
      <c r="E411" s="16"/>
      <c r="F411" s="14" t="s">
        <v>2174</v>
      </c>
      <c r="G411" s="14">
        <v>0</v>
      </c>
      <c r="H411" s="14" t="s">
        <v>2175</v>
      </c>
      <c r="I411" s="15">
        <v>100</v>
      </c>
      <c r="J411" s="77">
        <v>2</v>
      </c>
      <c r="K411" s="92"/>
    </row>
    <row r="412" spans="1:11" ht="40" x14ac:dyDescent="0.25">
      <c r="A412" s="14" t="s">
        <v>1505</v>
      </c>
      <c r="B412" s="14" t="s">
        <v>2176</v>
      </c>
      <c r="C412" s="14" t="s">
        <v>2176</v>
      </c>
      <c r="D412" s="16">
        <v>45827</v>
      </c>
      <c r="E412" s="16"/>
      <c r="F412" s="14" t="s">
        <v>2177</v>
      </c>
      <c r="G412" s="14">
        <v>0</v>
      </c>
      <c r="H412" s="14" t="s">
        <v>2097</v>
      </c>
      <c r="I412" s="15">
        <v>354.68</v>
      </c>
      <c r="J412" s="77">
        <v>2</v>
      </c>
      <c r="K412" s="92"/>
    </row>
    <row r="413" spans="1:11" ht="40" x14ac:dyDescent="0.25">
      <c r="A413" s="14" t="s">
        <v>1505</v>
      </c>
      <c r="B413" s="14" t="s">
        <v>2178</v>
      </c>
      <c r="C413" s="14" t="s">
        <v>2178</v>
      </c>
      <c r="D413" s="16">
        <v>45833</v>
      </c>
      <c r="E413" s="16"/>
      <c r="F413" s="14" t="s">
        <v>2179</v>
      </c>
      <c r="G413" s="14">
        <v>0</v>
      </c>
      <c r="H413" s="14" t="s">
        <v>2097</v>
      </c>
      <c r="I413" s="15">
        <v>1255.78</v>
      </c>
      <c r="J413" s="77">
        <v>2</v>
      </c>
      <c r="K413" s="92"/>
    </row>
    <row r="414" spans="1:11" ht="50" x14ac:dyDescent="0.25">
      <c r="A414" s="14" t="s">
        <v>1505</v>
      </c>
      <c r="B414" s="14" t="s">
        <v>2180</v>
      </c>
      <c r="C414" s="14" t="s">
        <v>2180</v>
      </c>
      <c r="D414" s="16">
        <v>45833</v>
      </c>
      <c r="E414" s="16"/>
      <c r="F414" s="14" t="s">
        <v>2181</v>
      </c>
      <c r="G414" s="14" t="s">
        <v>2012</v>
      </c>
      <c r="H414" s="14" t="s">
        <v>2013</v>
      </c>
      <c r="I414" s="15">
        <v>1318.04</v>
      </c>
      <c r="J414" s="77">
        <v>2</v>
      </c>
      <c r="K414" s="92"/>
    </row>
    <row r="415" spans="1:11" ht="50" x14ac:dyDescent="0.25">
      <c r="A415" s="14" t="s">
        <v>1505</v>
      </c>
      <c r="B415" s="14" t="s">
        <v>2182</v>
      </c>
      <c r="C415" s="14" t="s">
        <v>2182</v>
      </c>
      <c r="D415" s="16">
        <v>45833</v>
      </c>
      <c r="E415" s="16"/>
      <c r="F415" s="14" t="s">
        <v>2183</v>
      </c>
      <c r="G415" s="14">
        <v>0</v>
      </c>
      <c r="H415" s="14" t="s">
        <v>1963</v>
      </c>
      <c r="I415" s="15">
        <v>3999.27</v>
      </c>
      <c r="J415" s="77">
        <v>2</v>
      </c>
      <c r="K415" s="92"/>
    </row>
    <row r="416" spans="1:11" ht="50" x14ac:dyDescent="0.25">
      <c r="A416" s="14" t="s">
        <v>1505</v>
      </c>
      <c r="B416" s="14" t="s">
        <v>2184</v>
      </c>
      <c r="C416" s="14" t="s">
        <v>2184</v>
      </c>
      <c r="D416" s="16">
        <v>45833</v>
      </c>
      <c r="E416" s="16"/>
      <c r="F416" s="14" t="s">
        <v>2185</v>
      </c>
      <c r="G416" s="14">
        <v>0</v>
      </c>
      <c r="H416" s="14" t="s">
        <v>1963</v>
      </c>
      <c r="I416" s="15">
        <v>2297.87</v>
      </c>
      <c r="J416" s="77">
        <v>2</v>
      </c>
      <c r="K416" s="92"/>
    </row>
    <row r="417" spans="1:11" ht="50" x14ac:dyDescent="0.25">
      <c r="A417" s="14" t="s">
        <v>1505</v>
      </c>
      <c r="B417" s="14" t="s">
        <v>2186</v>
      </c>
      <c r="C417" s="14" t="s">
        <v>2186</v>
      </c>
      <c r="D417" s="16">
        <v>45833</v>
      </c>
      <c r="E417" s="16"/>
      <c r="F417" s="14" t="s">
        <v>2187</v>
      </c>
      <c r="G417" s="14" t="s">
        <v>2018</v>
      </c>
      <c r="H417" s="14" t="s">
        <v>2019</v>
      </c>
      <c r="I417" s="15">
        <v>3832.19</v>
      </c>
      <c r="J417" s="77">
        <v>2</v>
      </c>
      <c r="K417" s="92"/>
    </row>
    <row r="418" spans="1:11" ht="50" x14ac:dyDescent="0.25">
      <c r="A418" s="14" t="s">
        <v>1505</v>
      </c>
      <c r="B418" s="14" t="s">
        <v>2188</v>
      </c>
      <c r="C418" s="14" t="s">
        <v>2188</v>
      </c>
      <c r="D418" s="16">
        <v>45833</v>
      </c>
      <c r="E418" s="16"/>
      <c r="F418" s="14" t="s">
        <v>2189</v>
      </c>
      <c r="G418" s="14" t="s">
        <v>2018</v>
      </c>
      <c r="H418" s="14" t="s">
        <v>2019</v>
      </c>
      <c r="I418" s="15">
        <v>324.16000000000003</v>
      </c>
      <c r="J418" s="77">
        <v>2</v>
      </c>
      <c r="K418" s="92"/>
    </row>
    <row r="419" spans="1:11" ht="40" x14ac:dyDescent="0.25">
      <c r="A419" s="14" t="s">
        <v>1505</v>
      </c>
      <c r="B419" s="14" t="s">
        <v>2190</v>
      </c>
      <c r="C419" s="14" t="s">
        <v>2190</v>
      </c>
      <c r="D419" s="16">
        <v>45820</v>
      </c>
      <c r="E419" s="16"/>
      <c r="F419" s="14" t="s">
        <v>2191</v>
      </c>
      <c r="G419" s="14" t="s">
        <v>2004</v>
      </c>
      <c r="H419" s="14" t="s">
        <v>2005</v>
      </c>
      <c r="I419" s="15">
        <v>990.87</v>
      </c>
      <c r="J419" s="77">
        <v>2</v>
      </c>
      <c r="K419" s="92"/>
    </row>
    <row r="420" spans="1:11" ht="50" x14ac:dyDescent="0.25">
      <c r="A420" s="14" t="s">
        <v>1505</v>
      </c>
      <c r="B420" s="14" t="s">
        <v>2192</v>
      </c>
      <c r="C420" s="14" t="s">
        <v>2192</v>
      </c>
      <c r="D420" s="16">
        <v>45827</v>
      </c>
      <c r="E420" s="16"/>
      <c r="F420" s="14" t="s">
        <v>2193</v>
      </c>
      <c r="G420" s="14" t="s">
        <v>2004</v>
      </c>
      <c r="H420" s="14" t="s">
        <v>2005</v>
      </c>
      <c r="I420" s="15">
        <v>677.09</v>
      </c>
      <c r="J420" s="77">
        <v>2</v>
      </c>
      <c r="K420" s="92"/>
    </row>
    <row r="421" spans="1:11" ht="40" x14ac:dyDescent="0.25">
      <c r="A421" s="14" t="s">
        <v>1505</v>
      </c>
      <c r="B421" s="14" t="s">
        <v>2194</v>
      </c>
      <c r="C421" s="14" t="s">
        <v>2194</v>
      </c>
      <c r="D421" s="16">
        <v>45666</v>
      </c>
      <c r="E421" s="16"/>
      <c r="F421" s="14" t="s">
        <v>2195</v>
      </c>
      <c r="G421" s="14" t="s">
        <v>1995</v>
      </c>
      <c r="H421" s="14" t="s">
        <v>1996</v>
      </c>
      <c r="I421" s="15">
        <v>200.95</v>
      </c>
      <c r="J421" s="77">
        <v>2</v>
      </c>
      <c r="K421" s="92"/>
    </row>
    <row r="422" spans="1:11" ht="40" x14ac:dyDescent="0.25">
      <c r="A422" s="14" t="s">
        <v>1505</v>
      </c>
      <c r="B422" s="14" t="s">
        <v>2194</v>
      </c>
      <c r="C422" s="14" t="s">
        <v>2194</v>
      </c>
      <c r="D422" s="16">
        <v>45666</v>
      </c>
      <c r="E422" s="16"/>
      <c r="F422" s="14" t="s">
        <v>2196</v>
      </c>
      <c r="G422" s="14" t="s">
        <v>1995</v>
      </c>
      <c r="H422" s="14" t="s">
        <v>1996</v>
      </c>
      <c r="I422" s="15">
        <v>200.95</v>
      </c>
      <c r="J422" s="77">
        <v>2</v>
      </c>
      <c r="K422" s="92"/>
    </row>
    <row r="423" spans="1:11" ht="40" x14ac:dyDescent="0.25">
      <c r="A423" s="14" t="s">
        <v>1505</v>
      </c>
      <c r="B423" s="14" t="s">
        <v>2197</v>
      </c>
      <c r="C423" s="14" t="s">
        <v>2197</v>
      </c>
      <c r="D423" s="16">
        <v>45727</v>
      </c>
      <c r="E423" s="16"/>
      <c r="F423" s="14" t="s">
        <v>2198</v>
      </c>
      <c r="G423" s="14" t="s">
        <v>2199</v>
      </c>
      <c r="H423" s="14" t="s">
        <v>2200</v>
      </c>
      <c r="I423" s="15">
        <v>66.08</v>
      </c>
      <c r="J423" s="77">
        <v>2</v>
      </c>
      <c r="K423" s="92"/>
    </row>
    <row r="424" spans="1:11" ht="40" x14ac:dyDescent="0.25">
      <c r="A424" s="14" t="s">
        <v>1505</v>
      </c>
      <c r="B424" s="14" t="s">
        <v>2197</v>
      </c>
      <c r="C424" s="14" t="s">
        <v>2197</v>
      </c>
      <c r="D424" s="16">
        <v>45727</v>
      </c>
      <c r="E424" s="16"/>
      <c r="F424" s="14" t="s">
        <v>2201</v>
      </c>
      <c r="G424" s="14" t="s">
        <v>2199</v>
      </c>
      <c r="H424" s="14" t="s">
        <v>2200</v>
      </c>
      <c r="I424" s="15">
        <v>66.08</v>
      </c>
      <c r="J424" s="77">
        <v>2</v>
      </c>
      <c r="K424" s="92"/>
    </row>
    <row r="425" spans="1:11" ht="40" x14ac:dyDescent="0.25">
      <c r="A425" s="14" t="s">
        <v>1505</v>
      </c>
      <c r="B425" s="14" t="s">
        <v>2197</v>
      </c>
      <c r="C425" s="14" t="s">
        <v>2197</v>
      </c>
      <c r="D425" s="16">
        <v>45727</v>
      </c>
      <c r="E425" s="16"/>
      <c r="F425" s="14" t="s">
        <v>2202</v>
      </c>
      <c r="G425" s="14" t="s">
        <v>2199</v>
      </c>
      <c r="H425" s="14" t="s">
        <v>2200</v>
      </c>
      <c r="I425" s="15">
        <v>66.069999999999993</v>
      </c>
      <c r="J425" s="77">
        <v>2</v>
      </c>
      <c r="K425" s="92"/>
    </row>
    <row r="426" spans="1:11" ht="40" x14ac:dyDescent="0.25">
      <c r="A426" s="14" t="s">
        <v>1505</v>
      </c>
      <c r="B426" s="14" t="s">
        <v>2197</v>
      </c>
      <c r="C426" s="14" t="s">
        <v>2197</v>
      </c>
      <c r="D426" s="16">
        <v>45727</v>
      </c>
      <c r="E426" s="16"/>
      <c r="F426" s="14" t="s">
        <v>2203</v>
      </c>
      <c r="G426" s="14" t="s">
        <v>2199</v>
      </c>
      <c r="H426" s="14" t="s">
        <v>2200</v>
      </c>
      <c r="I426" s="15">
        <v>66.069999999999993</v>
      </c>
      <c r="J426" s="77">
        <v>2</v>
      </c>
      <c r="K426" s="92"/>
    </row>
    <row r="427" spans="1:11" ht="40" x14ac:dyDescent="0.25">
      <c r="A427" s="14" t="s">
        <v>1505</v>
      </c>
      <c r="B427" s="14" t="s">
        <v>2197</v>
      </c>
      <c r="C427" s="14" t="s">
        <v>2197</v>
      </c>
      <c r="D427" s="16">
        <v>45727</v>
      </c>
      <c r="E427" s="16"/>
      <c r="F427" s="14" t="s">
        <v>2204</v>
      </c>
      <c r="G427" s="14" t="s">
        <v>2167</v>
      </c>
      <c r="H427" s="14" t="s">
        <v>2168</v>
      </c>
      <c r="I427" s="15">
        <v>50</v>
      </c>
      <c r="J427" s="77">
        <v>2</v>
      </c>
      <c r="K427" s="92"/>
    </row>
    <row r="428" spans="1:11" ht="40" x14ac:dyDescent="0.25">
      <c r="A428" s="14" t="s">
        <v>1505</v>
      </c>
      <c r="B428" s="14" t="s">
        <v>2205</v>
      </c>
      <c r="C428" s="14" t="s">
        <v>2205</v>
      </c>
      <c r="D428" s="16">
        <v>45737</v>
      </c>
      <c r="E428" s="16"/>
      <c r="F428" s="14" t="s">
        <v>2206</v>
      </c>
      <c r="G428" s="14">
        <v>0</v>
      </c>
      <c r="H428" s="14" t="s">
        <v>1990</v>
      </c>
      <c r="I428" s="15">
        <v>1362.88</v>
      </c>
      <c r="J428" s="77">
        <v>2</v>
      </c>
      <c r="K428" s="92"/>
    </row>
    <row r="429" spans="1:11" ht="40" x14ac:dyDescent="0.25">
      <c r="A429" s="14" t="s">
        <v>1505</v>
      </c>
      <c r="B429" s="14" t="s">
        <v>2207</v>
      </c>
      <c r="C429" s="14" t="s">
        <v>2207</v>
      </c>
      <c r="D429" s="16">
        <v>45783</v>
      </c>
      <c r="E429" s="16"/>
      <c r="F429" s="14" t="s">
        <v>2208</v>
      </c>
      <c r="G429" s="14" t="s">
        <v>2199</v>
      </c>
      <c r="H429" s="14" t="s">
        <v>2200</v>
      </c>
      <c r="I429" s="15">
        <v>99.76</v>
      </c>
      <c r="J429" s="77">
        <v>2</v>
      </c>
      <c r="K429" s="92"/>
    </row>
    <row r="430" spans="1:11" ht="40" x14ac:dyDescent="0.25">
      <c r="A430" s="14" t="s">
        <v>1505</v>
      </c>
      <c r="B430" s="14" t="s">
        <v>2207</v>
      </c>
      <c r="C430" s="14" t="s">
        <v>2207</v>
      </c>
      <c r="D430" s="16">
        <v>45783</v>
      </c>
      <c r="E430" s="16"/>
      <c r="F430" s="14" t="s">
        <v>2209</v>
      </c>
      <c r="G430" s="14" t="s">
        <v>2199</v>
      </c>
      <c r="H430" s="14" t="s">
        <v>2200</v>
      </c>
      <c r="I430" s="15">
        <v>99.76</v>
      </c>
      <c r="J430" s="77">
        <v>2</v>
      </c>
      <c r="K430" s="92"/>
    </row>
    <row r="431" spans="1:11" ht="40" x14ac:dyDescent="0.25">
      <c r="A431" s="14" t="s">
        <v>1505</v>
      </c>
      <c r="B431" s="14" t="s">
        <v>2207</v>
      </c>
      <c r="C431" s="14" t="s">
        <v>2207</v>
      </c>
      <c r="D431" s="16">
        <v>45783</v>
      </c>
      <c r="E431" s="16"/>
      <c r="F431" s="14" t="s">
        <v>2210</v>
      </c>
      <c r="G431" s="14" t="s">
        <v>2199</v>
      </c>
      <c r="H431" s="14" t="s">
        <v>2200</v>
      </c>
      <c r="I431" s="15">
        <v>99.76</v>
      </c>
      <c r="J431" s="77">
        <v>2</v>
      </c>
      <c r="K431" s="92"/>
    </row>
    <row r="432" spans="1:11" ht="40" x14ac:dyDescent="0.25">
      <c r="A432" s="14" t="s">
        <v>1505</v>
      </c>
      <c r="B432" s="14" t="s">
        <v>2207</v>
      </c>
      <c r="C432" s="14" t="s">
        <v>2207</v>
      </c>
      <c r="D432" s="16">
        <v>45783</v>
      </c>
      <c r="E432" s="16"/>
      <c r="F432" s="14" t="s">
        <v>2211</v>
      </c>
      <c r="G432" s="14" t="s">
        <v>2199</v>
      </c>
      <c r="H432" s="14" t="s">
        <v>2200</v>
      </c>
      <c r="I432" s="15">
        <v>99.76</v>
      </c>
      <c r="J432" s="77">
        <v>2</v>
      </c>
      <c r="K432" s="92"/>
    </row>
    <row r="433" spans="1:11" ht="40" x14ac:dyDescent="0.25">
      <c r="A433" s="14" t="s">
        <v>1505</v>
      </c>
      <c r="B433" s="14" t="s">
        <v>2207</v>
      </c>
      <c r="C433" s="14" t="s">
        <v>2207</v>
      </c>
      <c r="D433" s="16">
        <v>45783</v>
      </c>
      <c r="E433" s="16"/>
      <c r="F433" s="14" t="s">
        <v>2212</v>
      </c>
      <c r="G433" s="14" t="s">
        <v>2199</v>
      </c>
      <c r="H433" s="14" t="s">
        <v>2200</v>
      </c>
      <c r="I433" s="15">
        <v>99.76</v>
      </c>
      <c r="J433" s="77">
        <v>2</v>
      </c>
      <c r="K433" s="92"/>
    </row>
    <row r="434" spans="1:11" ht="30" x14ac:dyDescent="0.25">
      <c r="A434" s="14" t="s">
        <v>1505</v>
      </c>
      <c r="B434" s="14" t="s">
        <v>2207</v>
      </c>
      <c r="C434" s="14" t="s">
        <v>2207</v>
      </c>
      <c r="D434" s="16">
        <v>45783</v>
      </c>
      <c r="E434" s="16"/>
      <c r="F434" s="14" t="s">
        <v>2213</v>
      </c>
      <c r="G434" s="14" t="s">
        <v>2167</v>
      </c>
      <c r="H434" s="14" t="s">
        <v>2168</v>
      </c>
      <c r="I434" s="15">
        <v>90.01</v>
      </c>
      <c r="J434" s="77">
        <v>2</v>
      </c>
      <c r="K434" s="92"/>
    </row>
    <row r="435" spans="1:11" ht="30" x14ac:dyDescent="0.25">
      <c r="A435" s="14" t="s">
        <v>1505</v>
      </c>
      <c r="B435" s="14" t="s">
        <v>2207</v>
      </c>
      <c r="C435" s="14" t="s">
        <v>2207</v>
      </c>
      <c r="D435" s="16">
        <v>45783</v>
      </c>
      <c r="E435" s="16"/>
      <c r="F435" s="14" t="s">
        <v>2214</v>
      </c>
      <c r="G435" s="14" t="s">
        <v>2167</v>
      </c>
      <c r="H435" s="14" t="s">
        <v>2168</v>
      </c>
      <c r="I435" s="15">
        <v>29.99</v>
      </c>
      <c r="J435" s="77">
        <v>2</v>
      </c>
      <c r="K435" s="92"/>
    </row>
    <row r="436" spans="1:11" ht="50" x14ac:dyDescent="0.25">
      <c r="A436" s="14" t="s">
        <v>1505</v>
      </c>
      <c r="B436" s="14" t="s">
        <v>2215</v>
      </c>
      <c r="C436" s="14" t="s">
        <v>2215</v>
      </c>
      <c r="D436" s="16">
        <v>45777</v>
      </c>
      <c r="E436" s="16"/>
      <c r="F436" s="14" t="s">
        <v>2216</v>
      </c>
      <c r="G436" s="14" t="s">
        <v>1949</v>
      </c>
      <c r="H436" s="14" t="s">
        <v>1950</v>
      </c>
      <c r="I436" s="15">
        <v>2125.9</v>
      </c>
      <c r="J436" s="77">
        <v>2</v>
      </c>
      <c r="K436" s="92"/>
    </row>
    <row r="437" spans="1:11" ht="50" x14ac:dyDescent="0.25">
      <c r="A437" s="14" t="s">
        <v>1505</v>
      </c>
      <c r="B437" s="14" t="s">
        <v>2217</v>
      </c>
      <c r="C437" s="14" t="s">
        <v>2217</v>
      </c>
      <c r="D437" s="16">
        <v>45792</v>
      </c>
      <c r="E437" s="16"/>
      <c r="F437" s="14" t="s">
        <v>2218</v>
      </c>
      <c r="G437" s="14" t="s">
        <v>1949</v>
      </c>
      <c r="H437" s="14" t="s">
        <v>1950</v>
      </c>
      <c r="I437" s="15">
        <v>2128.5</v>
      </c>
      <c r="J437" s="77">
        <v>2</v>
      </c>
      <c r="K437" s="92"/>
    </row>
    <row r="438" spans="1:11" ht="30" x14ac:dyDescent="0.25">
      <c r="A438" s="14" t="s">
        <v>1505</v>
      </c>
      <c r="B438" s="14" t="s">
        <v>2219</v>
      </c>
      <c r="C438" s="14" t="s">
        <v>2219</v>
      </c>
      <c r="D438" s="16">
        <v>45814</v>
      </c>
      <c r="E438" s="16"/>
      <c r="F438" s="14" t="s">
        <v>2220</v>
      </c>
      <c r="G438" s="14">
        <v>0</v>
      </c>
      <c r="H438" s="14" t="s">
        <v>2080</v>
      </c>
      <c r="I438" s="15">
        <v>177.5</v>
      </c>
      <c r="J438" s="77">
        <v>2</v>
      </c>
      <c r="K438" s="92"/>
    </row>
    <row r="439" spans="1:11" ht="50" x14ac:dyDescent="0.25">
      <c r="A439" s="14" t="s">
        <v>1505</v>
      </c>
      <c r="B439" s="14" t="s">
        <v>2221</v>
      </c>
      <c r="C439" s="14" t="s">
        <v>2221</v>
      </c>
      <c r="D439" s="16">
        <v>45814</v>
      </c>
      <c r="E439" s="16"/>
      <c r="F439" s="14" t="s">
        <v>2222</v>
      </c>
      <c r="G439" s="14" t="s">
        <v>2102</v>
      </c>
      <c r="H439" s="14" t="s">
        <v>2103</v>
      </c>
      <c r="I439" s="15">
        <v>2341.04</v>
      </c>
      <c r="J439" s="77">
        <v>3</v>
      </c>
      <c r="K439" s="92"/>
    </row>
    <row r="440" spans="1:11" ht="50" x14ac:dyDescent="0.25">
      <c r="A440" s="14" t="s">
        <v>1505</v>
      </c>
      <c r="B440" s="14" t="s">
        <v>2223</v>
      </c>
      <c r="C440" s="14" t="s">
        <v>2223</v>
      </c>
      <c r="D440" s="16">
        <v>45818</v>
      </c>
      <c r="E440" s="16"/>
      <c r="F440" s="14" t="s">
        <v>2224</v>
      </c>
      <c r="G440" s="14" t="s">
        <v>1949</v>
      </c>
      <c r="H440" s="14" t="s">
        <v>1950</v>
      </c>
      <c r="I440" s="15">
        <v>707.44</v>
      </c>
      <c r="J440" s="77">
        <v>3</v>
      </c>
      <c r="K440" s="92"/>
    </row>
    <row r="441" spans="1:11" ht="50" x14ac:dyDescent="0.25">
      <c r="A441" s="14" t="s">
        <v>1505</v>
      </c>
      <c r="B441" s="14" t="s">
        <v>2225</v>
      </c>
      <c r="C441" s="14" t="s">
        <v>2225</v>
      </c>
      <c r="D441" s="16">
        <v>45818</v>
      </c>
      <c r="E441" s="16"/>
      <c r="F441" s="14" t="s">
        <v>2226</v>
      </c>
      <c r="G441" s="14" t="s">
        <v>1949</v>
      </c>
      <c r="H441" s="14" t="s">
        <v>1950</v>
      </c>
      <c r="I441" s="15">
        <v>3742.8</v>
      </c>
      <c r="J441" s="77">
        <v>3</v>
      </c>
      <c r="K441" s="92"/>
    </row>
    <row r="442" spans="1:11" ht="40" x14ac:dyDescent="0.25">
      <c r="A442" s="14" t="s">
        <v>1505</v>
      </c>
      <c r="B442" s="14" t="s">
        <v>2227</v>
      </c>
      <c r="C442" s="14" t="s">
        <v>2227</v>
      </c>
      <c r="D442" s="16">
        <v>45832</v>
      </c>
      <c r="E442" s="16"/>
      <c r="F442" s="14" t="s">
        <v>2228</v>
      </c>
      <c r="G442" s="14" t="s">
        <v>1986</v>
      </c>
      <c r="H442" s="14" t="s">
        <v>1987</v>
      </c>
      <c r="I442" s="15">
        <v>213.15</v>
      </c>
      <c r="J442" s="77">
        <v>2</v>
      </c>
      <c r="K442" s="92"/>
    </row>
    <row r="443" spans="1:11" ht="50" x14ac:dyDescent="0.25">
      <c r="A443" s="14" t="s">
        <v>1505</v>
      </c>
      <c r="B443" s="14" t="s">
        <v>2229</v>
      </c>
      <c r="C443" s="14" t="s">
        <v>2229</v>
      </c>
      <c r="D443" s="16">
        <v>45832</v>
      </c>
      <c r="E443" s="16"/>
      <c r="F443" s="14" t="s">
        <v>2230</v>
      </c>
      <c r="G443" s="14" t="s">
        <v>1986</v>
      </c>
      <c r="H443" s="14" t="s">
        <v>1987</v>
      </c>
      <c r="I443" s="15">
        <v>1659.2</v>
      </c>
      <c r="J443" s="77">
        <v>2</v>
      </c>
      <c r="K443" s="92"/>
    </row>
    <row r="444" spans="1:11" ht="50" x14ac:dyDescent="0.25">
      <c r="A444" s="14" t="s">
        <v>1505</v>
      </c>
      <c r="B444" s="14" t="s">
        <v>2231</v>
      </c>
      <c r="C444" s="14" t="s">
        <v>2231</v>
      </c>
      <c r="D444" s="16">
        <v>45832</v>
      </c>
      <c r="E444" s="16"/>
      <c r="F444" s="14" t="s">
        <v>2232</v>
      </c>
      <c r="G444" s="14" t="s">
        <v>1986</v>
      </c>
      <c r="H444" s="14" t="s">
        <v>1987</v>
      </c>
      <c r="I444" s="15">
        <v>1068.95</v>
      </c>
      <c r="J444" s="77">
        <v>2</v>
      </c>
      <c r="K444" s="92"/>
    </row>
    <row r="445" spans="1:11" ht="50" x14ac:dyDescent="0.25">
      <c r="A445" s="14" t="s">
        <v>1505</v>
      </c>
      <c r="B445" s="14" t="s">
        <v>2233</v>
      </c>
      <c r="C445" s="14">
        <v>30737</v>
      </c>
      <c r="D445" s="16">
        <v>45686</v>
      </c>
      <c r="E445" s="16"/>
      <c r="F445" s="14" t="s">
        <v>2234</v>
      </c>
      <c r="G445" s="14" t="s">
        <v>1536</v>
      </c>
      <c r="H445" s="14" t="s">
        <v>1537</v>
      </c>
      <c r="I445" s="15">
        <v>69</v>
      </c>
      <c r="J445" s="77">
        <v>2</v>
      </c>
      <c r="K445" s="92"/>
    </row>
    <row r="446" spans="1:11" ht="20" x14ac:dyDescent="0.25">
      <c r="A446" s="14" t="s">
        <v>1505</v>
      </c>
      <c r="B446" s="14" t="s">
        <v>2235</v>
      </c>
      <c r="C446" s="14">
        <v>240048</v>
      </c>
      <c r="D446" s="16">
        <v>45686</v>
      </c>
      <c r="E446" s="16"/>
      <c r="F446" s="14" t="s">
        <v>2236</v>
      </c>
      <c r="G446" s="14" t="s">
        <v>1891</v>
      </c>
      <c r="H446" s="14" t="s">
        <v>1892</v>
      </c>
      <c r="I446" s="15">
        <v>258</v>
      </c>
      <c r="J446" s="77">
        <v>2</v>
      </c>
      <c r="K446" s="92"/>
    </row>
    <row r="447" spans="1:11" ht="20" x14ac:dyDescent="0.25">
      <c r="A447" s="14" t="s">
        <v>1505</v>
      </c>
      <c r="B447" s="14" t="s">
        <v>2235</v>
      </c>
      <c r="C447" s="14">
        <v>240048</v>
      </c>
      <c r="D447" s="16">
        <v>45686</v>
      </c>
      <c r="E447" s="16"/>
      <c r="F447" s="14" t="s">
        <v>2237</v>
      </c>
      <c r="G447" s="14" t="s">
        <v>1891</v>
      </c>
      <c r="H447" s="14" t="s">
        <v>1892</v>
      </c>
      <c r="I447" s="15">
        <v>258</v>
      </c>
      <c r="J447" s="77">
        <v>2</v>
      </c>
      <c r="K447" s="92"/>
    </row>
    <row r="448" spans="1:11" ht="20" x14ac:dyDescent="0.25">
      <c r="A448" s="14" t="s">
        <v>1505</v>
      </c>
      <c r="B448" s="14" t="s">
        <v>2235</v>
      </c>
      <c r="C448" s="14">
        <v>240048</v>
      </c>
      <c r="D448" s="16">
        <v>45686</v>
      </c>
      <c r="E448" s="16"/>
      <c r="F448" s="14" t="s">
        <v>2238</v>
      </c>
      <c r="G448" s="14" t="s">
        <v>1891</v>
      </c>
      <c r="H448" s="14" t="s">
        <v>1892</v>
      </c>
      <c r="I448" s="15">
        <v>258</v>
      </c>
      <c r="J448" s="77">
        <v>2</v>
      </c>
      <c r="K448" s="92"/>
    </row>
    <row r="449" spans="1:11" ht="20" x14ac:dyDescent="0.25">
      <c r="A449" s="14" t="s">
        <v>1505</v>
      </c>
      <c r="B449" s="14" t="s">
        <v>2235</v>
      </c>
      <c r="C449" s="14">
        <v>240048</v>
      </c>
      <c r="D449" s="16">
        <v>45686</v>
      </c>
      <c r="E449" s="16"/>
      <c r="F449" s="14" t="s">
        <v>2239</v>
      </c>
      <c r="G449" s="14" t="s">
        <v>1891</v>
      </c>
      <c r="H449" s="14" t="s">
        <v>1892</v>
      </c>
      <c r="I449" s="15">
        <v>258</v>
      </c>
      <c r="J449" s="77">
        <v>2</v>
      </c>
      <c r="K449" s="92"/>
    </row>
    <row r="450" spans="1:11" ht="20" x14ac:dyDescent="0.25">
      <c r="A450" s="14" t="s">
        <v>1505</v>
      </c>
      <c r="B450" s="14" t="s">
        <v>2235</v>
      </c>
      <c r="C450" s="14">
        <v>240048</v>
      </c>
      <c r="D450" s="16">
        <v>45686</v>
      </c>
      <c r="E450" s="16"/>
      <c r="F450" s="14" t="s">
        <v>2240</v>
      </c>
      <c r="G450" s="14" t="s">
        <v>1891</v>
      </c>
      <c r="H450" s="14" t="s">
        <v>1892</v>
      </c>
      <c r="I450" s="15">
        <v>138.5</v>
      </c>
      <c r="J450" s="77">
        <v>2</v>
      </c>
      <c r="K450" s="92"/>
    </row>
    <row r="451" spans="1:11" ht="20" x14ac:dyDescent="0.25">
      <c r="A451" s="14" t="s">
        <v>1505</v>
      </c>
      <c r="B451" s="14" t="s">
        <v>2235</v>
      </c>
      <c r="C451" s="14">
        <v>240048</v>
      </c>
      <c r="D451" s="16">
        <v>45686</v>
      </c>
      <c r="E451" s="16"/>
      <c r="F451" s="14" t="s">
        <v>2241</v>
      </c>
      <c r="G451" s="14" t="s">
        <v>1891</v>
      </c>
      <c r="H451" s="14" t="s">
        <v>1892</v>
      </c>
      <c r="I451" s="15">
        <v>138.5</v>
      </c>
      <c r="J451" s="77">
        <v>2</v>
      </c>
      <c r="K451" s="92"/>
    </row>
    <row r="452" spans="1:11" ht="20" x14ac:dyDescent="0.25">
      <c r="A452" s="14" t="s">
        <v>1505</v>
      </c>
      <c r="B452" s="14" t="s">
        <v>2235</v>
      </c>
      <c r="C452" s="14">
        <v>240048</v>
      </c>
      <c r="D452" s="16">
        <v>45686</v>
      </c>
      <c r="E452" s="16"/>
      <c r="F452" s="14" t="s">
        <v>2242</v>
      </c>
      <c r="G452" s="14" t="s">
        <v>1891</v>
      </c>
      <c r="H452" s="14" t="s">
        <v>1892</v>
      </c>
      <c r="I452" s="15">
        <v>138.5</v>
      </c>
      <c r="J452" s="77">
        <v>2</v>
      </c>
      <c r="K452" s="92"/>
    </row>
    <row r="453" spans="1:11" ht="20" x14ac:dyDescent="0.25">
      <c r="A453" s="14" t="s">
        <v>1505</v>
      </c>
      <c r="B453" s="14" t="s">
        <v>2235</v>
      </c>
      <c r="C453" s="14">
        <v>240048</v>
      </c>
      <c r="D453" s="16">
        <v>45686</v>
      </c>
      <c r="E453" s="16"/>
      <c r="F453" s="14" t="s">
        <v>2243</v>
      </c>
      <c r="G453" s="14" t="s">
        <v>1891</v>
      </c>
      <c r="H453" s="14" t="s">
        <v>1892</v>
      </c>
      <c r="I453" s="15">
        <v>138.5</v>
      </c>
      <c r="J453" s="77">
        <v>2</v>
      </c>
      <c r="K453" s="92"/>
    </row>
    <row r="454" spans="1:11" ht="12.5" x14ac:dyDescent="0.25">
      <c r="A454" s="14" t="s">
        <v>1505</v>
      </c>
      <c r="B454" s="14" t="s">
        <v>2235</v>
      </c>
      <c r="C454" s="14">
        <v>240048</v>
      </c>
      <c r="D454" s="16">
        <v>45686</v>
      </c>
      <c r="E454" s="16"/>
      <c r="F454" s="14" t="s">
        <v>2244</v>
      </c>
      <c r="G454" s="14" t="s">
        <v>1891</v>
      </c>
      <c r="H454" s="14" t="s">
        <v>1892</v>
      </c>
      <c r="I454" s="15">
        <v>59.4</v>
      </c>
      <c r="J454" s="77">
        <v>2</v>
      </c>
      <c r="K454" s="92"/>
    </row>
    <row r="455" spans="1:11" ht="40" x14ac:dyDescent="0.25">
      <c r="A455" s="14" t="s">
        <v>1505</v>
      </c>
      <c r="B455" s="14" t="s">
        <v>2245</v>
      </c>
      <c r="C455" s="14">
        <v>31316</v>
      </c>
      <c r="D455" s="16">
        <v>45686</v>
      </c>
      <c r="E455" s="16"/>
      <c r="F455" s="14" t="s">
        <v>2246</v>
      </c>
      <c r="G455" s="14" t="s">
        <v>1536</v>
      </c>
      <c r="H455" s="14" t="s">
        <v>1537</v>
      </c>
      <c r="I455" s="15">
        <v>237</v>
      </c>
      <c r="J455" s="77">
        <v>2</v>
      </c>
      <c r="K455" s="92"/>
    </row>
    <row r="456" spans="1:11" ht="40" x14ac:dyDescent="0.25">
      <c r="A456" s="14" t="s">
        <v>1505</v>
      </c>
      <c r="B456" s="14" t="s">
        <v>2247</v>
      </c>
      <c r="C456" s="14">
        <v>31320</v>
      </c>
      <c r="D456" s="16">
        <v>45686</v>
      </c>
      <c r="E456" s="16"/>
      <c r="F456" s="14" t="s">
        <v>2248</v>
      </c>
      <c r="G456" s="14" t="s">
        <v>1536</v>
      </c>
      <c r="H456" s="14" t="s">
        <v>1537</v>
      </c>
      <c r="I456" s="15">
        <v>237</v>
      </c>
      <c r="J456" s="77">
        <v>2</v>
      </c>
      <c r="K456" s="92"/>
    </row>
    <row r="457" spans="1:11" ht="40" x14ac:dyDescent="0.25">
      <c r="A457" s="14" t="s">
        <v>1505</v>
      </c>
      <c r="B457" s="14" t="s">
        <v>2249</v>
      </c>
      <c r="C457" s="14">
        <v>118424</v>
      </c>
      <c r="D457" s="16">
        <v>45686</v>
      </c>
      <c r="E457" s="16"/>
      <c r="F457" s="14" t="s">
        <v>2250</v>
      </c>
      <c r="G457" s="14" t="s">
        <v>1891</v>
      </c>
      <c r="H457" s="14" t="s">
        <v>1892</v>
      </c>
      <c r="I457" s="15">
        <v>290</v>
      </c>
      <c r="J457" s="77">
        <v>2</v>
      </c>
      <c r="K457" s="92"/>
    </row>
    <row r="458" spans="1:11" ht="40" x14ac:dyDescent="0.25">
      <c r="A458" s="14" t="s">
        <v>1505</v>
      </c>
      <c r="B458" s="14" t="s">
        <v>2251</v>
      </c>
      <c r="C458" s="14">
        <v>117924</v>
      </c>
      <c r="D458" s="16">
        <v>45686</v>
      </c>
      <c r="E458" s="16"/>
      <c r="F458" s="14" t="s">
        <v>2252</v>
      </c>
      <c r="G458" s="14" t="s">
        <v>1891</v>
      </c>
      <c r="H458" s="14" t="s">
        <v>1892</v>
      </c>
      <c r="I458" s="15">
        <v>208</v>
      </c>
      <c r="J458" s="77">
        <v>2</v>
      </c>
      <c r="K458" s="92"/>
    </row>
    <row r="459" spans="1:11" ht="50" x14ac:dyDescent="0.25">
      <c r="A459" s="14" t="s">
        <v>1505</v>
      </c>
      <c r="B459" s="14" t="s">
        <v>2253</v>
      </c>
      <c r="C459" s="14">
        <v>129324</v>
      </c>
      <c r="D459" s="16">
        <v>45686</v>
      </c>
      <c r="E459" s="16"/>
      <c r="F459" s="14" t="s">
        <v>2254</v>
      </c>
      <c r="G459" s="14" t="s">
        <v>1891</v>
      </c>
      <c r="H459" s="14" t="s">
        <v>1892</v>
      </c>
      <c r="I459" s="15">
        <v>189</v>
      </c>
      <c r="J459" s="77">
        <v>2</v>
      </c>
      <c r="K459" s="92"/>
    </row>
    <row r="460" spans="1:11" ht="50" x14ac:dyDescent="0.25">
      <c r="A460" s="14" t="s">
        <v>1505</v>
      </c>
      <c r="B460" s="14" t="s">
        <v>2255</v>
      </c>
      <c r="C460" s="14">
        <v>129424</v>
      </c>
      <c r="D460" s="16">
        <v>45686</v>
      </c>
      <c r="E460" s="16"/>
      <c r="F460" s="14" t="s">
        <v>2256</v>
      </c>
      <c r="G460" s="14" t="s">
        <v>1891</v>
      </c>
      <c r="H460" s="14" t="s">
        <v>1892</v>
      </c>
      <c r="I460" s="15">
        <v>1883</v>
      </c>
      <c r="J460" s="77">
        <v>2</v>
      </c>
      <c r="K460" s="92"/>
    </row>
    <row r="461" spans="1:11" ht="40" x14ac:dyDescent="0.25">
      <c r="A461" s="14" t="s">
        <v>1505</v>
      </c>
      <c r="B461" s="14" t="s">
        <v>2257</v>
      </c>
      <c r="C461" s="14">
        <v>133824</v>
      </c>
      <c r="D461" s="16">
        <v>45686</v>
      </c>
      <c r="E461" s="16"/>
      <c r="F461" s="14" t="s">
        <v>2258</v>
      </c>
      <c r="G461" s="14" t="s">
        <v>1891</v>
      </c>
      <c r="H461" s="14" t="s">
        <v>1892</v>
      </c>
      <c r="I461" s="15">
        <v>935</v>
      </c>
      <c r="J461" s="77">
        <v>3</v>
      </c>
      <c r="K461" s="92"/>
    </row>
    <row r="462" spans="1:11" ht="40" x14ac:dyDescent="0.25">
      <c r="A462" s="14" t="s">
        <v>1505</v>
      </c>
      <c r="B462" s="14" t="s">
        <v>2257</v>
      </c>
      <c r="C462" s="14">
        <v>133824</v>
      </c>
      <c r="D462" s="16">
        <v>45686</v>
      </c>
      <c r="E462" s="16"/>
      <c r="F462" s="14" t="s">
        <v>2259</v>
      </c>
      <c r="G462" s="14" t="s">
        <v>1891</v>
      </c>
      <c r="H462" s="14" t="s">
        <v>1892</v>
      </c>
      <c r="I462" s="15">
        <v>935</v>
      </c>
      <c r="J462" s="77">
        <v>3</v>
      </c>
      <c r="K462" s="92"/>
    </row>
    <row r="463" spans="1:11" ht="40" x14ac:dyDescent="0.25">
      <c r="A463" s="14" t="s">
        <v>1505</v>
      </c>
      <c r="B463" s="14" t="s">
        <v>2260</v>
      </c>
      <c r="C463" s="14">
        <v>134024</v>
      </c>
      <c r="D463" s="16">
        <v>45686</v>
      </c>
      <c r="E463" s="16"/>
      <c r="F463" s="14" t="s">
        <v>2261</v>
      </c>
      <c r="G463" s="14" t="s">
        <v>1891</v>
      </c>
      <c r="H463" s="14" t="s">
        <v>1892</v>
      </c>
      <c r="I463" s="15">
        <v>1696</v>
      </c>
      <c r="J463" s="77">
        <v>3</v>
      </c>
      <c r="K463" s="92"/>
    </row>
    <row r="464" spans="1:11" ht="50" x14ac:dyDescent="0.25">
      <c r="A464" s="14" t="s">
        <v>1505</v>
      </c>
      <c r="B464" s="14" t="s">
        <v>2262</v>
      </c>
      <c r="C464" s="14">
        <v>134324</v>
      </c>
      <c r="D464" s="16">
        <v>45686</v>
      </c>
      <c r="E464" s="16"/>
      <c r="F464" s="14" t="s">
        <v>2263</v>
      </c>
      <c r="G464" s="14" t="s">
        <v>1891</v>
      </c>
      <c r="H464" s="14" t="s">
        <v>1892</v>
      </c>
      <c r="I464" s="15">
        <v>2760</v>
      </c>
      <c r="J464" s="77">
        <v>3</v>
      </c>
      <c r="K464" s="92"/>
    </row>
    <row r="465" spans="1:11" ht="40" x14ac:dyDescent="0.25">
      <c r="A465" s="14" t="s">
        <v>1505</v>
      </c>
      <c r="B465" s="14" t="s">
        <v>2264</v>
      </c>
      <c r="C465" s="14">
        <v>134124</v>
      </c>
      <c r="D465" s="16">
        <v>45686</v>
      </c>
      <c r="E465" s="16"/>
      <c r="F465" s="14" t="s">
        <v>2265</v>
      </c>
      <c r="G465" s="14" t="s">
        <v>1891</v>
      </c>
      <c r="H465" s="14" t="s">
        <v>1892</v>
      </c>
      <c r="I465" s="15">
        <v>2926</v>
      </c>
      <c r="J465" s="77">
        <v>3</v>
      </c>
      <c r="K465" s="92"/>
    </row>
    <row r="466" spans="1:11" ht="40" x14ac:dyDescent="0.25">
      <c r="A466" s="14" t="s">
        <v>1505</v>
      </c>
      <c r="B466" s="14" t="s">
        <v>2266</v>
      </c>
      <c r="C466" s="14">
        <v>132224</v>
      </c>
      <c r="D466" s="16">
        <v>45686</v>
      </c>
      <c r="E466" s="16"/>
      <c r="F466" s="14" t="s">
        <v>2267</v>
      </c>
      <c r="G466" s="14" t="s">
        <v>1891</v>
      </c>
      <c r="H466" s="14" t="s">
        <v>1892</v>
      </c>
      <c r="I466" s="15">
        <v>1357</v>
      </c>
      <c r="J466" s="77">
        <v>3</v>
      </c>
      <c r="K466" s="92"/>
    </row>
    <row r="467" spans="1:11" ht="40" x14ac:dyDescent="0.25">
      <c r="A467" s="14" t="s">
        <v>1505</v>
      </c>
      <c r="B467" s="14" t="s">
        <v>2268</v>
      </c>
      <c r="C467" s="14">
        <v>132024</v>
      </c>
      <c r="D467" s="16">
        <v>45686</v>
      </c>
      <c r="E467" s="16"/>
      <c r="F467" s="14" t="s">
        <v>2269</v>
      </c>
      <c r="G467" s="14" t="s">
        <v>1891</v>
      </c>
      <c r="H467" s="14" t="s">
        <v>1892</v>
      </c>
      <c r="I467" s="15">
        <v>298</v>
      </c>
      <c r="J467" s="77">
        <v>3</v>
      </c>
      <c r="K467" s="92"/>
    </row>
    <row r="468" spans="1:11" ht="40" x14ac:dyDescent="0.25">
      <c r="A468" s="14" t="s">
        <v>1505</v>
      </c>
      <c r="B468" s="14" t="s">
        <v>2270</v>
      </c>
      <c r="C468" s="14">
        <v>89924</v>
      </c>
      <c r="D468" s="16">
        <v>45686</v>
      </c>
      <c r="E468" s="16"/>
      <c r="F468" s="14" t="s">
        <v>2271</v>
      </c>
      <c r="G468" s="14" t="s">
        <v>1891</v>
      </c>
      <c r="H468" s="14" t="s">
        <v>1892</v>
      </c>
      <c r="I468" s="15">
        <v>293</v>
      </c>
      <c r="J468" s="77">
        <v>3</v>
      </c>
      <c r="K468" s="92"/>
    </row>
    <row r="469" spans="1:11" ht="40" x14ac:dyDescent="0.25">
      <c r="A469" s="14" t="s">
        <v>1505</v>
      </c>
      <c r="B469" s="14" t="s">
        <v>2272</v>
      </c>
      <c r="C469" s="14">
        <v>136824</v>
      </c>
      <c r="D469" s="16">
        <v>45686</v>
      </c>
      <c r="E469" s="16"/>
      <c r="F469" s="14" t="s">
        <v>2273</v>
      </c>
      <c r="G469" s="14" t="s">
        <v>1891</v>
      </c>
      <c r="H469" s="14" t="s">
        <v>1892</v>
      </c>
      <c r="I469" s="15">
        <v>2947</v>
      </c>
      <c r="J469" s="77">
        <v>3</v>
      </c>
      <c r="K469" s="92"/>
    </row>
    <row r="470" spans="1:11" ht="40" x14ac:dyDescent="0.25">
      <c r="A470" s="14" t="s">
        <v>1505</v>
      </c>
      <c r="B470" s="14" t="s">
        <v>2274</v>
      </c>
      <c r="C470" s="14">
        <v>134824</v>
      </c>
      <c r="D470" s="16">
        <v>45686</v>
      </c>
      <c r="E470" s="16"/>
      <c r="F470" s="14" t="s">
        <v>2275</v>
      </c>
      <c r="G470" s="14" t="s">
        <v>1891</v>
      </c>
      <c r="H470" s="14" t="s">
        <v>1892</v>
      </c>
      <c r="I470" s="15">
        <v>197</v>
      </c>
      <c r="J470" s="77">
        <v>3</v>
      </c>
      <c r="K470" s="92"/>
    </row>
    <row r="471" spans="1:11" ht="40" x14ac:dyDescent="0.25">
      <c r="A471" s="14" t="s">
        <v>1505</v>
      </c>
      <c r="B471" s="14" t="s">
        <v>2276</v>
      </c>
      <c r="C471" s="14">
        <v>135024</v>
      </c>
      <c r="D471" s="16">
        <v>45686</v>
      </c>
      <c r="E471" s="16"/>
      <c r="F471" s="14" t="s">
        <v>2277</v>
      </c>
      <c r="G471" s="14" t="s">
        <v>1891</v>
      </c>
      <c r="H471" s="14" t="s">
        <v>1892</v>
      </c>
      <c r="I471" s="15">
        <v>187</v>
      </c>
      <c r="J471" s="77">
        <v>3</v>
      </c>
      <c r="K471" s="92"/>
    </row>
    <row r="472" spans="1:11" ht="40" x14ac:dyDescent="0.25">
      <c r="A472" s="14" t="s">
        <v>1505</v>
      </c>
      <c r="B472" s="14" t="s">
        <v>2278</v>
      </c>
      <c r="C472" s="14">
        <v>135224</v>
      </c>
      <c r="D472" s="16">
        <v>45686</v>
      </c>
      <c r="E472" s="16"/>
      <c r="F472" s="14" t="s">
        <v>2279</v>
      </c>
      <c r="G472" s="14" t="s">
        <v>1891</v>
      </c>
      <c r="H472" s="14" t="s">
        <v>1892</v>
      </c>
      <c r="I472" s="15">
        <v>227</v>
      </c>
      <c r="J472" s="77">
        <v>3</v>
      </c>
      <c r="K472" s="92"/>
    </row>
    <row r="473" spans="1:11" ht="40" x14ac:dyDescent="0.25">
      <c r="A473" s="14" t="s">
        <v>1505</v>
      </c>
      <c r="B473" s="14" t="s">
        <v>2280</v>
      </c>
      <c r="C473" s="14">
        <v>138124</v>
      </c>
      <c r="D473" s="16">
        <v>45686</v>
      </c>
      <c r="E473" s="16"/>
      <c r="F473" s="14" t="s">
        <v>2281</v>
      </c>
      <c r="G473" s="14" t="s">
        <v>1891</v>
      </c>
      <c r="H473" s="14" t="s">
        <v>1892</v>
      </c>
      <c r="I473" s="15">
        <v>749</v>
      </c>
      <c r="J473" s="77">
        <v>2</v>
      </c>
      <c r="K473" s="92"/>
    </row>
    <row r="474" spans="1:11" ht="40" x14ac:dyDescent="0.25">
      <c r="A474" s="14" t="s">
        <v>1505</v>
      </c>
      <c r="B474" s="14" t="s">
        <v>2282</v>
      </c>
      <c r="C474" s="14">
        <v>141824</v>
      </c>
      <c r="D474" s="16">
        <v>45686</v>
      </c>
      <c r="E474" s="16"/>
      <c r="F474" s="14" t="s">
        <v>2283</v>
      </c>
      <c r="G474" s="14" t="s">
        <v>1891</v>
      </c>
      <c r="H474" s="14" t="s">
        <v>1892</v>
      </c>
      <c r="I474" s="15">
        <v>0</v>
      </c>
      <c r="J474" s="77">
        <v>2</v>
      </c>
      <c r="K474" s="92"/>
    </row>
    <row r="475" spans="1:11" ht="40" x14ac:dyDescent="0.25">
      <c r="A475" s="14" t="s">
        <v>1505</v>
      </c>
      <c r="B475" s="14" t="s">
        <v>2284</v>
      </c>
      <c r="C475" s="14">
        <v>142024</v>
      </c>
      <c r="D475" s="16">
        <v>45686</v>
      </c>
      <c r="E475" s="16"/>
      <c r="F475" s="14" t="s">
        <v>2285</v>
      </c>
      <c r="G475" s="14" t="s">
        <v>1891</v>
      </c>
      <c r="H475" s="14" t="s">
        <v>1892</v>
      </c>
      <c r="I475" s="15">
        <v>289</v>
      </c>
      <c r="J475" s="77">
        <v>2</v>
      </c>
      <c r="K475" s="92"/>
    </row>
    <row r="476" spans="1:11" ht="40" x14ac:dyDescent="0.25">
      <c r="A476" s="14" t="s">
        <v>1505</v>
      </c>
      <c r="B476" s="14" t="s">
        <v>2286</v>
      </c>
      <c r="C476" s="14">
        <v>142224</v>
      </c>
      <c r="D476" s="16">
        <v>45686</v>
      </c>
      <c r="E476" s="16"/>
      <c r="F476" s="14" t="s">
        <v>2287</v>
      </c>
      <c r="G476" s="14" t="s">
        <v>1891</v>
      </c>
      <c r="H476" s="14" t="s">
        <v>1892</v>
      </c>
      <c r="I476" s="15">
        <v>349</v>
      </c>
      <c r="J476" s="77">
        <v>2</v>
      </c>
      <c r="K476" s="92"/>
    </row>
    <row r="477" spans="1:11" ht="40" x14ac:dyDescent="0.25">
      <c r="A477" s="14" t="s">
        <v>1505</v>
      </c>
      <c r="B477" s="14" t="s">
        <v>2288</v>
      </c>
      <c r="C477" s="14">
        <v>142424</v>
      </c>
      <c r="D477" s="16">
        <v>45686</v>
      </c>
      <c r="E477" s="16"/>
      <c r="F477" s="14" t="s">
        <v>2289</v>
      </c>
      <c r="G477" s="14" t="s">
        <v>1891</v>
      </c>
      <c r="H477" s="14" t="s">
        <v>1892</v>
      </c>
      <c r="I477" s="15">
        <v>507</v>
      </c>
      <c r="J477" s="77">
        <v>2</v>
      </c>
      <c r="K477" s="92"/>
    </row>
    <row r="478" spans="1:11" ht="40" x14ac:dyDescent="0.25">
      <c r="A478" s="14" t="s">
        <v>1505</v>
      </c>
      <c r="B478" s="14" t="s">
        <v>2290</v>
      </c>
      <c r="C478" s="14">
        <v>142624</v>
      </c>
      <c r="D478" s="16">
        <v>45686</v>
      </c>
      <c r="E478" s="16"/>
      <c r="F478" s="14" t="s">
        <v>2291</v>
      </c>
      <c r="G478" s="14" t="s">
        <v>1891</v>
      </c>
      <c r="H478" s="14" t="s">
        <v>1892</v>
      </c>
      <c r="I478" s="15">
        <v>708</v>
      </c>
      <c r="J478" s="77">
        <v>2</v>
      </c>
      <c r="K478" s="92"/>
    </row>
    <row r="479" spans="1:11" ht="40" x14ac:dyDescent="0.25">
      <c r="A479" s="14" t="s">
        <v>1505</v>
      </c>
      <c r="B479" s="14" t="s">
        <v>2292</v>
      </c>
      <c r="C479" s="14">
        <v>142824</v>
      </c>
      <c r="D479" s="16">
        <v>45686</v>
      </c>
      <c r="E479" s="16"/>
      <c r="F479" s="14" t="s">
        <v>2293</v>
      </c>
      <c r="G479" s="14" t="s">
        <v>1891</v>
      </c>
      <c r="H479" s="14" t="s">
        <v>1892</v>
      </c>
      <c r="I479" s="15">
        <v>699</v>
      </c>
      <c r="J479" s="77">
        <v>2</v>
      </c>
      <c r="K479" s="92"/>
    </row>
    <row r="480" spans="1:11" ht="40" x14ac:dyDescent="0.25">
      <c r="A480" s="14" t="s">
        <v>1505</v>
      </c>
      <c r="B480" s="14" t="s">
        <v>2294</v>
      </c>
      <c r="C480" s="14">
        <v>143024</v>
      </c>
      <c r="D480" s="16">
        <v>45686</v>
      </c>
      <c r="E480" s="16"/>
      <c r="F480" s="14" t="s">
        <v>2295</v>
      </c>
      <c r="G480" s="14" t="s">
        <v>1891</v>
      </c>
      <c r="H480" s="14" t="s">
        <v>1892</v>
      </c>
      <c r="I480" s="15">
        <v>736</v>
      </c>
      <c r="J480" s="77">
        <v>2</v>
      </c>
      <c r="K480" s="92"/>
    </row>
    <row r="481" spans="1:11" ht="40" x14ac:dyDescent="0.25">
      <c r="A481" s="14" t="s">
        <v>1505</v>
      </c>
      <c r="B481" s="14" t="s">
        <v>2296</v>
      </c>
      <c r="C481" s="14">
        <v>143224</v>
      </c>
      <c r="D481" s="16">
        <v>45686</v>
      </c>
      <c r="E481" s="16"/>
      <c r="F481" s="14" t="s">
        <v>2297</v>
      </c>
      <c r="G481" s="14" t="s">
        <v>1891</v>
      </c>
      <c r="H481" s="14" t="s">
        <v>1892</v>
      </c>
      <c r="I481" s="15">
        <v>0</v>
      </c>
      <c r="J481" s="77">
        <v>2</v>
      </c>
      <c r="K481" s="92"/>
    </row>
    <row r="482" spans="1:11" ht="40" x14ac:dyDescent="0.25">
      <c r="A482" s="14" t="s">
        <v>1505</v>
      </c>
      <c r="B482" s="14" t="s">
        <v>2298</v>
      </c>
      <c r="C482" s="14">
        <v>143624</v>
      </c>
      <c r="D482" s="16">
        <v>45686</v>
      </c>
      <c r="E482" s="16"/>
      <c r="F482" s="14" t="s">
        <v>2299</v>
      </c>
      <c r="G482" s="14" t="s">
        <v>1891</v>
      </c>
      <c r="H482" s="14" t="s">
        <v>1892</v>
      </c>
      <c r="I482" s="15">
        <v>1377</v>
      </c>
      <c r="J482" s="77">
        <v>3</v>
      </c>
      <c r="K482" s="92"/>
    </row>
    <row r="483" spans="1:11" ht="30" x14ac:dyDescent="0.25">
      <c r="A483" s="14" t="s">
        <v>1505</v>
      </c>
      <c r="B483" s="14" t="s">
        <v>2300</v>
      </c>
      <c r="C483" s="14">
        <v>30595</v>
      </c>
      <c r="D483" s="16">
        <v>45686</v>
      </c>
      <c r="E483" s="16"/>
      <c r="F483" s="14" t="s">
        <v>2301</v>
      </c>
      <c r="G483" s="14" t="s">
        <v>1536</v>
      </c>
      <c r="H483" s="14" t="s">
        <v>1537</v>
      </c>
      <c r="I483" s="15">
        <v>422</v>
      </c>
      <c r="J483" s="77">
        <v>2</v>
      </c>
      <c r="K483" s="92"/>
    </row>
    <row r="484" spans="1:11" ht="30" x14ac:dyDescent="0.25">
      <c r="A484" s="14" t="s">
        <v>1505</v>
      </c>
      <c r="B484" s="14" t="s">
        <v>2302</v>
      </c>
      <c r="C484" s="14">
        <v>31126</v>
      </c>
      <c r="D484" s="16">
        <v>45686</v>
      </c>
      <c r="E484" s="16"/>
      <c r="F484" s="14" t="s">
        <v>2303</v>
      </c>
      <c r="G484" s="14" t="s">
        <v>1536</v>
      </c>
      <c r="H484" s="14" t="s">
        <v>1537</v>
      </c>
      <c r="I484" s="15">
        <v>69</v>
      </c>
      <c r="J484" s="77">
        <v>2</v>
      </c>
      <c r="K484" s="92"/>
    </row>
    <row r="485" spans="1:11" ht="40" x14ac:dyDescent="0.25">
      <c r="A485" s="14" t="s">
        <v>1505</v>
      </c>
      <c r="B485" s="14" t="s">
        <v>2304</v>
      </c>
      <c r="C485" s="14">
        <v>30668</v>
      </c>
      <c r="D485" s="16">
        <v>45686</v>
      </c>
      <c r="E485" s="16"/>
      <c r="F485" s="14" t="s">
        <v>2305</v>
      </c>
      <c r="G485" s="14" t="s">
        <v>1536</v>
      </c>
      <c r="H485" s="14" t="s">
        <v>1537</v>
      </c>
      <c r="I485" s="15">
        <v>66</v>
      </c>
      <c r="J485" s="77">
        <v>2</v>
      </c>
      <c r="K485" s="92"/>
    </row>
    <row r="486" spans="1:11" ht="40" x14ac:dyDescent="0.25">
      <c r="A486" s="14" t="s">
        <v>1505</v>
      </c>
      <c r="B486" s="14" t="s">
        <v>2304</v>
      </c>
      <c r="C486" s="14">
        <v>30668</v>
      </c>
      <c r="D486" s="16">
        <v>45686</v>
      </c>
      <c r="E486" s="16"/>
      <c r="F486" s="14" t="s">
        <v>2306</v>
      </c>
      <c r="G486" s="14" t="s">
        <v>1536</v>
      </c>
      <c r="H486" s="14" t="s">
        <v>1537</v>
      </c>
      <c r="I486" s="15">
        <v>66</v>
      </c>
      <c r="J486" s="77">
        <v>2</v>
      </c>
      <c r="K486" s="92"/>
    </row>
    <row r="487" spans="1:11" ht="40" x14ac:dyDescent="0.25">
      <c r="A487" s="14" t="s">
        <v>1505</v>
      </c>
      <c r="B487" s="14" t="s">
        <v>2304</v>
      </c>
      <c r="C487" s="14">
        <v>30668</v>
      </c>
      <c r="D487" s="16">
        <v>45686</v>
      </c>
      <c r="E487" s="16"/>
      <c r="F487" s="14" t="s">
        <v>2307</v>
      </c>
      <c r="G487" s="14" t="s">
        <v>1536</v>
      </c>
      <c r="H487" s="14" t="s">
        <v>1537</v>
      </c>
      <c r="I487" s="15">
        <v>79</v>
      </c>
      <c r="J487" s="77">
        <v>2</v>
      </c>
      <c r="K487" s="92"/>
    </row>
    <row r="488" spans="1:11" ht="20" x14ac:dyDescent="0.25">
      <c r="A488" s="14" t="s">
        <v>1505</v>
      </c>
      <c r="B488" s="14" t="s">
        <v>2308</v>
      </c>
      <c r="C488" s="14">
        <v>250007</v>
      </c>
      <c r="D488" s="16">
        <v>45758</v>
      </c>
      <c r="E488" s="16"/>
      <c r="F488" s="14" t="s">
        <v>2309</v>
      </c>
      <c r="G488" s="14" t="s">
        <v>1891</v>
      </c>
      <c r="H488" s="14" t="s">
        <v>1892</v>
      </c>
      <c r="I488" s="15">
        <v>464.75</v>
      </c>
      <c r="J488" s="77">
        <v>4</v>
      </c>
      <c r="K488" s="92"/>
    </row>
    <row r="489" spans="1:11" ht="20" x14ac:dyDescent="0.25">
      <c r="A489" s="14" t="s">
        <v>1505</v>
      </c>
      <c r="B489" s="14" t="s">
        <v>2308</v>
      </c>
      <c r="C489" s="14">
        <v>250007</v>
      </c>
      <c r="D489" s="16">
        <v>45758</v>
      </c>
      <c r="E489" s="16"/>
      <c r="F489" s="14" t="s">
        <v>2310</v>
      </c>
      <c r="G489" s="14" t="s">
        <v>1891</v>
      </c>
      <c r="H489" s="14" t="s">
        <v>1892</v>
      </c>
      <c r="I489" s="15">
        <v>464.75</v>
      </c>
      <c r="J489" s="77">
        <v>4</v>
      </c>
      <c r="K489" s="92"/>
    </row>
    <row r="490" spans="1:11" ht="50" x14ac:dyDescent="0.25">
      <c r="A490" s="14" t="s">
        <v>1505</v>
      </c>
      <c r="B490" s="14" t="s">
        <v>2311</v>
      </c>
      <c r="C490" s="14">
        <v>31974</v>
      </c>
      <c r="D490" s="16">
        <v>45712</v>
      </c>
      <c r="E490" s="16"/>
      <c r="F490" s="14" t="s">
        <v>2312</v>
      </c>
      <c r="G490" s="14" t="s">
        <v>1536</v>
      </c>
      <c r="H490" s="14" t="s">
        <v>1537</v>
      </c>
      <c r="I490" s="15">
        <v>79</v>
      </c>
      <c r="J490" s="77">
        <v>2</v>
      </c>
      <c r="K490" s="92"/>
    </row>
    <row r="491" spans="1:11" ht="30" x14ac:dyDescent="0.25">
      <c r="A491" s="14" t="s">
        <v>1505</v>
      </c>
      <c r="B491" s="14" t="s">
        <v>2313</v>
      </c>
      <c r="C491" s="14">
        <v>2025001</v>
      </c>
      <c r="D491" s="16">
        <v>45711</v>
      </c>
      <c r="E491" s="16"/>
      <c r="F491" s="14" t="s">
        <v>2314</v>
      </c>
      <c r="G491" s="14" t="s">
        <v>2315</v>
      </c>
      <c r="H491" s="14" t="s">
        <v>2316</v>
      </c>
      <c r="I491" s="15">
        <v>480</v>
      </c>
      <c r="J491" s="77">
        <v>2</v>
      </c>
      <c r="K491" s="92"/>
    </row>
    <row r="492" spans="1:11" ht="40" x14ac:dyDescent="0.25">
      <c r="A492" s="14" t="s">
        <v>1505</v>
      </c>
      <c r="B492" s="14" t="s">
        <v>2317</v>
      </c>
      <c r="C492" s="14">
        <v>32073</v>
      </c>
      <c r="D492" s="16">
        <v>45712</v>
      </c>
      <c r="E492" s="16"/>
      <c r="F492" s="14" t="s">
        <v>2318</v>
      </c>
      <c r="G492" s="14" t="s">
        <v>1536</v>
      </c>
      <c r="H492" s="14" t="s">
        <v>1537</v>
      </c>
      <c r="I492" s="15">
        <v>70</v>
      </c>
      <c r="J492" s="77">
        <v>2</v>
      </c>
      <c r="K492" s="92"/>
    </row>
    <row r="493" spans="1:11" ht="40" x14ac:dyDescent="0.25">
      <c r="A493" s="14" t="s">
        <v>1505</v>
      </c>
      <c r="B493" s="14" t="s">
        <v>2319</v>
      </c>
      <c r="C493" s="14">
        <v>250016</v>
      </c>
      <c r="D493" s="16">
        <v>45705</v>
      </c>
      <c r="E493" s="16"/>
      <c r="F493" s="14" t="s">
        <v>2320</v>
      </c>
      <c r="G493" s="14" t="s">
        <v>1891</v>
      </c>
      <c r="H493" s="14" t="s">
        <v>1892</v>
      </c>
      <c r="I493" s="15">
        <v>190</v>
      </c>
      <c r="J493" s="77">
        <v>2</v>
      </c>
      <c r="K493" s="92"/>
    </row>
    <row r="494" spans="1:11" ht="40" x14ac:dyDescent="0.25">
      <c r="A494" s="14" t="s">
        <v>1505</v>
      </c>
      <c r="B494" s="14" t="s">
        <v>2319</v>
      </c>
      <c r="C494" s="14">
        <v>250016</v>
      </c>
      <c r="D494" s="16">
        <v>45705</v>
      </c>
      <c r="E494" s="16"/>
      <c r="F494" s="14" t="s">
        <v>2320</v>
      </c>
      <c r="G494" s="14" t="s">
        <v>1891</v>
      </c>
      <c r="H494" s="14" t="s">
        <v>1892</v>
      </c>
      <c r="I494" s="15">
        <v>190</v>
      </c>
      <c r="J494" s="77">
        <v>2</v>
      </c>
      <c r="K494" s="92"/>
    </row>
    <row r="495" spans="1:11" ht="40" x14ac:dyDescent="0.25">
      <c r="A495" s="14" t="s">
        <v>1505</v>
      </c>
      <c r="B495" s="14" t="s">
        <v>2321</v>
      </c>
      <c r="C495" s="14">
        <v>250018</v>
      </c>
      <c r="D495" s="16">
        <v>45705</v>
      </c>
      <c r="E495" s="16"/>
      <c r="F495" s="14" t="s">
        <v>2322</v>
      </c>
      <c r="G495" s="14" t="s">
        <v>1891</v>
      </c>
      <c r="H495" s="14" t="s">
        <v>1892</v>
      </c>
      <c r="I495" s="15">
        <v>311.5</v>
      </c>
      <c r="J495" s="77">
        <v>2</v>
      </c>
      <c r="K495" s="92"/>
    </row>
    <row r="496" spans="1:11" ht="40" x14ac:dyDescent="0.25">
      <c r="A496" s="14" t="s">
        <v>1505</v>
      </c>
      <c r="B496" s="14" t="s">
        <v>2321</v>
      </c>
      <c r="C496" s="14">
        <v>250018</v>
      </c>
      <c r="D496" s="16">
        <v>45705</v>
      </c>
      <c r="E496" s="16"/>
      <c r="F496" s="14" t="s">
        <v>2323</v>
      </c>
      <c r="G496" s="14" t="s">
        <v>1891</v>
      </c>
      <c r="H496" s="14" t="s">
        <v>1892</v>
      </c>
      <c r="I496" s="15">
        <v>311.5</v>
      </c>
      <c r="J496" s="77">
        <v>2</v>
      </c>
      <c r="K496" s="92"/>
    </row>
    <row r="497" spans="1:11" ht="40" x14ac:dyDescent="0.25">
      <c r="A497" s="14" t="s">
        <v>1505</v>
      </c>
      <c r="B497" s="14" t="s">
        <v>2321</v>
      </c>
      <c r="C497" s="14">
        <v>250018</v>
      </c>
      <c r="D497" s="16">
        <v>45705</v>
      </c>
      <c r="E497" s="16"/>
      <c r="F497" s="14" t="s">
        <v>2322</v>
      </c>
      <c r="G497" s="14" t="s">
        <v>1891</v>
      </c>
      <c r="H497" s="14" t="s">
        <v>1892</v>
      </c>
      <c r="I497" s="15">
        <v>582</v>
      </c>
      <c r="J497" s="77">
        <v>2</v>
      </c>
      <c r="K497" s="92"/>
    </row>
    <row r="498" spans="1:11" ht="40" x14ac:dyDescent="0.25">
      <c r="A498" s="14" t="s">
        <v>1505</v>
      </c>
      <c r="B498" s="14" t="s">
        <v>2321</v>
      </c>
      <c r="C498" s="14">
        <v>250018</v>
      </c>
      <c r="D498" s="16">
        <v>45705</v>
      </c>
      <c r="E498" s="16"/>
      <c r="F498" s="14" t="s">
        <v>2323</v>
      </c>
      <c r="G498" s="14" t="s">
        <v>1891</v>
      </c>
      <c r="H498" s="14" t="s">
        <v>1892</v>
      </c>
      <c r="I498" s="15">
        <v>582</v>
      </c>
      <c r="J498" s="77">
        <v>2</v>
      </c>
      <c r="K498" s="92"/>
    </row>
    <row r="499" spans="1:11" ht="12.5" x14ac:dyDescent="0.25">
      <c r="A499" s="14" t="s">
        <v>1505</v>
      </c>
      <c r="B499" s="14" t="s">
        <v>2321</v>
      </c>
      <c r="C499" s="14">
        <v>250018</v>
      </c>
      <c r="D499" s="16">
        <v>45705</v>
      </c>
      <c r="E499" s="16"/>
      <c r="F499" s="14" t="s">
        <v>2324</v>
      </c>
      <c r="G499" s="14" t="s">
        <v>1891</v>
      </c>
      <c r="H499" s="14" t="s">
        <v>1892</v>
      </c>
      <c r="I499" s="15">
        <v>21</v>
      </c>
      <c r="J499" s="77">
        <v>2</v>
      </c>
      <c r="K499" s="92"/>
    </row>
    <row r="500" spans="1:11" ht="12.5" x14ac:dyDescent="0.25">
      <c r="A500" s="14" t="s">
        <v>1505</v>
      </c>
      <c r="B500" s="14" t="s">
        <v>2321</v>
      </c>
      <c r="C500" s="14">
        <v>250018</v>
      </c>
      <c r="D500" s="16">
        <v>45705</v>
      </c>
      <c r="E500" s="16"/>
      <c r="F500" s="14" t="s">
        <v>2325</v>
      </c>
      <c r="G500" s="14" t="s">
        <v>1891</v>
      </c>
      <c r="H500" s="14" t="s">
        <v>1892</v>
      </c>
      <c r="I500" s="15">
        <v>21</v>
      </c>
      <c r="J500" s="77">
        <v>2</v>
      </c>
      <c r="K500" s="92"/>
    </row>
    <row r="501" spans="1:11" ht="12.5" x14ac:dyDescent="0.25">
      <c r="A501" s="14" t="s">
        <v>1505</v>
      </c>
      <c r="B501" s="14" t="s">
        <v>2321</v>
      </c>
      <c r="C501" s="14">
        <v>250018</v>
      </c>
      <c r="D501" s="16">
        <v>45705</v>
      </c>
      <c r="E501" s="16"/>
      <c r="F501" s="14" t="s">
        <v>2326</v>
      </c>
      <c r="G501" s="14" t="s">
        <v>1891</v>
      </c>
      <c r="H501" s="14" t="s">
        <v>1892</v>
      </c>
      <c r="I501" s="15">
        <v>21</v>
      </c>
      <c r="J501" s="77">
        <v>2</v>
      </c>
      <c r="K501" s="92"/>
    </row>
    <row r="502" spans="1:11" ht="40" x14ac:dyDescent="0.25">
      <c r="A502" s="14" t="s">
        <v>1505</v>
      </c>
      <c r="B502" s="14" t="s">
        <v>2327</v>
      </c>
      <c r="C502" s="14">
        <v>250015</v>
      </c>
      <c r="D502" s="16">
        <v>45705</v>
      </c>
      <c r="E502" s="16"/>
      <c r="F502" s="14" t="s">
        <v>2328</v>
      </c>
      <c r="G502" s="14" t="s">
        <v>1891</v>
      </c>
      <c r="H502" s="14" t="s">
        <v>1892</v>
      </c>
      <c r="I502" s="15">
        <v>216.67</v>
      </c>
      <c r="J502" s="77">
        <v>2</v>
      </c>
      <c r="K502" s="92"/>
    </row>
    <row r="503" spans="1:11" ht="40" x14ac:dyDescent="0.25">
      <c r="A503" s="14" t="s">
        <v>1505</v>
      </c>
      <c r="B503" s="14" t="s">
        <v>2327</v>
      </c>
      <c r="C503" s="14">
        <v>250015</v>
      </c>
      <c r="D503" s="16">
        <v>45705</v>
      </c>
      <c r="E503" s="16"/>
      <c r="F503" s="14" t="s">
        <v>2329</v>
      </c>
      <c r="G503" s="14" t="s">
        <v>1891</v>
      </c>
      <c r="H503" s="14" t="s">
        <v>1892</v>
      </c>
      <c r="I503" s="15">
        <v>216.67</v>
      </c>
      <c r="J503" s="77">
        <v>2</v>
      </c>
      <c r="K503" s="92"/>
    </row>
    <row r="504" spans="1:11" ht="40" x14ac:dyDescent="0.25">
      <c r="A504" s="14" t="s">
        <v>1505</v>
      </c>
      <c r="B504" s="14" t="s">
        <v>2327</v>
      </c>
      <c r="C504" s="14">
        <v>250015</v>
      </c>
      <c r="D504" s="16">
        <v>45705</v>
      </c>
      <c r="E504" s="16"/>
      <c r="F504" s="14" t="s">
        <v>2330</v>
      </c>
      <c r="G504" s="14" t="s">
        <v>1891</v>
      </c>
      <c r="H504" s="14" t="s">
        <v>1892</v>
      </c>
      <c r="I504" s="15">
        <v>216.66</v>
      </c>
      <c r="J504" s="77">
        <v>2</v>
      </c>
      <c r="K504" s="92"/>
    </row>
    <row r="505" spans="1:11" ht="40" x14ac:dyDescent="0.25">
      <c r="A505" s="14" t="s">
        <v>1505</v>
      </c>
      <c r="B505" s="14" t="s">
        <v>2327</v>
      </c>
      <c r="C505" s="14">
        <v>250015</v>
      </c>
      <c r="D505" s="16">
        <v>45705</v>
      </c>
      <c r="E505" s="16"/>
      <c r="F505" s="14" t="s">
        <v>2328</v>
      </c>
      <c r="G505" s="14" t="s">
        <v>1891</v>
      </c>
      <c r="H505" s="14" t="s">
        <v>1892</v>
      </c>
      <c r="I505" s="15">
        <v>387</v>
      </c>
      <c r="J505" s="77">
        <v>2</v>
      </c>
      <c r="K505" s="92"/>
    </row>
    <row r="506" spans="1:11" ht="40" x14ac:dyDescent="0.25">
      <c r="A506" s="14" t="s">
        <v>1505</v>
      </c>
      <c r="B506" s="14" t="s">
        <v>2327</v>
      </c>
      <c r="C506" s="14">
        <v>250015</v>
      </c>
      <c r="D506" s="16">
        <v>45705</v>
      </c>
      <c r="E506" s="16"/>
      <c r="F506" s="14" t="s">
        <v>2329</v>
      </c>
      <c r="G506" s="14" t="s">
        <v>1891</v>
      </c>
      <c r="H506" s="14" t="s">
        <v>1892</v>
      </c>
      <c r="I506" s="15">
        <v>387</v>
      </c>
      <c r="J506" s="77">
        <v>2</v>
      </c>
      <c r="K506" s="92"/>
    </row>
    <row r="507" spans="1:11" ht="40" x14ac:dyDescent="0.25">
      <c r="A507" s="14" t="s">
        <v>1505</v>
      </c>
      <c r="B507" s="14" t="s">
        <v>2327</v>
      </c>
      <c r="C507" s="14">
        <v>250015</v>
      </c>
      <c r="D507" s="16">
        <v>45705</v>
      </c>
      <c r="E507" s="16"/>
      <c r="F507" s="14" t="s">
        <v>2330</v>
      </c>
      <c r="G507" s="14" t="s">
        <v>1891</v>
      </c>
      <c r="H507" s="14" t="s">
        <v>1892</v>
      </c>
      <c r="I507" s="15">
        <v>387</v>
      </c>
      <c r="J507" s="77">
        <v>2</v>
      </c>
      <c r="K507" s="92"/>
    </row>
    <row r="508" spans="1:11" ht="40" x14ac:dyDescent="0.25">
      <c r="A508" s="14" t="s">
        <v>1505</v>
      </c>
      <c r="B508" s="14" t="s">
        <v>2331</v>
      </c>
      <c r="C508" s="14">
        <v>250025</v>
      </c>
      <c r="D508" s="16">
        <v>45758</v>
      </c>
      <c r="E508" s="16"/>
      <c r="F508" s="14" t="s">
        <v>2332</v>
      </c>
      <c r="G508" s="14" t="s">
        <v>1891</v>
      </c>
      <c r="H508" s="14" t="s">
        <v>1892</v>
      </c>
      <c r="I508" s="15">
        <v>141.66999999999999</v>
      </c>
      <c r="J508" s="77">
        <v>2</v>
      </c>
      <c r="K508" s="92"/>
    </row>
    <row r="509" spans="1:11" ht="40" x14ac:dyDescent="0.25">
      <c r="A509" s="14" t="s">
        <v>1505</v>
      </c>
      <c r="B509" s="14" t="s">
        <v>2331</v>
      </c>
      <c r="C509" s="14">
        <v>250025</v>
      </c>
      <c r="D509" s="16">
        <v>45758</v>
      </c>
      <c r="E509" s="16"/>
      <c r="F509" s="14" t="s">
        <v>2333</v>
      </c>
      <c r="G509" s="14" t="s">
        <v>1891</v>
      </c>
      <c r="H509" s="14" t="s">
        <v>1892</v>
      </c>
      <c r="I509" s="15">
        <v>141.66999999999999</v>
      </c>
      <c r="J509" s="77">
        <v>2</v>
      </c>
      <c r="K509" s="92"/>
    </row>
    <row r="510" spans="1:11" ht="40" x14ac:dyDescent="0.25">
      <c r="A510" s="14" t="s">
        <v>1505</v>
      </c>
      <c r="B510" s="14" t="s">
        <v>2331</v>
      </c>
      <c r="C510" s="14">
        <v>250025</v>
      </c>
      <c r="D510" s="16">
        <v>45758</v>
      </c>
      <c r="E510" s="16"/>
      <c r="F510" s="14" t="s">
        <v>2334</v>
      </c>
      <c r="G510" s="14" t="s">
        <v>1891</v>
      </c>
      <c r="H510" s="14" t="s">
        <v>1892</v>
      </c>
      <c r="I510" s="15">
        <v>141.66</v>
      </c>
      <c r="J510" s="77">
        <v>2</v>
      </c>
      <c r="K510" s="92"/>
    </row>
    <row r="511" spans="1:11" ht="40" x14ac:dyDescent="0.25">
      <c r="A511" s="14" t="s">
        <v>1505</v>
      </c>
      <c r="B511" s="14" t="s">
        <v>2331</v>
      </c>
      <c r="C511" s="14">
        <v>250025</v>
      </c>
      <c r="D511" s="16">
        <v>45758</v>
      </c>
      <c r="E511" s="16"/>
      <c r="F511" s="14" t="s">
        <v>2335</v>
      </c>
      <c r="G511" s="14" t="s">
        <v>1891</v>
      </c>
      <c r="H511" s="14" t="s">
        <v>1892</v>
      </c>
      <c r="I511" s="15">
        <v>425</v>
      </c>
      <c r="J511" s="77">
        <v>2</v>
      </c>
      <c r="K511" s="92"/>
    </row>
    <row r="512" spans="1:11" ht="40" x14ac:dyDescent="0.25">
      <c r="A512" s="14" t="s">
        <v>1505</v>
      </c>
      <c r="B512" s="14" t="s">
        <v>2331</v>
      </c>
      <c r="C512" s="14">
        <v>250025</v>
      </c>
      <c r="D512" s="16">
        <v>45758</v>
      </c>
      <c r="E512" s="16"/>
      <c r="F512" s="14" t="s">
        <v>2336</v>
      </c>
      <c r="G512" s="14" t="s">
        <v>1891</v>
      </c>
      <c r="H512" s="14" t="s">
        <v>1892</v>
      </c>
      <c r="I512" s="15">
        <v>425</v>
      </c>
      <c r="J512" s="77">
        <v>2</v>
      </c>
      <c r="K512" s="92"/>
    </row>
    <row r="513" spans="1:11" ht="40" x14ac:dyDescent="0.25">
      <c r="A513" s="14" t="s">
        <v>1505</v>
      </c>
      <c r="B513" s="14" t="s">
        <v>2331</v>
      </c>
      <c r="C513" s="14">
        <v>250025</v>
      </c>
      <c r="D513" s="16">
        <v>45758</v>
      </c>
      <c r="E513" s="16"/>
      <c r="F513" s="14" t="s">
        <v>2337</v>
      </c>
      <c r="G513" s="14" t="s">
        <v>1891</v>
      </c>
      <c r="H513" s="14" t="s">
        <v>1892</v>
      </c>
      <c r="I513" s="15">
        <v>425</v>
      </c>
      <c r="J513" s="77">
        <v>2</v>
      </c>
      <c r="K513" s="92"/>
    </row>
    <row r="514" spans="1:11" ht="40" x14ac:dyDescent="0.25">
      <c r="A514" s="14" t="s">
        <v>1505</v>
      </c>
      <c r="B514" s="14" t="s">
        <v>2338</v>
      </c>
      <c r="C514" s="14">
        <v>250024</v>
      </c>
      <c r="D514" s="16">
        <v>45758</v>
      </c>
      <c r="E514" s="16"/>
      <c r="F514" s="14" t="s">
        <v>2339</v>
      </c>
      <c r="G514" s="14" t="s">
        <v>1891</v>
      </c>
      <c r="H514" s="14" t="s">
        <v>1892</v>
      </c>
      <c r="I514" s="15">
        <v>198.67</v>
      </c>
      <c r="J514" s="77">
        <v>2</v>
      </c>
      <c r="K514" s="92"/>
    </row>
    <row r="515" spans="1:11" ht="40" x14ac:dyDescent="0.25">
      <c r="A515" s="14" t="s">
        <v>1505</v>
      </c>
      <c r="B515" s="14" t="s">
        <v>2338</v>
      </c>
      <c r="C515" s="14">
        <v>250024</v>
      </c>
      <c r="D515" s="16">
        <v>45758</v>
      </c>
      <c r="E515" s="16"/>
      <c r="F515" s="14" t="s">
        <v>2340</v>
      </c>
      <c r="G515" s="14" t="s">
        <v>1891</v>
      </c>
      <c r="H515" s="14" t="s">
        <v>1892</v>
      </c>
      <c r="I515" s="15">
        <v>198.67</v>
      </c>
      <c r="J515" s="77">
        <v>2</v>
      </c>
      <c r="K515" s="92"/>
    </row>
    <row r="516" spans="1:11" ht="40" x14ac:dyDescent="0.25">
      <c r="A516" s="14" t="s">
        <v>1505</v>
      </c>
      <c r="B516" s="14" t="s">
        <v>2338</v>
      </c>
      <c r="C516" s="14">
        <v>250024</v>
      </c>
      <c r="D516" s="16">
        <v>45758</v>
      </c>
      <c r="E516" s="16"/>
      <c r="F516" s="14" t="s">
        <v>2341</v>
      </c>
      <c r="G516" s="14" t="s">
        <v>1891</v>
      </c>
      <c r="H516" s="14" t="s">
        <v>1892</v>
      </c>
      <c r="I516" s="15">
        <v>198.66</v>
      </c>
      <c r="J516" s="77">
        <v>2</v>
      </c>
      <c r="K516" s="92"/>
    </row>
    <row r="517" spans="1:11" ht="40" x14ac:dyDescent="0.25">
      <c r="A517" s="14" t="s">
        <v>1505</v>
      </c>
      <c r="B517" s="14" t="s">
        <v>2338</v>
      </c>
      <c r="C517" s="14">
        <v>250024</v>
      </c>
      <c r="D517" s="16">
        <v>45758</v>
      </c>
      <c r="E517" s="16"/>
      <c r="F517" s="14" t="s">
        <v>2342</v>
      </c>
      <c r="G517" s="14" t="s">
        <v>1891</v>
      </c>
      <c r="H517" s="14" t="s">
        <v>1892</v>
      </c>
      <c r="I517" s="15">
        <v>596</v>
      </c>
      <c r="J517" s="77">
        <v>2</v>
      </c>
      <c r="K517" s="92"/>
    </row>
    <row r="518" spans="1:11" ht="40" x14ac:dyDescent="0.25">
      <c r="A518" s="14" t="s">
        <v>1505</v>
      </c>
      <c r="B518" s="14" t="s">
        <v>2338</v>
      </c>
      <c r="C518" s="14">
        <v>250024</v>
      </c>
      <c r="D518" s="16">
        <v>45758</v>
      </c>
      <c r="E518" s="16"/>
      <c r="F518" s="14" t="s">
        <v>2343</v>
      </c>
      <c r="G518" s="14" t="s">
        <v>1891</v>
      </c>
      <c r="H518" s="14" t="s">
        <v>1892</v>
      </c>
      <c r="I518" s="15">
        <v>520</v>
      </c>
      <c r="J518" s="77">
        <v>2</v>
      </c>
      <c r="K518" s="92"/>
    </row>
    <row r="519" spans="1:11" ht="40" x14ac:dyDescent="0.25">
      <c r="A519" s="14" t="s">
        <v>1505</v>
      </c>
      <c r="B519" s="14" t="s">
        <v>2338</v>
      </c>
      <c r="C519" s="14">
        <v>250024</v>
      </c>
      <c r="D519" s="16">
        <v>45758</v>
      </c>
      <c r="E519" s="16"/>
      <c r="F519" s="14" t="s">
        <v>2344</v>
      </c>
      <c r="G519" s="14" t="s">
        <v>1891</v>
      </c>
      <c r="H519" s="14" t="s">
        <v>1892</v>
      </c>
      <c r="I519" s="15">
        <v>520</v>
      </c>
      <c r="J519" s="77">
        <v>2</v>
      </c>
      <c r="K519" s="92"/>
    </row>
    <row r="520" spans="1:11" ht="30" x14ac:dyDescent="0.25">
      <c r="A520" s="14" t="s">
        <v>1505</v>
      </c>
      <c r="B520" s="14" t="s">
        <v>2345</v>
      </c>
      <c r="C520" s="14">
        <v>2025003</v>
      </c>
      <c r="D520" s="16">
        <v>45705</v>
      </c>
      <c r="E520" s="16"/>
      <c r="F520" s="14" t="s">
        <v>2346</v>
      </c>
      <c r="G520" s="14" t="s">
        <v>2315</v>
      </c>
      <c r="H520" s="14" t="s">
        <v>2316</v>
      </c>
      <c r="I520" s="15">
        <v>600</v>
      </c>
      <c r="J520" s="77">
        <v>2</v>
      </c>
      <c r="K520" s="92"/>
    </row>
    <row r="521" spans="1:11" ht="30" x14ac:dyDescent="0.25">
      <c r="A521" s="14" t="s">
        <v>1505</v>
      </c>
      <c r="B521" s="14" t="s">
        <v>2347</v>
      </c>
      <c r="C521" s="14">
        <v>2025002</v>
      </c>
      <c r="D521" s="16">
        <v>45705</v>
      </c>
      <c r="E521" s="16"/>
      <c r="F521" s="14" t="s">
        <v>2346</v>
      </c>
      <c r="G521" s="14" t="s">
        <v>2315</v>
      </c>
      <c r="H521" s="14" t="s">
        <v>2316</v>
      </c>
      <c r="I521" s="15">
        <v>120</v>
      </c>
      <c r="J521" s="77">
        <v>2</v>
      </c>
      <c r="K521" s="92"/>
    </row>
    <row r="522" spans="1:11" ht="40" x14ac:dyDescent="0.25">
      <c r="A522" s="14" t="s">
        <v>1505</v>
      </c>
      <c r="B522" s="14" t="s">
        <v>2348</v>
      </c>
      <c r="C522" s="14">
        <v>2025003</v>
      </c>
      <c r="D522" s="16">
        <v>45714</v>
      </c>
      <c r="E522" s="16"/>
      <c r="F522" s="14" t="s">
        <v>2349</v>
      </c>
      <c r="G522" s="14" t="s">
        <v>2350</v>
      </c>
      <c r="H522" s="14" t="s">
        <v>2351</v>
      </c>
      <c r="I522" s="15">
        <v>100</v>
      </c>
      <c r="J522" s="77">
        <v>2</v>
      </c>
      <c r="K522" s="92"/>
    </row>
    <row r="523" spans="1:11" ht="40" x14ac:dyDescent="0.25">
      <c r="A523" s="14" t="s">
        <v>1505</v>
      </c>
      <c r="B523" s="14" t="s">
        <v>2348</v>
      </c>
      <c r="C523" s="14">
        <v>2025003</v>
      </c>
      <c r="D523" s="16">
        <v>45714</v>
      </c>
      <c r="E523" s="16"/>
      <c r="F523" s="14" t="s">
        <v>2352</v>
      </c>
      <c r="G523" s="14" t="s">
        <v>2350</v>
      </c>
      <c r="H523" s="14" t="s">
        <v>2351</v>
      </c>
      <c r="I523" s="15">
        <v>100</v>
      </c>
      <c r="J523" s="77">
        <v>2</v>
      </c>
      <c r="K523" s="92"/>
    </row>
    <row r="524" spans="1:11" ht="40" x14ac:dyDescent="0.25">
      <c r="A524" s="14" t="s">
        <v>1505</v>
      </c>
      <c r="B524" s="14" t="s">
        <v>2348</v>
      </c>
      <c r="C524" s="14">
        <v>2025003</v>
      </c>
      <c r="D524" s="16">
        <v>45714</v>
      </c>
      <c r="E524" s="16"/>
      <c r="F524" s="14" t="s">
        <v>2353</v>
      </c>
      <c r="G524" s="14" t="s">
        <v>2350</v>
      </c>
      <c r="H524" s="14" t="s">
        <v>2351</v>
      </c>
      <c r="I524" s="15">
        <v>100</v>
      </c>
      <c r="J524" s="77">
        <v>2</v>
      </c>
      <c r="K524" s="92"/>
    </row>
    <row r="525" spans="1:11" ht="40" x14ac:dyDescent="0.25">
      <c r="A525" s="14" t="s">
        <v>1505</v>
      </c>
      <c r="B525" s="14" t="s">
        <v>2348</v>
      </c>
      <c r="C525" s="14">
        <v>2025003</v>
      </c>
      <c r="D525" s="16">
        <v>45714</v>
      </c>
      <c r="E525" s="16"/>
      <c r="F525" s="14" t="s">
        <v>2354</v>
      </c>
      <c r="G525" s="14" t="s">
        <v>2350</v>
      </c>
      <c r="H525" s="14" t="s">
        <v>2351</v>
      </c>
      <c r="I525" s="15">
        <v>100</v>
      </c>
      <c r="J525" s="77">
        <v>2</v>
      </c>
      <c r="K525" s="92"/>
    </row>
    <row r="526" spans="1:11" ht="40" x14ac:dyDescent="0.25">
      <c r="A526" s="14" t="s">
        <v>1505</v>
      </c>
      <c r="B526" s="14" t="s">
        <v>2348</v>
      </c>
      <c r="C526" s="14">
        <v>2025003</v>
      </c>
      <c r="D526" s="16">
        <v>45714</v>
      </c>
      <c r="E526" s="16"/>
      <c r="F526" s="14" t="s">
        <v>2355</v>
      </c>
      <c r="G526" s="14" t="s">
        <v>2350</v>
      </c>
      <c r="H526" s="14" t="s">
        <v>2351</v>
      </c>
      <c r="I526" s="15">
        <v>100</v>
      </c>
      <c r="J526" s="77">
        <v>2</v>
      </c>
      <c r="K526" s="92"/>
    </row>
    <row r="527" spans="1:11" ht="40" x14ac:dyDescent="0.25">
      <c r="A527" s="14" t="s">
        <v>1505</v>
      </c>
      <c r="B527" s="14" t="s">
        <v>2348</v>
      </c>
      <c r="C527" s="14">
        <v>2025003</v>
      </c>
      <c r="D527" s="16">
        <v>45714</v>
      </c>
      <c r="E527" s="16"/>
      <c r="F527" s="14" t="s">
        <v>2356</v>
      </c>
      <c r="G527" s="14" t="s">
        <v>2350</v>
      </c>
      <c r="H527" s="14" t="s">
        <v>2351</v>
      </c>
      <c r="I527" s="15">
        <v>100</v>
      </c>
      <c r="J527" s="77">
        <v>2</v>
      </c>
      <c r="K527" s="92"/>
    </row>
    <row r="528" spans="1:11" ht="40" x14ac:dyDescent="0.25">
      <c r="A528" s="14" t="s">
        <v>1505</v>
      </c>
      <c r="B528" s="14" t="s">
        <v>2357</v>
      </c>
      <c r="C528" s="14">
        <v>32179</v>
      </c>
      <c r="D528" s="16">
        <v>45712</v>
      </c>
      <c r="E528" s="16"/>
      <c r="F528" s="14" t="s">
        <v>2358</v>
      </c>
      <c r="G528" s="14" t="s">
        <v>1536</v>
      </c>
      <c r="H528" s="14" t="s">
        <v>1537</v>
      </c>
      <c r="I528" s="15">
        <v>66</v>
      </c>
      <c r="J528" s="77">
        <v>2</v>
      </c>
      <c r="K528" s="92"/>
    </row>
    <row r="529" spans="1:11" ht="40" x14ac:dyDescent="0.25">
      <c r="A529" s="14" t="s">
        <v>1505</v>
      </c>
      <c r="B529" s="14" t="s">
        <v>2359</v>
      </c>
      <c r="C529" s="14">
        <v>250020</v>
      </c>
      <c r="D529" s="16">
        <v>45758</v>
      </c>
      <c r="E529" s="16"/>
      <c r="F529" s="14" t="s">
        <v>2360</v>
      </c>
      <c r="G529" s="14" t="s">
        <v>1891</v>
      </c>
      <c r="H529" s="14" t="s">
        <v>1892</v>
      </c>
      <c r="I529" s="15">
        <v>686</v>
      </c>
      <c r="J529" s="77">
        <v>2</v>
      </c>
      <c r="K529" s="92"/>
    </row>
    <row r="530" spans="1:11" ht="40" x14ac:dyDescent="0.25">
      <c r="A530" s="14" t="s">
        <v>1505</v>
      </c>
      <c r="B530" s="14" t="s">
        <v>2359</v>
      </c>
      <c r="C530" s="14">
        <v>250020</v>
      </c>
      <c r="D530" s="16">
        <v>45758</v>
      </c>
      <c r="E530" s="16"/>
      <c r="F530" s="14" t="s">
        <v>2360</v>
      </c>
      <c r="G530" s="14" t="s">
        <v>1891</v>
      </c>
      <c r="H530" s="14" t="s">
        <v>1892</v>
      </c>
      <c r="I530" s="15">
        <v>521</v>
      </c>
      <c r="J530" s="77">
        <v>2</v>
      </c>
      <c r="K530" s="92"/>
    </row>
    <row r="531" spans="1:11" ht="40" x14ac:dyDescent="0.25">
      <c r="A531" s="14" t="s">
        <v>1505</v>
      </c>
      <c r="B531" s="14" t="s">
        <v>2361</v>
      </c>
      <c r="C531" s="14">
        <v>250067</v>
      </c>
      <c r="D531" s="16">
        <v>45758</v>
      </c>
      <c r="E531" s="16"/>
      <c r="F531" s="14" t="s">
        <v>2362</v>
      </c>
      <c r="G531" s="14" t="s">
        <v>1891</v>
      </c>
      <c r="H531" s="14" t="s">
        <v>1892</v>
      </c>
      <c r="I531" s="15">
        <v>1011</v>
      </c>
      <c r="J531" s="77">
        <v>2</v>
      </c>
      <c r="K531" s="92"/>
    </row>
    <row r="532" spans="1:11" ht="40" x14ac:dyDescent="0.25">
      <c r="A532" s="14" t="s">
        <v>1505</v>
      </c>
      <c r="B532" s="14" t="s">
        <v>2361</v>
      </c>
      <c r="C532" s="14">
        <v>250067</v>
      </c>
      <c r="D532" s="16">
        <v>45758</v>
      </c>
      <c r="E532" s="16"/>
      <c r="F532" s="14" t="s">
        <v>2363</v>
      </c>
      <c r="G532" s="14" t="s">
        <v>1891</v>
      </c>
      <c r="H532" s="14" t="s">
        <v>1892</v>
      </c>
      <c r="I532" s="15">
        <v>150</v>
      </c>
      <c r="J532" s="77">
        <v>2</v>
      </c>
      <c r="K532" s="92"/>
    </row>
    <row r="533" spans="1:11" ht="40" x14ac:dyDescent="0.25">
      <c r="A533" s="14" t="s">
        <v>1505</v>
      </c>
      <c r="B533" s="14" t="s">
        <v>2364</v>
      </c>
      <c r="C533" s="14">
        <v>32696</v>
      </c>
      <c r="D533" s="16">
        <v>45791</v>
      </c>
      <c r="E533" s="16"/>
      <c r="F533" s="14" t="s">
        <v>2365</v>
      </c>
      <c r="G533" s="14" t="s">
        <v>1536</v>
      </c>
      <c r="H533" s="14" t="s">
        <v>1537</v>
      </c>
      <c r="I533" s="15">
        <v>79</v>
      </c>
      <c r="J533" s="77">
        <v>2</v>
      </c>
      <c r="K533" s="92"/>
    </row>
    <row r="534" spans="1:11" ht="30" x14ac:dyDescent="0.25">
      <c r="A534" s="14" t="s">
        <v>1505</v>
      </c>
      <c r="B534" s="14" t="s">
        <v>2366</v>
      </c>
      <c r="C534" s="14">
        <v>32943</v>
      </c>
      <c r="D534" s="16">
        <v>45791</v>
      </c>
      <c r="E534" s="16"/>
      <c r="F534" s="14" t="s">
        <v>2367</v>
      </c>
      <c r="G534" s="14" t="s">
        <v>1536</v>
      </c>
      <c r="H534" s="14" t="s">
        <v>1537</v>
      </c>
      <c r="I534" s="15">
        <v>158</v>
      </c>
      <c r="J534" s="77">
        <v>2</v>
      </c>
      <c r="K534" s="92"/>
    </row>
    <row r="535" spans="1:11" ht="50" x14ac:dyDescent="0.25">
      <c r="A535" s="14" t="s">
        <v>1505</v>
      </c>
      <c r="B535" s="14" t="s">
        <v>2368</v>
      </c>
      <c r="C535" s="14">
        <v>32622</v>
      </c>
      <c r="D535" s="16">
        <v>45791</v>
      </c>
      <c r="E535" s="16"/>
      <c r="F535" s="14" t="s">
        <v>2369</v>
      </c>
      <c r="G535" s="14" t="s">
        <v>1536</v>
      </c>
      <c r="H535" s="14" t="s">
        <v>1537</v>
      </c>
      <c r="I535" s="15">
        <v>73</v>
      </c>
      <c r="J535" s="77">
        <v>2</v>
      </c>
      <c r="K535" s="92"/>
    </row>
    <row r="536" spans="1:11" ht="40" x14ac:dyDescent="0.25">
      <c r="A536" s="14" t="s">
        <v>1505</v>
      </c>
      <c r="B536" s="14" t="s">
        <v>2368</v>
      </c>
      <c r="C536" s="14">
        <v>32622</v>
      </c>
      <c r="D536" s="16">
        <v>45791</v>
      </c>
      <c r="E536" s="16"/>
      <c r="F536" s="14" t="s">
        <v>2370</v>
      </c>
      <c r="G536" s="14" t="s">
        <v>1536</v>
      </c>
      <c r="H536" s="14" t="s">
        <v>1537</v>
      </c>
      <c r="I536" s="15">
        <v>63</v>
      </c>
      <c r="J536" s="77">
        <v>2</v>
      </c>
      <c r="K536" s="92"/>
    </row>
    <row r="537" spans="1:11" ht="40" x14ac:dyDescent="0.25">
      <c r="A537" s="14" t="s">
        <v>1505</v>
      </c>
      <c r="B537" s="14" t="s">
        <v>2371</v>
      </c>
      <c r="C537" s="14">
        <v>250027</v>
      </c>
      <c r="D537" s="16">
        <v>45777</v>
      </c>
      <c r="E537" s="16"/>
      <c r="F537" s="14" t="s">
        <v>2372</v>
      </c>
      <c r="G537" s="14" t="s">
        <v>1891</v>
      </c>
      <c r="H537" s="14" t="s">
        <v>1892</v>
      </c>
      <c r="I537" s="15">
        <v>121.66</v>
      </c>
      <c r="J537" s="77">
        <v>2</v>
      </c>
      <c r="K537" s="92"/>
    </row>
    <row r="538" spans="1:11" ht="40" x14ac:dyDescent="0.25">
      <c r="A538" s="14" t="s">
        <v>1505</v>
      </c>
      <c r="B538" s="14" t="s">
        <v>2371</v>
      </c>
      <c r="C538" s="14">
        <v>250027</v>
      </c>
      <c r="D538" s="16">
        <v>45777</v>
      </c>
      <c r="E538" s="16"/>
      <c r="F538" s="14" t="s">
        <v>2373</v>
      </c>
      <c r="G538" s="14" t="s">
        <v>1891</v>
      </c>
      <c r="H538" s="14" t="s">
        <v>1892</v>
      </c>
      <c r="I538" s="15">
        <v>121.66</v>
      </c>
      <c r="J538" s="77">
        <v>2</v>
      </c>
      <c r="K538" s="92"/>
    </row>
    <row r="539" spans="1:11" ht="40" x14ac:dyDescent="0.25">
      <c r="A539" s="14" t="s">
        <v>1505</v>
      </c>
      <c r="B539" s="14" t="s">
        <v>2371</v>
      </c>
      <c r="C539" s="14">
        <v>250027</v>
      </c>
      <c r="D539" s="16">
        <v>45777</v>
      </c>
      <c r="E539" s="16"/>
      <c r="F539" s="14" t="s">
        <v>2374</v>
      </c>
      <c r="G539" s="14" t="s">
        <v>1891</v>
      </c>
      <c r="H539" s="14" t="s">
        <v>1892</v>
      </c>
      <c r="I539" s="15">
        <v>121.65</v>
      </c>
      <c r="J539" s="77">
        <v>2</v>
      </c>
      <c r="K539" s="92"/>
    </row>
    <row r="540" spans="1:11" ht="40" x14ac:dyDescent="0.25">
      <c r="A540" s="14" t="s">
        <v>1505</v>
      </c>
      <c r="B540" s="14" t="s">
        <v>2371</v>
      </c>
      <c r="C540" s="14">
        <v>250027</v>
      </c>
      <c r="D540" s="16">
        <v>45777</v>
      </c>
      <c r="E540" s="16"/>
      <c r="F540" s="14" t="s">
        <v>2375</v>
      </c>
      <c r="G540" s="14" t="s">
        <v>1891</v>
      </c>
      <c r="H540" s="14" t="s">
        <v>1892</v>
      </c>
      <c r="I540" s="15">
        <v>121.65</v>
      </c>
      <c r="J540" s="77">
        <v>2</v>
      </c>
      <c r="K540" s="92"/>
    </row>
    <row r="541" spans="1:11" ht="40" x14ac:dyDescent="0.25">
      <c r="A541" s="14" t="s">
        <v>1505</v>
      </c>
      <c r="B541" s="14" t="s">
        <v>2371</v>
      </c>
      <c r="C541" s="14">
        <v>250027</v>
      </c>
      <c r="D541" s="16">
        <v>45777</v>
      </c>
      <c r="E541" s="16"/>
      <c r="F541" s="14" t="s">
        <v>2376</v>
      </c>
      <c r="G541" s="14" t="s">
        <v>1891</v>
      </c>
      <c r="H541" s="14" t="s">
        <v>1892</v>
      </c>
      <c r="I541" s="15">
        <v>486.62</v>
      </c>
      <c r="J541" s="77">
        <v>2</v>
      </c>
      <c r="K541" s="92"/>
    </row>
    <row r="542" spans="1:11" ht="40" x14ac:dyDescent="0.25">
      <c r="A542" s="14" t="s">
        <v>1505</v>
      </c>
      <c r="B542" s="14" t="s">
        <v>2371</v>
      </c>
      <c r="C542" s="14">
        <v>250027</v>
      </c>
      <c r="D542" s="16">
        <v>45777</v>
      </c>
      <c r="E542" s="16"/>
      <c r="F542" s="14" t="s">
        <v>2377</v>
      </c>
      <c r="G542" s="14" t="s">
        <v>1891</v>
      </c>
      <c r="H542" s="14" t="s">
        <v>1892</v>
      </c>
      <c r="I542" s="15">
        <v>548</v>
      </c>
      <c r="J542" s="77">
        <v>2</v>
      </c>
      <c r="K542" s="92"/>
    </row>
    <row r="543" spans="1:11" ht="40" x14ac:dyDescent="0.25">
      <c r="A543" s="14" t="s">
        <v>1505</v>
      </c>
      <c r="B543" s="14" t="s">
        <v>2371</v>
      </c>
      <c r="C543" s="14">
        <v>250027</v>
      </c>
      <c r="D543" s="16">
        <v>45777</v>
      </c>
      <c r="E543" s="16"/>
      <c r="F543" s="14" t="s">
        <v>2378</v>
      </c>
      <c r="G543" s="14" t="s">
        <v>1891</v>
      </c>
      <c r="H543" s="14" t="s">
        <v>1892</v>
      </c>
      <c r="I543" s="15">
        <v>548</v>
      </c>
      <c r="J543" s="77">
        <v>2</v>
      </c>
      <c r="K543" s="92"/>
    </row>
    <row r="544" spans="1:11" ht="40" x14ac:dyDescent="0.25">
      <c r="A544" s="14" t="s">
        <v>1505</v>
      </c>
      <c r="B544" s="14" t="s">
        <v>2371</v>
      </c>
      <c r="C544" s="14">
        <v>250027</v>
      </c>
      <c r="D544" s="16">
        <v>45777</v>
      </c>
      <c r="E544" s="16"/>
      <c r="F544" s="14" t="s">
        <v>2379</v>
      </c>
      <c r="G544" s="14" t="s">
        <v>1891</v>
      </c>
      <c r="H544" s="14" t="s">
        <v>1892</v>
      </c>
      <c r="I544" s="15">
        <v>547</v>
      </c>
      <c r="J544" s="77">
        <v>2</v>
      </c>
      <c r="K544" s="92"/>
    </row>
    <row r="545" spans="1:11" ht="40" x14ac:dyDescent="0.25">
      <c r="A545" s="14" t="s">
        <v>1505</v>
      </c>
      <c r="B545" s="14" t="s">
        <v>2371</v>
      </c>
      <c r="C545" s="14">
        <v>250027</v>
      </c>
      <c r="D545" s="16">
        <v>45777</v>
      </c>
      <c r="E545" s="16"/>
      <c r="F545" s="14" t="s">
        <v>2380</v>
      </c>
      <c r="G545" s="14" t="s">
        <v>1891</v>
      </c>
      <c r="H545" s="14" t="s">
        <v>1892</v>
      </c>
      <c r="I545" s="15">
        <v>547</v>
      </c>
      <c r="J545" s="77">
        <v>2</v>
      </c>
      <c r="K545" s="92"/>
    </row>
    <row r="546" spans="1:11" ht="30" x14ac:dyDescent="0.25">
      <c r="A546" s="14" t="s">
        <v>1505</v>
      </c>
      <c r="B546" s="14" t="s">
        <v>2381</v>
      </c>
      <c r="C546" s="14">
        <v>32877</v>
      </c>
      <c r="D546" s="16">
        <v>45805</v>
      </c>
      <c r="E546" s="16"/>
      <c r="F546" s="14" t="s">
        <v>2382</v>
      </c>
      <c r="G546" s="14" t="s">
        <v>1536</v>
      </c>
      <c r="H546" s="14" t="s">
        <v>1537</v>
      </c>
      <c r="I546" s="15">
        <v>79</v>
      </c>
      <c r="J546" s="77">
        <v>2</v>
      </c>
      <c r="K546" s="92"/>
    </row>
    <row r="547" spans="1:11" ht="30" x14ac:dyDescent="0.25">
      <c r="A547" s="14" t="s">
        <v>1505</v>
      </c>
      <c r="B547" s="14" t="s">
        <v>2383</v>
      </c>
      <c r="C547" s="14">
        <v>20250403</v>
      </c>
      <c r="D547" s="16">
        <v>45790</v>
      </c>
      <c r="E547" s="16"/>
      <c r="F547" s="14" t="s">
        <v>2384</v>
      </c>
      <c r="G547" s="14" t="s">
        <v>2385</v>
      </c>
      <c r="H547" s="14" t="s">
        <v>2386</v>
      </c>
      <c r="I547" s="15">
        <v>480</v>
      </c>
      <c r="J547" s="77">
        <v>2</v>
      </c>
      <c r="K547" s="92"/>
    </row>
    <row r="548" spans="1:11" ht="40" x14ac:dyDescent="0.25">
      <c r="A548" s="14" t="s">
        <v>1505</v>
      </c>
      <c r="B548" s="14" t="s">
        <v>2387</v>
      </c>
      <c r="C548" s="14">
        <v>32959</v>
      </c>
      <c r="D548" s="16">
        <v>45791</v>
      </c>
      <c r="E548" s="16"/>
      <c r="F548" s="14" t="s">
        <v>2388</v>
      </c>
      <c r="G548" s="14" t="s">
        <v>1536</v>
      </c>
      <c r="H548" s="14" t="s">
        <v>1537</v>
      </c>
      <c r="I548" s="15">
        <v>66</v>
      </c>
      <c r="J548" s="77">
        <v>2</v>
      </c>
      <c r="K548" s="92"/>
    </row>
    <row r="549" spans="1:11" ht="40" x14ac:dyDescent="0.25">
      <c r="A549" s="14" t="s">
        <v>1505</v>
      </c>
      <c r="B549" s="14" t="s">
        <v>2389</v>
      </c>
      <c r="C549" s="14">
        <v>2550413</v>
      </c>
      <c r="D549" s="16">
        <v>45805</v>
      </c>
      <c r="E549" s="16"/>
      <c r="F549" s="14" t="s">
        <v>2390</v>
      </c>
      <c r="G549" s="14" t="s">
        <v>2391</v>
      </c>
      <c r="H549" s="14" t="s">
        <v>2392</v>
      </c>
      <c r="I549" s="15">
        <v>1382.6</v>
      </c>
      <c r="J549" s="77">
        <v>2</v>
      </c>
      <c r="K549" s="92"/>
    </row>
    <row r="550" spans="1:11" ht="40" x14ac:dyDescent="0.25">
      <c r="A550" s="14" t="s">
        <v>1505</v>
      </c>
      <c r="B550" s="14" t="s">
        <v>2393</v>
      </c>
      <c r="C550" s="14">
        <v>2550414</v>
      </c>
      <c r="D550" s="16">
        <v>45805</v>
      </c>
      <c r="E550" s="16"/>
      <c r="F550" s="14" t="s">
        <v>2394</v>
      </c>
      <c r="G550" s="14" t="s">
        <v>2391</v>
      </c>
      <c r="H550" s="14" t="s">
        <v>2392</v>
      </c>
      <c r="I550" s="15">
        <v>2067</v>
      </c>
      <c r="J550" s="77">
        <v>2</v>
      </c>
      <c r="K550" s="92"/>
    </row>
    <row r="551" spans="1:11" ht="30" x14ac:dyDescent="0.25">
      <c r="A551" s="14" t="s">
        <v>1505</v>
      </c>
      <c r="B551" s="14" t="s">
        <v>2395</v>
      </c>
      <c r="C551" s="14" t="s">
        <v>2395</v>
      </c>
      <c r="D551" s="16">
        <v>45672</v>
      </c>
      <c r="E551" s="16"/>
      <c r="F551" s="14" t="s">
        <v>2396</v>
      </c>
      <c r="G551" s="14">
        <v>0</v>
      </c>
      <c r="H551" s="14" t="s">
        <v>1549</v>
      </c>
      <c r="I551" s="15">
        <v>127.1</v>
      </c>
      <c r="J551" s="77">
        <v>2</v>
      </c>
      <c r="K551" s="92"/>
    </row>
    <row r="552" spans="1:11" ht="40" x14ac:dyDescent="0.25">
      <c r="A552" s="14" t="s">
        <v>1505</v>
      </c>
      <c r="B552" s="14" t="s">
        <v>2397</v>
      </c>
      <c r="C552" s="14" t="s">
        <v>2397</v>
      </c>
      <c r="D552" s="16">
        <v>45678</v>
      </c>
      <c r="E552" s="16"/>
      <c r="F552" s="14" t="s">
        <v>2398</v>
      </c>
      <c r="G552" s="14">
        <v>0</v>
      </c>
      <c r="H552" s="14" t="s">
        <v>2080</v>
      </c>
      <c r="I552" s="15">
        <v>231.23</v>
      </c>
      <c r="J552" s="77">
        <v>2</v>
      </c>
      <c r="K552" s="92"/>
    </row>
    <row r="553" spans="1:11" ht="30" x14ac:dyDescent="0.25">
      <c r="A553" s="14" t="s">
        <v>1505</v>
      </c>
      <c r="B553" s="14" t="s">
        <v>2397</v>
      </c>
      <c r="C553" s="14" t="s">
        <v>2397</v>
      </c>
      <c r="D553" s="16">
        <v>45678</v>
      </c>
      <c r="E553" s="16"/>
      <c r="F553" s="14" t="s">
        <v>2399</v>
      </c>
      <c r="G553" s="14" t="s">
        <v>1545</v>
      </c>
      <c r="H553" s="14" t="s">
        <v>1546</v>
      </c>
      <c r="I553" s="15">
        <v>31.44</v>
      </c>
      <c r="J553" s="77">
        <v>2</v>
      </c>
      <c r="K553" s="92"/>
    </row>
    <row r="554" spans="1:11" ht="40" x14ac:dyDescent="0.25">
      <c r="A554" s="14" t="s">
        <v>1505</v>
      </c>
      <c r="B554" s="14" t="s">
        <v>2397</v>
      </c>
      <c r="C554" s="14" t="s">
        <v>2397</v>
      </c>
      <c r="D554" s="16">
        <v>45678</v>
      </c>
      <c r="E554" s="16"/>
      <c r="F554" s="14" t="s">
        <v>2400</v>
      </c>
      <c r="G554" s="14" t="s">
        <v>1545</v>
      </c>
      <c r="H554" s="14" t="s">
        <v>1546</v>
      </c>
      <c r="I554" s="15">
        <v>0.01</v>
      </c>
      <c r="J554" s="77">
        <v>2</v>
      </c>
      <c r="K554" s="92"/>
    </row>
    <row r="555" spans="1:11" ht="50" x14ac:dyDescent="0.25">
      <c r="A555" s="14" t="s">
        <v>1505</v>
      </c>
      <c r="B555" s="14" t="s">
        <v>2401</v>
      </c>
      <c r="C555" s="14" t="s">
        <v>2401</v>
      </c>
      <c r="D555" s="16">
        <v>45684</v>
      </c>
      <c r="E555" s="16"/>
      <c r="F555" s="14" t="s">
        <v>2402</v>
      </c>
      <c r="G555" s="14">
        <v>0</v>
      </c>
      <c r="H555" s="14" t="s">
        <v>1549</v>
      </c>
      <c r="I555" s="15">
        <v>523.5</v>
      </c>
      <c r="J555" s="77">
        <v>2</v>
      </c>
      <c r="K555" s="92"/>
    </row>
    <row r="556" spans="1:11" ht="50" x14ac:dyDescent="0.25">
      <c r="A556" s="14" t="s">
        <v>1505</v>
      </c>
      <c r="B556" s="14" t="s">
        <v>2401</v>
      </c>
      <c r="C556" s="14" t="s">
        <v>2401</v>
      </c>
      <c r="D556" s="16">
        <v>45684</v>
      </c>
      <c r="E556" s="16"/>
      <c r="F556" s="14" t="s">
        <v>2403</v>
      </c>
      <c r="G556" s="14">
        <v>0</v>
      </c>
      <c r="H556" s="14" t="s">
        <v>1549</v>
      </c>
      <c r="I556" s="15">
        <v>538.5</v>
      </c>
      <c r="J556" s="77">
        <v>2</v>
      </c>
      <c r="K556" s="92"/>
    </row>
    <row r="557" spans="1:11" ht="50" x14ac:dyDescent="0.25">
      <c r="A557" s="14" t="s">
        <v>1505</v>
      </c>
      <c r="B557" s="14" t="s">
        <v>2401</v>
      </c>
      <c r="C557" s="14" t="s">
        <v>2401</v>
      </c>
      <c r="D557" s="16">
        <v>45684</v>
      </c>
      <c r="E557" s="16"/>
      <c r="F557" s="14" t="s">
        <v>2404</v>
      </c>
      <c r="G557" s="14">
        <v>0</v>
      </c>
      <c r="H557" s="14" t="s">
        <v>1549</v>
      </c>
      <c r="I557" s="15">
        <v>516</v>
      </c>
      <c r="J557" s="77">
        <v>2</v>
      </c>
      <c r="K557" s="92"/>
    </row>
    <row r="558" spans="1:11" ht="30" x14ac:dyDescent="0.25">
      <c r="A558" s="14" t="s">
        <v>1505</v>
      </c>
      <c r="B558" s="14" t="s">
        <v>2405</v>
      </c>
      <c r="C558" s="14" t="s">
        <v>2405</v>
      </c>
      <c r="D558" s="16">
        <v>45684</v>
      </c>
      <c r="E558" s="16"/>
      <c r="F558" s="14" t="s">
        <v>2406</v>
      </c>
      <c r="G558" s="14">
        <v>0</v>
      </c>
      <c r="H558" s="14" t="s">
        <v>2080</v>
      </c>
      <c r="I558" s="15">
        <v>78.72</v>
      </c>
      <c r="J558" s="77">
        <v>2</v>
      </c>
      <c r="K558" s="92"/>
    </row>
    <row r="559" spans="1:11" ht="50" x14ac:dyDescent="0.25">
      <c r="A559" s="14" t="s">
        <v>1505</v>
      </c>
      <c r="B559" s="14" t="s">
        <v>2407</v>
      </c>
      <c r="C559" s="14" t="s">
        <v>2407</v>
      </c>
      <c r="D559" s="16">
        <v>45685</v>
      </c>
      <c r="E559" s="16"/>
      <c r="F559" s="14" t="s">
        <v>2408</v>
      </c>
      <c r="G559" s="14" t="s">
        <v>2409</v>
      </c>
      <c r="H559" s="14" t="s">
        <v>2410</v>
      </c>
      <c r="I559" s="15">
        <v>227.37</v>
      </c>
      <c r="J559" s="77">
        <v>2</v>
      </c>
      <c r="K559" s="92"/>
    </row>
    <row r="560" spans="1:11" ht="50" x14ac:dyDescent="0.25">
      <c r="A560" s="14" t="s">
        <v>1505</v>
      </c>
      <c r="B560" s="14" t="s">
        <v>2407</v>
      </c>
      <c r="C560" s="14" t="s">
        <v>2407</v>
      </c>
      <c r="D560" s="16">
        <v>45685</v>
      </c>
      <c r="E560" s="16"/>
      <c r="F560" s="14" t="s">
        <v>2411</v>
      </c>
      <c r="G560" s="14" t="s">
        <v>2409</v>
      </c>
      <c r="H560" s="14" t="s">
        <v>2410</v>
      </c>
      <c r="I560" s="15">
        <v>227.37</v>
      </c>
      <c r="J560" s="77">
        <v>2</v>
      </c>
      <c r="K560" s="92"/>
    </row>
    <row r="561" spans="1:11" ht="50" x14ac:dyDescent="0.25">
      <c r="A561" s="14" t="s">
        <v>1505</v>
      </c>
      <c r="B561" s="14" t="s">
        <v>2407</v>
      </c>
      <c r="C561" s="14" t="s">
        <v>2407</v>
      </c>
      <c r="D561" s="16">
        <v>45685</v>
      </c>
      <c r="E561" s="16"/>
      <c r="F561" s="14" t="s">
        <v>2412</v>
      </c>
      <c r="G561" s="14" t="s">
        <v>2409</v>
      </c>
      <c r="H561" s="14" t="s">
        <v>2410</v>
      </c>
      <c r="I561" s="15">
        <v>227.36</v>
      </c>
      <c r="J561" s="77">
        <v>2</v>
      </c>
      <c r="K561" s="92"/>
    </row>
    <row r="562" spans="1:11" ht="40" x14ac:dyDescent="0.25">
      <c r="A562" s="14" t="s">
        <v>1505</v>
      </c>
      <c r="B562" s="14" t="s">
        <v>1942</v>
      </c>
      <c r="C562" s="14" t="s">
        <v>1942</v>
      </c>
      <c r="D562" s="16">
        <v>45687</v>
      </c>
      <c r="E562" s="16"/>
      <c r="F562" s="14" t="s">
        <v>2413</v>
      </c>
      <c r="G562" s="14">
        <v>0</v>
      </c>
      <c r="H562" s="14" t="s">
        <v>2414</v>
      </c>
      <c r="I562" s="15">
        <v>117</v>
      </c>
      <c r="J562" s="77">
        <v>2</v>
      </c>
      <c r="K562" s="92"/>
    </row>
    <row r="563" spans="1:11" ht="40" x14ac:dyDescent="0.25">
      <c r="A563" s="14" t="s">
        <v>1505</v>
      </c>
      <c r="B563" s="14" t="s">
        <v>2415</v>
      </c>
      <c r="C563" s="14" t="s">
        <v>2415</v>
      </c>
      <c r="D563" s="16">
        <v>45691</v>
      </c>
      <c r="E563" s="16"/>
      <c r="F563" s="14" t="s">
        <v>2416</v>
      </c>
      <c r="G563" s="14" t="s">
        <v>1552</v>
      </c>
      <c r="H563" s="14" t="s">
        <v>1553</v>
      </c>
      <c r="I563" s="15">
        <v>88.5</v>
      </c>
      <c r="J563" s="77">
        <v>2</v>
      </c>
      <c r="K563" s="92"/>
    </row>
    <row r="564" spans="1:11" ht="50" x14ac:dyDescent="0.25">
      <c r="A564" s="14" t="s">
        <v>1505</v>
      </c>
      <c r="B564" s="14" t="s">
        <v>2415</v>
      </c>
      <c r="C564" s="14" t="s">
        <v>2415</v>
      </c>
      <c r="D564" s="16">
        <v>45691</v>
      </c>
      <c r="E564" s="16"/>
      <c r="F564" s="14" t="s">
        <v>2417</v>
      </c>
      <c r="G564" s="14" t="s">
        <v>1552</v>
      </c>
      <c r="H564" s="14" t="s">
        <v>1553</v>
      </c>
      <c r="I564" s="15">
        <v>88.5</v>
      </c>
      <c r="J564" s="77">
        <v>2</v>
      </c>
      <c r="K564" s="92"/>
    </row>
    <row r="565" spans="1:11" ht="40" x14ac:dyDescent="0.25">
      <c r="A565" s="14" t="s">
        <v>1505</v>
      </c>
      <c r="B565" s="14" t="s">
        <v>2415</v>
      </c>
      <c r="C565" s="14" t="s">
        <v>2415</v>
      </c>
      <c r="D565" s="16">
        <v>45691</v>
      </c>
      <c r="E565" s="16"/>
      <c r="F565" s="14" t="s">
        <v>2418</v>
      </c>
      <c r="G565" s="14" t="s">
        <v>1552</v>
      </c>
      <c r="H565" s="14" t="s">
        <v>1553</v>
      </c>
      <c r="I565" s="15">
        <v>88.5</v>
      </c>
      <c r="J565" s="77">
        <v>2</v>
      </c>
      <c r="K565" s="92"/>
    </row>
    <row r="566" spans="1:11" ht="40" x14ac:dyDescent="0.25">
      <c r="A566" s="14" t="s">
        <v>1505</v>
      </c>
      <c r="B566" s="14" t="s">
        <v>2415</v>
      </c>
      <c r="C566" s="14" t="s">
        <v>2415</v>
      </c>
      <c r="D566" s="16">
        <v>45691</v>
      </c>
      <c r="E566" s="16"/>
      <c r="F566" s="14" t="s">
        <v>2419</v>
      </c>
      <c r="G566" s="14">
        <v>0</v>
      </c>
      <c r="H566" s="14" t="s">
        <v>2420</v>
      </c>
      <c r="I566" s="15">
        <v>55</v>
      </c>
      <c r="J566" s="77">
        <v>2</v>
      </c>
      <c r="K566" s="92"/>
    </row>
    <row r="567" spans="1:11" ht="50" x14ac:dyDescent="0.25">
      <c r="A567" s="14" t="s">
        <v>1505</v>
      </c>
      <c r="B567" s="14" t="s">
        <v>2421</v>
      </c>
      <c r="C567" s="14" t="s">
        <v>2421</v>
      </c>
      <c r="D567" s="16">
        <v>45691</v>
      </c>
      <c r="E567" s="16"/>
      <c r="F567" s="14" t="s">
        <v>2422</v>
      </c>
      <c r="G567" s="14" t="s">
        <v>2315</v>
      </c>
      <c r="H567" s="14" t="s">
        <v>2316</v>
      </c>
      <c r="I567" s="15">
        <v>6.33</v>
      </c>
      <c r="J567" s="77">
        <v>2</v>
      </c>
      <c r="K567" s="92"/>
    </row>
    <row r="568" spans="1:11" ht="50" x14ac:dyDescent="0.25">
      <c r="A568" s="14" t="s">
        <v>1505</v>
      </c>
      <c r="B568" s="14" t="s">
        <v>2421</v>
      </c>
      <c r="C568" s="14" t="s">
        <v>2421</v>
      </c>
      <c r="D568" s="16">
        <v>45691</v>
      </c>
      <c r="E568" s="16"/>
      <c r="F568" s="14" t="s">
        <v>2423</v>
      </c>
      <c r="G568" s="14" t="s">
        <v>2315</v>
      </c>
      <c r="H568" s="14" t="s">
        <v>2316</v>
      </c>
      <c r="I568" s="15">
        <v>6.33</v>
      </c>
      <c r="J568" s="77">
        <v>2</v>
      </c>
      <c r="K568" s="92"/>
    </row>
    <row r="569" spans="1:11" ht="40" x14ac:dyDescent="0.25">
      <c r="A569" s="14" t="s">
        <v>1505</v>
      </c>
      <c r="B569" s="14" t="s">
        <v>2421</v>
      </c>
      <c r="C569" s="14" t="s">
        <v>2421</v>
      </c>
      <c r="D569" s="16">
        <v>45691</v>
      </c>
      <c r="E569" s="16"/>
      <c r="F569" s="14" t="s">
        <v>2424</v>
      </c>
      <c r="G569" s="14" t="s">
        <v>2315</v>
      </c>
      <c r="H569" s="14" t="s">
        <v>2316</v>
      </c>
      <c r="I569" s="15">
        <v>6.32</v>
      </c>
      <c r="J569" s="77">
        <v>2</v>
      </c>
      <c r="K569" s="92"/>
    </row>
    <row r="570" spans="1:11" ht="40" x14ac:dyDescent="0.25">
      <c r="A570" s="14" t="s">
        <v>1505</v>
      </c>
      <c r="B570" s="14" t="s">
        <v>2425</v>
      </c>
      <c r="C570" s="14" t="s">
        <v>2425</v>
      </c>
      <c r="D570" s="16">
        <v>45691</v>
      </c>
      <c r="E570" s="16"/>
      <c r="F570" s="14" t="s">
        <v>2426</v>
      </c>
      <c r="G570" s="14" t="s">
        <v>2315</v>
      </c>
      <c r="H570" s="14" t="s">
        <v>2316</v>
      </c>
      <c r="I570" s="15">
        <v>6.33</v>
      </c>
      <c r="J570" s="77">
        <v>2</v>
      </c>
      <c r="K570" s="92"/>
    </row>
    <row r="571" spans="1:11" ht="40" x14ac:dyDescent="0.25">
      <c r="A571" s="14" t="s">
        <v>1505</v>
      </c>
      <c r="B571" s="14" t="s">
        <v>2425</v>
      </c>
      <c r="C571" s="14" t="s">
        <v>2425</v>
      </c>
      <c r="D571" s="16">
        <v>45691</v>
      </c>
      <c r="E571" s="16"/>
      <c r="F571" s="14" t="s">
        <v>2427</v>
      </c>
      <c r="G571" s="14" t="s">
        <v>2315</v>
      </c>
      <c r="H571" s="14" t="s">
        <v>2316</v>
      </c>
      <c r="I571" s="15">
        <v>6.33</v>
      </c>
      <c r="J571" s="77">
        <v>2</v>
      </c>
      <c r="K571" s="92"/>
    </row>
    <row r="572" spans="1:11" ht="40" x14ac:dyDescent="0.25">
      <c r="A572" s="14" t="s">
        <v>1505</v>
      </c>
      <c r="B572" s="14" t="s">
        <v>2425</v>
      </c>
      <c r="C572" s="14" t="s">
        <v>2425</v>
      </c>
      <c r="D572" s="16">
        <v>45691</v>
      </c>
      <c r="E572" s="16"/>
      <c r="F572" s="14" t="s">
        <v>2428</v>
      </c>
      <c r="G572" s="14" t="s">
        <v>2315</v>
      </c>
      <c r="H572" s="14" t="s">
        <v>2316</v>
      </c>
      <c r="I572" s="15">
        <v>6.32</v>
      </c>
      <c r="J572" s="77">
        <v>2</v>
      </c>
      <c r="K572" s="92"/>
    </row>
    <row r="573" spans="1:11" ht="30" x14ac:dyDescent="0.25">
      <c r="A573" s="14" t="s">
        <v>1505</v>
      </c>
      <c r="B573" s="14" t="s">
        <v>2425</v>
      </c>
      <c r="C573" s="14" t="s">
        <v>2425</v>
      </c>
      <c r="D573" s="16">
        <v>45691</v>
      </c>
      <c r="E573" s="16"/>
      <c r="F573" s="14" t="s">
        <v>2429</v>
      </c>
      <c r="G573" s="14" t="s">
        <v>1676</v>
      </c>
      <c r="H573" s="14" t="s">
        <v>1677</v>
      </c>
      <c r="I573" s="15">
        <v>50</v>
      </c>
      <c r="J573" s="77">
        <v>2</v>
      </c>
      <c r="K573" s="92"/>
    </row>
    <row r="574" spans="1:11" ht="40" x14ac:dyDescent="0.25">
      <c r="A574" s="14" t="s">
        <v>1505</v>
      </c>
      <c r="B574" s="14" t="s">
        <v>2430</v>
      </c>
      <c r="C574" s="14" t="s">
        <v>2430</v>
      </c>
      <c r="D574" s="16">
        <v>45692</v>
      </c>
      <c r="E574" s="16"/>
      <c r="F574" s="14" t="s">
        <v>2431</v>
      </c>
      <c r="G574" s="14">
        <v>0</v>
      </c>
      <c r="H574" s="14" t="s">
        <v>2080</v>
      </c>
      <c r="I574" s="15">
        <v>188.5</v>
      </c>
      <c r="J574" s="77">
        <v>2</v>
      </c>
      <c r="K574" s="92"/>
    </row>
    <row r="575" spans="1:11" ht="50" x14ac:dyDescent="0.25">
      <c r="A575" s="14" t="s">
        <v>1505</v>
      </c>
      <c r="B575" s="14" t="s">
        <v>2430</v>
      </c>
      <c r="C575" s="14" t="s">
        <v>2430</v>
      </c>
      <c r="D575" s="16">
        <v>45692</v>
      </c>
      <c r="E575" s="16"/>
      <c r="F575" s="14" t="s">
        <v>2432</v>
      </c>
      <c r="G575" s="14">
        <v>0</v>
      </c>
      <c r="H575" s="14" t="s">
        <v>2080</v>
      </c>
      <c r="I575" s="15">
        <v>168.51</v>
      </c>
      <c r="J575" s="77">
        <v>2</v>
      </c>
      <c r="K575" s="92"/>
    </row>
    <row r="576" spans="1:11" ht="40" x14ac:dyDescent="0.25">
      <c r="A576" s="14" t="s">
        <v>1505</v>
      </c>
      <c r="B576" s="14" t="s">
        <v>2430</v>
      </c>
      <c r="C576" s="14" t="s">
        <v>2430</v>
      </c>
      <c r="D576" s="16">
        <v>45692</v>
      </c>
      <c r="E576" s="16"/>
      <c r="F576" s="14" t="s">
        <v>2433</v>
      </c>
      <c r="G576" s="14">
        <v>0</v>
      </c>
      <c r="H576" s="14" t="s">
        <v>2080</v>
      </c>
      <c r="I576" s="15">
        <v>188.5</v>
      </c>
      <c r="J576" s="77">
        <v>2</v>
      </c>
      <c r="K576" s="92"/>
    </row>
    <row r="577" spans="1:11" ht="50" x14ac:dyDescent="0.25">
      <c r="A577" s="14" t="s">
        <v>1505</v>
      </c>
      <c r="B577" s="14" t="s">
        <v>2434</v>
      </c>
      <c r="C577" s="14" t="s">
        <v>2434</v>
      </c>
      <c r="D577" s="16">
        <v>45693</v>
      </c>
      <c r="E577" s="16"/>
      <c r="F577" s="14" t="s">
        <v>2435</v>
      </c>
      <c r="G577" s="14">
        <v>0</v>
      </c>
      <c r="H577" s="14" t="s">
        <v>2436</v>
      </c>
      <c r="I577" s="15">
        <v>275.67</v>
      </c>
      <c r="J577" s="77">
        <v>2</v>
      </c>
      <c r="K577" s="92"/>
    </row>
    <row r="578" spans="1:11" ht="50" x14ac:dyDescent="0.25">
      <c r="A578" s="14" t="s">
        <v>1505</v>
      </c>
      <c r="B578" s="14" t="s">
        <v>2434</v>
      </c>
      <c r="C578" s="14" t="s">
        <v>2434</v>
      </c>
      <c r="D578" s="16">
        <v>45693</v>
      </c>
      <c r="E578" s="16"/>
      <c r="F578" s="14" t="s">
        <v>2437</v>
      </c>
      <c r="G578" s="14">
        <v>0</v>
      </c>
      <c r="H578" s="14" t="s">
        <v>2436</v>
      </c>
      <c r="I578" s="15">
        <v>275.67</v>
      </c>
      <c r="J578" s="77">
        <v>2</v>
      </c>
      <c r="K578" s="92"/>
    </row>
    <row r="579" spans="1:11" ht="40" x14ac:dyDescent="0.25">
      <c r="A579" s="14" t="s">
        <v>1505</v>
      </c>
      <c r="B579" s="14" t="s">
        <v>2434</v>
      </c>
      <c r="C579" s="14" t="s">
        <v>2434</v>
      </c>
      <c r="D579" s="16">
        <v>45693</v>
      </c>
      <c r="E579" s="16"/>
      <c r="F579" s="14" t="s">
        <v>2438</v>
      </c>
      <c r="G579" s="14">
        <v>0</v>
      </c>
      <c r="H579" s="14" t="s">
        <v>2436</v>
      </c>
      <c r="I579" s="15">
        <v>260.66000000000003</v>
      </c>
      <c r="J579" s="77">
        <v>2</v>
      </c>
      <c r="K579" s="92"/>
    </row>
    <row r="580" spans="1:11" ht="50" x14ac:dyDescent="0.25">
      <c r="A580" s="14" t="s">
        <v>1505</v>
      </c>
      <c r="B580" s="14" t="s">
        <v>2439</v>
      </c>
      <c r="C580" s="14" t="s">
        <v>2439</v>
      </c>
      <c r="D580" s="16">
        <v>45694</v>
      </c>
      <c r="E580" s="16"/>
      <c r="F580" s="14" t="s">
        <v>2440</v>
      </c>
      <c r="G580" s="14">
        <v>0</v>
      </c>
      <c r="H580" s="14" t="s">
        <v>1549</v>
      </c>
      <c r="I580" s="15">
        <v>196.27</v>
      </c>
      <c r="J580" s="77">
        <v>2</v>
      </c>
      <c r="K580" s="92"/>
    </row>
    <row r="581" spans="1:11" ht="50" x14ac:dyDescent="0.25">
      <c r="A581" s="14" t="s">
        <v>1505</v>
      </c>
      <c r="B581" s="14" t="s">
        <v>2439</v>
      </c>
      <c r="C581" s="14" t="s">
        <v>2439</v>
      </c>
      <c r="D581" s="16">
        <v>45694</v>
      </c>
      <c r="E581" s="16"/>
      <c r="F581" s="14" t="s">
        <v>2441</v>
      </c>
      <c r="G581" s="14">
        <v>0</v>
      </c>
      <c r="H581" s="14" t="s">
        <v>1549</v>
      </c>
      <c r="I581" s="15">
        <v>196.27</v>
      </c>
      <c r="J581" s="77">
        <v>2</v>
      </c>
      <c r="K581" s="92"/>
    </row>
    <row r="582" spans="1:11" ht="50" x14ac:dyDescent="0.25">
      <c r="A582" s="14" t="s">
        <v>1505</v>
      </c>
      <c r="B582" s="14" t="s">
        <v>2439</v>
      </c>
      <c r="C582" s="14" t="s">
        <v>2439</v>
      </c>
      <c r="D582" s="16">
        <v>45694</v>
      </c>
      <c r="E582" s="16"/>
      <c r="F582" s="14" t="s">
        <v>2442</v>
      </c>
      <c r="G582" s="14">
        <v>0</v>
      </c>
      <c r="H582" s="14" t="s">
        <v>1549</v>
      </c>
      <c r="I582" s="15">
        <v>196.26</v>
      </c>
      <c r="J582" s="77">
        <v>2</v>
      </c>
      <c r="K582" s="92"/>
    </row>
    <row r="583" spans="1:11" ht="40" x14ac:dyDescent="0.25">
      <c r="A583" s="14" t="s">
        <v>1505</v>
      </c>
      <c r="B583" s="14" t="s">
        <v>2443</v>
      </c>
      <c r="C583" s="14" t="s">
        <v>2443</v>
      </c>
      <c r="D583" s="16">
        <v>45706</v>
      </c>
      <c r="E583" s="16"/>
      <c r="F583" s="14" t="s">
        <v>2444</v>
      </c>
      <c r="G583" s="14">
        <v>0</v>
      </c>
      <c r="H583" s="14" t="s">
        <v>2080</v>
      </c>
      <c r="I583" s="15">
        <v>181.6</v>
      </c>
      <c r="J583" s="77">
        <v>2</v>
      </c>
      <c r="K583" s="92"/>
    </row>
    <row r="584" spans="1:11" ht="30" x14ac:dyDescent="0.25">
      <c r="A584" s="14" t="s">
        <v>1505</v>
      </c>
      <c r="B584" s="14" t="s">
        <v>2445</v>
      </c>
      <c r="C584" s="14" t="s">
        <v>2445</v>
      </c>
      <c r="D584" s="16">
        <v>45706</v>
      </c>
      <c r="E584" s="16"/>
      <c r="F584" s="14" t="s">
        <v>2446</v>
      </c>
      <c r="G584" s="14">
        <v>0</v>
      </c>
      <c r="H584" s="14" t="s">
        <v>2080</v>
      </c>
      <c r="I584" s="15">
        <v>14.59</v>
      </c>
      <c r="J584" s="77">
        <v>2</v>
      </c>
      <c r="K584" s="92"/>
    </row>
    <row r="585" spans="1:11" ht="50" x14ac:dyDescent="0.25">
      <c r="A585" s="14" t="s">
        <v>1505</v>
      </c>
      <c r="B585" s="14" t="s">
        <v>2447</v>
      </c>
      <c r="C585" s="14" t="s">
        <v>2447</v>
      </c>
      <c r="D585" s="16">
        <v>45706</v>
      </c>
      <c r="E585" s="16"/>
      <c r="F585" s="14" t="s">
        <v>2448</v>
      </c>
      <c r="G585" s="14">
        <v>0</v>
      </c>
      <c r="H585" s="14" t="s">
        <v>2080</v>
      </c>
      <c r="I585" s="15">
        <v>144</v>
      </c>
      <c r="J585" s="77">
        <v>2</v>
      </c>
      <c r="K585" s="92"/>
    </row>
    <row r="586" spans="1:11" ht="50" x14ac:dyDescent="0.25">
      <c r="A586" s="14" t="s">
        <v>1505</v>
      </c>
      <c r="B586" s="14" t="s">
        <v>2447</v>
      </c>
      <c r="C586" s="14" t="s">
        <v>2447</v>
      </c>
      <c r="D586" s="16">
        <v>45706</v>
      </c>
      <c r="E586" s="16"/>
      <c r="F586" s="14" t="s">
        <v>2449</v>
      </c>
      <c r="G586" s="14">
        <v>0</v>
      </c>
      <c r="H586" s="14" t="s">
        <v>2080</v>
      </c>
      <c r="I586" s="15">
        <v>118</v>
      </c>
      <c r="J586" s="77">
        <v>2</v>
      </c>
      <c r="K586" s="92"/>
    </row>
    <row r="587" spans="1:11" ht="50" x14ac:dyDescent="0.25">
      <c r="A587" s="14" t="s">
        <v>1505</v>
      </c>
      <c r="B587" s="14" t="s">
        <v>2447</v>
      </c>
      <c r="C587" s="14" t="s">
        <v>2447</v>
      </c>
      <c r="D587" s="16">
        <v>45706</v>
      </c>
      <c r="E587" s="16"/>
      <c r="F587" s="14" t="s">
        <v>2450</v>
      </c>
      <c r="G587" s="14">
        <v>0</v>
      </c>
      <c r="H587" s="14" t="s">
        <v>2080</v>
      </c>
      <c r="I587" s="15">
        <v>157</v>
      </c>
      <c r="J587" s="77">
        <v>2</v>
      </c>
      <c r="K587" s="92"/>
    </row>
    <row r="588" spans="1:11" ht="40" x14ac:dyDescent="0.25">
      <c r="A588" s="14" t="s">
        <v>1505</v>
      </c>
      <c r="B588" s="14" t="s">
        <v>2451</v>
      </c>
      <c r="C588" s="14" t="s">
        <v>2451</v>
      </c>
      <c r="D588" s="16">
        <v>45706</v>
      </c>
      <c r="E588" s="16"/>
      <c r="F588" s="14" t="s">
        <v>2452</v>
      </c>
      <c r="G588" s="14" t="s">
        <v>2315</v>
      </c>
      <c r="H588" s="14" t="s">
        <v>2316</v>
      </c>
      <c r="I588" s="15">
        <v>12.66</v>
      </c>
      <c r="J588" s="77">
        <v>2</v>
      </c>
      <c r="K588" s="92"/>
    </row>
    <row r="589" spans="1:11" ht="40" x14ac:dyDescent="0.25">
      <c r="A589" s="14" t="s">
        <v>1505</v>
      </c>
      <c r="B589" s="14" t="s">
        <v>2451</v>
      </c>
      <c r="C589" s="14" t="s">
        <v>2451</v>
      </c>
      <c r="D589" s="16">
        <v>45706</v>
      </c>
      <c r="E589" s="16"/>
      <c r="F589" s="14" t="s">
        <v>2453</v>
      </c>
      <c r="G589" s="14" t="s">
        <v>2315</v>
      </c>
      <c r="H589" s="14" t="s">
        <v>2316</v>
      </c>
      <c r="I589" s="15">
        <v>12.65</v>
      </c>
      <c r="J589" s="77">
        <v>2</v>
      </c>
      <c r="K589" s="92"/>
    </row>
    <row r="590" spans="1:11" ht="40" x14ac:dyDescent="0.25">
      <c r="A590" s="14" t="s">
        <v>1505</v>
      </c>
      <c r="B590" s="14" t="s">
        <v>2451</v>
      </c>
      <c r="C590" s="14" t="s">
        <v>2451</v>
      </c>
      <c r="D590" s="16">
        <v>45706</v>
      </c>
      <c r="E590" s="16"/>
      <c r="F590" s="14" t="s">
        <v>2454</v>
      </c>
      <c r="G590" s="14" t="s">
        <v>2315</v>
      </c>
      <c r="H590" s="14" t="s">
        <v>2316</v>
      </c>
      <c r="I590" s="15">
        <v>12.65</v>
      </c>
      <c r="J590" s="77">
        <v>2</v>
      </c>
      <c r="K590" s="92"/>
    </row>
    <row r="591" spans="1:11" ht="40" x14ac:dyDescent="0.25">
      <c r="A591" s="14" t="s">
        <v>1505</v>
      </c>
      <c r="B591" s="14" t="s">
        <v>2455</v>
      </c>
      <c r="C591" s="14" t="s">
        <v>2455</v>
      </c>
      <c r="D591" s="16">
        <v>45713</v>
      </c>
      <c r="E591" s="16"/>
      <c r="F591" s="14" t="s">
        <v>2456</v>
      </c>
      <c r="G591" s="14">
        <v>0</v>
      </c>
      <c r="H591" s="14" t="s">
        <v>2080</v>
      </c>
      <c r="I591" s="15">
        <v>65</v>
      </c>
      <c r="J591" s="77">
        <v>2</v>
      </c>
      <c r="K591" s="92"/>
    </row>
    <row r="592" spans="1:11" ht="30" x14ac:dyDescent="0.25">
      <c r="A592" s="14" t="s">
        <v>1505</v>
      </c>
      <c r="B592" s="14" t="s">
        <v>2457</v>
      </c>
      <c r="C592" s="14" t="s">
        <v>2457</v>
      </c>
      <c r="D592" s="16">
        <v>45713</v>
      </c>
      <c r="E592" s="16"/>
      <c r="F592" s="14" t="s">
        <v>2458</v>
      </c>
      <c r="G592" s="14">
        <v>0</v>
      </c>
      <c r="H592" s="14" t="s">
        <v>2080</v>
      </c>
      <c r="I592" s="15">
        <v>39.229999999999997</v>
      </c>
      <c r="J592" s="77">
        <v>2</v>
      </c>
      <c r="K592" s="92"/>
    </row>
    <row r="593" spans="1:11" ht="40" x14ac:dyDescent="0.25">
      <c r="A593" s="14" t="s">
        <v>1505</v>
      </c>
      <c r="B593" s="14" t="s">
        <v>2459</v>
      </c>
      <c r="C593" s="14" t="s">
        <v>2459</v>
      </c>
      <c r="D593" s="16">
        <v>45721</v>
      </c>
      <c r="E593" s="16"/>
      <c r="F593" s="14" t="s">
        <v>2460</v>
      </c>
      <c r="G593" s="14" t="s">
        <v>1545</v>
      </c>
      <c r="H593" s="14" t="s">
        <v>1546</v>
      </c>
      <c r="I593" s="15">
        <v>70</v>
      </c>
      <c r="J593" s="77">
        <v>2</v>
      </c>
      <c r="K593" s="92"/>
    </row>
    <row r="594" spans="1:11" ht="40" x14ac:dyDescent="0.25">
      <c r="A594" s="14" t="s">
        <v>1505</v>
      </c>
      <c r="B594" s="14" t="s">
        <v>2461</v>
      </c>
      <c r="C594" s="14" t="s">
        <v>2461</v>
      </c>
      <c r="D594" s="16">
        <v>45722</v>
      </c>
      <c r="E594" s="16"/>
      <c r="F594" s="14" t="s">
        <v>2462</v>
      </c>
      <c r="G594" s="14" t="s">
        <v>1552</v>
      </c>
      <c r="H594" s="14" t="s">
        <v>1553</v>
      </c>
      <c r="I594" s="15">
        <v>165.23</v>
      </c>
      <c r="J594" s="77">
        <v>2</v>
      </c>
      <c r="K594" s="92"/>
    </row>
    <row r="595" spans="1:11" ht="40" x14ac:dyDescent="0.25">
      <c r="A595" s="14" t="s">
        <v>1505</v>
      </c>
      <c r="B595" s="14" t="s">
        <v>2461</v>
      </c>
      <c r="C595" s="14" t="s">
        <v>2461</v>
      </c>
      <c r="D595" s="16">
        <v>45722</v>
      </c>
      <c r="E595" s="16"/>
      <c r="F595" s="14" t="s">
        <v>2463</v>
      </c>
      <c r="G595" s="14" t="s">
        <v>1552</v>
      </c>
      <c r="H595" s="14" t="s">
        <v>1553</v>
      </c>
      <c r="I595" s="15">
        <v>275.23</v>
      </c>
      <c r="J595" s="77">
        <v>2</v>
      </c>
      <c r="K595" s="92"/>
    </row>
    <row r="596" spans="1:11" ht="40" x14ac:dyDescent="0.25">
      <c r="A596" s="14" t="s">
        <v>1505</v>
      </c>
      <c r="B596" s="14" t="s">
        <v>2461</v>
      </c>
      <c r="C596" s="14" t="s">
        <v>2461</v>
      </c>
      <c r="D596" s="16">
        <v>45722</v>
      </c>
      <c r="E596" s="16"/>
      <c r="F596" s="14" t="s">
        <v>2464</v>
      </c>
      <c r="G596" s="14" t="s">
        <v>1552</v>
      </c>
      <c r="H596" s="14" t="s">
        <v>1553</v>
      </c>
      <c r="I596" s="15">
        <v>110.69</v>
      </c>
      <c r="J596" s="77">
        <v>2</v>
      </c>
      <c r="K596" s="92"/>
    </row>
    <row r="597" spans="1:11" ht="40" x14ac:dyDescent="0.25">
      <c r="A597" s="14" t="s">
        <v>1505</v>
      </c>
      <c r="B597" s="14" t="s">
        <v>2461</v>
      </c>
      <c r="C597" s="14" t="s">
        <v>2461</v>
      </c>
      <c r="D597" s="16">
        <v>45722</v>
      </c>
      <c r="E597" s="16"/>
      <c r="F597" s="14" t="s">
        <v>2465</v>
      </c>
      <c r="G597" s="14" t="s">
        <v>1552</v>
      </c>
      <c r="H597" s="14" t="s">
        <v>1553</v>
      </c>
      <c r="I597" s="15">
        <v>52.87</v>
      </c>
      <c r="J597" s="77">
        <v>2</v>
      </c>
      <c r="K597" s="92"/>
    </row>
    <row r="598" spans="1:11" ht="40" x14ac:dyDescent="0.25">
      <c r="A598" s="14" t="s">
        <v>1505</v>
      </c>
      <c r="B598" s="14" t="s">
        <v>1974</v>
      </c>
      <c r="C598" s="14" t="s">
        <v>1974</v>
      </c>
      <c r="D598" s="16">
        <v>45736</v>
      </c>
      <c r="E598" s="16"/>
      <c r="F598" s="14" t="s">
        <v>2466</v>
      </c>
      <c r="G598" s="14">
        <v>0</v>
      </c>
      <c r="H598" s="14" t="s">
        <v>2467</v>
      </c>
      <c r="I598" s="15">
        <v>90.99</v>
      </c>
      <c r="J598" s="77">
        <v>2</v>
      </c>
      <c r="K598" s="92"/>
    </row>
    <row r="599" spans="1:11" ht="40" x14ac:dyDescent="0.25">
      <c r="A599" s="14" t="s">
        <v>1505</v>
      </c>
      <c r="B599" s="14" t="s">
        <v>1974</v>
      </c>
      <c r="C599" s="14" t="s">
        <v>1974</v>
      </c>
      <c r="D599" s="16">
        <v>45736</v>
      </c>
      <c r="E599" s="16"/>
      <c r="F599" s="14" t="s">
        <v>2468</v>
      </c>
      <c r="G599" s="14">
        <v>0</v>
      </c>
      <c r="H599" s="14" t="s">
        <v>2469</v>
      </c>
      <c r="I599" s="15">
        <v>53</v>
      </c>
      <c r="J599" s="77">
        <v>2</v>
      </c>
      <c r="K599" s="92"/>
    </row>
    <row r="600" spans="1:11" ht="30" x14ac:dyDescent="0.25">
      <c r="A600" s="14" t="s">
        <v>1505</v>
      </c>
      <c r="B600" s="14" t="s">
        <v>2470</v>
      </c>
      <c r="C600" s="14" t="s">
        <v>2470</v>
      </c>
      <c r="D600" s="16">
        <v>45737</v>
      </c>
      <c r="E600" s="16"/>
      <c r="F600" s="14" t="s">
        <v>2471</v>
      </c>
      <c r="G600" s="14">
        <v>0</v>
      </c>
      <c r="H600" s="14" t="s">
        <v>2080</v>
      </c>
      <c r="I600" s="15">
        <v>305.86</v>
      </c>
      <c r="J600" s="77">
        <v>2</v>
      </c>
      <c r="K600" s="92"/>
    </row>
    <row r="601" spans="1:11" ht="40" x14ac:dyDescent="0.25">
      <c r="A601" s="14" t="s">
        <v>1505</v>
      </c>
      <c r="B601" s="14" t="s">
        <v>2472</v>
      </c>
      <c r="C601" s="14" t="s">
        <v>2472</v>
      </c>
      <c r="D601" s="16">
        <v>45743</v>
      </c>
      <c r="E601" s="16"/>
      <c r="F601" s="14" t="s">
        <v>2473</v>
      </c>
      <c r="G601" s="14">
        <v>0</v>
      </c>
      <c r="H601" s="14" t="s">
        <v>1549</v>
      </c>
      <c r="I601" s="15">
        <v>2423</v>
      </c>
      <c r="J601" s="77">
        <v>2</v>
      </c>
      <c r="K601" s="92"/>
    </row>
    <row r="602" spans="1:11" ht="40" x14ac:dyDescent="0.25">
      <c r="A602" s="14" t="s">
        <v>1505</v>
      </c>
      <c r="B602" s="14" t="s">
        <v>2472</v>
      </c>
      <c r="C602" s="14" t="s">
        <v>2472</v>
      </c>
      <c r="D602" s="16">
        <v>45743</v>
      </c>
      <c r="E602" s="16"/>
      <c r="F602" s="14" t="s">
        <v>2474</v>
      </c>
      <c r="G602" s="14">
        <v>0</v>
      </c>
      <c r="H602" s="14" t="s">
        <v>1549</v>
      </c>
      <c r="I602" s="15">
        <v>2258</v>
      </c>
      <c r="J602" s="77">
        <v>2</v>
      </c>
      <c r="K602" s="92"/>
    </row>
    <row r="603" spans="1:11" ht="40" x14ac:dyDescent="0.25">
      <c r="A603" s="14" t="s">
        <v>1505</v>
      </c>
      <c r="B603" s="14" t="s">
        <v>2475</v>
      </c>
      <c r="C603" s="14" t="s">
        <v>2475</v>
      </c>
      <c r="D603" s="16">
        <v>45743</v>
      </c>
      <c r="E603" s="16"/>
      <c r="F603" s="14" t="s">
        <v>2476</v>
      </c>
      <c r="G603" s="14">
        <v>0</v>
      </c>
      <c r="H603" s="14" t="s">
        <v>1549</v>
      </c>
      <c r="I603" s="15">
        <v>1472</v>
      </c>
      <c r="J603" s="77">
        <v>2</v>
      </c>
      <c r="K603" s="92"/>
    </row>
    <row r="604" spans="1:11" ht="40" x14ac:dyDescent="0.25">
      <c r="A604" s="14" t="s">
        <v>1505</v>
      </c>
      <c r="B604" s="14" t="s">
        <v>2475</v>
      </c>
      <c r="C604" s="14" t="s">
        <v>2475</v>
      </c>
      <c r="D604" s="16">
        <v>45743</v>
      </c>
      <c r="E604" s="16"/>
      <c r="F604" s="14" t="s">
        <v>2477</v>
      </c>
      <c r="G604" s="14">
        <v>0</v>
      </c>
      <c r="H604" s="14" t="s">
        <v>1549</v>
      </c>
      <c r="I604" s="15">
        <v>1412</v>
      </c>
      <c r="J604" s="77">
        <v>2</v>
      </c>
      <c r="K604" s="92"/>
    </row>
    <row r="605" spans="1:11" ht="50" x14ac:dyDescent="0.25">
      <c r="A605" s="14" t="s">
        <v>1505</v>
      </c>
      <c r="B605" s="14" t="s">
        <v>2478</v>
      </c>
      <c r="C605" s="14" t="s">
        <v>2478</v>
      </c>
      <c r="D605" s="16">
        <v>45754</v>
      </c>
      <c r="E605" s="16"/>
      <c r="F605" s="14" t="s">
        <v>2479</v>
      </c>
      <c r="G605" s="14">
        <v>0</v>
      </c>
      <c r="H605" s="14" t="s">
        <v>2080</v>
      </c>
      <c r="I605" s="15">
        <v>388.75</v>
      </c>
      <c r="J605" s="77">
        <v>2</v>
      </c>
      <c r="K605" s="92"/>
    </row>
    <row r="606" spans="1:11" ht="50" x14ac:dyDescent="0.25">
      <c r="A606" s="14" t="s">
        <v>1505</v>
      </c>
      <c r="B606" s="14" t="s">
        <v>2478</v>
      </c>
      <c r="C606" s="14" t="s">
        <v>2478</v>
      </c>
      <c r="D606" s="16">
        <v>45754</v>
      </c>
      <c r="E606" s="16"/>
      <c r="F606" s="14" t="s">
        <v>2480</v>
      </c>
      <c r="G606" s="14">
        <v>0</v>
      </c>
      <c r="H606" s="14" t="s">
        <v>2080</v>
      </c>
      <c r="I606" s="15">
        <v>427.75</v>
      </c>
      <c r="J606" s="77">
        <v>2</v>
      </c>
      <c r="K606" s="92"/>
    </row>
    <row r="607" spans="1:11" ht="50" x14ac:dyDescent="0.25">
      <c r="A607" s="14" t="s">
        <v>1505</v>
      </c>
      <c r="B607" s="14" t="s">
        <v>2478</v>
      </c>
      <c r="C607" s="14" t="s">
        <v>2478</v>
      </c>
      <c r="D607" s="16">
        <v>45754</v>
      </c>
      <c r="E607" s="16"/>
      <c r="F607" s="14" t="s">
        <v>2481</v>
      </c>
      <c r="G607" s="14">
        <v>0</v>
      </c>
      <c r="H607" s="14" t="s">
        <v>2080</v>
      </c>
      <c r="I607" s="15">
        <v>313.74</v>
      </c>
      <c r="J607" s="77">
        <v>2</v>
      </c>
      <c r="K607" s="92"/>
    </row>
    <row r="608" spans="1:11" ht="50" x14ac:dyDescent="0.25">
      <c r="A608" s="14" t="s">
        <v>1505</v>
      </c>
      <c r="B608" s="14" t="s">
        <v>2478</v>
      </c>
      <c r="C608" s="14" t="s">
        <v>2478</v>
      </c>
      <c r="D608" s="16">
        <v>45754</v>
      </c>
      <c r="E608" s="16"/>
      <c r="F608" s="14" t="s">
        <v>2482</v>
      </c>
      <c r="G608" s="14">
        <v>0</v>
      </c>
      <c r="H608" s="14" t="s">
        <v>2080</v>
      </c>
      <c r="I608" s="15">
        <v>358.74</v>
      </c>
      <c r="J608" s="77">
        <v>2</v>
      </c>
      <c r="K608" s="92"/>
    </row>
    <row r="609" spans="1:11" ht="40" x14ac:dyDescent="0.25">
      <c r="A609" s="14" t="s">
        <v>1505</v>
      </c>
      <c r="B609" s="14" t="s">
        <v>2478</v>
      </c>
      <c r="C609" s="14" t="s">
        <v>2478</v>
      </c>
      <c r="D609" s="16">
        <v>45754</v>
      </c>
      <c r="E609" s="16"/>
      <c r="F609" s="14" t="s">
        <v>2483</v>
      </c>
      <c r="G609" s="14">
        <v>0</v>
      </c>
      <c r="H609" s="14" t="s">
        <v>2080</v>
      </c>
      <c r="I609" s="15">
        <v>150</v>
      </c>
      <c r="J609" s="77">
        <v>2</v>
      </c>
      <c r="K609" s="92"/>
    </row>
    <row r="610" spans="1:11" ht="40" x14ac:dyDescent="0.25">
      <c r="A610" s="14" t="s">
        <v>1505</v>
      </c>
      <c r="B610" s="14" t="s">
        <v>2478</v>
      </c>
      <c r="C610" s="14" t="s">
        <v>2478</v>
      </c>
      <c r="D610" s="16">
        <v>45754</v>
      </c>
      <c r="E610" s="16"/>
      <c r="F610" s="14" t="s">
        <v>2484</v>
      </c>
      <c r="G610" s="14">
        <v>0</v>
      </c>
      <c r="H610" s="14" t="s">
        <v>2080</v>
      </c>
      <c r="I610" s="15">
        <v>150</v>
      </c>
      <c r="J610" s="77">
        <v>2</v>
      </c>
      <c r="K610" s="92"/>
    </row>
    <row r="611" spans="1:11" ht="40" x14ac:dyDescent="0.25">
      <c r="A611" s="14" t="s">
        <v>1505</v>
      </c>
      <c r="B611" s="14" t="s">
        <v>2485</v>
      </c>
      <c r="C611" s="14" t="s">
        <v>2485</v>
      </c>
      <c r="D611" s="16">
        <v>45754</v>
      </c>
      <c r="E611" s="16"/>
      <c r="F611" s="14" t="s">
        <v>2486</v>
      </c>
      <c r="G611" s="14" t="s">
        <v>1552</v>
      </c>
      <c r="H611" s="14" t="s">
        <v>1553</v>
      </c>
      <c r="I611" s="15">
        <v>1088.2</v>
      </c>
      <c r="J611" s="77">
        <v>2</v>
      </c>
      <c r="K611" s="92"/>
    </row>
    <row r="612" spans="1:11" ht="40" x14ac:dyDescent="0.25">
      <c r="A612" s="14" t="s">
        <v>1505</v>
      </c>
      <c r="B612" s="14" t="s">
        <v>2487</v>
      </c>
      <c r="C612" s="14" t="s">
        <v>2487</v>
      </c>
      <c r="D612" s="16">
        <v>45758</v>
      </c>
      <c r="E612" s="16"/>
      <c r="F612" s="14" t="s">
        <v>2488</v>
      </c>
      <c r="G612" s="14">
        <v>0</v>
      </c>
      <c r="H612" s="14" t="s">
        <v>1549</v>
      </c>
      <c r="I612" s="15">
        <v>1107.3</v>
      </c>
      <c r="J612" s="77">
        <v>2</v>
      </c>
      <c r="K612" s="92"/>
    </row>
    <row r="613" spans="1:11" ht="30" x14ac:dyDescent="0.25">
      <c r="A613" s="14" t="s">
        <v>1505</v>
      </c>
      <c r="B613" s="14" t="s">
        <v>2489</v>
      </c>
      <c r="C613" s="14" t="s">
        <v>2489</v>
      </c>
      <c r="D613" s="16">
        <v>45769</v>
      </c>
      <c r="E613" s="16"/>
      <c r="F613" s="14" t="s">
        <v>2490</v>
      </c>
      <c r="G613" s="14">
        <v>0</v>
      </c>
      <c r="H613" s="14" t="s">
        <v>2080</v>
      </c>
      <c r="I613" s="15">
        <v>39.5</v>
      </c>
      <c r="J613" s="77">
        <v>2</v>
      </c>
      <c r="K613" s="92"/>
    </row>
    <row r="614" spans="1:11" ht="30" x14ac:dyDescent="0.25">
      <c r="A614" s="14" t="s">
        <v>1505</v>
      </c>
      <c r="B614" s="14" t="s">
        <v>2014</v>
      </c>
      <c r="C614" s="14" t="s">
        <v>2014</v>
      </c>
      <c r="D614" s="16">
        <v>45770</v>
      </c>
      <c r="E614" s="16"/>
      <c r="F614" s="14" t="s">
        <v>2491</v>
      </c>
      <c r="G614" s="14" t="s">
        <v>1545</v>
      </c>
      <c r="H614" s="14" t="s">
        <v>1546</v>
      </c>
      <c r="I614" s="15">
        <v>99.45</v>
      </c>
      <c r="J614" s="77">
        <v>2</v>
      </c>
      <c r="K614" s="92"/>
    </row>
    <row r="615" spans="1:11" ht="40" x14ac:dyDescent="0.25">
      <c r="A615" s="14" t="s">
        <v>1505</v>
      </c>
      <c r="B615" s="14" t="s">
        <v>2027</v>
      </c>
      <c r="C615" s="14" t="s">
        <v>2027</v>
      </c>
      <c r="D615" s="16">
        <v>45777</v>
      </c>
      <c r="E615" s="16"/>
      <c r="F615" s="14" t="s">
        <v>2492</v>
      </c>
      <c r="G615" s="14" t="s">
        <v>2493</v>
      </c>
      <c r="H615" s="14" t="s">
        <v>2494</v>
      </c>
      <c r="I615" s="15">
        <v>99.99</v>
      </c>
      <c r="J615" s="77">
        <v>2</v>
      </c>
      <c r="K615" s="92"/>
    </row>
    <row r="616" spans="1:11" ht="40" x14ac:dyDescent="0.25">
      <c r="A616" s="14" t="s">
        <v>1505</v>
      </c>
      <c r="B616" s="14" t="s">
        <v>2495</v>
      </c>
      <c r="C616" s="14" t="s">
        <v>2495</v>
      </c>
      <c r="D616" s="16">
        <v>45782</v>
      </c>
      <c r="E616" s="16"/>
      <c r="F616" s="14" t="s">
        <v>2496</v>
      </c>
      <c r="G616" s="14">
        <v>0</v>
      </c>
      <c r="H616" s="14" t="s">
        <v>2080</v>
      </c>
      <c r="I616" s="15">
        <v>775.6</v>
      </c>
      <c r="J616" s="77">
        <v>2</v>
      </c>
      <c r="K616" s="92"/>
    </row>
    <row r="617" spans="1:11" ht="40" x14ac:dyDescent="0.25">
      <c r="A617" s="14" t="s">
        <v>1505</v>
      </c>
      <c r="B617" s="14" t="s">
        <v>2497</v>
      </c>
      <c r="C617" s="14" t="s">
        <v>2497</v>
      </c>
      <c r="D617" s="16">
        <v>45782</v>
      </c>
      <c r="E617" s="16"/>
      <c r="F617" s="14" t="s">
        <v>2498</v>
      </c>
      <c r="G617" s="14">
        <v>0</v>
      </c>
      <c r="H617" s="14" t="s">
        <v>1549</v>
      </c>
      <c r="I617" s="15">
        <v>971.3</v>
      </c>
      <c r="J617" s="77">
        <v>2</v>
      </c>
      <c r="K617" s="92"/>
    </row>
    <row r="618" spans="1:11" ht="40" x14ac:dyDescent="0.25">
      <c r="A618" s="14" t="s">
        <v>1505</v>
      </c>
      <c r="B618" s="14" t="s">
        <v>2497</v>
      </c>
      <c r="C618" s="14" t="s">
        <v>2497</v>
      </c>
      <c r="D618" s="16">
        <v>45782</v>
      </c>
      <c r="E618" s="16"/>
      <c r="F618" s="14" t="s">
        <v>2499</v>
      </c>
      <c r="G618" s="14">
        <v>0</v>
      </c>
      <c r="H618" s="14" t="s">
        <v>1549</v>
      </c>
      <c r="I618" s="15">
        <v>592.91</v>
      </c>
      <c r="J618" s="77">
        <v>2</v>
      </c>
      <c r="K618" s="92"/>
    </row>
    <row r="619" spans="1:11" ht="40" x14ac:dyDescent="0.25">
      <c r="A619" s="14" t="s">
        <v>1505</v>
      </c>
      <c r="B619" s="14" t="s">
        <v>2497</v>
      </c>
      <c r="C619" s="14" t="s">
        <v>2497</v>
      </c>
      <c r="D619" s="16">
        <v>45782</v>
      </c>
      <c r="E619" s="16"/>
      <c r="F619" s="14" t="s">
        <v>2500</v>
      </c>
      <c r="G619" s="14">
        <v>0</v>
      </c>
      <c r="H619" s="14" t="s">
        <v>1549</v>
      </c>
      <c r="I619" s="15">
        <v>986.3</v>
      </c>
      <c r="J619" s="77">
        <v>2</v>
      </c>
      <c r="K619" s="92"/>
    </row>
    <row r="620" spans="1:11" ht="30" x14ac:dyDescent="0.25">
      <c r="A620" s="14" t="s">
        <v>1505</v>
      </c>
      <c r="B620" s="14" t="s">
        <v>2501</v>
      </c>
      <c r="C620" s="14" t="s">
        <v>2501</v>
      </c>
      <c r="D620" s="16">
        <v>45782</v>
      </c>
      <c r="E620" s="16"/>
      <c r="F620" s="14" t="s">
        <v>2502</v>
      </c>
      <c r="G620" s="14" t="s">
        <v>1545</v>
      </c>
      <c r="H620" s="14" t="s">
        <v>1546</v>
      </c>
      <c r="I620" s="15">
        <v>55.01</v>
      </c>
      <c r="J620" s="77">
        <v>2</v>
      </c>
      <c r="K620" s="92"/>
    </row>
    <row r="621" spans="1:11" ht="40" x14ac:dyDescent="0.25">
      <c r="A621" s="14" t="s">
        <v>1505</v>
      </c>
      <c r="B621" s="14" t="s">
        <v>2503</v>
      </c>
      <c r="C621" s="14" t="s">
        <v>2503</v>
      </c>
      <c r="D621" s="16">
        <v>45789</v>
      </c>
      <c r="E621" s="16"/>
      <c r="F621" s="14" t="s">
        <v>2504</v>
      </c>
      <c r="G621" s="14">
        <v>0</v>
      </c>
      <c r="H621" s="14" t="s">
        <v>2080</v>
      </c>
      <c r="I621" s="15">
        <v>585.54</v>
      </c>
      <c r="J621" s="77">
        <v>2</v>
      </c>
      <c r="K621" s="92"/>
    </row>
    <row r="622" spans="1:11" ht="40" x14ac:dyDescent="0.25">
      <c r="A622" s="14" t="s">
        <v>1505</v>
      </c>
      <c r="B622" s="14" t="s">
        <v>2503</v>
      </c>
      <c r="C622" s="14" t="s">
        <v>2503</v>
      </c>
      <c r="D622" s="16">
        <v>45789</v>
      </c>
      <c r="E622" s="16"/>
      <c r="F622" s="14" t="s">
        <v>2505</v>
      </c>
      <c r="G622" s="14">
        <v>0</v>
      </c>
      <c r="H622" s="14" t="s">
        <v>2080</v>
      </c>
      <c r="I622" s="15">
        <v>659.79</v>
      </c>
      <c r="J622" s="77">
        <v>2</v>
      </c>
      <c r="K622" s="92"/>
    </row>
    <row r="623" spans="1:11" ht="40" x14ac:dyDescent="0.25">
      <c r="A623" s="14" t="s">
        <v>1505</v>
      </c>
      <c r="B623" s="14" t="s">
        <v>2503</v>
      </c>
      <c r="C623" s="14" t="s">
        <v>2503</v>
      </c>
      <c r="D623" s="16">
        <v>45789</v>
      </c>
      <c r="E623" s="16"/>
      <c r="F623" s="14" t="s">
        <v>2506</v>
      </c>
      <c r="G623" s="14">
        <v>0</v>
      </c>
      <c r="H623" s="14" t="s">
        <v>2080</v>
      </c>
      <c r="I623" s="15">
        <v>439.77</v>
      </c>
      <c r="J623" s="77">
        <v>2</v>
      </c>
      <c r="K623" s="92"/>
    </row>
    <row r="624" spans="1:11" ht="40" x14ac:dyDescent="0.25">
      <c r="A624" s="14" t="s">
        <v>1505</v>
      </c>
      <c r="B624" s="14" t="s">
        <v>2503</v>
      </c>
      <c r="C624" s="14" t="s">
        <v>2503</v>
      </c>
      <c r="D624" s="16">
        <v>45789</v>
      </c>
      <c r="E624" s="16"/>
      <c r="F624" s="14" t="s">
        <v>2507</v>
      </c>
      <c r="G624" s="14">
        <v>0</v>
      </c>
      <c r="H624" s="14" t="s">
        <v>2080</v>
      </c>
      <c r="I624" s="15">
        <v>100</v>
      </c>
      <c r="J624" s="77">
        <v>2</v>
      </c>
      <c r="K624" s="92"/>
    </row>
    <row r="625" spans="1:11" ht="30" x14ac:dyDescent="0.25">
      <c r="A625" s="14" t="s">
        <v>1505</v>
      </c>
      <c r="B625" s="14" t="s">
        <v>2508</v>
      </c>
      <c r="C625" s="14" t="s">
        <v>2508</v>
      </c>
      <c r="D625" s="16">
        <v>45792</v>
      </c>
      <c r="E625" s="16"/>
      <c r="F625" s="14" t="s">
        <v>2509</v>
      </c>
      <c r="G625" s="14" t="s">
        <v>1676</v>
      </c>
      <c r="H625" s="14" t="s">
        <v>1677</v>
      </c>
      <c r="I625" s="15">
        <v>90</v>
      </c>
      <c r="J625" s="77">
        <v>2</v>
      </c>
      <c r="K625" s="92"/>
    </row>
    <row r="626" spans="1:11" ht="30" x14ac:dyDescent="0.25">
      <c r="A626" s="14" t="s">
        <v>1505</v>
      </c>
      <c r="B626" s="14" t="s">
        <v>2508</v>
      </c>
      <c r="C626" s="14" t="s">
        <v>2508</v>
      </c>
      <c r="D626" s="16">
        <v>45792</v>
      </c>
      <c r="E626" s="16"/>
      <c r="F626" s="14" t="s">
        <v>2510</v>
      </c>
      <c r="G626" s="14" t="s">
        <v>1676</v>
      </c>
      <c r="H626" s="14" t="s">
        <v>1677</v>
      </c>
      <c r="I626" s="15">
        <v>68</v>
      </c>
      <c r="J626" s="77">
        <v>2</v>
      </c>
      <c r="K626" s="92"/>
    </row>
    <row r="627" spans="1:11" ht="30" x14ac:dyDescent="0.25">
      <c r="A627" s="14" t="s">
        <v>1505</v>
      </c>
      <c r="B627" s="14" t="s">
        <v>2508</v>
      </c>
      <c r="C627" s="14" t="s">
        <v>2508</v>
      </c>
      <c r="D627" s="16">
        <v>45792</v>
      </c>
      <c r="E627" s="16"/>
      <c r="F627" s="14" t="s">
        <v>2511</v>
      </c>
      <c r="G627" s="14" t="s">
        <v>1676</v>
      </c>
      <c r="H627" s="14" t="s">
        <v>1677</v>
      </c>
      <c r="I627" s="15">
        <v>90.01</v>
      </c>
      <c r="J627" s="77">
        <v>2</v>
      </c>
      <c r="K627" s="92"/>
    </row>
    <row r="628" spans="1:11" ht="50" x14ac:dyDescent="0.25">
      <c r="A628" s="14" t="s">
        <v>1505</v>
      </c>
      <c r="B628" s="14" t="s">
        <v>2512</v>
      </c>
      <c r="C628" s="14" t="s">
        <v>2512</v>
      </c>
      <c r="D628" s="16">
        <v>45799</v>
      </c>
      <c r="E628" s="16"/>
      <c r="F628" s="14" t="s">
        <v>2513</v>
      </c>
      <c r="G628" s="14">
        <v>0</v>
      </c>
      <c r="H628" s="14" t="s">
        <v>2080</v>
      </c>
      <c r="I628" s="15">
        <v>258.27</v>
      </c>
      <c r="J628" s="77">
        <v>2</v>
      </c>
      <c r="K628" s="92"/>
    </row>
    <row r="629" spans="1:11" ht="50" x14ac:dyDescent="0.25">
      <c r="A629" s="14" t="s">
        <v>1505</v>
      </c>
      <c r="B629" s="14" t="s">
        <v>2512</v>
      </c>
      <c r="C629" s="14" t="s">
        <v>2512</v>
      </c>
      <c r="D629" s="16">
        <v>45799</v>
      </c>
      <c r="E629" s="16"/>
      <c r="F629" s="14" t="s">
        <v>2514</v>
      </c>
      <c r="G629" s="14">
        <v>0</v>
      </c>
      <c r="H629" s="14" t="s">
        <v>2080</v>
      </c>
      <c r="I629" s="15">
        <v>480.27</v>
      </c>
      <c r="J629" s="77">
        <v>2</v>
      </c>
      <c r="K629" s="92"/>
    </row>
    <row r="630" spans="1:11" ht="50" x14ac:dyDescent="0.25">
      <c r="A630" s="14" t="s">
        <v>1505</v>
      </c>
      <c r="B630" s="14" t="s">
        <v>2512</v>
      </c>
      <c r="C630" s="14" t="s">
        <v>2512</v>
      </c>
      <c r="D630" s="16">
        <v>45799</v>
      </c>
      <c r="E630" s="16"/>
      <c r="F630" s="14" t="s">
        <v>2515</v>
      </c>
      <c r="G630" s="14">
        <v>0</v>
      </c>
      <c r="H630" s="14" t="s">
        <v>2080</v>
      </c>
      <c r="I630" s="15">
        <v>513.26</v>
      </c>
      <c r="J630" s="77">
        <v>2</v>
      </c>
      <c r="K630" s="92"/>
    </row>
    <row r="631" spans="1:11" ht="40" x14ac:dyDescent="0.25">
      <c r="A631" s="14" t="s">
        <v>1505</v>
      </c>
      <c r="B631" s="14" t="s">
        <v>2516</v>
      </c>
      <c r="C631" s="14" t="s">
        <v>2516</v>
      </c>
      <c r="D631" s="16">
        <v>45805</v>
      </c>
      <c r="E631" s="16"/>
      <c r="F631" s="14" t="s">
        <v>2517</v>
      </c>
      <c r="G631" s="14">
        <v>0</v>
      </c>
      <c r="H631" s="14" t="s">
        <v>2518</v>
      </c>
      <c r="I631" s="15">
        <v>388.08</v>
      </c>
      <c r="J631" s="77">
        <v>2</v>
      </c>
      <c r="K631" s="92"/>
    </row>
    <row r="632" spans="1:11" ht="30" x14ac:dyDescent="0.25">
      <c r="A632" s="14" t="s">
        <v>1505</v>
      </c>
      <c r="B632" s="14" t="s">
        <v>2519</v>
      </c>
      <c r="C632" s="14" t="s">
        <v>2519</v>
      </c>
      <c r="D632" s="16">
        <v>45812</v>
      </c>
      <c r="E632" s="16"/>
      <c r="F632" s="14" t="s">
        <v>2520</v>
      </c>
      <c r="G632" s="14">
        <v>0</v>
      </c>
      <c r="H632" s="14" t="s">
        <v>1549</v>
      </c>
      <c r="I632" s="15">
        <v>270.7</v>
      </c>
      <c r="J632" s="77">
        <v>2</v>
      </c>
      <c r="K632" s="92"/>
    </row>
    <row r="633" spans="1:11" ht="50" x14ac:dyDescent="0.25">
      <c r="A633" s="14" t="s">
        <v>1505</v>
      </c>
      <c r="B633" s="14" t="s">
        <v>2521</v>
      </c>
      <c r="C633" s="14" t="s">
        <v>2521</v>
      </c>
      <c r="D633" s="16">
        <v>45814</v>
      </c>
      <c r="E633" s="16"/>
      <c r="F633" s="14" t="s">
        <v>2522</v>
      </c>
      <c r="G633" s="14">
        <v>0</v>
      </c>
      <c r="H633" s="14" t="s">
        <v>1963</v>
      </c>
      <c r="I633" s="15">
        <v>1689.81</v>
      </c>
      <c r="J633" s="77">
        <v>2</v>
      </c>
      <c r="K633" s="92"/>
    </row>
    <row r="634" spans="1:11" ht="30" x14ac:dyDescent="0.25">
      <c r="A634" s="14" t="s">
        <v>1505</v>
      </c>
      <c r="B634" s="14" t="s">
        <v>2523</v>
      </c>
      <c r="C634" s="14" t="s">
        <v>2523</v>
      </c>
      <c r="D634" s="16">
        <v>45814</v>
      </c>
      <c r="E634" s="16"/>
      <c r="F634" s="14" t="s">
        <v>2524</v>
      </c>
      <c r="G634" s="14">
        <v>0</v>
      </c>
      <c r="H634" s="14" t="s">
        <v>2525</v>
      </c>
      <c r="I634" s="15">
        <v>1884.4</v>
      </c>
      <c r="J634" s="77">
        <v>2</v>
      </c>
      <c r="K634" s="92"/>
    </row>
    <row r="635" spans="1:11" ht="40" x14ac:dyDescent="0.25">
      <c r="A635" s="14" t="s">
        <v>1505</v>
      </c>
      <c r="B635" s="14" t="s">
        <v>2058</v>
      </c>
      <c r="C635" s="14" t="s">
        <v>2058</v>
      </c>
      <c r="D635" s="16">
        <v>45814</v>
      </c>
      <c r="E635" s="16"/>
      <c r="F635" s="14" t="s">
        <v>2526</v>
      </c>
      <c r="G635" s="14" t="s">
        <v>2167</v>
      </c>
      <c r="H635" s="14" t="s">
        <v>2168</v>
      </c>
      <c r="I635" s="15">
        <v>50</v>
      </c>
      <c r="J635" s="77">
        <v>2</v>
      </c>
      <c r="K635" s="92"/>
    </row>
    <row r="636" spans="1:11" ht="50" x14ac:dyDescent="0.25">
      <c r="A636" s="14" t="s">
        <v>1505</v>
      </c>
      <c r="B636" s="14" t="s">
        <v>2527</v>
      </c>
      <c r="C636" s="14" t="s">
        <v>2527</v>
      </c>
      <c r="D636" s="16">
        <v>45818</v>
      </c>
      <c r="E636" s="16"/>
      <c r="F636" s="14" t="s">
        <v>2528</v>
      </c>
      <c r="G636" s="14" t="s">
        <v>2018</v>
      </c>
      <c r="H636" s="14" t="s">
        <v>2019</v>
      </c>
      <c r="I636" s="15">
        <v>1459.86</v>
      </c>
      <c r="J636" s="77">
        <v>2</v>
      </c>
      <c r="K636" s="92"/>
    </row>
    <row r="637" spans="1:11" ht="40" x14ac:dyDescent="0.25">
      <c r="A637" s="14" t="s">
        <v>1505</v>
      </c>
      <c r="B637" s="14" t="s">
        <v>2064</v>
      </c>
      <c r="C637" s="14" t="s">
        <v>2064</v>
      </c>
      <c r="D637" s="16">
        <v>45820</v>
      </c>
      <c r="E637" s="16"/>
      <c r="F637" s="14" t="s">
        <v>2529</v>
      </c>
      <c r="G637" s="14">
        <v>0</v>
      </c>
      <c r="H637" s="14" t="s">
        <v>2467</v>
      </c>
      <c r="I637" s="15">
        <v>121.01</v>
      </c>
      <c r="J637" s="77">
        <v>2</v>
      </c>
      <c r="K637" s="92"/>
    </row>
    <row r="638" spans="1:11" ht="40" x14ac:dyDescent="0.25">
      <c r="A638" s="14" t="s">
        <v>1505</v>
      </c>
      <c r="B638" s="14" t="s">
        <v>2530</v>
      </c>
      <c r="C638" s="14" t="s">
        <v>2530</v>
      </c>
      <c r="D638" s="16">
        <v>45820</v>
      </c>
      <c r="E638" s="16"/>
      <c r="F638" s="14" t="s">
        <v>2531</v>
      </c>
      <c r="G638" s="14">
        <v>0</v>
      </c>
      <c r="H638" s="14" t="s">
        <v>1990</v>
      </c>
      <c r="I638" s="15">
        <v>123.57</v>
      </c>
      <c r="J638" s="77">
        <v>2</v>
      </c>
      <c r="K638" s="92"/>
    </row>
    <row r="639" spans="1:11" ht="40" x14ac:dyDescent="0.25">
      <c r="A639" s="14" t="s">
        <v>1505</v>
      </c>
      <c r="B639" s="14" t="s">
        <v>2530</v>
      </c>
      <c r="C639" s="14" t="s">
        <v>2530</v>
      </c>
      <c r="D639" s="16">
        <v>45820</v>
      </c>
      <c r="E639" s="16"/>
      <c r="F639" s="14" t="s">
        <v>2532</v>
      </c>
      <c r="G639" s="14" t="s">
        <v>1545</v>
      </c>
      <c r="H639" s="14" t="s">
        <v>1546</v>
      </c>
      <c r="I639" s="15">
        <v>70</v>
      </c>
      <c r="J639" s="77">
        <v>2</v>
      </c>
      <c r="K639" s="92"/>
    </row>
    <row r="640" spans="1:11" ht="40" x14ac:dyDescent="0.25">
      <c r="A640" s="14" t="s">
        <v>1505</v>
      </c>
      <c r="B640" s="14" t="s">
        <v>2533</v>
      </c>
      <c r="C640" s="14" t="s">
        <v>2533</v>
      </c>
      <c r="D640" s="16">
        <v>45838</v>
      </c>
      <c r="E640" s="16"/>
      <c r="F640" s="14" t="s">
        <v>2534</v>
      </c>
      <c r="G640" s="14">
        <v>0</v>
      </c>
      <c r="H640" s="14" t="s">
        <v>2535</v>
      </c>
      <c r="I640" s="15">
        <v>140.88</v>
      </c>
      <c r="J640" s="77">
        <v>2</v>
      </c>
      <c r="K640" s="92"/>
    </row>
    <row r="641" spans="1:11" ht="50" x14ac:dyDescent="0.25">
      <c r="A641" s="14" t="s">
        <v>1505</v>
      </c>
      <c r="B641" s="14" t="s">
        <v>2536</v>
      </c>
      <c r="C641" s="14" t="s">
        <v>2536</v>
      </c>
      <c r="D641" s="16">
        <v>45677</v>
      </c>
      <c r="E641" s="16"/>
      <c r="F641" s="14" t="s">
        <v>2537</v>
      </c>
      <c r="G641" s="14">
        <v>0</v>
      </c>
      <c r="H641" s="14" t="s">
        <v>2538</v>
      </c>
      <c r="I641" s="15">
        <v>225.12</v>
      </c>
      <c r="J641" s="77">
        <v>2</v>
      </c>
      <c r="K641" s="92"/>
    </row>
    <row r="642" spans="1:11" ht="50" x14ac:dyDescent="0.25">
      <c r="A642" s="14" t="s">
        <v>1505</v>
      </c>
      <c r="B642" s="14" t="s">
        <v>2536</v>
      </c>
      <c r="C642" s="14" t="s">
        <v>2536</v>
      </c>
      <c r="D642" s="16">
        <v>45677</v>
      </c>
      <c r="E642" s="16"/>
      <c r="F642" s="14" t="s">
        <v>2539</v>
      </c>
      <c r="G642" s="14">
        <v>0</v>
      </c>
      <c r="H642" s="14" t="s">
        <v>2538</v>
      </c>
      <c r="I642" s="15">
        <v>225.12</v>
      </c>
      <c r="J642" s="77">
        <v>2</v>
      </c>
      <c r="K642" s="92"/>
    </row>
    <row r="643" spans="1:11" ht="50" x14ac:dyDescent="0.25">
      <c r="A643" s="14" t="s">
        <v>1505</v>
      </c>
      <c r="B643" s="14" t="s">
        <v>2536</v>
      </c>
      <c r="C643" s="14" t="s">
        <v>2536</v>
      </c>
      <c r="D643" s="16">
        <v>45677</v>
      </c>
      <c r="E643" s="16"/>
      <c r="F643" s="14" t="s">
        <v>2540</v>
      </c>
      <c r="G643" s="14">
        <v>0</v>
      </c>
      <c r="H643" s="14" t="s">
        <v>2538</v>
      </c>
      <c r="I643" s="15">
        <v>216.22</v>
      </c>
      <c r="J643" s="77">
        <v>2</v>
      </c>
      <c r="K643" s="92"/>
    </row>
    <row r="644" spans="1:11" ht="40" x14ac:dyDescent="0.25">
      <c r="A644" s="14" t="s">
        <v>1505</v>
      </c>
      <c r="B644" s="14" t="s">
        <v>2536</v>
      </c>
      <c r="C644" s="14" t="s">
        <v>2536</v>
      </c>
      <c r="D644" s="16">
        <v>45677</v>
      </c>
      <c r="E644" s="16"/>
      <c r="F644" s="14" t="s">
        <v>2541</v>
      </c>
      <c r="G644" s="14">
        <v>0</v>
      </c>
      <c r="H644" s="14" t="s">
        <v>2538</v>
      </c>
      <c r="I644" s="15">
        <v>216.22</v>
      </c>
      <c r="J644" s="77">
        <v>2</v>
      </c>
      <c r="K644" s="92"/>
    </row>
    <row r="645" spans="1:11" ht="40" x14ac:dyDescent="0.25">
      <c r="A645" s="14" t="s">
        <v>1505</v>
      </c>
      <c r="B645" s="14" t="s">
        <v>2536</v>
      </c>
      <c r="C645" s="14" t="s">
        <v>2536</v>
      </c>
      <c r="D645" s="16">
        <v>45677</v>
      </c>
      <c r="E645" s="16"/>
      <c r="F645" s="14" t="s">
        <v>2542</v>
      </c>
      <c r="G645" s="14">
        <v>0</v>
      </c>
      <c r="H645" s="14" t="s">
        <v>2538</v>
      </c>
      <c r="I645" s="15">
        <v>63.33</v>
      </c>
      <c r="J645" s="77">
        <v>2</v>
      </c>
      <c r="K645" s="92"/>
    </row>
    <row r="646" spans="1:11" ht="40" x14ac:dyDescent="0.25">
      <c r="A646" s="14" t="s">
        <v>1505</v>
      </c>
      <c r="B646" s="14" t="s">
        <v>2543</v>
      </c>
      <c r="C646" s="14" t="s">
        <v>2543</v>
      </c>
      <c r="D646" s="16">
        <v>45685</v>
      </c>
      <c r="E646" s="16"/>
      <c r="F646" s="14" t="s">
        <v>2544</v>
      </c>
      <c r="G646" s="14" t="s">
        <v>1552</v>
      </c>
      <c r="H646" s="14" t="s">
        <v>1553</v>
      </c>
      <c r="I646" s="15">
        <v>5.98</v>
      </c>
      <c r="J646" s="77">
        <v>2</v>
      </c>
      <c r="K646" s="92"/>
    </row>
    <row r="647" spans="1:11" ht="40" x14ac:dyDescent="0.25">
      <c r="A647" s="14" t="s">
        <v>1505</v>
      </c>
      <c r="B647" s="14" t="s">
        <v>2543</v>
      </c>
      <c r="C647" s="14" t="s">
        <v>2543</v>
      </c>
      <c r="D647" s="16">
        <v>45685</v>
      </c>
      <c r="E647" s="16"/>
      <c r="F647" s="14" t="s">
        <v>2545</v>
      </c>
      <c r="G647" s="14" t="s">
        <v>1552</v>
      </c>
      <c r="H647" s="14" t="s">
        <v>1553</v>
      </c>
      <c r="I647" s="15">
        <v>5.98</v>
      </c>
      <c r="J647" s="77">
        <v>2</v>
      </c>
      <c r="K647" s="92"/>
    </row>
    <row r="648" spans="1:11" ht="40" x14ac:dyDescent="0.25">
      <c r="A648" s="14" t="s">
        <v>1505</v>
      </c>
      <c r="B648" s="14" t="s">
        <v>2543</v>
      </c>
      <c r="C648" s="14" t="s">
        <v>2543</v>
      </c>
      <c r="D648" s="16">
        <v>45685</v>
      </c>
      <c r="E648" s="16"/>
      <c r="F648" s="14" t="s">
        <v>2546</v>
      </c>
      <c r="G648" s="14" t="s">
        <v>1552</v>
      </c>
      <c r="H648" s="14" t="s">
        <v>1553</v>
      </c>
      <c r="I648" s="15">
        <v>5.97</v>
      </c>
      <c r="J648" s="77">
        <v>2</v>
      </c>
      <c r="K648" s="92"/>
    </row>
    <row r="649" spans="1:11" ht="40" x14ac:dyDescent="0.25">
      <c r="A649" s="14" t="s">
        <v>1505</v>
      </c>
      <c r="B649" s="14" t="s">
        <v>2543</v>
      </c>
      <c r="C649" s="14" t="s">
        <v>2543</v>
      </c>
      <c r="D649" s="16">
        <v>45685</v>
      </c>
      <c r="E649" s="16"/>
      <c r="F649" s="14" t="s">
        <v>2547</v>
      </c>
      <c r="G649" s="14" t="s">
        <v>1552</v>
      </c>
      <c r="H649" s="14" t="s">
        <v>1553</v>
      </c>
      <c r="I649" s="15">
        <v>5.97</v>
      </c>
      <c r="J649" s="77">
        <v>2</v>
      </c>
      <c r="K649" s="92"/>
    </row>
    <row r="650" spans="1:11" ht="50" x14ac:dyDescent="0.25">
      <c r="A650" s="14" t="s">
        <v>1505</v>
      </c>
      <c r="B650" s="14" t="s">
        <v>2548</v>
      </c>
      <c r="C650" s="14" t="s">
        <v>2548</v>
      </c>
      <c r="D650" s="16">
        <v>45706</v>
      </c>
      <c r="E650" s="16"/>
      <c r="F650" s="14" t="s">
        <v>2549</v>
      </c>
      <c r="G650" s="14" t="s">
        <v>2315</v>
      </c>
      <c r="H650" s="14" t="s">
        <v>2316</v>
      </c>
      <c r="I650" s="15">
        <v>99.78</v>
      </c>
      <c r="J650" s="77">
        <v>2</v>
      </c>
      <c r="K650" s="92"/>
    </row>
    <row r="651" spans="1:11" ht="50" x14ac:dyDescent="0.25">
      <c r="A651" s="14" t="s">
        <v>1505</v>
      </c>
      <c r="B651" s="14" t="s">
        <v>2548</v>
      </c>
      <c r="C651" s="14" t="s">
        <v>2548</v>
      </c>
      <c r="D651" s="16">
        <v>45706</v>
      </c>
      <c r="E651" s="16"/>
      <c r="F651" s="14" t="s">
        <v>2550</v>
      </c>
      <c r="G651" s="14" t="s">
        <v>2315</v>
      </c>
      <c r="H651" s="14" t="s">
        <v>2316</v>
      </c>
      <c r="I651" s="15">
        <v>99.78</v>
      </c>
      <c r="J651" s="77">
        <v>2</v>
      </c>
      <c r="K651" s="92"/>
    </row>
    <row r="652" spans="1:11" ht="50" x14ac:dyDescent="0.25">
      <c r="A652" s="14" t="s">
        <v>1505</v>
      </c>
      <c r="B652" s="14" t="s">
        <v>2548</v>
      </c>
      <c r="C652" s="14" t="s">
        <v>2548</v>
      </c>
      <c r="D652" s="16">
        <v>45706</v>
      </c>
      <c r="E652" s="16"/>
      <c r="F652" s="14" t="s">
        <v>2551</v>
      </c>
      <c r="G652" s="14" t="s">
        <v>2315</v>
      </c>
      <c r="H652" s="14" t="s">
        <v>2316</v>
      </c>
      <c r="I652" s="15">
        <v>99.77</v>
      </c>
      <c r="J652" s="77">
        <v>2</v>
      </c>
      <c r="K652" s="92"/>
    </row>
    <row r="653" spans="1:11" ht="40" x14ac:dyDescent="0.25">
      <c r="A653" s="14" t="s">
        <v>1505</v>
      </c>
      <c r="B653" s="14" t="s">
        <v>2548</v>
      </c>
      <c r="C653" s="14" t="s">
        <v>2548</v>
      </c>
      <c r="D653" s="16">
        <v>45706</v>
      </c>
      <c r="E653" s="16"/>
      <c r="F653" s="14" t="s">
        <v>2552</v>
      </c>
      <c r="G653" s="14" t="s">
        <v>2553</v>
      </c>
      <c r="H653" s="14" t="s">
        <v>2554</v>
      </c>
      <c r="I653" s="15">
        <v>39.909999999999997</v>
      </c>
      <c r="J653" s="77">
        <v>2</v>
      </c>
      <c r="K653" s="92"/>
    </row>
    <row r="654" spans="1:11" ht="40" x14ac:dyDescent="0.25">
      <c r="A654" s="14" t="s">
        <v>1505</v>
      </c>
      <c r="B654" s="14" t="s">
        <v>2555</v>
      </c>
      <c r="C654" s="14" t="s">
        <v>2555</v>
      </c>
      <c r="D654" s="16">
        <v>45771</v>
      </c>
      <c r="E654" s="16"/>
      <c r="F654" s="14" t="s">
        <v>2556</v>
      </c>
      <c r="G654" s="14">
        <v>0</v>
      </c>
      <c r="H654" s="14" t="s">
        <v>2436</v>
      </c>
      <c r="I654" s="15">
        <v>319.13</v>
      </c>
      <c r="J654" s="77">
        <v>2</v>
      </c>
      <c r="K654" s="92"/>
    </row>
    <row r="655" spans="1:11" ht="40" x14ac:dyDescent="0.25">
      <c r="A655" s="14" t="s">
        <v>1505</v>
      </c>
      <c r="B655" s="14" t="s">
        <v>2555</v>
      </c>
      <c r="C655" s="14" t="s">
        <v>2555</v>
      </c>
      <c r="D655" s="16">
        <v>45771</v>
      </c>
      <c r="E655" s="16"/>
      <c r="F655" s="14" t="s">
        <v>2557</v>
      </c>
      <c r="G655" s="14">
        <v>0</v>
      </c>
      <c r="H655" s="14" t="s">
        <v>2436</v>
      </c>
      <c r="I655" s="15">
        <v>181.49</v>
      </c>
      <c r="J655" s="77">
        <v>2</v>
      </c>
      <c r="K655" s="92"/>
    </row>
    <row r="656" spans="1:11" ht="40" x14ac:dyDescent="0.25">
      <c r="A656" s="14" t="s">
        <v>1505</v>
      </c>
      <c r="B656" s="14" t="s">
        <v>2555</v>
      </c>
      <c r="C656" s="14" t="s">
        <v>2555</v>
      </c>
      <c r="D656" s="16">
        <v>45771</v>
      </c>
      <c r="E656" s="16"/>
      <c r="F656" s="14" t="s">
        <v>2558</v>
      </c>
      <c r="G656" s="14">
        <v>0</v>
      </c>
      <c r="H656" s="14" t="s">
        <v>2436</v>
      </c>
      <c r="I656" s="15">
        <v>319.13</v>
      </c>
      <c r="J656" s="77">
        <v>2</v>
      </c>
      <c r="K656" s="92"/>
    </row>
    <row r="657" spans="1:11" ht="40" x14ac:dyDescent="0.25">
      <c r="A657" s="14" t="s">
        <v>1505</v>
      </c>
      <c r="B657" s="14" t="s">
        <v>2555</v>
      </c>
      <c r="C657" s="14" t="s">
        <v>2555</v>
      </c>
      <c r="D657" s="16">
        <v>45771</v>
      </c>
      <c r="E657" s="16"/>
      <c r="F657" s="14" t="s">
        <v>2559</v>
      </c>
      <c r="G657" s="14">
        <v>0</v>
      </c>
      <c r="H657" s="14" t="s">
        <v>2436</v>
      </c>
      <c r="I657" s="15">
        <v>181.49</v>
      </c>
      <c r="J657" s="77">
        <v>2</v>
      </c>
      <c r="K657" s="92"/>
    </row>
    <row r="658" spans="1:11" ht="40" x14ac:dyDescent="0.25">
      <c r="A658" s="14" t="s">
        <v>1505</v>
      </c>
      <c r="B658" s="14" t="s">
        <v>2555</v>
      </c>
      <c r="C658" s="14" t="s">
        <v>2555</v>
      </c>
      <c r="D658" s="16">
        <v>45771</v>
      </c>
      <c r="E658" s="16"/>
      <c r="F658" s="14" t="s">
        <v>2560</v>
      </c>
      <c r="G658" s="14">
        <v>0</v>
      </c>
      <c r="H658" s="14" t="s">
        <v>2436</v>
      </c>
      <c r="I658" s="15">
        <v>181.49</v>
      </c>
      <c r="J658" s="77">
        <v>2</v>
      </c>
      <c r="K658" s="92"/>
    </row>
    <row r="659" spans="1:11" ht="40" x14ac:dyDescent="0.25">
      <c r="A659" s="14" t="s">
        <v>1505</v>
      </c>
      <c r="B659" s="14" t="s">
        <v>2555</v>
      </c>
      <c r="C659" s="14" t="s">
        <v>2555</v>
      </c>
      <c r="D659" s="16">
        <v>45771</v>
      </c>
      <c r="E659" s="16"/>
      <c r="F659" s="14" t="s">
        <v>2561</v>
      </c>
      <c r="G659" s="14">
        <v>0</v>
      </c>
      <c r="H659" s="14" t="s">
        <v>2436</v>
      </c>
      <c r="I659" s="15">
        <v>181.49</v>
      </c>
      <c r="J659" s="77">
        <v>2</v>
      </c>
      <c r="K659" s="92"/>
    </row>
    <row r="660" spans="1:11" ht="40" x14ac:dyDescent="0.25">
      <c r="A660" s="14" t="s">
        <v>1505</v>
      </c>
      <c r="B660" s="14" t="s">
        <v>2562</v>
      </c>
      <c r="C660" s="14" t="s">
        <v>2562</v>
      </c>
      <c r="D660" s="16">
        <v>45782</v>
      </c>
      <c r="E660" s="16"/>
      <c r="F660" s="14" t="s">
        <v>2563</v>
      </c>
      <c r="G660" s="14">
        <v>0</v>
      </c>
      <c r="H660" s="14" t="s">
        <v>2538</v>
      </c>
      <c r="I660" s="15">
        <v>156.33000000000001</v>
      </c>
      <c r="J660" s="77">
        <v>2</v>
      </c>
      <c r="K660" s="92"/>
    </row>
    <row r="661" spans="1:11" ht="40" x14ac:dyDescent="0.25">
      <c r="A661" s="14" t="s">
        <v>1505</v>
      </c>
      <c r="B661" s="14" t="s">
        <v>2562</v>
      </c>
      <c r="C661" s="14" t="s">
        <v>2562</v>
      </c>
      <c r="D661" s="16">
        <v>45782</v>
      </c>
      <c r="E661" s="16"/>
      <c r="F661" s="14" t="s">
        <v>2564</v>
      </c>
      <c r="G661" s="14">
        <v>0</v>
      </c>
      <c r="H661" s="14" t="s">
        <v>2538</v>
      </c>
      <c r="I661" s="15">
        <v>156.33000000000001</v>
      </c>
      <c r="J661" s="77">
        <v>2</v>
      </c>
      <c r="K661" s="92"/>
    </row>
    <row r="662" spans="1:11" ht="40" x14ac:dyDescent="0.25">
      <c r="A662" s="14" t="s">
        <v>1505</v>
      </c>
      <c r="B662" s="14" t="s">
        <v>2562</v>
      </c>
      <c r="C662" s="14" t="s">
        <v>2562</v>
      </c>
      <c r="D662" s="16">
        <v>45782</v>
      </c>
      <c r="E662" s="16"/>
      <c r="F662" s="14" t="s">
        <v>2565</v>
      </c>
      <c r="G662" s="14">
        <v>0</v>
      </c>
      <c r="H662" s="14" t="s">
        <v>2538</v>
      </c>
      <c r="I662" s="15">
        <v>156.33000000000001</v>
      </c>
      <c r="J662" s="77">
        <v>2</v>
      </c>
      <c r="K662" s="92"/>
    </row>
    <row r="663" spans="1:11" ht="40" x14ac:dyDescent="0.25">
      <c r="A663" s="14" t="s">
        <v>1505</v>
      </c>
      <c r="B663" s="14" t="s">
        <v>2562</v>
      </c>
      <c r="C663" s="14" t="s">
        <v>2562</v>
      </c>
      <c r="D663" s="16">
        <v>45782</v>
      </c>
      <c r="E663" s="16"/>
      <c r="F663" s="14" t="s">
        <v>2566</v>
      </c>
      <c r="G663" s="14">
        <v>0</v>
      </c>
      <c r="H663" s="14" t="s">
        <v>2538</v>
      </c>
      <c r="I663" s="15">
        <v>156.33000000000001</v>
      </c>
      <c r="J663" s="77">
        <v>2</v>
      </c>
      <c r="K663" s="92"/>
    </row>
    <row r="664" spans="1:11" ht="40" x14ac:dyDescent="0.25">
      <c r="A664" s="14" t="s">
        <v>1505</v>
      </c>
      <c r="B664" s="14" t="s">
        <v>2562</v>
      </c>
      <c r="C664" s="14" t="s">
        <v>2562</v>
      </c>
      <c r="D664" s="16">
        <v>45782</v>
      </c>
      <c r="E664" s="16"/>
      <c r="F664" s="14" t="s">
        <v>2567</v>
      </c>
      <c r="G664" s="14">
        <v>0</v>
      </c>
      <c r="H664" s="14" t="s">
        <v>2538</v>
      </c>
      <c r="I664" s="15">
        <v>172.38</v>
      </c>
      <c r="J664" s="77">
        <v>2</v>
      </c>
      <c r="K664" s="92"/>
    </row>
    <row r="665" spans="1:11" ht="40" x14ac:dyDescent="0.25">
      <c r="A665" s="14" t="s">
        <v>1505</v>
      </c>
      <c r="B665" s="14" t="s">
        <v>2562</v>
      </c>
      <c r="C665" s="14" t="s">
        <v>2562</v>
      </c>
      <c r="D665" s="16">
        <v>45782</v>
      </c>
      <c r="E665" s="16"/>
      <c r="F665" s="14" t="s">
        <v>2568</v>
      </c>
      <c r="G665" s="14">
        <v>0</v>
      </c>
      <c r="H665" s="14" t="s">
        <v>2538</v>
      </c>
      <c r="I665" s="15">
        <v>172.38</v>
      </c>
      <c r="J665" s="77">
        <v>2</v>
      </c>
      <c r="K665" s="92"/>
    </row>
    <row r="666" spans="1:11" ht="40" x14ac:dyDescent="0.25">
      <c r="A666" s="14" t="s">
        <v>1505</v>
      </c>
      <c r="B666" s="14" t="s">
        <v>2562</v>
      </c>
      <c r="C666" s="14" t="s">
        <v>2562</v>
      </c>
      <c r="D666" s="16">
        <v>45782</v>
      </c>
      <c r="E666" s="16"/>
      <c r="F666" s="14" t="s">
        <v>2569</v>
      </c>
      <c r="G666" s="14">
        <v>0</v>
      </c>
      <c r="H666" s="14" t="s">
        <v>2538</v>
      </c>
      <c r="I666" s="15">
        <v>156.33000000000001</v>
      </c>
      <c r="J666" s="77">
        <v>2</v>
      </c>
      <c r="K666" s="92"/>
    </row>
    <row r="667" spans="1:11" ht="40" x14ac:dyDescent="0.25">
      <c r="A667" s="14" t="s">
        <v>1505</v>
      </c>
      <c r="B667" s="14" t="s">
        <v>2562</v>
      </c>
      <c r="C667" s="14" t="s">
        <v>2562</v>
      </c>
      <c r="D667" s="16">
        <v>45782</v>
      </c>
      <c r="E667" s="16"/>
      <c r="F667" s="14" t="s">
        <v>2570</v>
      </c>
      <c r="G667" s="14">
        <v>0</v>
      </c>
      <c r="H667" s="14" t="s">
        <v>2538</v>
      </c>
      <c r="I667" s="15">
        <v>156.05000000000001</v>
      </c>
      <c r="J667" s="77">
        <v>2</v>
      </c>
      <c r="K667" s="92"/>
    </row>
    <row r="668" spans="1:11" ht="40" x14ac:dyDescent="0.25">
      <c r="A668" s="14" t="s">
        <v>1505</v>
      </c>
      <c r="B668" s="14" t="s">
        <v>2562</v>
      </c>
      <c r="C668" s="14" t="s">
        <v>2562</v>
      </c>
      <c r="D668" s="16">
        <v>45782</v>
      </c>
      <c r="E668" s="16"/>
      <c r="F668" s="14" t="s">
        <v>2571</v>
      </c>
      <c r="G668" s="14">
        <v>0</v>
      </c>
      <c r="H668" s="14" t="s">
        <v>2538</v>
      </c>
      <c r="I668" s="15">
        <v>172.38</v>
      </c>
      <c r="J668" s="77">
        <v>2</v>
      </c>
      <c r="K668" s="92"/>
    </row>
    <row r="669" spans="1:11" ht="40" x14ac:dyDescent="0.25">
      <c r="A669" s="14" t="s">
        <v>1505</v>
      </c>
      <c r="B669" s="14" t="s">
        <v>2562</v>
      </c>
      <c r="C669" s="14" t="s">
        <v>2562</v>
      </c>
      <c r="D669" s="16">
        <v>45782</v>
      </c>
      <c r="E669" s="16"/>
      <c r="F669" s="14" t="s">
        <v>2572</v>
      </c>
      <c r="G669" s="14">
        <v>0</v>
      </c>
      <c r="H669" s="14" t="s">
        <v>2538</v>
      </c>
      <c r="I669" s="15">
        <v>172.38</v>
      </c>
      <c r="J669" s="77">
        <v>2</v>
      </c>
      <c r="K669" s="92"/>
    </row>
    <row r="670" spans="1:11" ht="40" x14ac:dyDescent="0.25">
      <c r="A670" s="14" t="s">
        <v>1505</v>
      </c>
      <c r="B670" s="14" t="s">
        <v>2562</v>
      </c>
      <c r="C670" s="14" t="s">
        <v>2562</v>
      </c>
      <c r="D670" s="16">
        <v>45782</v>
      </c>
      <c r="E670" s="16"/>
      <c r="F670" s="14" t="s">
        <v>2573</v>
      </c>
      <c r="G670" s="14">
        <v>0</v>
      </c>
      <c r="H670" s="14" t="s">
        <v>2538</v>
      </c>
      <c r="I670" s="15">
        <v>204.48</v>
      </c>
      <c r="J670" s="77">
        <v>2</v>
      </c>
      <c r="K670" s="92"/>
    </row>
    <row r="671" spans="1:11" ht="40" x14ac:dyDescent="0.25">
      <c r="A671" s="14" t="s">
        <v>1505</v>
      </c>
      <c r="B671" s="14" t="s">
        <v>2562</v>
      </c>
      <c r="C671" s="14" t="s">
        <v>2562</v>
      </c>
      <c r="D671" s="16">
        <v>45782</v>
      </c>
      <c r="E671" s="16"/>
      <c r="F671" s="14" t="s">
        <v>2574</v>
      </c>
      <c r="G671" s="14">
        <v>0</v>
      </c>
      <c r="H671" s="14" t="s">
        <v>2538</v>
      </c>
      <c r="I671" s="15">
        <v>156.33000000000001</v>
      </c>
      <c r="J671" s="77">
        <v>2</v>
      </c>
      <c r="K671" s="92"/>
    </row>
    <row r="672" spans="1:11" ht="30" x14ac:dyDescent="0.25">
      <c r="A672" s="14" t="s">
        <v>1505</v>
      </c>
      <c r="B672" s="14" t="s">
        <v>2562</v>
      </c>
      <c r="C672" s="14" t="s">
        <v>2562</v>
      </c>
      <c r="D672" s="16">
        <v>45782</v>
      </c>
      <c r="E672" s="16"/>
      <c r="F672" s="14" t="s">
        <v>2575</v>
      </c>
      <c r="G672" s="14" t="s">
        <v>2576</v>
      </c>
      <c r="H672" s="14" t="s">
        <v>2577</v>
      </c>
      <c r="I672" s="15">
        <v>53.36</v>
      </c>
      <c r="J672" s="77">
        <v>2</v>
      </c>
      <c r="K672" s="92"/>
    </row>
    <row r="673" spans="1:11" ht="30" x14ac:dyDescent="0.25">
      <c r="A673" s="14" t="s">
        <v>1505</v>
      </c>
      <c r="B673" s="14" t="s">
        <v>2562</v>
      </c>
      <c r="C673" s="14" t="s">
        <v>2562</v>
      </c>
      <c r="D673" s="16">
        <v>45782</v>
      </c>
      <c r="E673" s="16"/>
      <c r="F673" s="14" t="s">
        <v>2578</v>
      </c>
      <c r="G673" s="14" t="s">
        <v>2576</v>
      </c>
      <c r="H673" s="14" t="s">
        <v>2577</v>
      </c>
      <c r="I673" s="15">
        <v>52.15</v>
      </c>
      <c r="J673" s="77">
        <v>2</v>
      </c>
      <c r="K673" s="92"/>
    </row>
    <row r="674" spans="1:11" ht="30" x14ac:dyDescent="0.25">
      <c r="A674" s="14" t="s">
        <v>1505</v>
      </c>
      <c r="B674" s="14" t="s">
        <v>2562</v>
      </c>
      <c r="C674" s="14" t="s">
        <v>2562</v>
      </c>
      <c r="D674" s="16">
        <v>45782</v>
      </c>
      <c r="E674" s="16"/>
      <c r="F674" s="14" t="s">
        <v>2579</v>
      </c>
      <c r="G674" s="14" t="s">
        <v>2576</v>
      </c>
      <c r="H674" s="14" t="s">
        <v>2577</v>
      </c>
      <c r="I674" s="15">
        <v>18.850000000000001</v>
      </c>
      <c r="J674" s="77">
        <v>2</v>
      </c>
      <c r="K674" s="92"/>
    </row>
    <row r="675" spans="1:11" ht="40" x14ac:dyDescent="0.25">
      <c r="A675" s="14" t="s">
        <v>1505</v>
      </c>
      <c r="B675" s="14" t="s">
        <v>2580</v>
      </c>
      <c r="C675" s="14" t="s">
        <v>2580</v>
      </c>
      <c r="D675" s="16">
        <v>45722</v>
      </c>
      <c r="E675" s="16"/>
      <c r="F675" s="14" t="s">
        <v>2581</v>
      </c>
      <c r="G675" s="14" t="s">
        <v>1552</v>
      </c>
      <c r="H675" s="14" t="s">
        <v>1553</v>
      </c>
      <c r="I675" s="15">
        <v>11.35</v>
      </c>
      <c r="J675" s="77">
        <v>2</v>
      </c>
      <c r="K675" s="92"/>
    </row>
    <row r="676" spans="1:11" ht="40" x14ac:dyDescent="0.25">
      <c r="A676" s="14" t="s">
        <v>1505</v>
      </c>
      <c r="B676" s="14" t="s">
        <v>2580</v>
      </c>
      <c r="C676" s="14" t="s">
        <v>2580</v>
      </c>
      <c r="D676" s="16">
        <v>45722</v>
      </c>
      <c r="E676" s="16"/>
      <c r="F676" s="14" t="s">
        <v>2582</v>
      </c>
      <c r="G676" s="14" t="s">
        <v>1552</v>
      </c>
      <c r="H676" s="14" t="s">
        <v>1553</v>
      </c>
      <c r="I676" s="15">
        <v>11.35</v>
      </c>
      <c r="J676" s="77">
        <v>2</v>
      </c>
      <c r="K676" s="92"/>
    </row>
    <row r="677" spans="1:11" ht="40" x14ac:dyDescent="0.25">
      <c r="A677" s="14" t="s">
        <v>1505</v>
      </c>
      <c r="B677" s="14" t="s">
        <v>2580</v>
      </c>
      <c r="C677" s="14" t="s">
        <v>2580</v>
      </c>
      <c r="D677" s="16">
        <v>45722</v>
      </c>
      <c r="E677" s="16"/>
      <c r="F677" s="14" t="s">
        <v>2583</v>
      </c>
      <c r="G677" s="14" t="s">
        <v>1552</v>
      </c>
      <c r="H677" s="14" t="s">
        <v>1553</v>
      </c>
      <c r="I677" s="15">
        <v>11.35</v>
      </c>
      <c r="J677" s="77">
        <v>2</v>
      </c>
      <c r="K677" s="92"/>
    </row>
    <row r="678" spans="1:11" ht="40" x14ac:dyDescent="0.25">
      <c r="A678" s="14" t="s">
        <v>1505</v>
      </c>
      <c r="B678" s="14" t="s">
        <v>2580</v>
      </c>
      <c r="C678" s="14" t="s">
        <v>2580</v>
      </c>
      <c r="D678" s="16">
        <v>45722</v>
      </c>
      <c r="E678" s="16"/>
      <c r="F678" s="14" t="s">
        <v>2584</v>
      </c>
      <c r="G678" s="14" t="s">
        <v>1552</v>
      </c>
      <c r="H678" s="14" t="s">
        <v>1553</v>
      </c>
      <c r="I678" s="15">
        <v>11.35</v>
      </c>
      <c r="J678" s="77">
        <v>2</v>
      </c>
      <c r="K678" s="92"/>
    </row>
    <row r="679" spans="1:11" ht="12.5" x14ac:dyDescent="0.25">
      <c r="A679" s="14" t="s">
        <v>1505</v>
      </c>
      <c r="B679" s="14" t="s">
        <v>2585</v>
      </c>
      <c r="C679" s="14" t="s">
        <v>2585</v>
      </c>
      <c r="D679" s="16">
        <v>45775</v>
      </c>
      <c r="E679" s="16"/>
      <c r="F679" s="14" t="s">
        <v>2586</v>
      </c>
      <c r="G679" s="14" t="s">
        <v>2587</v>
      </c>
      <c r="H679" s="14" t="s">
        <v>2588</v>
      </c>
      <c r="I679" s="15">
        <v>16.899999999999999</v>
      </c>
      <c r="J679" s="77">
        <v>2</v>
      </c>
      <c r="K679" s="92"/>
    </row>
    <row r="680" spans="1:11" ht="40" x14ac:dyDescent="0.25">
      <c r="A680" s="14" t="s">
        <v>1505</v>
      </c>
      <c r="B680" s="14" t="s">
        <v>2589</v>
      </c>
      <c r="C680" s="14" t="s">
        <v>2589</v>
      </c>
      <c r="D680" s="16">
        <v>45783</v>
      </c>
      <c r="E680" s="16"/>
      <c r="F680" s="14" t="s">
        <v>2590</v>
      </c>
      <c r="G680" s="14" t="s">
        <v>2385</v>
      </c>
      <c r="H680" s="14" t="s">
        <v>2386</v>
      </c>
      <c r="I680" s="15">
        <v>25.3</v>
      </c>
      <c r="J680" s="77">
        <v>2</v>
      </c>
      <c r="K680" s="92"/>
    </row>
    <row r="681" spans="1:11" ht="40" x14ac:dyDescent="0.25">
      <c r="A681" s="14" t="s">
        <v>1505</v>
      </c>
      <c r="B681" s="14" t="s">
        <v>2589</v>
      </c>
      <c r="C681" s="14" t="s">
        <v>2589</v>
      </c>
      <c r="D681" s="16">
        <v>45783</v>
      </c>
      <c r="E681" s="16"/>
      <c r="F681" s="14" t="s">
        <v>2591</v>
      </c>
      <c r="G681" s="14" t="s">
        <v>2385</v>
      </c>
      <c r="H681" s="14" t="s">
        <v>2386</v>
      </c>
      <c r="I681" s="15">
        <v>25.3</v>
      </c>
      <c r="J681" s="77">
        <v>2</v>
      </c>
      <c r="K681" s="92"/>
    </row>
    <row r="682" spans="1:11" ht="40" x14ac:dyDescent="0.25">
      <c r="A682" s="14" t="s">
        <v>1505</v>
      </c>
      <c r="B682" s="14" t="s">
        <v>2589</v>
      </c>
      <c r="C682" s="14" t="s">
        <v>2589</v>
      </c>
      <c r="D682" s="16">
        <v>45783</v>
      </c>
      <c r="E682" s="16"/>
      <c r="F682" s="14" t="s">
        <v>2592</v>
      </c>
      <c r="G682" s="14" t="s">
        <v>2385</v>
      </c>
      <c r="H682" s="14" t="s">
        <v>2386</v>
      </c>
      <c r="I682" s="15">
        <v>25.3</v>
      </c>
      <c r="J682" s="77">
        <v>2</v>
      </c>
      <c r="K682" s="92"/>
    </row>
    <row r="683" spans="1:11" ht="40" x14ac:dyDescent="0.25">
      <c r="A683" s="14" t="s">
        <v>1505</v>
      </c>
      <c r="B683" s="14" t="s">
        <v>2589</v>
      </c>
      <c r="C683" s="14" t="s">
        <v>2589</v>
      </c>
      <c r="D683" s="16">
        <v>45783</v>
      </c>
      <c r="E683" s="16"/>
      <c r="F683" s="14" t="s">
        <v>2593</v>
      </c>
      <c r="G683" s="14" t="s">
        <v>2385</v>
      </c>
      <c r="H683" s="14" t="s">
        <v>2386</v>
      </c>
      <c r="I683" s="15">
        <v>25.3</v>
      </c>
      <c r="J683" s="77">
        <v>2</v>
      </c>
      <c r="K683" s="92"/>
    </row>
    <row r="684" spans="1:11" ht="40" x14ac:dyDescent="0.25">
      <c r="A684" s="14" t="s">
        <v>1505</v>
      </c>
      <c r="B684" s="14" t="s">
        <v>2589</v>
      </c>
      <c r="C684" s="14" t="s">
        <v>2589</v>
      </c>
      <c r="D684" s="16">
        <v>45783</v>
      </c>
      <c r="E684" s="16"/>
      <c r="F684" s="14" t="s">
        <v>2594</v>
      </c>
      <c r="G684" s="14" t="s">
        <v>2385</v>
      </c>
      <c r="H684" s="14" t="s">
        <v>2386</v>
      </c>
      <c r="I684" s="15">
        <v>25.3</v>
      </c>
      <c r="J684" s="77">
        <v>2</v>
      </c>
      <c r="K684" s="92"/>
    </row>
    <row r="685" spans="1:11" ht="40" x14ac:dyDescent="0.25">
      <c r="A685" s="14" t="s">
        <v>1505</v>
      </c>
      <c r="B685" s="14" t="s">
        <v>2589</v>
      </c>
      <c r="C685" s="14" t="s">
        <v>2589</v>
      </c>
      <c r="D685" s="16">
        <v>45783</v>
      </c>
      <c r="E685" s="16"/>
      <c r="F685" s="14" t="s">
        <v>2595</v>
      </c>
      <c r="G685" s="14" t="s">
        <v>2385</v>
      </c>
      <c r="H685" s="14" t="s">
        <v>2386</v>
      </c>
      <c r="I685" s="15">
        <v>25.3</v>
      </c>
      <c r="J685" s="77">
        <v>2</v>
      </c>
      <c r="K685" s="92"/>
    </row>
    <row r="686" spans="1:11" ht="12.5" x14ac:dyDescent="0.25">
      <c r="A686" s="14" t="s">
        <v>1505</v>
      </c>
      <c r="B686" s="14" t="s">
        <v>2596</v>
      </c>
      <c r="C686" s="14">
        <v>30476</v>
      </c>
      <c r="D686" s="16">
        <v>45714</v>
      </c>
      <c r="E686" s="16"/>
      <c r="F686" s="14" t="s">
        <v>2597</v>
      </c>
      <c r="G686" s="14" t="s">
        <v>1536</v>
      </c>
      <c r="H686" s="14" t="s">
        <v>1537</v>
      </c>
      <c r="I686" s="15">
        <v>66</v>
      </c>
      <c r="J686" s="77">
        <v>2</v>
      </c>
      <c r="K686" s="92"/>
    </row>
    <row r="687" spans="1:11" ht="20" x14ac:dyDescent="0.25">
      <c r="A687" s="14" t="s">
        <v>1505</v>
      </c>
      <c r="B687" s="14" t="s">
        <v>2598</v>
      </c>
      <c r="C687" s="14">
        <v>102624</v>
      </c>
      <c r="D687" s="16">
        <v>45686</v>
      </c>
      <c r="E687" s="16"/>
      <c r="F687" s="14" t="s">
        <v>2599</v>
      </c>
      <c r="G687" s="14" t="s">
        <v>1891</v>
      </c>
      <c r="H687" s="14" t="s">
        <v>1892</v>
      </c>
      <c r="I687" s="15">
        <v>477</v>
      </c>
      <c r="J687" s="77">
        <v>3</v>
      </c>
      <c r="K687" s="92"/>
    </row>
    <row r="688" spans="1:11" ht="20" x14ac:dyDescent="0.25">
      <c r="A688" s="14" t="s">
        <v>1505</v>
      </c>
      <c r="B688" s="14" t="s">
        <v>2600</v>
      </c>
      <c r="C688" s="14">
        <v>136724</v>
      </c>
      <c r="D688" s="16">
        <v>45686</v>
      </c>
      <c r="E688" s="16"/>
      <c r="F688" s="14" t="s">
        <v>2601</v>
      </c>
      <c r="G688" s="14" t="s">
        <v>1891</v>
      </c>
      <c r="H688" s="14" t="s">
        <v>1892</v>
      </c>
      <c r="I688" s="15">
        <v>0</v>
      </c>
      <c r="J688" s="77">
        <v>3</v>
      </c>
      <c r="K688" s="92"/>
    </row>
    <row r="689" spans="1:11" ht="20" x14ac:dyDescent="0.25">
      <c r="A689" s="14" t="s">
        <v>1505</v>
      </c>
      <c r="B689" s="14" t="s">
        <v>2602</v>
      </c>
      <c r="C689" s="14">
        <v>141024</v>
      </c>
      <c r="D689" s="16">
        <v>45686</v>
      </c>
      <c r="E689" s="16"/>
      <c r="F689" s="14" t="s">
        <v>2603</v>
      </c>
      <c r="G689" s="14" t="s">
        <v>1891</v>
      </c>
      <c r="H689" s="14" t="s">
        <v>1892</v>
      </c>
      <c r="I689" s="15">
        <v>179</v>
      </c>
      <c r="J689" s="77">
        <v>2</v>
      </c>
      <c r="K689" s="92"/>
    </row>
    <row r="690" spans="1:11" ht="12.5" x14ac:dyDescent="0.25">
      <c r="A690" s="14" t="s">
        <v>1505</v>
      </c>
      <c r="B690" s="14" t="s">
        <v>2292</v>
      </c>
      <c r="C690" s="14">
        <v>142824</v>
      </c>
      <c r="D690" s="16">
        <v>45686</v>
      </c>
      <c r="E690" s="16"/>
      <c r="F690" s="14" t="s">
        <v>2604</v>
      </c>
      <c r="G690" s="14" t="s">
        <v>1891</v>
      </c>
      <c r="H690" s="14" t="s">
        <v>1892</v>
      </c>
      <c r="I690" s="15">
        <v>95</v>
      </c>
      <c r="J690" s="77">
        <v>2</v>
      </c>
      <c r="K690" s="92"/>
    </row>
    <row r="691" spans="1:11" ht="12.5" x14ac:dyDescent="0.25">
      <c r="A691" s="14" t="s">
        <v>1505</v>
      </c>
      <c r="B691" s="14" t="s">
        <v>2605</v>
      </c>
      <c r="C691" s="14">
        <v>2024039</v>
      </c>
      <c r="D691" s="16">
        <v>45686</v>
      </c>
      <c r="E691" s="16"/>
      <c r="F691" s="14" t="s">
        <v>2606</v>
      </c>
      <c r="G691" s="14" t="s">
        <v>2607</v>
      </c>
      <c r="H691" s="14" t="s">
        <v>2608</v>
      </c>
      <c r="I691" s="15">
        <v>360</v>
      </c>
      <c r="J691" s="77">
        <v>2</v>
      </c>
      <c r="K691" s="92"/>
    </row>
    <row r="692" spans="1:11" ht="12.5" x14ac:dyDescent="0.25">
      <c r="A692" s="14" t="s">
        <v>1505</v>
      </c>
      <c r="B692" s="14" t="s">
        <v>2609</v>
      </c>
      <c r="C692" s="14">
        <v>20240072</v>
      </c>
      <c r="D692" s="16">
        <v>45686</v>
      </c>
      <c r="E692" s="16"/>
      <c r="F692" s="14" t="s">
        <v>2610</v>
      </c>
      <c r="G692" s="14" t="s">
        <v>1930</v>
      </c>
      <c r="H692" s="14" t="s">
        <v>1931</v>
      </c>
      <c r="I692" s="15">
        <v>465</v>
      </c>
      <c r="J692" s="77">
        <v>3</v>
      </c>
      <c r="K692" s="92"/>
    </row>
    <row r="693" spans="1:11" ht="12.5" x14ac:dyDescent="0.25">
      <c r="A693" s="14" t="s">
        <v>1505</v>
      </c>
      <c r="B693" s="14" t="s">
        <v>2609</v>
      </c>
      <c r="C693" s="14">
        <v>20240072</v>
      </c>
      <c r="D693" s="16">
        <v>45686</v>
      </c>
      <c r="E693" s="16"/>
      <c r="F693" s="14" t="s">
        <v>1932</v>
      </c>
      <c r="G693" s="14" t="s">
        <v>1930</v>
      </c>
      <c r="H693" s="14" t="s">
        <v>1931</v>
      </c>
      <c r="I693" s="15">
        <v>16.739999999999998</v>
      </c>
      <c r="J693" s="77">
        <v>3</v>
      </c>
      <c r="K693" s="92"/>
    </row>
    <row r="694" spans="1:11" ht="20" x14ac:dyDescent="0.25">
      <c r="A694" s="14" t="s">
        <v>1505</v>
      </c>
      <c r="B694" s="14" t="s">
        <v>2611</v>
      </c>
      <c r="C694" s="14">
        <v>31350</v>
      </c>
      <c r="D694" s="16">
        <v>45686</v>
      </c>
      <c r="E694" s="16"/>
      <c r="F694" s="14" t="s">
        <v>2612</v>
      </c>
      <c r="G694" s="14" t="s">
        <v>1536</v>
      </c>
      <c r="H694" s="14" t="s">
        <v>1537</v>
      </c>
      <c r="I694" s="15">
        <v>79</v>
      </c>
      <c r="J694" s="77">
        <v>2</v>
      </c>
      <c r="K694" s="92"/>
    </row>
    <row r="695" spans="1:11" ht="12.5" x14ac:dyDescent="0.25">
      <c r="A695" s="14" t="s">
        <v>1505</v>
      </c>
      <c r="B695" s="14" t="s">
        <v>2611</v>
      </c>
      <c r="C695" s="14">
        <v>31350</v>
      </c>
      <c r="D695" s="16">
        <v>45686</v>
      </c>
      <c r="E695" s="16"/>
      <c r="F695" s="14" t="s">
        <v>2613</v>
      </c>
      <c r="G695" s="14" t="s">
        <v>1536</v>
      </c>
      <c r="H695" s="14" t="s">
        <v>1537</v>
      </c>
      <c r="I695" s="15">
        <v>79</v>
      </c>
      <c r="J695" s="77">
        <v>2</v>
      </c>
      <c r="K695" s="92"/>
    </row>
    <row r="696" spans="1:11" ht="12.5" x14ac:dyDescent="0.25">
      <c r="A696" s="14" t="s">
        <v>1505</v>
      </c>
      <c r="B696" s="14" t="s">
        <v>2614</v>
      </c>
      <c r="C696" s="14">
        <v>2024014</v>
      </c>
      <c r="D696" s="16">
        <v>45688</v>
      </c>
      <c r="E696" s="16"/>
      <c r="F696" s="14" t="s">
        <v>2615</v>
      </c>
      <c r="G696" s="14" t="s">
        <v>2616</v>
      </c>
      <c r="H696" s="14" t="s">
        <v>2617</v>
      </c>
      <c r="I696" s="15">
        <v>120</v>
      </c>
      <c r="J696" s="77">
        <v>2</v>
      </c>
      <c r="K696" s="92"/>
    </row>
    <row r="697" spans="1:11" ht="12.5" x14ac:dyDescent="0.25">
      <c r="A697" s="14" t="s">
        <v>1505</v>
      </c>
      <c r="B697" s="14" t="s">
        <v>2618</v>
      </c>
      <c r="C697" s="14">
        <v>2024016</v>
      </c>
      <c r="D697" s="16">
        <v>45688</v>
      </c>
      <c r="E697" s="16"/>
      <c r="F697" s="14" t="s">
        <v>2619</v>
      </c>
      <c r="G697" s="14" t="s">
        <v>2616</v>
      </c>
      <c r="H697" s="14" t="s">
        <v>2617</v>
      </c>
      <c r="I697" s="15">
        <v>550</v>
      </c>
      <c r="J697" s="77">
        <v>2</v>
      </c>
      <c r="K697" s="92"/>
    </row>
    <row r="698" spans="1:11" ht="12.5" x14ac:dyDescent="0.25">
      <c r="A698" s="14" t="s">
        <v>1505</v>
      </c>
      <c r="B698" s="14" t="s">
        <v>2620</v>
      </c>
      <c r="C698" s="14">
        <v>102405</v>
      </c>
      <c r="D698" s="16">
        <v>45705</v>
      </c>
      <c r="E698" s="16"/>
      <c r="F698" s="14" t="s">
        <v>2621</v>
      </c>
      <c r="G698" s="14" t="s">
        <v>2622</v>
      </c>
      <c r="H698" s="14" t="s">
        <v>2623</v>
      </c>
      <c r="I698" s="15">
        <v>210</v>
      </c>
      <c r="J698" s="77">
        <v>2</v>
      </c>
      <c r="K698" s="92"/>
    </row>
    <row r="699" spans="1:11" ht="12.5" x14ac:dyDescent="0.25">
      <c r="A699" s="14" t="s">
        <v>1505</v>
      </c>
      <c r="B699" s="14" t="s">
        <v>2624</v>
      </c>
      <c r="C699" s="14">
        <v>2024018</v>
      </c>
      <c r="D699" s="16">
        <v>45719</v>
      </c>
      <c r="E699" s="16"/>
      <c r="F699" s="14" t="s">
        <v>2625</v>
      </c>
      <c r="G699" s="14" t="s">
        <v>2616</v>
      </c>
      <c r="H699" s="14" t="s">
        <v>2617</v>
      </c>
      <c r="I699" s="15">
        <v>360</v>
      </c>
      <c r="J699" s="77">
        <v>2</v>
      </c>
      <c r="K699" s="92"/>
    </row>
    <row r="700" spans="1:11" ht="12.5" x14ac:dyDescent="0.25">
      <c r="A700" s="14" t="s">
        <v>1505</v>
      </c>
      <c r="B700" s="14" t="s">
        <v>2626</v>
      </c>
      <c r="C700" s="14">
        <v>2421057</v>
      </c>
      <c r="D700" s="16">
        <v>45700</v>
      </c>
      <c r="E700" s="16"/>
      <c r="F700" s="14" t="s">
        <v>2627</v>
      </c>
      <c r="G700" s="14" t="s">
        <v>2628</v>
      </c>
      <c r="H700" s="14" t="s">
        <v>2629</v>
      </c>
      <c r="I700" s="15">
        <v>5964</v>
      </c>
      <c r="J700" s="77">
        <v>2</v>
      </c>
      <c r="K700" s="92"/>
    </row>
    <row r="701" spans="1:11" ht="12.5" x14ac:dyDescent="0.25">
      <c r="A701" s="14" t="s">
        <v>1505</v>
      </c>
      <c r="B701" s="14" t="s">
        <v>2630</v>
      </c>
      <c r="C701" s="14">
        <v>12410701</v>
      </c>
      <c r="D701" s="16">
        <v>45711</v>
      </c>
      <c r="E701" s="16"/>
      <c r="F701" s="14" t="s">
        <v>2631</v>
      </c>
      <c r="G701" s="14" t="s">
        <v>1712</v>
      </c>
      <c r="H701" s="14" t="s">
        <v>226</v>
      </c>
      <c r="I701" s="15">
        <v>25619.5</v>
      </c>
      <c r="J701" s="77">
        <v>2</v>
      </c>
      <c r="K701" s="92"/>
    </row>
    <row r="702" spans="1:11" ht="12.5" x14ac:dyDescent="0.25">
      <c r="A702" s="14" t="s">
        <v>1505</v>
      </c>
      <c r="B702" s="14" t="s">
        <v>2632</v>
      </c>
      <c r="C702" s="14">
        <v>20240048</v>
      </c>
      <c r="D702" s="16">
        <v>45707</v>
      </c>
      <c r="E702" s="16"/>
      <c r="F702" s="14" t="s">
        <v>2633</v>
      </c>
      <c r="G702" s="14">
        <v>0</v>
      </c>
      <c r="H702" s="14" t="s">
        <v>2634</v>
      </c>
      <c r="I702" s="15">
        <v>1440</v>
      </c>
      <c r="J702" s="77">
        <v>2</v>
      </c>
      <c r="K702" s="92"/>
    </row>
    <row r="703" spans="1:11" ht="12.5" x14ac:dyDescent="0.25">
      <c r="A703" s="14" t="s">
        <v>1505</v>
      </c>
      <c r="B703" s="14" t="s">
        <v>2635</v>
      </c>
      <c r="C703" s="14">
        <v>113390850</v>
      </c>
      <c r="D703" s="16">
        <v>45686</v>
      </c>
      <c r="E703" s="16"/>
      <c r="F703" s="14" t="s">
        <v>2636</v>
      </c>
      <c r="G703" s="14">
        <v>0</v>
      </c>
      <c r="H703" s="14" t="s">
        <v>1564</v>
      </c>
      <c r="I703" s="15">
        <v>234</v>
      </c>
      <c r="J703" s="77">
        <v>2</v>
      </c>
      <c r="K703" s="92"/>
    </row>
    <row r="704" spans="1:11" ht="12.5" x14ac:dyDescent="0.25">
      <c r="A704" s="14" t="s">
        <v>1505</v>
      </c>
      <c r="B704" s="14" t="s">
        <v>2637</v>
      </c>
      <c r="C704" s="14">
        <v>113398292</v>
      </c>
      <c r="D704" s="16">
        <v>45686</v>
      </c>
      <c r="E704" s="16"/>
      <c r="F704" s="14" t="s">
        <v>2638</v>
      </c>
      <c r="G704" s="14">
        <v>0</v>
      </c>
      <c r="H704" s="14" t="s">
        <v>1564</v>
      </c>
      <c r="I704" s="15">
        <v>883.75</v>
      </c>
      <c r="J704" s="77">
        <v>3</v>
      </c>
      <c r="K704" s="92"/>
    </row>
    <row r="705" spans="1:11" ht="12.5" x14ac:dyDescent="0.25">
      <c r="A705" s="14" t="s">
        <v>1505</v>
      </c>
      <c r="B705" s="14" t="s">
        <v>2639</v>
      </c>
      <c r="C705" s="14">
        <v>72240340</v>
      </c>
      <c r="D705" s="16">
        <v>45686</v>
      </c>
      <c r="E705" s="16"/>
      <c r="F705" s="14" t="s">
        <v>2640</v>
      </c>
      <c r="G705" s="14" t="s">
        <v>1527</v>
      </c>
      <c r="H705" s="14" t="s">
        <v>1528</v>
      </c>
      <c r="I705" s="15">
        <v>572.4</v>
      </c>
      <c r="J705" s="77">
        <v>2</v>
      </c>
      <c r="K705" s="92"/>
    </row>
    <row r="706" spans="1:11" ht="12.5" x14ac:dyDescent="0.25">
      <c r="A706" s="14" t="s">
        <v>1505</v>
      </c>
      <c r="B706" s="14" t="s">
        <v>2641</v>
      </c>
      <c r="C706" s="14">
        <v>72240347</v>
      </c>
      <c r="D706" s="16">
        <v>45686</v>
      </c>
      <c r="E706" s="16"/>
      <c r="F706" s="14" t="s">
        <v>2640</v>
      </c>
      <c r="G706" s="14" t="s">
        <v>1527</v>
      </c>
      <c r="H706" s="14" t="s">
        <v>1528</v>
      </c>
      <c r="I706" s="15">
        <v>381.6</v>
      </c>
      <c r="J706" s="77">
        <v>2</v>
      </c>
      <c r="K706" s="92"/>
    </row>
    <row r="707" spans="1:11" ht="12.5" x14ac:dyDescent="0.25">
      <c r="A707" s="14" t="s">
        <v>1505</v>
      </c>
      <c r="B707" s="14" t="s">
        <v>2642</v>
      </c>
      <c r="C707" s="14">
        <v>113406892</v>
      </c>
      <c r="D707" s="16">
        <v>45686</v>
      </c>
      <c r="E707" s="16"/>
      <c r="F707" s="14" t="s">
        <v>2643</v>
      </c>
      <c r="G707" s="14">
        <v>0</v>
      </c>
      <c r="H707" s="14" t="s">
        <v>1564</v>
      </c>
      <c r="I707" s="15">
        <v>432</v>
      </c>
      <c r="J707" s="77">
        <v>2</v>
      </c>
      <c r="K707" s="92"/>
    </row>
    <row r="708" spans="1:11" ht="12.5" x14ac:dyDescent="0.25">
      <c r="A708" s="14" t="s">
        <v>1505</v>
      </c>
      <c r="B708" s="14" t="s">
        <v>2644</v>
      </c>
      <c r="C708" s="14">
        <v>42410163</v>
      </c>
      <c r="D708" s="16">
        <v>45728</v>
      </c>
      <c r="E708" s="16"/>
      <c r="F708" s="14" t="s">
        <v>2645</v>
      </c>
      <c r="G708" s="14" t="s">
        <v>1559</v>
      </c>
      <c r="H708" s="14" t="s">
        <v>1560</v>
      </c>
      <c r="I708" s="15">
        <v>8775.2000000000007</v>
      </c>
      <c r="J708" s="77">
        <v>2</v>
      </c>
      <c r="K708" s="92"/>
    </row>
    <row r="709" spans="1:11" ht="12.5" x14ac:dyDescent="0.25">
      <c r="A709" s="14" t="s">
        <v>1505</v>
      </c>
      <c r="B709" s="14"/>
      <c r="C709" s="14"/>
      <c r="D709" s="16">
        <v>45688</v>
      </c>
      <c r="E709" s="16"/>
      <c r="F709" s="14" t="s">
        <v>2646</v>
      </c>
      <c r="G709" s="14"/>
      <c r="H709" s="14" t="s">
        <v>2647</v>
      </c>
      <c r="I709" s="15">
        <v>60734</v>
      </c>
      <c r="J709" s="77">
        <v>3</v>
      </c>
      <c r="K709" s="92"/>
    </row>
    <row r="710" spans="1:11" ht="12.5" x14ac:dyDescent="0.25">
      <c r="A710" s="14" t="s">
        <v>1505</v>
      </c>
      <c r="B710" s="14"/>
      <c r="C710" s="14"/>
      <c r="D710" s="16">
        <v>45695</v>
      </c>
      <c r="E710" s="16"/>
      <c r="F710" s="14" t="s">
        <v>2648</v>
      </c>
      <c r="G710" s="14"/>
      <c r="H710" s="14" t="s">
        <v>2647</v>
      </c>
      <c r="I710" s="15">
        <v>42106.7</v>
      </c>
      <c r="J710" s="77">
        <v>3</v>
      </c>
      <c r="K710" s="92"/>
    </row>
    <row r="711" spans="1:11" ht="12.5" x14ac:dyDescent="0.25">
      <c r="A711" s="14" t="s">
        <v>1505</v>
      </c>
      <c r="B711" s="14"/>
      <c r="C711" s="14"/>
      <c r="D711" s="16">
        <v>45728</v>
      </c>
      <c r="E711" s="16"/>
      <c r="F711" s="14" t="s">
        <v>2649</v>
      </c>
      <c r="G711" s="14"/>
      <c r="H711" s="14" t="s">
        <v>2650</v>
      </c>
      <c r="I711" s="15">
        <v>63768</v>
      </c>
      <c r="J711" s="77">
        <v>3</v>
      </c>
      <c r="K711" s="92"/>
    </row>
    <row r="712" spans="1:11" ht="12.5" x14ac:dyDescent="0.25">
      <c r="A712" s="14" t="s">
        <v>1505</v>
      </c>
      <c r="B712" s="14"/>
      <c r="C712" s="14"/>
      <c r="D712" s="16">
        <v>45758</v>
      </c>
      <c r="E712" s="16"/>
      <c r="F712" s="14" t="s">
        <v>2651</v>
      </c>
      <c r="G712" s="14"/>
      <c r="H712" s="14" t="s">
        <v>2652</v>
      </c>
      <c r="I712" s="15">
        <v>63649.69</v>
      </c>
      <c r="J712" s="77">
        <v>3</v>
      </c>
      <c r="K712" s="92"/>
    </row>
    <row r="713" spans="1:11" ht="12.5" x14ac:dyDescent="0.25">
      <c r="A713" s="14" t="s">
        <v>1505</v>
      </c>
      <c r="B713" s="14"/>
      <c r="C713" s="14"/>
      <c r="D713" s="16">
        <v>45786</v>
      </c>
      <c r="E713" s="16"/>
      <c r="F713" s="14" t="s">
        <v>2653</v>
      </c>
      <c r="G713" s="14"/>
      <c r="H713" s="14" t="s">
        <v>2654</v>
      </c>
      <c r="I713" s="15">
        <v>68209</v>
      </c>
      <c r="J713" s="77">
        <v>3</v>
      </c>
      <c r="K713" s="92"/>
    </row>
    <row r="714" spans="1:11" ht="12.5" x14ac:dyDescent="0.25">
      <c r="A714" s="14" t="s">
        <v>1505</v>
      </c>
      <c r="B714" s="14"/>
      <c r="C714" s="14"/>
      <c r="D714" s="16">
        <v>45819</v>
      </c>
      <c r="E714" s="16"/>
      <c r="F714" s="14" t="s">
        <v>2655</v>
      </c>
      <c r="G714" s="14"/>
      <c r="H714" s="14" t="s">
        <v>2656</v>
      </c>
      <c r="I714" s="15">
        <v>66484</v>
      </c>
      <c r="J714" s="77">
        <v>3</v>
      </c>
      <c r="K714" s="92"/>
    </row>
    <row r="715" spans="1:11" ht="50" x14ac:dyDescent="0.25">
      <c r="A715" s="14" t="s">
        <v>1505</v>
      </c>
      <c r="B715" s="14"/>
      <c r="C715" s="14"/>
      <c r="D715" s="16">
        <v>45699</v>
      </c>
      <c r="E715" s="16"/>
      <c r="F715" s="14" t="s">
        <v>2657</v>
      </c>
      <c r="G715" s="14"/>
      <c r="H715" s="14"/>
      <c r="I715" s="15">
        <v>49128.69</v>
      </c>
      <c r="J715" s="77">
        <v>4</v>
      </c>
      <c r="K715" s="92"/>
    </row>
    <row r="716" spans="1:11" ht="50" x14ac:dyDescent="0.25">
      <c r="A716" s="14" t="s">
        <v>1505</v>
      </c>
      <c r="B716" s="14"/>
      <c r="C716" s="14"/>
      <c r="D716" s="16">
        <v>45726</v>
      </c>
      <c r="E716" s="16"/>
      <c r="F716" s="14" t="s">
        <v>2658</v>
      </c>
      <c r="G716" s="14"/>
      <c r="H716" s="14"/>
      <c r="I716" s="15">
        <v>43610.71</v>
      </c>
      <c r="J716" s="77">
        <v>4</v>
      </c>
      <c r="K716" s="92"/>
    </row>
    <row r="717" spans="1:11" ht="50" x14ac:dyDescent="0.25">
      <c r="A717" s="14" t="s">
        <v>1505</v>
      </c>
      <c r="B717" s="14"/>
      <c r="C717" s="14"/>
      <c r="D717" s="16">
        <v>45761</v>
      </c>
      <c r="E717" s="16"/>
      <c r="F717" s="14" t="s">
        <v>2659</v>
      </c>
      <c r="G717" s="14"/>
      <c r="H717" s="14"/>
      <c r="I717" s="15">
        <v>47574.3</v>
      </c>
      <c r="J717" s="77">
        <v>4</v>
      </c>
      <c r="K717" s="92"/>
    </row>
    <row r="718" spans="1:11" ht="50" x14ac:dyDescent="0.25">
      <c r="A718" s="14" t="s">
        <v>1505</v>
      </c>
      <c r="B718" s="14"/>
      <c r="C718" s="14"/>
      <c r="D718" s="16">
        <v>45788</v>
      </c>
      <c r="E718" s="16"/>
      <c r="F718" s="14" t="s">
        <v>2660</v>
      </c>
      <c r="G718" s="14"/>
      <c r="H718" s="14"/>
      <c r="I718" s="15">
        <v>43905.37</v>
      </c>
      <c r="J718" s="77">
        <v>4</v>
      </c>
      <c r="K718" s="92"/>
    </row>
    <row r="719" spans="1:11" ht="90" x14ac:dyDescent="0.25">
      <c r="A719" s="14" t="s">
        <v>1505</v>
      </c>
      <c r="B719" s="14"/>
      <c r="C719" s="14"/>
      <c r="D719" s="16">
        <v>45788</v>
      </c>
      <c r="E719" s="16"/>
      <c r="F719" s="14" t="s">
        <v>2661</v>
      </c>
      <c r="G719" s="14"/>
      <c r="H719" s="14"/>
      <c r="I719" s="15">
        <v>15475.54</v>
      </c>
      <c r="J719" s="77">
        <v>5</v>
      </c>
      <c r="K719" s="92"/>
    </row>
    <row r="720" spans="1:11" ht="50" x14ac:dyDescent="0.25">
      <c r="A720" s="14" t="s">
        <v>1505</v>
      </c>
      <c r="B720" s="14"/>
      <c r="C720" s="14"/>
      <c r="D720" s="16">
        <v>45820</v>
      </c>
      <c r="E720" s="16"/>
      <c r="F720" s="14" t="s">
        <v>2662</v>
      </c>
      <c r="G720" s="14"/>
      <c r="H720" s="14"/>
      <c r="I720" s="15">
        <v>42023.26</v>
      </c>
      <c r="J720" s="77">
        <v>4</v>
      </c>
      <c r="K720" s="92"/>
    </row>
    <row r="721" spans="1:11" ht="50" x14ac:dyDescent="0.25">
      <c r="A721" s="14" t="s">
        <v>1505</v>
      </c>
      <c r="B721" s="14"/>
      <c r="C721" s="14"/>
      <c r="D721" s="16">
        <v>45853</v>
      </c>
      <c r="E721" s="16"/>
      <c r="F721" s="14" t="s">
        <v>2663</v>
      </c>
      <c r="G721" s="14"/>
      <c r="H721" s="14"/>
      <c r="I721" s="15">
        <v>47753.79</v>
      </c>
      <c r="J721" s="77">
        <v>4</v>
      </c>
      <c r="K721" s="92"/>
    </row>
    <row r="722" spans="1:11" ht="12.5" x14ac:dyDescent="0.25">
      <c r="A722" s="14" t="s">
        <v>1505</v>
      </c>
      <c r="B722" s="14"/>
      <c r="C722" s="14"/>
      <c r="D722" s="16"/>
      <c r="E722" s="16"/>
      <c r="F722" s="14" t="s">
        <v>2664</v>
      </c>
      <c r="G722" s="14"/>
      <c r="H722" s="14"/>
      <c r="I722" s="15"/>
      <c r="J722" s="77"/>
      <c r="K722" s="92"/>
    </row>
    <row r="723" spans="1:11" ht="12.5" x14ac:dyDescent="0.25">
      <c r="A723" s="14" t="s">
        <v>1505</v>
      </c>
      <c r="B723" s="14" t="s">
        <v>2665</v>
      </c>
      <c r="C723" s="14">
        <v>2024087</v>
      </c>
      <c r="D723" s="16">
        <v>45715</v>
      </c>
      <c r="E723" s="16"/>
      <c r="F723" s="14" t="s">
        <v>2666</v>
      </c>
      <c r="G723" s="14" t="s">
        <v>2667</v>
      </c>
      <c r="H723" s="14" t="s">
        <v>2668</v>
      </c>
      <c r="I723" s="15">
        <v>128</v>
      </c>
      <c r="J723" s="77">
        <v>4</v>
      </c>
      <c r="K723" s="92"/>
    </row>
    <row r="724" spans="1:11" ht="12.5" x14ac:dyDescent="0.25">
      <c r="A724" s="14" t="s">
        <v>1505</v>
      </c>
      <c r="B724" s="14" t="s">
        <v>2669</v>
      </c>
      <c r="C724" s="14">
        <v>8080109459</v>
      </c>
      <c r="D724" s="16">
        <v>45686</v>
      </c>
      <c r="E724" s="16"/>
      <c r="F724" s="14" t="s">
        <v>2670</v>
      </c>
      <c r="G724" s="14" t="s">
        <v>2671</v>
      </c>
      <c r="H724" s="14" t="s">
        <v>2672</v>
      </c>
      <c r="I724" s="15">
        <v>350.44</v>
      </c>
      <c r="J724" s="77">
        <v>4</v>
      </c>
      <c r="K724" s="92"/>
    </row>
    <row r="725" spans="1:11" ht="12.5" x14ac:dyDescent="0.25">
      <c r="A725" s="14" t="s">
        <v>1505</v>
      </c>
      <c r="B725" s="14" t="s">
        <v>2673</v>
      </c>
      <c r="C725" s="14">
        <v>7710035056</v>
      </c>
      <c r="D725" s="16">
        <v>45686</v>
      </c>
      <c r="E725" s="16"/>
      <c r="F725" s="14" t="s">
        <v>2674</v>
      </c>
      <c r="G725" s="14" t="s">
        <v>2671</v>
      </c>
      <c r="H725" s="14" t="s">
        <v>2672</v>
      </c>
      <c r="I725" s="15">
        <v>1397.71</v>
      </c>
      <c r="J725" s="77">
        <v>4</v>
      </c>
      <c r="K725" s="92"/>
    </row>
    <row r="726" spans="1:11" ht="12.5" x14ac:dyDescent="0.25">
      <c r="A726" s="14" t="s">
        <v>1505</v>
      </c>
      <c r="B726" s="14" t="s">
        <v>2675</v>
      </c>
      <c r="C726" s="14">
        <v>2024085</v>
      </c>
      <c r="D726" s="16">
        <v>45715</v>
      </c>
      <c r="E726" s="16"/>
      <c r="F726" s="14" t="s">
        <v>2676</v>
      </c>
      <c r="G726" s="14" t="s">
        <v>2667</v>
      </c>
      <c r="H726" s="14" t="s">
        <v>2668</v>
      </c>
      <c r="I726" s="15">
        <v>330</v>
      </c>
      <c r="J726" s="77">
        <v>4</v>
      </c>
      <c r="K726" s="92"/>
    </row>
    <row r="727" spans="1:11" ht="12.5" x14ac:dyDescent="0.25">
      <c r="A727" s="14" t="s">
        <v>1505</v>
      </c>
      <c r="B727" s="14" t="s">
        <v>2677</v>
      </c>
      <c r="C727" s="14">
        <v>32510011</v>
      </c>
      <c r="D727" s="16">
        <v>45728</v>
      </c>
      <c r="E727" s="16"/>
      <c r="F727" s="14" t="s">
        <v>2678</v>
      </c>
      <c r="G727" s="14" t="s">
        <v>2679</v>
      </c>
      <c r="H727" s="14" t="s">
        <v>2680</v>
      </c>
      <c r="I727" s="15">
        <v>2858.53</v>
      </c>
      <c r="J727" s="77">
        <v>4</v>
      </c>
      <c r="K727" s="92"/>
    </row>
    <row r="728" spans="1:11" ht="12.5" x14ac:dyDescent="0.25">
      <c r="A728" s="14" t="s">
        <v>1505</v>
      </c>
      <c r="B728" s="14" t="s">
        <v>2681</v>
      </c>
      <c r="C728" s="14">
        <v>32510010</v>
      </c>
      <c r="D728" s="16">
        <v>45728</v>
      </c>
      <c r="E728" s="16"/>
      <c r="F728" s="14" t="s">
        <v>2682</v>
      </c>
      <c r="G728" s="14" t="s">
        <v>2679</v>
      </c>
      <c r="H728" s="14" t="s">
        <v>2680</v>
      </c>
      <c r="I728" s="15">
        <v>2858.53</v>
      </c>
      <c r="J728" s="77">
        <v>4</v>
      </c>
      <c r="K728" s="92"/>
    </row>
    <row r="729" spans="1:11" ht="12.5" x14ac:dyDescent="0.25">
      <c r="A729" s="14" t="s">
        <v>1505</v>
      </c>
      <c r="B729" s="14" t="s">
        <v>2683</v>
      </c>
      <c r="C729" s="14">
        <v>32510009</v>
      </c>
      <c r="D729" s="16">
        <v>45728</v>
      </c>
      <c r="E729" s="16"/>
      <c r="F729" s="14" t="s">
        <v>2684</v>
      </c>
      <c r="G729" s="14" t="s">
        <v>2679</v>
      </c>
      <c r="H729" s="14" t="s">
        <v>2680</v>
      </c>
      <c r="I729" s="15">
        <v>3845.53</v>
      </c>
      <c r="J729" s="77">
        <v>4</v>
      </c>
      <c r="K729" s="92"/>
    </row>
    <row r="730" spans="1:11" ht="12.5" x14ac:dyDescent="0.25">
      <c r="A730" s="14" t="s">
        <v>1505</v>
      </c>
      <c r="B730" s="14" t="s">
        <v>2685</v>
      </c>
      <c r="C730" s="14">
        <v>32510008</v>
      </c>
      <c r="D730" s="16">
        <v>45728</v>
      </c>
      <c r="E730" s="16"/>
      <c r="F730" s="14" t="s">
        <v>2686</v>
      </c>
      <c r="G730" s="14" t="s">
        <v>2679</v>
      </c>
      <c r="H730" s="14" t="s">
        <v>2680</v>
      </c>
      <c r="I730" s="15">
        <v>4046.64</v>
      </c>
      <c r="J730" s="77">
        <v>4</v>
      </c>
      <c r="K730" s="92"/>
    </row>
    <row r="731" spans="1:11" ht="12.5" x14ac:dyDescent="0.25">
      <c r="A731" s="14" t="s">
        <v>1505</v>
      </c>
      <c r="B731" s="14" t="s">
        <v>2687</v>
      </c>
      <c r="C731" s="14">
        <v>32510007</v>
      </c>
      <c r="D731" s="16">
        <v>45728</v>
      </c>
      <c r="E731" s="16"/>
      <c r="F731" s="14" t="s">
        <v>2688</v>
      </c>
      <c r="G731" s="14" t="s">
        <v>2679</v>
      </c>
      <c r="H731" s="14" t="s">
        <v>2680</v>
      </c>
      <c r="I731" s="15">
        <v>3477.42</v>
      </c>
      <c r="J731" s="77">
        <v>4</v>
      </c>
      <c r="K731" s="92"/>
    </row>
    <row r="732" spans="1:11" ht="12.5" x14ac:dyDescent="0.25">
      <c r="A732" s="14" t="s">
        <v>1505</v>
      </c>
      <c r="B732" s="14" t="s">
        <v>2689</v>
      </c>
      <c r="C732" s="14">
        <v>32510006</v>
      </c>
      <c r="D732" s="16">
        <v>45728</v>
      </c>
      <c r="E732" s="16"/>
      <c r="F732" s="14" t="s">
        <v>2690</v>
      </c>
      <c r="G732" s="14" t="s">
        <v>2679</v>
      </c>
      <c r="H732" s="14" t="s">
        <v>2680</v>
      </c>
      <c r="I732" s="15">
        <v>3497.79</v>
      </c>
      <c r="J732" s="77">
        <v>4</v>
      </c>
      <c r="K732" s="92"/>
    </row>
    <row r="733" spans="1:11" ht="12.5" x14ac:dyDescent="0.25">
      <c r="A733" s="14" t="s">
        <v>1505</v>
      </c>
      <c r="B733" s="14" t="s">
        <v>2691</v>
      </c>
      <c r="C733" s="14">
        <v>32510005</v>
      </c>
      <c r="D733" s="16">
        <v>45770</v>
      </c>
      <c r="E733" s="16"/>
      <c r="F733" s="14" t="s">
        <v>2692</v>
      </c>
      <c r="G733" s="14" t="s">
        <v>2679</v>
      </c>
      <c r="H733" s="14" t="s">
        <v>2680</v>
      </c>
      <c r="I733" s="15">
        <v>3497.79</v>
      </c>
      <c r="J733" s="77">
        <v>4</v>
      </c>
      <c r="K733" s="92"/>
    </row>
    <row r="734" spans="1:11" ht="12.5" x14ac:dyDescent="0.25">
      <c r="A734" s="14" t="s">
        <v>1505</v>
      </c>
      <c r="B734" s="14" t="s">
        <v>2693</v>
      </c>
      <c r="C734" s="14">
        <v>32510004</v>
      </c>
      <c r="D734" s="16">
        <v>45770</v>
      </c>
      <c r="E734" s="16"/>
      <c r="F734" s="14" t="s">
        <v>2694</v>
      </c>
      <c r="G734" s="14" t="s">
        <v>2679</v>
      </c>
      <c r="H734" s="14" t="s">
        <v>2680</v>
      </c>
      <c r="I734" s="15">
        <v>3497.79</v>
      </c>
      <c r="J734" s="77">
        <v>4</v>
      </c>
      <c r="K734" s="92"/>
    </row>
    <row r="735" spans="1:11" ht="12.5" x14ac:dyDescent="0.25">
      <c r="A735" s="14" t="s">
        <v>1505</v>
      </c>
      <c r="B735" s="14" t="s">
        <v>2695</v>
      </c>
      <c r="C735" s="14">
        <v>32510003</v>
      </c>
      <c r="D735" s="16">
        <v>45770</v>
      </c>
      <c r="E735" s="16"/>
      <c r="F735" s="14" t="s">
        <v>2696</v>
      </c>
      <c r="G735" s="14" t="s">
        <v>2679</v>
      </c>
      <c r="H735" s="14" t="s">
        <v>2680</v>
      </c>
      <c r="I735" s="15">
        <v>3247.24</v>
      </c>
      <c r="J735" s="77">
        <v>4</v>
      </c>
      <c r="K735" s="92"/>
    </row>
    <row r="736" spans="1:11" ht="12.5" x14ac:dyDescent="0.25">
      <c r="A736" s="14" t="s">
        <v>1505</v>
      </c>
      <c r="B736" s="14" t="s">
        <v>2697</v>
      </c>
      <c r="C736" s="14">
        <v>32510002</v>
      </c>
      <c r="D736" s="16">
        <v>45770</v>
      </c>
      <c r="E736" s="16"/>
      <c r="F736" s="14" t="s">
        <v>2698</v>
      </c>
      <c r="G736" s="14" t="s">
        <v>2679</v>
      </c>
      <c r="H736" s="14" t="s">
        <v>2680</v>
      </c>
      <c r="I736" s="15">
        <v>3095.61</v>
      </c>
      <c r="J736" s="77">
        <v>4</v>
      </c>
      <c r="K736" s="92"/>
    </row>
    <row r="737" spans="1:11" ht="12.5" x14ac:dyDescent="0.25">
      <c r="A737" s="14" t="s">
        <v>1505</v>
      </c>
      <c r="B737" s="14" t="s">
        <v>2699</v>
      </c>
      <c r="C737" s="14">
        <v>32510042</v>
      </c>
      <c r="D737" s="16">
        <v>45821</v>
      </c>
      <c r="E737" s="16"/>
      <c r="F737" s="14" t="s">
        <v>2700</v>
      </c>
      <c r="G737" s="14" t="s">
        <v>2679</v>
      </c>
      <c r="H737" s="14" t="s">
        <v>2680</v>
      </c>
      <c r="I737" s="15">
        <v>3095.61</v>
      </c>
      <c r="J737" s="77">
        <v>4</v>
      </c>
      <c r="K737" s="92"/>
    </row>
    <row r="738" spans="1:11" ht="12.5" x14ac:dyDescent="0.25">
      <c r="A738" s="14" t="s">
        <v>1505</v>
      </c>
      <c r="B738" s="14" t="s">
        <v>2701</v>
      </c>
      <c r="C738" s="14">
        <v>32510043</v>
      </c>
      <c r="D738" s="16">
        <v>45821</v>
      </c>
      <c r="E738" s="16"/>
      <c r="F738" s="14" t="s">
        <v>2702</v>
      </c>
      <c r="G738" s="14" t="s">
        <v>2679</v>
      </c>
      <c r="H738" s="14" t="s">
        <v>2680</v>
      </c>
      <c r="I738" s="15">
        <v>3247.24</v>
      </c>
      <c r="J738" s="77">
        <v>4</v>
      </c>
      <c r="K738" s="92"/>
    </row>
    <row r="739" spans="1:11" ht="12.5" x14ac:dyDescent="0.25">
      <c r="A739" s="14" t="s">
        <v>1505</v>
      </c>
      <c r="B739" s="14" t="s">
        <v>2703</v>
      </c>
      <c r="C739" s="14">
        <v>32510044</v>
      </c>
      <c r="D739" s="16">
        <v>45821</v>
      </c>
      <c r="E739" s="16"/>
      <c r="F739" s="14" t="s">
        <v>2704</v>
      </c>
      <c r="G739" s="14" t="s">
        <v>2679</v>
      </c>
      <c r="H739" s="14" t="s">
        <v>2680</v>
      </c>
      <c r="I739" s="15">
        <v>3497.79</v>
      </c>
      <c r="J739" s="77">
        <v>4</v>
      </c>
      <c r="K739" s="92"/>
    </row>
    <row r="740" spans="1:11" ht="12.5" x14ac:dyDescent="0.25">
      <c r="A740" s="14" t="s">
        <v>1505</v>
      </c>
      <c r="B740" s="14" t="s">
        <v>2705</v>
      </c>
      <c r="C740" s="14">
        <v>32510045</v>
      </c>
      <c r="D740" s="16">
        <v>45832</v>
      </c>
      <c r="E740" s="16"/>
      <c r="F740" s="14" t="s">
        <v>2706</v>
      </c>
      <c r="G740" s="14" t="s">
        <v>2679</v>
      </c>
      <c r="H740" s="14" t="s">
        <v>2680</v>
      </c>
      <c r="I740" s="15">
        <v>3497.79</v>
      </c>
      <c r="J740" s="77">
        <v>4</v>
      </c>
      <c r="K740" s="92"/>
    </row>
    <row r="741" spans="1:11" ht="12.5" x14ac:dyDescent="0.25">
      <c r="A741" s="14" t="s">
        <v>1505</v>
      </c>
      <c r="B741" s="14" t="s">
        <v>2707</v>
      </c>
      <c r="C741" s="14">
        <v>32510046</v>
      </c>
      <c r="D741" s="16">
        <v>45832</v>
      </c>
      <c r="E741" s="16"/>
      <c r="F741" s="14" t="s">
        <v>2708</v>
      </c>
      <c r="G741" s="14" t="s">
        <v>2679</v>
      </c>
      <c r="H741" s="14" t="s">
        <v>2680</v>
      </c>
      <c r="I741" s="15">
        <v>3497.79</v>
      </c>
      <c r="J741" s="77">
        <v>4</v>
      </c>
      <c r="K741" s="92"/>
    </row>
    <row r="742" spans="1:11" ht="12.5" x14ac:dyDescent="0.25">
      <c r="A742" s="14" t="s">
        <v>1505</v>
      </c>
      <c r="B742" s="14" t="s">
        <v>2709</v>
      </c>
      <c r="C742" s="14">
        <v>32510047</v>
      </c>
      <c r="D742" s="16">
        <v>45833</v>
      </c>
      <c r="E742" s="16"/>
      <c r="F742" s="14" t="s">
        <v>2710</v>
      </c>
      <c r="G742" s="14" t="s">
        <v>2679</v>
      </c>
      <c r="H742" s="14" t="s">
        <v>2680</v>
      </c>
      <c r="I742" s="15">
        <v>3477.42</v>
      </c>
      <c r="J742" s="77">
        <v>4</v>
      </c>
      <c r="K742" s="92"/>
    </row>
    <row r="743" spans="1:11" ht="12.5" x14ac:dyDescent="0.25">
      <c r="A743" s="14" t="s">
        <v>1505</v>
      </c>
      <c r="B743" s="14" t="s">
        <v>2711</v>
      </c>
      <c r="C743" s="14">
        <v>32510048</v>
      </c>
      <c r="D743" s="16">
        <v>45833</v>
      </c>
      <c r="E743" s="16"/>
      <c r="F743" s="14" t="s">
        <v>2712</v>
      </c>
      <c r="G743" s="14" t="s">
        <v>2679</v>
      </c>
      <c r="H743" s="14" t="s">
        <v>2680</v>
      </c>
      <c r="I743" s="15">
        <v>4046.64</v>
      </c>
      <c r="J743" s="77">
        <v>4</v>
      </c>
      <c r="K743" s="92"/>
    </row>
    <row r="744" spans="1:11" ht="12.5" x14ac:dyDescent="0.25">
      <c r="A744" s="14" t="s">
        <v>1505</v>
      </c>
      <c r="B744" s="14" t="s">
        <v>2713</v>
      </c>
      <c r="C744" s="14">
        <v>32510049</v>
      </c>
      <c r="D744" s="16">
        <v>45833</v>
      </c>
      <c r="E744" s="16"/>
      <c r="F744" s="14" t="s">
        <v>2714</v>
      </c>
      <c r="G744" s="14" t="s">
        <v>2679</v>
      </c>
      <c r="H744" s="14" t="s">
        <v>2680</v>
      </c>
      <c r="I744" s="15">
        <v>3845.53</v>
      </c>
      <c r="J744" s="77">
        <v>4</v>
      </c>
      <c r="K744" s="92"/>
    </row>
    <row r="745" spans="1:11" ht="12.5" x14ac:dyDescent="0.25">
      <c r="A745" s="14" t="s">
        <v>1505</v>
      </c>
      <c r="B745" s="14" t="s">
        <v>2715</v>
      </c>
      <c r="C745" s="14">
        <v>32510050</v>
      </c>
      <c r="D745" s="16">
        <v>45833</v>
      </c>
      <c r="E745" s="16"/>
      <c r="F745" s="14" t="s">
        <v>2716</v>
      </c>
      <c r="G745" s="14" t="s">
        <v>2679</v>
      </c>
      <c r="H745" s="14" t="s">
        <v>2680</v>
      </c>
      <c r="I745" s="15">
        <v>2858.53</v>
      </c>
      <c r="J745" s="77">
        <v>4</v>
      </c>
      <c r="K745" s="92"/>
    </row>
    <row r="746" spans="1:11" ht="12.5" x14ac:dyDescent="0.25">
      <c r="A746" s="14" t="s">
        <v>1505</v>
      </c>
      <c r="B746" s="14" t="s">
        <v>2717</v>
      </c>
      <c r="C746" s="14">
        <v>32510051</v>
      </c>
      <c r="D746" s="16">
        <v>45821</v>
      </c>
      <c r="E746" s="16"/>
      <c r="F746" s="14" t="s">
        <v>2718</v>
      </c>
      <c r="G746" s="14" t="s">
        <v>2679</v>
      </c>
      <c r="H746" s="14" t="s">
        <v>2680</v>
      </c>
      <c r="I746" s="15">
        <v>2858.53</v>
      </c>
      <c r="J746" s="77">
        <v>4</v>
      </c>
      <c r="K746" s="92"/>
    </row>
    <row r="747" spans="1:11" ht="12.5" x14ac:dyDescent="0.25">
      <c r="A747" s="14" t="s">
        <v>1505</v>
      </c>
      <c r="B747" s="14" t="s">
        <v>2719</v>
      </c>
      <c r="C747" s="14" t="s">
        <v>2719</v>
      </c>
      <c r="D747" s="16">
        <v>45666</v>
      </c>
      <c r="E747" s="16"/>
      <c r="F747" s="14" t="s">
        <v>2720</v>
      </c>
      <c r="G747" s="14" t="s">
        <v>2721</v>
      </c>
      <c r="H747" s="14" t="s">
        <v>2722</v>
      </c>
      <c r="I747" s="15">
        <v>9</v>
      </c>
      <c r="J747" s="77">
        <v>4</v>
      </c>
      <c r="K747" s="92"/>
    </row>
    <row r="748" spans="1:11" ht="12.5" x14ac:dyDescent="0.25">
      <c r="A748" s="14" t="s">
        <v>1505</v>
      </c>
      <c r="B748" s="14" t="s">
        <v>2723</v>
      </c>
      <c r="C748" s="14" t="s">
        <v>2723</v>
      </c>
      <c r="D748" s="16">
        <v>45687</v>
      </c>
      <c r="E748" s="16"/>
      <c r="F748" s="14" t="s">
        <v>2724</v>
      </c>
      <c r="G748" s="14" t="s">
        <v>2725</v>
      </c>
      <c r="H748" s="14" t="s">
        <v>2726</v>
      </c>
      <c r="I748" s="15">
        <v>6.61</v>
      </c>
      <c r="J748" s="77">
        <v>4</v>
      </c>
      <c r="K748" s="92"/>
    </row>
    <row r="749" spans="1:11" ht="12.5" x14ac:dyDescent="0.25">
      <c r="A749" s="14" t="s">
        <v>1505</v>
      </c>
      <c r="B749" s="14" t="s">
        <v>2727</v>
      </c>
      <c r="C749" s="14" t="s">
        <v>2727</v>
      </c>
      <c r="D749" s="16">
        <v>45726</v>
      </c>
      <c r="E749" s="16"/>
      <c r="F749" s="14" t="s">
        <v>2728</v>
      </c>
      <c r="G749" s="14" t="s">
        <v>2729</v>
      </c>
      <c r="H749" s="14" t="s">
        <v>2730</v>
      </c>
      <c r="I749" s="15">
        <v>9.1999999999999993</v>
      </c>
      <c r="J749" s="77">
        <v>4</v>
      </c>
      <c r="K749" s="92"/>
    </row>
    <row r="750" spans="1:11" ht="12.5" x14ac:dyDescent="0.25">
      <c r="A750" s="14" t="s">
        <v>1505</v>
      </c>
      <c r="B750" s="14" t="s">
        <v>2731</v>
      </c>
      <c r="C750" s="14" t="s">
        <v>2731</v>
      </c>
      <c r="D750" s="16">
        <v>45743</v>
      </c>
      <c r="E750" s="16"/>
      <c r="F750" s="14" t="s">
        <v>2732</v>
      </c>
      <c r="G750" s="14" t="s">
        <v>2733</v>
      </c>
      <c r="H750" s="14" t="s">
        <v>2734</v>
      </c>
      <c r="I750" s="15">
        <v>9.1999999999999993</v>
      </c>
      <c r="J750" s="77">
        <v>4</v>
      </c>
      <c r="K750" s="92"/>
    </row>
    <row r="751" spans="1:11" ht="12.5" x14ac:dyDescent="0.25">
      <c r="A751" s="14" t="s">
        <v>1505</v>
      </c>
      <c r="B751" s="14" t="s">
        <v>2735</v>
      </c>
      <c r="C751" s="14" t="s">
        <v>2735</v>
      </c>
      <c r="D751" s="16">
        <v>45799</v>
      </c>
      <c r="E751" s="16"/>
      <c r="F751" s="14" t="s">
        <v>2736</v>
      </c>
      <c r="G751" s="14" t="s">
        <v>2737</v>
      </c>
      <c r="H751" s="14" t="s">
        <v>2738</v>
      </c>
      <c r="I751" s="15">
        <v>9.3000000000000007</v>
      </c>
      <c r="J751" s="77">
        <v>4</v>
      </c>
      <c r="K751" s="92"/>
    </row>
    <row r="752" spans="1:11" ht="12.5" x14ac:dyDescent="0.25">
      <c r="A752" s="14" t="s">
        <v>1505</v>
      </c>
      <c r="B752" s="14" t="s">
        <v>2739</v>
      </c>
      <c r="C752" s="14" t="s">
        <v>2739</v>
      </c>
      <c r="D752" s="16">
        <v>45835</v>
      </c>
      <c r="E752" s="16"/>
      <c r="F752" s="14" t="s">
        <v>2720</v>
      </c>
      <c r="G752" s="14" t="s">
        <v>2740</v>
      </c>
      <c r="H752" s="14" t="s">
        <v>2741</v>
      </c>
      <c r="I752" s="15">
        <v>10</v>
      </c>
      <c r="J752" s="77">
        <v>4</v>
      </c>
      <c r="K752" s="92"/>
    </row>
    <row r="753" spans="1:11" ht="12.5" x14ac:dyDescent="0.25">
      <c r="A753" s="14" t="s">
        <v>1505</v>
      </c>
      <c r="B753" s="14" t="s">
        <v>2742</v>
      </c>
      <c r="C753" s="14" t="s">
        <v>2742</v>
      </c>
      <c r="D753" s="16">
        <v>45671</v>
      </c>
      <c r="E753" s="16"/>
      <c r="F753" s="14" t="s">
        <v>2743</v>
      </c>
      <c r="G753" s="14" t="s">
        <v>2167</v>
      </c>
      <c r="H753" s="14" t="s">
        <v>2168</v>
      </c>
      <c r="I753" s="15">
        <v>54.99</v>
      </c>
      <c r="J753" s="77">
        <v>4</v>
      </c>
      <c r="K753" s="92"/>
    </row>
    <row r="754" spans="1:11" ht="12.5" x14ac:dyDescent="0.25">
      <c r="A754" s="14" t="s">
        <v>1505</v>
      </c>
      <c r="B754" s="14" t="s">
        <v>2744</v>
      </c>
      <c r="C754" s="14" t="s">
        <v>2744</v>
      </c>
      <c r="D754" s="16">
        <v>45688</v>
      </c>
      <c r="E754" s="16"/>
      <c r="F754" s="14" t="s">
        <v>2745</v>
      </c>
      <c r="G754" s="14" t="s">
        <v>1676</v>
      </c>
      <c r="H754" s="14" t="s">
        <v>1677</v>
      </c>
      <c r="I754" s="15">
        <v>64.91</v>
      </c>
      <c r="J754" s="77">
        <v>4</v>
      </c>
      <c r="K754" s="92"/>
    </row>
    <row r="755" spans="1:11" ht="12.5" x14ac:dyDescent="0.25">
      <c r="A755" s="14" t="s">
        <v>1505</v>
      </c>
      <c r="B755" s="14" t="s">
        <v>2744</v>
      </c>
      <c r="C755" s="14" t="s">
        <v>2744</v>
      </c>
      <c r="D755" s="16">
        <v>45688</v>
      </c>
      <c r="E755" s="16"/>
      <c r="F755" s="14" t="s">
        <v>2746</v>
      </c>
      <c r="G755" s="14" t="s">
        <v>1676</v>
      </c>
      <c r="H755" s="14" t="s">
        <v>1677</v>
      </c>
      <c r="I755" s="15">
        <v>83.17</v>
      </c>
      <c r="J755" s="77">
        <v>4</v>
      </c>
      <c r="K755" s="92"/>
    </row>
    <row r="756" spans="1:11" ht="12.5" x14ac:dyDescent="0.25">
      <c r="A756" s="14" t="s">
        <v>1505</v>
      </c>
      <c r="B756" s="14" t="s">
        <v>2744</v>
      </c>
      <c r="C756" s="14" t="s">
        <v>2744</v>
      </c>
      <c r="D756" s="16">
        <v>45688</v>
      </c>
      <c r="E756" s="16"/>
      <c r="F756" s="14" t="s">
        <v>2747</v>
      </c>
      <c r="G756" s="14" t="s">
        <v>1676</v>
      </c>
      <c r="H756" s="14" t="s">
        <v>1677</v>
      </c>
      <c r="I756" s="15">
        <v>16.96</v>
      </c>
      <c r="J756" s="77">
        <v>4</v>
      </c>
      <c r="K756" s="92"/>
    </row>
    <row r="757" spans="1:11" ht="12.5" x14ac:dyDescent="0.25">
      <c r="A757" s="14" t="s">
        <v>1505</v>
      </c>
      <c r="B757" s="14" t="s">
        <v>2748</v>
      </c>
      <c r="C757" s="14" t="s">
        <v>2748</v>
      </c>
      <c r="D757" s="16">
        <v>45688</v>
      </c>
      <c r="E757" s="16"/>
      <c r="F757" s="14" t="s">
        <v>2749</v>
      </c>
      <c r="G757" s="14" t="s">
        <v>1676</v>
      </c>
      <c r="H757" s="14" t="s">
        <v>1677</v>
      </c>
      <c r="I757" s="15">
        <v>75</v>
      </c>
      <c r="J757" s="77">
        <v>4</v>
      </c>
      <c r="K757" s="92"/>
    </row>
    <row r="758" spans="1:11" ht="12.5" x14ac:dyDescent="0.25">
      <c r="A758" s="14" t="s">
        <v>1505</v>
      </c>
      <c r="B758" s="14" t="s">
        <v>2748</v>
      </c>
      <c r="C758" s="14" t="s">
        <v>2748</v>
      </c>
      <c r="D758" s="16">
        <v>45688</v>
      </c>
      <c r="E758" s="16"/>
      <c r="F758" s="14" t="s">
        <v>2750</v>
      </c>
      <c r="G758" s="14" t="s">
        <v>1676</v>
      </c>
      <c r="H758" s="14" t="s">
        <v>1677</v>
      </c>
      <c r="I758" s="15">
        <v>70</v>
      </c>
      <c r="J758" s="77">
        <v>4</v>
      </c>
      <c r="K758" s="92"/>
    </row>
    <row r="759" spans="1:11" ht="12.5" x14ac:dyDescent="0.25">
      <c r="A759" s="14" t="s">
        <v>1505</v>
      </c>
      <c r="B759" s="14" t="s">
        <v>2748</v>
      </c>
      <c r="C759" s="14" t="s">
        <v>2748</v>
      </c>
      <c r="D759" s="16">
        <v>45688</v>
      </c>
      <c r="E759" s="16"/>
      <c r="F759" s="14" t="s">
        <v>2751</v>
      </c>
      <c r="G759" s="14" t="s">
        <v>1676</v>
      </c>
      <c r="H759" s="14" t="s">
        <v>1677</v>
      </c>
      <c r="I759" s="15">
        <v>70</v>
      </c>
      <c r="J759" s="77">
        <v>4</v>
      </c>
      <c r="K759" s="92"/>
    </row>
    <row r="760" spans="1:11" ht="12.5" x14ac:dyDescent="0.25">
      <c r="A760" s="14" t="s">
        <v>1505</v>
      </c>
      <c r="B760" s="14" t="s">
        <v>2752</v>
      </c>
      <c r="C760" s="14" t="s">
        <v>2752</v>
      </c>
      <c r="D760" s="16">
        <v>45688</v>
      </c>
      <c r="E760" s="16"/>
      <c r="F760" s="14" t="s">
        <v>2753</v>
      </c>
      <c r="G760" s="14" t="s">
        <v>1676</v>
      </c>
      <c r="H760" s="14" t="s">
        <v>1677</v>
      </c>
      <c r="I760" s="15">
        <v>27.75</v>
      </c>
      <c r="J760" s="77">
        <v>4</v>
      </c>
      <c r="K760" s="92"/>
    </row>
    <row r="761" spans="1:11" ht="12.5" x14ac:dyDescent="0.25">
      <c r="A761" s="14" t="s">
        <v>1505</v>
      </c>
      <c r="B761" s="14" t="s">
        <v>2752</v>
      </c>
      <c r="C761" s="14" t="s">
        <v>2752</v>
      </c>
      <c r="D761" s="16">
        <v>45688</v>
      </c>
      <c r="E761" s="16"/>
      <c r="F761" s="14" t="s">
        <v>2754</v>
      </c>
      <c r="G761" s="14" t="s">
        <v>1676</v>
      </c>
      <c r="H761" s="14" t="s">
        <v>1677</v>
      </c>
      <c r="I761" s="15">
        <v>112.74</v>
      </c>
      <c r="J761" s="77">
        <v>4</v>
      </c>
      <c r="K761" s="92"/>
    </row>
    <row r="762" spans="1:11" ht="12.5" x14ac:dyDescent="0.25">
      <c r="A762" s="14" t="s">
        <v>1505</v>
      </c>
      <c r="B762" s="14" t="s">
        <v>2752</v>
      </c>
      <c r="C762" s="14" t="s">
        <v>2752</v>
      </c>
      <c r="D762" s="16">
        <v>45688</v>
      </c>
      <c r="E762" s="16"/>
      <c r="F762" s="14" t="s">
        <v>2755</v>
      </c>
      <c r="G762" s="14" t="s">
        <v>1676</v>
      </c>
      <c r="H762" s="14" t="s">
        <v>1677</v>
      </c>
      <c r="I762" s="15">
        <v>76.05</v>
      </c>
      <c r="J762" s="77">
        <v>4</v>
      </c>
      <c r="K762" s="92"/>
    </row>
    <row r="763" spans="1:11" ht="12.5" x14ac:dyDescent="0.25">
      <c r="A763" s="14" t="s">
        <v>1505</v>
      </c>
      <c r="B763" s="14" t="s">
        <v>2756</v>
      </c>
      <c r="C763" s="14" t="s">
        <v>2756</v>
      </c>
      <c r="D763" s="16">
        <v>45688</v>
      </c>
      <c r="E763" s="16"/>
      <c r="F763" s="14" t="s">
        <v>2757</v>
      </c>
      <c r="G763" s="14" t="s">
        <v>2167</v>
      </c>
      <c r="H763" s="14" t="s">
        <v>2168</v>
      </c>
      <c r="I763" s="15">
        <v>22.11</v>
      </c>
      <c r="J763" s="77">
        <v>4</v>
      </c>
      <c r="K763" s="92"/>
    </row>
    <row r="764" spans="1:11" ht="12.5" x14ac:dyDescent="0.25">
      <c r="A764" s="14" t="s">
        <v>1505</v>
      </c>
      <c r="B764" s="14" t="s">
        <v>2756</v>
      </c>
      <c r="C764" s="14" t="s">
        <v>2756</v>
      </c>
      <c r="D764" s="16">
        <v>45688</v>
      </c>
      <c r="E764" s="16"/>
      <c r="F764" s="14" t="s">
        <v>2758</v>
      </c>
      <c r="G764" s="14" t="s">
        <v>2167</v>
      </c>
      <c r="H764" s="14" t="s">
        <v>2168</v>
      </c>
      <c r="I764" s="15">
        <v>120.07</v>
      </c>
      <c r="J764" s="77">
        <v>4</v>
      </c>
      <c r="K764" s="92"/>
    </row>
    <row r="765" spans="1:11" ht="12.5" x14ac:dyDescent="0.25">
      <c r="A765" s="14" t="s">
        <v>1505</v>
      </c>
      <c r="B765" s="14" t="s">
        <v>2756</v>
      </c>
      <c r="C765" s="14" t="s">
        <v>2756</v>
      </c>
      <c r="D765" s="16">
        <v>45688</v>
      </c>
      <c r="E765" s="16"/>
      <c r="F765" s="14" t="s">
        <v>2759</v>
      </c>
      <c r="G765" s="14" t="s">
        <v>2167</v>
      </c>
      <c r="H765" s="14" t="s">
        <v>2168</v>
      </c>
      <c r="I765" s="15">
        <v>126.82</v>
      </c>
      <c r="J765" s="77">
        <v>4</v>
      </c>
      <c r="K765" s="92"/>
    </row>
    <row r="766" spans="1:11" ht="12.5" x14ac:dyDescent="0.25">
      <c r="A766" s="14" t="s">
        <v>1505</v>
      </c>
      <c r="B766" s="14" t="s">
        <v>2760</v>
      </c>
      <c r="C766" s="14" t="s">
        <v>2760</v>
      </c>
      <c r="D766" s="16">
        <v>45688</v>
      </c>
      <c r="E766" s="16"/>
      <c r="F766" s="14" t="s">
        <v>2761</v>
      </c>
      <c r="G766" s="14" t="s">
        <v>2167</v>
      </c>
      <c r="H766" s="14" t="s">
        <v>2168</v>
      </c>
      <c r="I766" s="15">
        <v>55.95</v>
      </c>
      <c r="J766" s="77">
        <v>4</v>
      </c>
      <c r="K766" s="92"/>
    </row>
    <row r="767" spans="1:11" ht="12.5" x14ac:dyDescent="0.25">
      <c r="A767" s="14" t="s">
        <v>1505</v>
      </c>
      <c r="B767" s="14" t="s">
        <v>2760</v>
      </c>
      <c r="C767" s="14" t="s">
        <v>2760</v>
      </c>
      <c r="D767" s="16">
        <v>45688</v>
      </c>
      <c r="E767" s="16"/>
      <c r="F767" s="14" t="s">
        <v>2762</v>
      </c>
      <c r="G767" s="14" t="s">
        <v>2167</v>
      </c>
      <c r="H767" s="14" t="s">
        <v>2168</v>
      </c>
      <c r="I767" s="15">
        <v>113.2</v>
      </c>
      <c r="J767" s="77">
        <v>4</v>
      </c>
      <c r="K767" s="92"/>
    </row>
    <row r="768" spans="1:11" ht="12.5" x14ac:dyDescent="0.25">
      <c r="A768" s="14" t="s">
        <v>1505</v>
      </c>
      <c r="B768" s="14" t="s">
        <v>2763</v>
      </c>
      <c r="C768" s="14" t="s">
        <v>2763</v>
      </c>
      <c r="D768" s="16">
        <v>45688</v>
      </c>
      <c r="E768" s="16"/>
      <c r="F768" s="14" t="s">
        <v>2764</v>
      </c>
      <c r="G768" s="14" t="s">
        <v>2167</v>
      </c>
      <c r="H768" s="14" t="s">
        <v>2168</v>
      </c>
      <c r="I768" s="15">
        <v>46.96</v>
      </c>
      <c r="J768" s="77">
        <v>4</v>
      </c>
      <c r="K768" s="92"/>
    </row>
    <row r="769" spans="1:11" ht="12.5" x14ac:dyDescent="0.25">
      <c r="A769" s="14" t="s">
        <v>1505</v>
      </c>
      <c r="B769" s="14" t="s">
        <v>2765</v>
      </c>
      <c r="C769" s="14" t="s">
        <v>2765</v>
      </c>
      <c r="D769" s="16">
        <v>45688</v>
      </c>
      <c r="E769" s="16"/>
      <c r="F769" s="14" t="s">
        <v>2766</v>
      </c>
      <c r="G769" s="14" t="s">
        <v>2167</v>
      </c>
      <c r="H769" s="14" t="s">
        <v>2168</v>
      </c>
      <c r="I769" s="15">
        <v>111.58</v>
      </c>
      <c r="J769" s="77">
        <v>4</v>
      </c>
      <c r="K769" s="92"/>
    </row>
    <row r="770" spans="1:11" ht="12.5" x14ac:dyDescent="0.25">
      <c r="A770" s="14" t="s">
        <v>1505</v>
      </c>
      <c r="B770" s="14" t="s">
        <v>2767</v>
      </c>
      <c r="C770" s="14" t="s">
        <v>2767</v>
      </c>
      <c r="D770" s="16">
        <v>45688</v>
      </c>
      <c r="E770" s="16"/>
      <c r="F770" s="14" t="s">
        <v>2768</v>
      </c>
      <c r="G770" s="14" t="s">
        <v>2167</v>
      </c>
      <c r="H770" s="14" t="s">
        <v>2168</v>
      </c>
      <c r="I770" s="15">
        <v>115.65</v>
      </c>
      <c r="J770" s="77">
        <v>4</v>
      </c>
      <c r="K770" s="92"/>
    </row>
    <row r="771" spans="1:11" ht="12.5" x14ac:dyDescent="0.25">
      <c r="A771" s="14" t="s">
        <v>1505</v>
      </c>
      <c r="B771" s="14" t="s">
        <v>2769</v>
      </c>
      <c r="C771" s="14" t="s">
        <v>2769</v>
      </c>
      <c r="D771" s="16">
        <v>45688</v>
      </c>
      <c r="E771" s="16"/>
      <c r="F771" s="14" t="s">
        <v>2770</v>
      </c>
      <c r="G771" s="14" t="s">
        <v>2167</v>
      </c>
      <c r="H771" s="14" t="s">
        <v>2168</v>
      </c>
      <c r="I771" s="15">
        <v>114.97</v>
      </c>
      <c r="J771" s="77">
        <v>4</v>
      </c>
      <c r="K771" s="92"/>
    </row>
    <row r="772" spans="1:11" ht="12.5" x14ac:dyDescent="0.25">
      <c r="A772" s="14" t="s">
        <v>1505</v>
      </c>
      <c r="B772" s="14" t="s">
        <v>2771</v>
      </c>
      <c r="C772" s="14" t="s">
        <v>2771</v>
      </c>
      <c r="D772" s="16">
        <v>45688</v>
      </c>
      <c r="E772" s="16"/>
      <c r="F772" s="14" t="s">
        <v>2772</v>
      </c>
      <c r="G772" s="14" t="s">
        <v>2167</v>
      </c>
      <c r="H772" s="14" t="s">
        <v>2168</v>
      </c>
      <c r="I772" s="15">
        <v>49.74</v>
      </c>
      <c r="J772" s="77">
        <v>4</v>
      </c>
      <c r="K772" s="92"/>
    </row>
    <row r="773" spans="1:11" ht="12.5" x14ac:dyDescent="0.25">
      <c r="A773" s="14" t="s">
        <v>1505</v>
      </c>
      <c r="B773" s="14" t="s">
        <v>2773</v>
      </c>
      <c r="C773" s="14" t="s">
        <v>2773</v>
      </c>
      <c r="D773" s="16">
        <v>45688</v>
      </c>
      <c r="E773" s="16"/>
      <c r="F773" s="14" t="s">
        <v>2774</v>
      </c>
      <c r="G773" s="14" t="s">
        <v>2167</v>
      </c>
      <c r="H773" s="14" t="s">
        <v>2168</v>
      </c>
      <c r="I773" s="15">
        <v>40.51</v>
      </c>
      <c r="J773" s="77">
        <v>4</v>
      </c>
      <c r="K773" s="92"/>
    </row>
    <row r="774" spans="1:11" ht="12.5" x14ac:dyDescent="0.25">
      <c r="A774" s="14" t="s">
        <v>1505</v>
      </c>
      <c r="B774" s="14" t="s">
        <v>2775</v>
      </c>
      <c r="C774" s="14" t="s">
        <v>2775</v>
      </c>
      <c r="D774" s="16">
        <v>45688</v>
      </c>
      <c r="E774" s="16"/>
      <c r="F774" s="14" t="s">
        <v>2776</v>
      </c>
      <c r="G774" s="14" t="s">
        <v>2167</v>
      </c>
      <c r="H774" s="14" t="s">
        <v>2168</v>
      </c>
      <c r="I774" s="15">
        <v>95.34</v>
      </c>
      <c r="J774" s="77">
        <v>4</v>
      </c>
      <c r="K774" s="92"/>
    </row>
    <row r="775" spans="1:11" ht="12.5" x14ac:dyDescent="0.25">
      <c r="A775" s="14" t="s">
        <v>1505</v>
      </c>
      <c r="B775" s="14" t="s">
        <v>2777</v>
      </c>
      <c r="C775" s="14" t="s">
        <v>2777</v>
      </c>
      <c r="D775" s="16">
        <v>45688</v>
      </c>
      <c r="E775" s="16"/>
      <c r="F775" s="14" t="s">
        <v>2778</v>
      </c>
      <c r="G775" s="14" t="s">
        <v>1545</v>
      </c>
      <c r="H775" s="14" t="s">
        <v>1546</v>
      </c>
      <c r="I775" s="15">
        <v>69.989999999999995</v>
      </c>
      <c r="J775" s="77">
        <v>4</v>
      </c>
      <c r="K775" s="92"/>
    </row>
    <row r="776" spans="1:11" ht="12.5" x14ac:dyDescent="0.25">
      <c r="A776" s="14" t="s">
        <v>1505</v>
      </c>
      <c r="B776" s="14" t="s">
        <v>2779</v>
      </c>
      <c r="C776" s="14" t="s">
        <v>2779</v>
      </c>
      <c r="D776" s="16">
        <v>45688</v>
      </c>
      <c r="E776" s="16"/>
      <c r="F776" s="14" t="s">
        <v>2780</v>
      </c>
      <c r="G776" s="14" t="s">
        <v>1676</v>
      </c>
      <c r="H776" s="14" t="s">
        <v>1677</v>
      </c>
      <c r="I776" s="15">
        <v>85</v>
      </c>
      <c r="J776" s="77">
        <v>4</v>
      </c>
      <c r="K776" s="92"/>
    </row>
    <row r="777" spans="1:11" ht="12.5" x14ac:dyDescent="0.25">
      <c r="A777" s="14" t="s">
        <v>1505</v>
      </c>
      <c r="B777" s="14" t="s">
        <v>2779</v>
      </c>
      <c r="C777" s="14" t="s">
        <v>2779</v>
      </c>
      <c r="D777" s="16">
        <v>45688</v>
      </c>
      <c r="E777" s="16"/>
      <c r="F777" s="14" t="s">
        <v>2781</v>
      </c>
      <c r="G777" s="14" t="s">
        <v>1676</v>
      </c>
      <c r="H777" s="14" t="s">
        <v>1677</v>
      </c>
      <c r="I777" s="15">
        <v>66.59</v>
      </c>
      <c r="J777" s="77">
        <v>4</v>
      </c>
      <c r="K777" s="92"/>
    </row>
    <row r="778" spans="1:11" ht="12.5" x14ac:dyDescent="0.25">
      <c r="A778" s="14" t="s">
        <v>1505</v>
      </c>
      <c r="B778" s="14" t="s">
        <v>2779</v>
      </c>
      <c r="C778" s="14" t="s">
        <v>2779</v>
      </c>
      <c r="D778" s="16">
        <v>45688</v>
      </c>
      <c r="E778" s="16"/>
      <c r="F778" s="14" t="s">
        <v>2782</v>
      </c>
      <c r="G778" s="14" t="s">
        <v>1676</v>
      </c>
      <c r="H778" s="14" t="s">
        <v>1677</v>
      </c>
      <c r="I778" s="15">
        <v>79</v>
      </c>
      <c r="J778" s="77">
        <v>4</v>
      </c>
      <c r="K778" s="92"/>
    </row>
    <row r="779" spans="1:11" ht="12.5" x14ac:dyDescent="0.25">
      <c r="A779" s="14" t="s">
        <v>1505</v>
      </c>
      <c r="B779" s="14" t="s">
        <v>2783</v>
      </c>
      <c r="C779" s="14" t="s">
        <v>2783</v>
      </c>
      <c r="D779" s="16">
        <v>45693</v>
      </c>
      <c r="E779" s="16"/>
      <c r="F779" s="14" t="s">
        <v>2784</v>
      </c>
      <c r="G779" s="14" t="s">
        <v>2167</v>
      </c>
      <c r="H779" s="14" t="s">
        <v>2168</v>
      </c>
      <c r="I779" s="15">
        <v>76</v>
      </c>
      <c r="J779" s="77">
        <v>4</v>
      </c>
      <c r="K779" s="92"/>
    </row>
    <row r="780" spans="1:11" ht="12.5" x14ac:dyDescent="0.25">
      <c r="A780" s="14" t="s">
        <v>1505</v>
      </c>
      <c r="B780" s="14" t="s">
        <v>2783</v>
      </c>
      <c r="C780" s="14" t="s">
        <v>2783</v>
      </c>
      <c r="D780" s="16">
        <v>45693</v>
      </c>
      <c r="E780" s="16"/>
      <c r="F780" s="14" t="s">
        <v>2785</v>
      </c>
      <c r="G780" s="14" t="s">
        <v>1676</v>
      </c>
      <c r="H780" s="14" t="s">
        <v>1677</v>
      </c>
      <c r="I780" s="15">
        <v>74.569999999999993</v>
      </c>
      <c r="J780" s="77">
        <v>4</v>
      </c>
      <c r="K780" s="92"/>
    </row>
    <row r="781" spans="1:11" ht="12.5" x14ac:dyDescent="0.25">
      <c r="A781" s="14" t="s">
        <v>1505</v>
      </c>
      <c r="B781" s="14" t="s">
        <v>2786</v>
      </c>
      <c r="C781" s="14" t="s">
        <v>2786</v>
      </c>
      <c r="D781" s="16">
        <v>45713</v>
      </c>
      <c r="E781" s="16"/>
      <c r="F781" s="14" t="s">
        <v>2787</v>
      </c>
      <c r="G781" s="14" t="s">
        <v>2167</v>
      </c>
      <c r="H781" s="14" t="s">
        <v>2168</v>
      </c>
      <c r="I781" s="15">
        <v>85</v>
      </c>
      <c r="J781" s="77">
        <v>4</v>
      </c>
      <c r="K781" s="92"/>
    </row>
    <row r="782" spans="1:11" ht="12.5" x14ac:dyDescent="0.25">
      <c r="A782" s="14" t="s">
        <v>1505</v>
      </c>
      <c r="B782" s="14" t="s">
        <v>2788</v>
      </c>
      <c r="C782" s="14" t="s">
        <v>2788</v>
      </c>
      <c r="D782" s="16">
        <v>45716</v>
      </c>
      <c r="E782" s="16"/>
      <c r="F782" s="14" t="s">
        <v>2789</v>
      </c>
      <c r="G782" s="14" t="s">
        <v>1676</v>
      </c>
      <c r="H782" s="14" t="s">
        <v>1677</v>
      </c>
      <c r="I782" s="15">
        <v>70.02</v>
      </c>
      <c r="J782" s="77">
        <v>4</v>
      </c>
      <c r="K782" s="92"/>
    </row>
    <row r="783" spans="1:11" ht="12.5" x14ac:dyDescent="0.25">
      <c r="A783" s="14" t="s">
        <v>1505</v>
      </c>
      <c r="B783" s="14" t="s">
        <v>2788</v>
      </c>
      <c r="C783" s="14" t="s">
        <v>2788</v>
      </c>
      <c r="D783" s="16">
        <v>45716</v>
      </c>
      <c r="E783" s="16"/>
      <c r="F783" s="14" t="s">
        <v>2790</v>
      </c>
      <c r="G783" s="14" t="s">
        <v>1676</v>
      </c>
      <c r="H783" s="14" t="s">
        <v>1677</v>
      </c>
      <c r="I783" s="15">
        <v>74.95</v>
      </c>
      <c r="J783" s="77">
        <v>4</v>
      </c>
      <c r="K783" s="92"/>
    </row>
    <row r="784" spans="1:11" ht="12.5" x14ac:dyDescent="0.25">
      <c r="A784" s="14" t="s">
        <v>1505</v>
      </c>
      <c r="B784" s="14" t="s">
        <v>2791</v>
      </c>
      <c r="C784" s="14" t="s">
        <v>2791</v>
      </c>
      <c r="D784" s="16">
        <v>45716</v>
      </c>
      <c r="E784" s="16"/>
      <c r="F784" s="14" t="s">
        <v>2792</v>
      </c>
      <c r="G784" s="14" t="s">
        <v>1676</v>
      </c>
      <c r="H784" s="14" t="s">
        <v>1677</v>
      </c>
      <c r="I784" s="15">
        <v>64.989999999999995</v>
      </c>
      <c r="J784" s="77">
        <v>4</v>
      </c>
      <c r="K784" s="92"/>
    </row>
    <row r="785" spans="1:11" ht="12.5" x14ac:dyDescent="0.25">
      <c r="A785" s="14" t="s">
        <v>1505</v>
      </c>
      <c r="B785" s="14" t="s">
        <v>2791</v>
      </c>
      <c r="C785" s="14" t="s">
        <v>2791</v>
      </c>
      <c r="D785" s="16">
        <v>45716</v>
      </c>
      <c r="E785" s="16"/>
      <c r="F785" s="14" t="s">
        <v>2793</v>
      </c>
      <c r="G785" s="14" t="s">
        <v>1676</v>
      </c>
      <c r="H785" s="14" t="s">
        <v>1677</v>
      </c>
      <c r="I785" s="15">
        <v>58</v>
      </c>
      <c r="J785" s="77">
        <v>4</v>
      </c>
      <c r="K785" s="92"/>
    </row>
    <row r="786" spans="1:11" ht="12.5" x14ac:dyDescent="0.25">
      <c r="A786" s="14" t="s">
        <v>1505</v>
      </c>
      <c r="B786" s="14" t="s">
        <v>2791</v>
      </c>
      <c r="C786" s="14" t="s">
        <v>2791</v>
      </c>
      <c r="D786" s="16">
        <v>45716</v>
      </c>
      <c r="E786" s="16"/>
      <c r="F786" s="14" t="s">
        <v>2794</v>
      </c>
      <c r="G786" s="14" t="s">
        <v>1676</v>
      </c>
      <c r="H786" s="14" t="s">
        <v>1677</v>
      </c>
      <c r="I786" s="15">
        <v>64.989999999999995</v>
      </c>
      <c r="J786" s="77">
        <v>4</v>
      </c>
      <c r="K786" s="92"/>
    </row>
    <row r="787" spans="1:11" ht="12.5" x14ac:dyDescent="0.25">
      <c r="A787" s="14" t="s">
        <v>1505</v>
      </c>
      <c r="B787" s="14" t="s">
        <v>2791</v>
      </c>
      <c r="C787" s="14" t="s">
        <v>2791</v>
      </c>
      <c r="D787" s="16">
        <v>45716</v>
      </c>
      <c r="E787" s="16"/>
      <c r="F787" s="14" t="s">
        <v>2795</v>
      </c>
      <c r="G787" s="14" t="s">
        <v>1676</v>
      </c>
      <c r="H787" s="14" t="s">
        <v>1677</v>
      </c>
      <c r="I787" s="15">
        <v>69.989999999999995</v>
      </c>
      <c r="J787" s="77">
        <v>4</v>
      </c>
      <c r="K787" s="92"/>
    </row>
    <row r="788" spans="1:11" ht="12.5" x14ac:dyDescent="0.25">
      <c r="A788" s="14" t="s">
        <v>1505</v>
      </c>
      <c r="B788" s="14" t="s">
        <v>2791</v>
      </c>
      <c r="C788" s="14" t="s">
        <v>2791</v>
      </c>
      <c r="D788" s="16">
        <v>45716</v>
      </c>
      <c r="E788" s="16"/>
      <c r="F788" s="14" t="s">
        <v>2796</v>
      </c>
      <c r="G788" s="14" t="s">
        <v>1676</v>
      </c>
      <c r="H788" s="14" t="s">
        <v>1677</v>
      </c>
      <c r="I788" s="15">
        <v>63</v>
      </c>
      <c r="J788" s="77">
        <v>4</v>
      </c>
      <c r="K788" s="92"/>
    </row>
    <row r="789" spans="1:11" ht="12.5" x14ac:dyDescent="0.25">
      <c r="A789" s="14" t="s">
        <v>1505</v>
      </c>
      <c r="B789" s="14" t="s">
        <v>2797</v>
      </c>
      <c r="C789" s="14" t="s">
        <v>2797</v>
      </c>
      <c r="D789" s="16">
        <v>45716</v>
      </c>
      <c r="E789" s="16"/>
      <c r="F789" s="14" t="s">
        <v>2798</v>
      </c>
      <c r="G789" s="14" t="s">
        <v>2167</v>
      </c>
      <c r="H789" s="14" t="s">
        <v>2168</v>
      </c>
      <c r="I789" s="15">
        <v>120.47</v>
      </c>
      <c r="J789" s="77">
        <v>4</v>
      </c>
      <c r="K789" s="92"/>
    </row>
    <row r="790" spans="1:11" ht="12.5" x14ac:dyDescent="0.25">
      <c r="A790" s="14" t="s">
        <v>1505</v>
      </c>
      <c r="B790" s="14" t="s">
        <v>2799</v>
      </c>
      <c r="C790" s="14" t="s">
        <v>2799</v>
      </c>
      <c r="D790" s="16">
        <v>45716</v>
      </c>
      <c r="E790" s="16"/>
      <c r="F790" s="14" t="s">
        <v>2800</v>
      </c>
      <c r="G790" s="14" t="s">
        <v>2167</v>
      </c>
      <c r="H790" s="14" t="s">
        <v>2168</v>
      </c>
      <c r="I790" s="15">
        <v>81.900000000000006</v>
      </c>
      <c r="J790" s="77">
        <v>4</v>
      </c>
      <c r="K790" s="92"/>
    </row>
    <row r="791" spans="1:11" ht="12.5" x14ac:dyDescent="0.25">
      <c r="A791" s="14" t="s">
        <v>1505</v>
      </c>
      <c r="B791" s="14" t="s">
        <v>2801</v>
      </c>
      <c r="C791" s="14" t="s">
        <v>2801</v>
      </c>
      <c r="D791" s="16">
        <v>45716</v>
      </c>
      <c r="E791" s="16"/>
      <c r="F791" s="14" t="s">
        <v>2802</v>
      </c>
      <c r="G791" s="14" t="s">
        <v>2167</v>
      </c>
      <c r="H791" s="14" t="s">
        <v>2168</v>
      </c>
      <c r="I791" s="15">
        <v>45.01</v>
      </c>
      <c r="J791" s="77">
        <v>4</v>
      </c>
      <c r="K791" s="92"/>
    </row>
    <row r="792" spans="1:11" ht="12.5" x14ac:dyDescent="0.25">
      <c r="A792" s="14" t="s">
        <v>1505</v>
      </c>
      <c r="B792" s="14" t="s">
        <v>2801</v>
      </c>
      <c r="C792" s="14" t="s">
        <v>2801</v>
      </c>
      <c r="D792" s="16">
        <v>45716</v>
      </c>
      <c r="E792" s="16"/>
      <c r="F792" s="14" t="s">
        <v>2803</v>
      </c>
      <c r="G792" s="14" t="s">
        <v>2167</v>
      </c>
      <c r="H792" s="14" t="s">
        <v>2168</v>
      </c>
      <c r="I792" s="15">
        <v>108.71</v>
      </c>
      <c r="J792" s="77">
        <v>4</v>
      </c>
      <c r="K792" s="92"/>
    </row>
    <row r="793" spans="1:11" ht="12.5" x14ac:dyDescent="0.25">
      <c r="A793" s="14" t="s">
        <v>1505</v>
      </c>
      <c r="B793" s="14" t="s">
        <v>2804</v>
      </c>
      <c r="C793" s="14" t="s">
        <v>2804</v>
      </c>
      <c r="D793" s="16">
        <v>45716</v>
      </c>
      <c r="E793" s="16"/>
      <c r="F793" s="14" t="s">
        <v>2805</v>
      </c>
      <c r="G793" s="14" t="s">
        <v>1676</v>
      </c>
      <c r="H793" s="14" t="s">
        <v>1677</v>
      </c>
      <c r="I793" s="15">
        <v>93.98</v>
      </c>
      <c r="J793" s="77">
        <v>4</v>
      </c>
      <c r="K793" s="92"/>
    </row>
    <row r="794" spans="1:11" ht="12.5" x14ac:dyDescent="0.25">
      <c r="A794" s="14" t="s">
        <v>1505</v>
      </c>
      <c r="B794" s="14" t="s">
        <v>2804</v>
      </c>
      <c r="C794" s="14" t="s">
        <v>2804</v>
      </c>
      <c r="D794" s="16">
        <v>45716</v>
      </c>
      <c r="E794" s="16"/>
      <c r="F794" s="14" t="s">
        <v>2806</v>
      </c>
      <c r="G794" s="14" t="s">
        <v>1545</v>
      </c>
      <c r="H794" s="14" t="s">
        <v>1546</v>
      </c>
      <c r="I794" s="15">
        <v>20.75</v>
      </c>
      <c r="J794" s="77">
        <v>4</v>
      </c>
      <c r="K794" s="92"/>
    </row>
    <row r="795" spans="1:11" ht="12.5" x14ac:dyDescent="0.25">
      <c r="A795" s="14" t="s">
        <v>1505</v>
      </c>
      <c r="B795" s="14" t="s">
        <v>2807</v>
      </c>
      <c r="C795" s="14" t="s">
        <v>2807</v>
      </c>
      <c r="D795" s="16">
        <v>45716</v>
      </c>
      <c r="E795" s="16"/>
      <c r="F795" s="14" t="s">
        <v>2808</v>
      </c>
      <c r="G795" s="14" t="s">
        <v>2167</v>
      </c>
      <c r="H795" s="14" t="s">
        <v>2168</v>
      </c>
      <c r="I795" s="15">
        <v>110.23</v>
      </c>
      <c r="J795" s="77">
        <v>4</v>
      </c>
      <c r="K795" s="92"/>
    </row>
    <row r="796" spans="1:11" ht="12.5" x14ac:dyDescent="0.25">
      <c r="A796" s="14" t="s">
        <v>1505</v>
      </c>
      <c r="B796" s="14" t="s">
        <v>2809</v>
      </c>
      <c r="C796" s="14" t="s">
        <v>2809</v>
      </c>
      <c r="D796" s="16">
        <v>45716</v>
      </c>
      <c r="E796" s="16"/>
      <c r="F796" s="14" t="s">
        <v>2810</v>
      </c>
      <c r="G796" s="14" t="s">
        <v>1676</v>
      </c>
      <c r="H796" s="14" t="s">
        <v>1677</v>
      </c>
      <c r="I796" s="15">
        <v>9.99</v>
      </c>
      <c r="J796" s="77">
        <v>4</v>
      </c>
      <c r="K796" s="92"/>
    </row>
    <row r="797" spans="1:11" ht="12.5" x14ac:dyDescent="0.25">
      <c r="A797" s="14" t="s">
        <v>1505</v>
      </c>
      <c r="B797" s="14" t="s">
        <v>2811</v>
      </c>
      <c r="C797" s="14" t="s">
        <v>2811</v>
      </c>
      <c r="D797" s="16">
        <v>45716</v>
      </c>
      <c r="E797" s="16"/>
      <c r="F797" s="14" t="s">
        <v>2812</v>
      </c>
      <c r="G797" s="14" t="s">
        <v>2167</v>
      </c>
      <c r="H797" s="14" t="s">
        <v>2168</v>
      </c>
      <c r="I797" s="15">
        <v>121.24</v>
      </c>
      <c r="J797" s="77">
        <v>4</v>
      </c>
      <c r="K797" s="92"/>
    </row>
    <row r="798" spans="1:11" ht="12.5" x14ac:dyDescent="0.25">
      <c r="A798" s="14" t="s">
        <v>1505</v>
      </c>
      <c r="B798" s="14" t="s">
        <v>2813</v>
      </c>
      <c r="C798" s="14" t="s">
        <v>2813</v>
      </c>
      <c r="D798" s="16">
        <v>45716</v>
      </c>
      <c r="E798" s="16"/>
      <c r="F798" s="14" t="s">
        <v>2814</v>
      </c>
      <c r="G798" s="14" t="s">
        <v>2167</v>
      </c>
      <c r="H798" s="14" t="s">
        <v>2168</v>
      </c>
      <c r="I798" s="15">
        <v>117.84</v>
      </c>
      <c r="J798" s="77">
        <v>4</v>
      </c>
      <c r="K798" s="92"/>
    </row>
    <row r="799" spans="1:11" ht="12.5" x14ac:dyDescent="0.25">
      <c r="A799" s="14" t="s">
        <v>1505</v>
      </c>
      <c r="B799" s="14" t="s">
        <v>2815</v>
      </c>
      <c r="C799" s="14" t="s">
        <v>2815</v>
      </c>
      <c r="D799" s="16">
        <v>45716</v>
      </c>
      <c r="E799" s="16"/>
      <c r="F799" s="14" t="s">
        <v>2816</v>
      </c>
      <c r="G799" s="14" t="s">
        <v>2167</v>
      </c>
      <c r="H799" s="14" t="s">
        <v>2168</v>
      </c>
      <c r="I799" s="15">
        <v>116.04</v>
      </c>
      <c r="J799" s="77">
        <v>4</v>
      </c>
      <c r="K799" s="92"/>
    </row>
    <row r="800" spans="1:11" ht="12.5" x14ac:dyDescent="0.25">
      <c r="A800" s="14" t="s">
        <v>1505</v>
      </c>
      <c r="B800" s="14" t="s">
        <v>2817</v>
      </c>
      <c r="C800" s="14" t="s">
        <v>2817</v>
      </c>
      <c r="D800" s="16">
        <v>45716</v>
      </c>
      <c r="E800" s="16"/>
      <c r="F800" s="14" t="s">
        <v>2818</v>
      </c>
      <c r="G800" s="14">
        <v>0</v>
      </c>
      <c r="H800" s="14" t="s">
        <v>2819</v>
      </c>
      <c r="I800" s="15">
        <v>75.95</v>
      </c>
      <c r="J800" s="77">
        <v>4</v>
      </c>
      <c r="K800" s="92"/>
    </row>
    <row r="801" spans="1:11" ht="12.5" x14ac:dyDescent="0.25">
      <c r="A801" s="14" t="s">
        <v>1505</v>
      </c>
      <c r="B801" s="14" t="s">
        <v>2820</v>
      </c>
      <c r="C801" s="14" t="s">
        <v>2820</v>
      </c>
      <c r="D801" s="16">
        <v>45716</v>
      </c>
      <c r="E801" s="16"/>
      <c r="F801" s="14" t="s">
        <v>2821</v>
      </c>
      <c r="G801" s="14" t="s">
        <v>1676</v>
      </c>
      <c r="H801" s="14" t="s">
        <v>1677</v>
      </c>
      <c r="I801" s="15">
        <v>14.9</v>
      </c>
      <c r="J801" s="77">
        <v>4</v>
      </c>
      <c r="K801" s="92"/>
    </row>
    <row r="802" spans="1:11" ht="12.5" x14ac:dyDescent="0.25">
      <c r="A802" s="14" t="s">
        <v>1505</v>
      </c>
      <c r="B802" s="14" t="s">
        <v>2822</v>
      </c>
      <c r="C802" s="14" t="s">
        <v>2822</v>
      </c>
      <c r="D802" s="16">
        <v>45716</v>
      </c>
      <c r="E802" s="16"/>
      <c r="F802" s="14" t="s">
        <v>2823</v>
      </c>
      <c r="G802" s="14" t="s">
        <v>1676</v>
      </c>
      <c r="H802" s="14" t="s">
        <v>1677</v>
      </c>
      <c r="I802" s="15">
        <v>110.57</v>
      </c>
      <c r="J802" s="77">
        <v>4</v>
      </c>
      <c r="K802" s="92"/>
    </row>
    <row r="803" spans="1:11" ht="12.5" x14ac:dyDescent="0.25">
      <c r="A803" s="14" t="s">
        <v>1505</v>
      </c>
      <c r="B803" s="14" t="s">
        <v>2822</v>
      </c>
      <c r="C803" s="14" t="s">
        <v>2822</v>
      </c>
      <c r="D803" s="16">
        <v>45716</v>
      </c>
      <c r="E803" s="16"/>
      <c r="F803" s="14" t="s">
        <v>2824</v>
      </c>
      <c r="G803" s="14" t="s">
        <v>1676</v>
      </c>
      <c r="H803" s="14" t="s">
        <v>1677</v>
      </c>
      <c r="I803" s="15">
        <v>110.83</v>
      </c>
      <c r="J803" s="77">
        <v>4</v>
      </c>
      <c r="K803" s="92"/>
    </row>
    <row r="804" spans="1:11" ht="12.5" x14ac:dyDescent="0.25">
      <c r="A804" s="14" t="s">
        <v>1505</v>
      </c>
      <c r="B804" s="14" t="s">
        <v>2822</v>
      </c>
      <c r="C804" s="14" t="s">
        <v>2822</v>
      </c>
      <c r="D804" s="16">
        <v>45716</v>
      </c>
      <c r="E804" s="16"/>
      <c r="F804" s="14" t="s">
        <v>2825</v>
      </c>
      <c r="G804" s="14" t="s">
        <v>1676</v>
      </c>
      <c r="H804" s="14" t="s">
        <v>1677</v>
      </c>
      <c r="I804" s="15">
        <v>34.19</v>
      </c>
      <c r="J804" s="77">
        <v>4</v>
      </c>
      <c r="K804" s="92"/>
    </row>
    <row r="805" spans="1:11" ht="12.5" x14ac:dyDescent="0.25">
      <c r="A805" s="14" t="s">
        <v>1505</v>
      </c>
      <c r="B805" s="14" t="s">
        <v>2826</v>
      </c>
      <c r="C805" s="14" t="s">
        <v>2826</v>
      </c>
      <c r="D805" s="16">
        <v>45741</v>
      </c>
      <c r="E805" s="16"/>
      <c r="F805" s="14" t="s">
        <v>2827</v>
      </c>
      <c r="G805" s="14" t="s">
        <v>2167</v>
      </c>
      <c r="H805" s="14" t="s">
        <v>2168</v>
      </c>
      <c r="I805" s="15">
        <v>84</v>
      </c>
      <c r="J805" s="77">
        <v>4</v>
      </c>
      <c r="K805" s="92"/>
    </row>
    <row r="806" spans="1:11" ht="12.5" x14ac:dyDescent="0.25">
      <c r="A806" s="14" t="s">
        <v>1505</v>
      </c>
      <c r="B806" s="14" t="s">
        <v>2828</v>
      </c>
      <c r="C806" s="14" t="s">
        <v>2828</v>
      </c>
      <c r="D806" s="16">
        <v>45747</v>
      </c>
      <c r="E806" s="16"/>
      <c r="F806" s="14" t="s">
        <v>2829</v>
      </c>
      <c r="G806" s="14" t="s">
        <v>2167</v>
      </c>
      <c r="H806" s="14" t="s">
        <v>2168</v>
      </c>
      <c r="I806" s="15">
        <v>84.72</v>
      </c>
      <c r="J806" s="77">
        <v>4</v>
      </c>
      <c r="K806" s="92"/>
    </row>
    <row r="807" spans="1:11" ht="12.5" x14ac:dyDescent="0.25">
      <c r="A807" s="14" t="s">
        <v>1505</v>
      </c>
      <c r="B807" s="14" t="s">
        <v>2830</v>
      </c>
      <c r="C807" s="14" t="s">
        <v>2830</v>
      </c>
      <c r="D807" s="16">
        <v>45747</v>
      </c>
      <c r="E807" s="16"/>
      <c r="F807" s="14" t="s">
        <v>2831</v>
      </c>
      <c r="G807" s="14" t="s">
        <v>1676</v>
      </c>
      <c r="H807" s="14" t="s">
        <v>1677</v>
      </c>
      <c r="I807" s="15">
        <v>88.28</v>
      </c>
      <c r="J807" s="77">
        <v>4</v>
      </c>
      <c r="K807" s="92"/>
    </row>
    <row r="808" spans="1:11" ht="12.5" x14ac:dyDescent="0.25">
      <c r="A808" s="14" t="s">
        <v>1505</v>
      </c>
      <c r="B808" s="14" t="s">
        <v>2832</v>
      </c>
      <c r="C808" s="14" t="s">
        <v>2832</v>
      </c>
      <c r="D808" s="16">
        <v>45747</v>
      </c>
      <c r="E808" s="16"/>
      <c r="F808" s="14" t="s">
        <v>2833</v>
      </c>
      <c r="G808" s="14" t="s">
        <v>1676</v>
      </c>
      <c r="H808" s="14" t="s">
        <v>1677</v>
      </c>
      <c r="I808" s="15">
        <v>50.01</v>
      </c>
      <c r="J808" s="77">
        <v>4</v>
      </c>
      <c r="K808" s="92"/>
    </row>
    <row r="809" spans="1:11" ht="12.5" x14ac:dyDescent="0.25">
      <c r="A809" s="14" t="s">
        <v>1505</v>
      </c>
      <c r="B809" s="14" t="s">
        <v>2834</v>
      </c>
      <c r="C809" s="14" t="s">
        <v>2834</v>
      </c>
      <c r="D809" s="16">
        <v>45747</v>
      </c>
      <c r="E809" s="16"/>
      <c r="F809" s="14" t="s">
        <v>2835</v>
      </c>
      <c r="G809" s="14" t="s">
        <v>2167</v>
      </c>
      <c r="H809" s="14" t="s">
        <v>2168</v>
      </c>
      <c r="I809" s="15">
        <v>64.430000000000007</v>
      </c>
      <c r="J809" s="77">
        <v>4</v>
      </c>
      <c r="K809" s="92"/>
    </row>
    <row r="810" spans="1:11" ht="12.5" x14ac:dyDescent="0.25">
      <c r="A810" s="14" t="s">
        <v>1505</v>
      </c>
      <c r="B810" s="14" t="s">
        <v>2834</v>
      </c>
      <c r="C810" s="14" t="s">
        <v>2834</v>
      </c>
      <c r="D810" s="16">
        <v>45747</v>
      </c>
      <c r="E810" s="16"/>
      <c r="F810" s="14" t="s">
        <v>2836</v>
      </c>
      <c r="G810" s="14" t="s">
        <v>1676</v>
      </c>
      <c r="H810" s="14" t="s">
        <v>1677</v>
      </c>
      <c r="I810" s="15">
        <v>25.42</v>
      </c>
      <c r="J810" s="77">
        <v>4</v>
      </c>
      <c r="K810" s="92"/>
    </row>
    <row r="811" spans="1:11" ht="12.5" x14ac:dyDescent="0.25">
      <c r="A811" s="14" t="s">
        <v>1505</v>
      </c>
      <c r="B811" s="14" t="s">
        <v>2834</v>
      </c>
      <c r="C811" s="14" t="s">
        <v>2834</v>
      </c>
      <c r="D811" s="16">
        <v>45747</v>
      </c>
      <c r="E811" s="16"/>
      <c r="F811" s="14" t="s">
        <v>2837</v>
      </c>
      <c r="G811" s="14" t="s">
        <v>1676</v>
      </c>
      <c r="H811" s="14" t="s">
        <v>1677</v>
      </c>
      <c r="I811" s="15">
        <v>61.91</v>
      </c>
      <c r="J811" s="77">
        <v>4</v>
      </c>
      <c r="K811" s="92"/>
    </row>
    <row r="812" spans="1:11" ht="12.5" x14ac:dyDescent="0.25">
      <c r="A812" s="14" t="s">
        <v>1505</v>
      </c>
      <c r="B812" s="14" t="s">
        <v>2838</v>
      </c>
      <c r="C812" s="14" t="s">
        <v>2838</v>
      </c>
      <c r="D812" s="16">
        <v>45747</v>
      </c>
      <c r="E812" s="16"/>
      <c r="F812" s="14" t="s">
        <v>2839</v>
      </c>
      <c r="G812" s="14" t="s">
        <v>1676</v>
      </c>
      <c r="H812" s="14" t="s">
        <v>1677</v>
      </c>
      <c r="I812" s="15">
        <v>109.27</v>
      </c>
      <c r="J812" s="77">
        <v>4</v>
      </c>
      <c r="K812" s="92"/>
    </row>
    <row r="813" spans="1:11" ht="12.5" x14ac:dyDescent="0.25">
      <c r="A813" s="14" t="s">
        <v>1505</v>
      </c>
      <c r="B813" s="14" t="s">
        <v>2838</v>
      </c>
      <c r="C813" s="14" t="s">
        <v>2838</v>
      </c>
      <c r="D813" s="16">
        <v>45747</v>
      </c>
      <c r="E813" s="16"/>
      <c r="F813" s="14" t="s">
        <v>2840</v>
      </c>
      <c r="G813" s="14" t="s">
        <v>1676</v>
      </c>
      <c r="H813" s="14" t="s">
        <v>1677</v>
      </c>
      <c r="I813" s="15">
        <v>113.28</v>
      </c>
      <c r="J813" s="77">
        <v>4</v>
      </c>
      <c r="K813" s="92"/>
    </row>
    <row r="814" spans="1:11" ht="12.5" x14ac:dyDescent="0.25">
      <c r="A814" s="14" t="s">
        <v>1505</v>
      </c>
      <c r="B814" s="14" t="s">
        <v>2838</v>
      </c>
      <c r="C814" s="14" t="s">
        <v>2838</v>
      </c>
      <c r="D814" s="16">
        <v>45747</v>
      </c>
      <c r="E814" s="16"/>
      <c r="F814" s="14" t="s">
        <v>2841</v>
      </c>
      <c r="G814" s="14" t="s">
        <v>1676</v>
      </c>
      <c r="H814" s="14" t="s">
        <v>1677</v>
      </c>
      <c r="I814" s="15">
        <v>43.38</v>
      </c>
      <c r="J814" s="77">
        <v>4</v>
      </c>
      <c r="K814" s="92"/>
    </row>
    <row r="815" spans="1:11" ht="12.5" x14ac:dyDescent="0.25">
      <c r="A815" s="14" t="s">
        <v>1505</v>
      </c>
      <c r="B815" s="14" t="s">
        <v>2842</v>
      </c>
      <c r="C815" s="14" t="s">
        <v>2842</v>
      </c>
      <c r="D815" s="16">
        <v>45747</v>
      </c>
      <c r="E815" s="16"/>
      <c r="F815" s="14" t="s">
        <v>2843</v>
      </c>
      <c r="G815" s="14" t="s">
        <v>1676</v>
      </c>
      <c r="H815" s="14" t="s">
        <v>1677</v>
      </c>
      <c r="I815" s="15">
        <v>81.05</v>
      </c>
      <c r="J815" s="77">
        <v>4</v>
      </c>
      <c r="K815" s="92"/>
    </row>
    <row r="816" spans="1:11" ht="12.5" x14ac:dyDescent="0.25">
      <c r="A816" s="14" t="s">
        <v>1505</v>
      </c>
      <c r="B816" s="14" t="s">
        <v>2842</v>
      </c>
      <c r="C816" s="14" t="s">
        <v>2842</v>
      </c>
      <c r="D816" s="16">
        <v>45747</v>
      </c>
      <c r="E816" s="16"/>
      <c r="F816" s="14" t="s">
        <v>2844</v>
      </c>
      <c r="G816" s="14" t="s">
        <v>1545</v>
      </c>
      <c r="H816" s="14" t="s">
        <v>1546</v>
      </c>
      <c r="I816" s="15">
        <v>82.34</v>
      </c>
      <c r="J816" s="77">
        <v>4</v>
      </c>
      <c r="K816" s="92"/>
    </row>
    <row r="817" spans="1:11" ht="12.5" x14ac:dyDescent="0.25">
      <c r="A817" s="14" t="s">
        <v>1505</v>
      </c>
      <c r="B817" s="14" t="s">
        <v>2842</v>
      </c>
      <c r="C817" s="14" t="s">
        <v>2842</v>
      </c>
      <c r="D817" s="16">
        <v>45747</v>
      </c>
      <c r="E817" s="16"/>
      <c r="F817" s="14" t="s">
        <v>2845</v>
      </c>
      <c r="G817" s="14" t="s">
        <v>1676</v>
      </c>
      <c r="H817" s="14" t="s">
        <v>1677</v>
      </c>
      <c r="I817" s="15">
        <v>81.38</v>
      </c>
      <c r="J817" s="77">
        <v>4</v>
      </c>
      <c r="K817" s="92"/>
    </row>
    <row r="818" spans="1:11" ht="12.5" x14ac:dyDescent="0.25">
      <c r="A818" s="14" t="s">
        <v>1505</v>
      </c>
      <c r="B818" s="14" t="s">
        <v>2842</v>
      </c>
      <c r="C818" s="14" t="s">
        <v>2842</v>
      </c>
      <c r="D818" s="16">
        <v>45747</v>
      </c>
      <c r="E818" s="16"/>
      <c r="F818" s="14" t="s">
        <v>2846</v>
      </c>
      <c r="G818" s="14" t="s">
        <v>1545</v>
      </c>
      <c r="H818" s="14" t="s">
        <v>1546</v>
      </c>
      <c r="I818" s="15">
        <v>78.89</v>
      </c>
      <c r="J818" s="77">
        <v>4</v>
      </c>
      <c r="K818" s="92"/>
    </row>
    <row r="819" spans="1:11" ht="12.5" x14ac:dyDescent="0.25">
      <c r="A819" s="14" t="s">
        <v>1505</v>
      </c>
      <c r="B819" s="14" t="s">
        <v>2847</v>
      </c>
      <c r="C819" s="14" t="s">
        <v>2847</v>
      </c>
      <c r="D819" s="16">
        <v>45747</v>
      </c>
      <c r="E819" s="16"/>
      <c r="F819" s="14" t="s">
        <v>2848</v>
      </c>
      <c r="G819" s="14" t="s">
        <v>2167</v>
      </c>
      <c r="H819" s="14" t="s">
        <v>2168</v>
      </c>
      <c r="I819" s="15">
        <v>47.13</v>
      </c>
      <c r="J819" s="77">
        <v>4</v>
      </c>
      <c r="K819" s="92"/>
    </row>
    <row r="820" spans="1:11" ht="12.5" x14ac:dyDescent="0.25">
      <c r="A820" s="14" t="s">
        <v>1505</v>
      </c>
      <c r="B820" s="14" t="s">
        <v>2849</v>
      </c>
      <c r="C820" s="14" t="s">
        <v>2849</v>
      </c>
      <c r="D820" s="16">
        <v>45747</v>
      </c>
      <c r="E820" s="16"/>
      <c r="F820" s="14" t="s">
        <v>2850</v>
      </c>
      <c r="G820" s="14" t="s">
        <v>1545</v>
      </c>
      <c r="H820" s="14" t="s">
        <v>1546</v>
      </c>
      <c r="I820" s="15">
        <v>81.400000000000006</v>
      </c>
      <c r="J820" s="77">
        <v>4</v>
      </c>
      <c r="K820" s="92"/>
    </row>
    <row r="821" spans="1:11" ht="12.5" x14ac:dyDescent="0.25">
      <c r="A821" s="14" t="s">
        <v>1505</v>
      </c>
      <c r="B821" s="14" t="s">
        <v>2851</v>
      </c>
      <c r="C821" s="14" t="s">
        <v>2851</v>
      </c>
      <c r="D821" s="16">
        <v>45747</v>
      </c>
      <c r="E821" s="16"/>
      <c r="F821" s="14" t="s">
        <v>2852</v>
      </c>
      <c r="G821" s="14" t="s">
        <v>2167</v>
      </c>
      <c r="H821" s="14" t="s">
        <v>2168</v>
      </c>
      <c r="I821" s="15">
        <v>88.95</v>
      </c>
      <c r="J821" s="77">
        <v>4</v>
      </c>
      <c r="K821" s="92"/>
    </row>
    <row r="822" spans="1:11" ht="12.5" x14ac:dyDescent="0.25">
      <c r="A822" s="14" t="s">
        <v>1505</v>
      </c>
      <c r="B822" s="14" t="s">
        <v>2853</v>
      </c>
      <c r="C822" s="14" t="s">
        <v>2853</v>
      </c>
      <c r="D822" s="16">
        <v>45747</v>
      </c>
      <c r="E822" s="16"/>
      <c r="F822" s="14" t="s">
        <v>2854</v>
      </c>
      <c r="G822" s="14" t="s">
        <v>2167</v>
      </c>
      <c r="H822" s="14" t="s">
        <v>2168</v>
      </c>
      <c r="I822" s="15">
        <v>41.15</v>
      </c>
      <c r="J822" s="77">
        <v>4</v>
      </c>
      <c r="K822" s="92"/>
    </row>
    <row r="823" spans="1:11" ht="12.5" x14ac:dyDescent="0.25">
      <c r="A823" s="14" t="s">
        <v>1505</v>
      </c>
      <c r="B823" s="14" t="s">
        <v>2855</v>
      </c>
      <c r="C823" s="14" t="s">
        <v>2855</v>
      </c>
      <c r="D823" s="16">
        <v>45747</v>
      </c>
      <c r="E823" s="16"/>
      <c r="F823" s="14" t="s">
        <v>2856</v>
      </c>
      <c r="G823" s="14" t="s">
        <v>2167</v>
      </c>
      <c r="H823" s="14" t="s">
        <v>2168</v>
      </c>
      <c r="I823" s="15">
        <v>106.85</v>
      </c>
      <c r="J823" s="77">
        <v>4</v>
      </c>
      <c r="K823" s="92"/>
    </row>
    <row r="824" spans="1:11" ht="12.5" x14ac:dyDescent="0.25">
      <c r="A824" s="14" t="s">
        <v>1505</v>
      </c>
      <c r="B824" s="14" t="s">
        <v>2857</v>
      </c>
      <c r="C824" s="14" t="s">
        <v>2857</v>
      </c>
      <c r="D824" s="16">
        <v>45747</v>
      </c>
      <c r="E824" s="16"/>
      <c r="F824" s="14" t="s">
        <v>2858</v>
      </c>
      <c r="G824" s="14" t="s">
        <v>1676</v>
      </c>
      <c r="H824" s="14" t="s">
        <v>1677</v>
      </c>
      <c r="I824" s="15">
        <v>74.989999999999995</v>
      </c>
      <c r="J824" s="77">
        <v>4</v>
      </c>
      <c r="K824" s="92"/>
    </row>
    <row r="825" spans="1:11" ht="12.5" x14ac:dyDescent="0.25">
      <c r="A825" s="14" t="s">
        <v>1505</v>
      </c>
      <c r="B825" s="14" t="s">
        <v>2857</v>
      </c>
      <c r="C825" s="14" t="s">
        <v>2857</v>
      </c>
      <c r="D825" s="16">
        <v>45747</v>
      </c>
      <c r="E825" s="16"/>
      <c r="F825" s="14" t="s">
        <v>2859</v>
      </c>
      <c r="G825" s="14" t="s">
        <v>1676</v>
      </c>
      <c r="H825" s="14" t="s">
        <v>1677</v>
      </c>
      <c r="I825" s="15">
        <v>67.05</v>
      </c>
      <c r="J825" s="77">
        <v>4</v>
      </c>
      <c r="K825" s="92"/>
    </row>
    <row r="826" spans="1:11" ht="12.5" x14ac:dyDescent="0.25">
      <c r="A826" s="14" t="s">
        <v>1505</v>
      </c>
      <c r="B826" s="14" t="s">
        <v>2860</v>
      </c>
      <c r="C826" s="14" t="s">
        <v>2860</v>
      </c>
      <c r="D826" s="16">
        <v>45749</v>
      </c>
      <c r="E826" s="16"/>
      <c r="F826" s="14" t="s">
        <v>2861</v>
      </c>
      <c r="G826" s="14" t="s">
        <v>1545</v>
      </c>
      <c r="H826" s="14" t="s">
        <v>1546</v>
      </c>
      <c r="I826" s="15">
        <v>99.3</v>
      </c>
      <c r="J826" s="77">
        <v>4</v>
      </c>
      <c r="K826" s="92"/>
    </row>
    <row r="827" spans="1:11" ht="12.5" x14ac:dyDescent="0.25">
      <c r="A827" s="14" t="s">
        <v>1505</v>
      </c>
      <c r="B827" s="14" t="s">
        <v>2478</v>
      </c>
      <c r="C827" s="14" t="s">
        <v>2478</v>
      </c>
      <c r="D827" s="16">
        <v>45754</v>
      </c>
      <c r="E827" s="16"/>
      <c r="F827" s="14" t="s">
        <v>2862</v>
      </c>
      <c r="G827" s="14">
        <v>0</v>
      </c>
      <c r="H827" s="14" t="s">
        <v>2863</v>
      </c>
      <c r="I827" s="15">
        <v>84.85</v>
      </c>
      <c r="J827" s="77">
        <v>4</v>
      </c>
      <c r="K827" s="92"/>
    </row>
    <row r="828" spans="1:11" ht="12.5" x14ac:dyDescent="0.25">
      <c r="A828" s="14" t="s">
        <v>1505</v>
      </c>
      <c r="B828" s="14" t="s">
        <v>2864</v>
      </c>
      <c r="C828" s="14" t="s">
        <v>2864</v>
      </c>
      <c r="D828" s="16">
        <v>45777</v>
      </c>
      <c r="E828" s="16"/>
      <c r="F828" s="14" t="s">
        <v>2865</v>
      </c>
      <c r="G828" s="14" t="s">
        <v>2167</v>
      </c>
      <c r="H828" s="14" t="s">
        <v>2168</v>
      </c>
      <c r="I828" s="15">
        <v>70</v>
      </c>
      <c r="J828" s="77">
        <v>4</v>
      </c>
      <c r="K828" s="92"/>
    </row>
    <row r="829" spans="1:11" ht="12.5" x14ac:dyDescent="0.25">
      <c r="A829" s="14" t="s">
        <v>1505</v>
      </c>
      <c r="B829" s="14" t="s">
        <v>2866</v>
      </c>
      <c r="C829" s="14" t="s">
        <v>2866</v>
      </c>
      <c r="D829" s="16">
        <v>45777</v>
      </c>
      <c r="E829" s="16"/>
      <c r="F829" s="14" t="s">
        <v>2867</v>
      </c>
      <c r="G829" s="14" t="s">
        <v>1676</v>
      </c>
      <c r="H829" s="14" t="s">
        <v>1677</v>
      </c>
      <c r="I829" s="15">
        <v>39.85</v>
      </c>
      <c r="J829" s="77">
        <v>4</v>
      </c>
      <c r="K829" s="92"/>
    </row>
    <row r="830" spans="1:11" ht="12.5" x14ac:dyDescent="0.25">
      <c r="A830" s="14" t="s">
        <v>1505</v>
      </c>
      <c r="B830" s="14" t="s">
        <v>2866</v>
      </c>
      <c r="C830" s="14" t="s">
        <v>2866</v>
      </c>
      <c r="D830" s="16">
        <v>45777</v>
      </c>
      <c r="E830" s="16"/>
      <c r="F830" s="14" t="s">
        <v>2868</v>
      </c>
      <c r="G830" s="14" t="s">
        <v>1676</v>
      </c>
      <c r="H830" s="14" t="s">
        <v>1677</v>
      </c>
      <c r="I830" s="15">
        <v>33.94</v>
      </c>
      <c r="J830" s="77">
        <v>4</v>
      </c>
      <c r="K830" s="92"/>
    </row>
    <row r="831" spans="1:11" ht="12.5" x14ac:dyDescent="0.25">
      <c r="A831" s="14" t="s">
        <v>1505</v>
      </c>
      <c r="B831" s="14" t="s">
        <v>2869</v>
      </c>
      <c r="C831" s="14" t="s">
        <v>2869</v>
      </c>
      <c r="D831" s="16">
        <v>45777</v>
      </c>
      <c r="E831" s="16"/>
      <c r="F831" s="14" t="s">
        <v>2870</v>
      </c>
      <c r="G831" s="14" t="s">
        <v>1676</v>
      </c>
      <c r="H831" s="14" t="s">
        <v>1677</v>
      </c>
      <c r="I831" s="15">
        <v>110.67</v>
      </c>
      <c r="J831" s="77">
        <v>4</v>
      </c>
      <c r="K831" s="92"/>
    </row>
    <row r="832" spans="1:11" ht="12.5" x14ac:dyDescent="0.25">
      <c r="A832" s="14" t="s">
        <v>1505</v>
      </c>
      <c r="B832" s="14" t="s">
        <v>2869</v>
      </c>
      <c r="C832" s="14" t="s">
        <v>2869</v>
      </c>
      <c r="D832" s="16">
        <v>45777</v>
      </c>
      <c r="E832" s="16"/>
      <c r="F832" s="14" t="s">
        <v>2871</v>
      </c>
      <c r="G832" s="14" t="s">
        <v>1676</v>
      </c>
      <c r="H832" s="14" t="s">
        <v>1677</v>
      </c>
      <c r="I832" s="15">
        <v>100.48</v>
      </c>
      <c r="J832" s="77">
        <v>4</v>
      </c>
      <c r="K832" s="92"/>
    </row>
    <row r="833" spans="1:11" ht="12.5" x14ac:dyDescent="0.25">
      <c r="A833" s="14" t="s">
        <v>1505</v>
      </c>
      <c r="B833" s="14" t="s">
        <v>2872</v>
      </c>
      <c r="C833" s="14" t="s">
        <v>2872</v>
      </c>
      <c r="D833" s="16">
        <v>45777</v>
      </c>
      <c r="E833" s="16"/>
      <c r="F833" s="14" t="s">
        <v>2873</v>
      </c>
      <c r="G833" s="14" t="s">
        <v>1676</v>
      </c>
      <c r="H833" s="14" t="s">
        <v>1677</v>
      </c>
      <c r="I833" s="15">
        <v>68.400000000000006</v>
      </c>
      <c r="J833" s="77">
        <v>4</v>
      </c>
      <c r="K833" s="92"/>
    </row>
    <row r="834" spans="1:11" ht="12.5" x14ac:dyDescent="0.25">
      <c r="A834" s="14" t="s">
        <v>1505</v>
      </c>
      <c r="B834" s="14" t="s">
        <v>2872</v>
      </c>
      <c r="C834" s="14" t="s">
        <v>2872</v>
      </c>
      <c r="D834" s="16">
        <v>45777</v>
      </c>
      <c r="E834" s="16"/>
      <c r="F834" s="14" t="s">
        <v>2874</v>
      </c>
      <c r="G834" s="14" t="s">
        <v>1676</v>
      </c>
      <c r="H834" s="14" t="s">
        <v>1677</v>
      </c>
      <c r="I834" s="15">
        <v>74.989999999999995</v>
      </c>
      <c r="J834" s="77">
        <v>4</v>
      </c>
      <c r="K834" s="92"/>
    </row>
    <row r="835" spans="1:11" ht="12.5" x14ac:dyDescent="0.25">
      <c r="A835" s="14" t="s">
        <v>1505</v>
      </c>
      <c r="B835" s="14" t="s">
        <v>2872</v>
      </c>
      <c r="C835" s="14" t="s">
        <v>2872</v>
      </c>
      <c r="D835" s="16">
        <v>45777</v>
      </c>
      <c r="E835" s="16"/>
      <c r="F835" s="14" t="s">
        <v>2875</v>
      </c>
      <c r="G835" s="14" t="s">
        <v>1676</v>
      </c>
      <c r="H835" s="14" t="s">
        <v>1677</v>
      </c>
      <c r="I835" s="15">
        <v>70</v>
      </c>
      <c r="J835" s="77">
        <v>4</v>
      </c>
      <c r="K835" s="92"/>
    </row>
    <row r="836" spans="1:11" ht="12.5" x14ac:dyDescent="0.25">
      <c r="A836" s="14" t="s">
        <v>1505</v>
      </c>
      <c r="B836" s="14" t="s">
        <v>2872</v>
      </c>
      <c r="C836" s="14" t="s">
        <v>2872</v>
      </c>
      <c r="D836" s="16">
        <v>45777</v>
      </c>
      <c r="E836" s="16"/>
      <c r="F836" s="14" t="s">
        <v>2876</v>
      </c>
      <c r="G836" s="14" t="s">
        <v>1676</v>
      </c>
      <c r="H836" s="14" t="s">
        <v>1677</v>
      </c>
      <c r="I836" s="15">
        <v>75</v>
      </c>
      <c r="J836" s="77">
        <v>4</v>
      </c>
      <c r="K836" s="92"/>
    </row>
    <row r="837" spans="1:11" ht="12.5" x14ac:dyDescent="0.25">
      <c r="A837" s="14" t="s">
        <v>1505</v>
      </c>
      <c r="B837" s="14" t="s">
        <v>2877</v>
      </c>
      <c r="C837" s="14" t="s">
        <v>2877</v>
      </c>
      <c r="D837" s="16">
        <v>45777</v>
      </c>
      <c r="E837" s="16"/>
      <c r="F837" s="14" t="s">
        <v>2878</v>
      </c>
      <c r="G837" s="14" t="s">
        <v>2167</v>
      </c>
      <c r="H837" s="14" t="s">
        <v>2168</v>
      </c>
      <c r="I837" s="15">
        <v>97.35</v>
      </c>
      <c r="J837" s="77">
        <v>4</v>
      </c>
      <c r="K837" s="92"/>
    </row>
    <row r="838" spans="1:11" ht="12.5" x14ac:dyDescent="0.25">
      <c r="A838" s="14" t="s">
        <v>1505</v>
      </c>
      <c r="B838" s="14" t="s">
        <v>2877</v>
      </c>
      <c r="C838" s="14" t="s">
        <v>2877</v>
      </c>
      <c r="D838" s="16">
        <v>45777</v>
      </c>
      <c r="E838" s="16"/>
      <c r="F838" s="14" t="s">
        <v>2879</v>
      </c>
      <c r="G838" s="14" t="s">
        <v>2167</v>
      </c>
      <c r="H838" s="14" t="s">
        <v>2168</v>
      </c>
      <c r="I838" s="15">
        <v>112.9</v>
      </c>
      <c r="J838" s="77">
        <v>4</v>
      </c>
      <c r="K838" s="92"/>
    </row>
    <row r="839" spans="1:11" ht="12.5" x14ac:dyDescent="0.25">
      <c r="A839" s="14" t="s">
        <v>1505</v>
      </c>
      <c r="B839" s="14" t="s">
        <v>2877</v>
      </c>
      <c r="C839" s="14" t="s">
        <v>2877</v>
      </c>
      <c r="D839" s="16">
        <v>45777</v>
      </c>
      <c r="E839" s="16"/>
      <c r="F839" s="14" t="s">
        <v>2880</v>
      </c>
      <c r="G839" s="14" t="s">
        <v>1545</v>
      </c>
      <c r="H839" s="14" t="s">
        <v>1546</v>
      </c>
      <c r="I839" s="15">
        <v>107.25</v>
      </c>
      <c r="J839" s="77">
        <v>4</v>
      </c>
      <c r="K839" s="92"/>
    </row>
    <row r="840" spans="1:11" ht="12.5" x14ac:dyDescent="0.25">
      <c r="A840" s="14" t="s">
        <v>1505</v>
      </c>
      <c r="B840" s="14" t="s">
        <v>2881</v>
      </c>
      <c r="C840" s="14" t="s">
        <v>2881</v>
      </c>
      <c r="D840" s="16">
        <v>45777</v>
      </c>
      <c r="E840" s="16"/>
      <c r="F840" s="14" t="s">
        <v>2882</v>
      </c>
      <c r="G840" s="14" t="s">
        <v>1545</v>
      </c>
      <c r="H840" s="14" t="s">
        <v>1546</v>
      </c>
      <c r="I840" s="15">
        <v>100</v>
      </c>
      <c r="J840" s="77">
        <v>4</v>
      </c>
      <c r="K840" s="92"/>
    </row>
    <row r="841" spans="1:11" ht="12.5" x14ac:dyDescent="0.25">
      <c r="A841" s="14" t="s">
        <v>1505</v>
      </c>
      <c r="B841" s="14" t="s">
        <v>2883</v>
      </c>
      <c r="C841" s="14" t="s">
        <v>2883</v>
      </c>
      <c r="D841" s="16">
        <v>45777</v>
      </c>
      <c r="E841" s="16"/>
      <c r="F841" s="14" t="s">
        <v>2884</v>
      </c>
      <c r="G841" s="14" t="s">
        <v>2167</v>
      </c>
      <c r="H841" s="14" t="s">
        <v>2168</v>
      </c>
      <c r="I841" s="15">
        <v>113.8</v>
      </c>
      <c r="J841" s="77">
        <v>4</v>
      </c>
      <c r="K841" s="92"/>
    </row>
    <row r="842" spans="1:11" ht="12.5" x14ac:dyDescent="0.25">
      <c r="A842" s="14" t="s">
        <v>1505</v>
      </c>
      <c r="B842" s="14" t="s">
        <v>2885</v>
      </c>
      <c r="C842" s="14" t="s">
        <v>2885</v>
      </c>
      <c r="D842" s="16">
        <v>45777</v>
      </c>
      <c r="E842" s="16"/>
      <c r="F842" s="14" t="s">
        <v>2886</v>
      </c>
      <c r="G842" s="14" t="s">
        <v>2887</v>
      </c>
      <c r="H842" s="14" t="s">
        <v>2888</v>
      </c>
      <c r="I842" s="15">
        <v>93.65</v>
      </c>
      <c r="J842" s="77">
        <v>4</v>
      </c>
      <c r="K842" s="92"/>
    </row>
    <row r="843" spans="1:11" ht="12.5" x14ac:dyDescent="0.25">
      <c r="A843" s="14" t="s">
        <v>1505</v>
      </c>
      <c r="B843" s="14" t="s">
        <v>2885</v>
      </c>
      <c r="C843" s="14" t="s">
        <v>2885</v>
      </c>
      <c r="D843" s="16">
        <v>45777</v>
      </c>
      <c r="E843" s="16"/>
      <c r="F843" s="14" t="s">
        <v>2889</v>
      </c>
      <c r="G843" s="14" t="s">
        <v>1545</v>
      </c>
      <c r="H843" s="14" t="s">
        <v>1546</v>
      </c>
      <c r="I843" s="15">
        <v>117.8</v>
      </c>
      <c r="J843" s="77">
        <v>4</v>
      </c>
      <c r="K843" s="92"/>
    </row>
    <row r="844" spans="1:11" ht="12.5" x14ac:dyDescent="0.25">
      <c r="A844" s="14" t="s">
        <v>1505</v>
      </c>
      <c r="B844" s="14" t="s">
        <v>2890</v>
      </c>
      <c r="C844" s="14" t="s">
        <v>2890</v>
      </c>
      <c r="D844" s="16">
        <v>45777</v>
      </c>
      <c r="E844" s="16"/>
      <c r="F844" s="14" t="s">
        <v>2891</v>
      </c>
      <c r="G844" s="14" t="s">
        <v>2167</v>
      </c>
      <c r="H844" s="14" t="s">
        <v>2168</v>
      </c>
      <c r="I844" s="15">
        <v>80.650000000000006</v>
      </c>
      <c r="J844" s="77">
        <v>4</v>
      </c>
      <c r="K844" s="92"/>
    </row>
    <row r="845" spans="1:11" ht="12.5" x14ac:dyDescent="0.25">
      <c r="A845" s="14" t="s">
        <v>1505</v>
      </c>
      <c r="B845" s="14" t="s">
        <v>2892</v>
      </c>
      <c r="C845" s="14" t="s">
        <v>2892</v>
      </c>
      <c r="D845" s="16">
        <v>45777</v>
      </c>
      <c r="E845" s="16"/>
      <c r="F845" s="14" t="s">
        <v>2893</v>
      </c>
      <c r="G845" s="14" t="s">
        <v>2167</v>
      </c>
      <c r="H845" s="14" t="s">
        <v>2168</v>
      </c>
      <c r="I845" s="15">
        <v>124.5</v>
      </c>
      <c r="J845" s="77">
        <v>4</v>
      </c>
      <c r="K845" s="92"/>
    </row>
    <row r="846" spans="1:11" ht="12.5" x14ac:dyDescent="0.25">
      <c r="A846" s="14" t="s">
        <v>1505</v>
      </c>
      <c r="B846" s="14" t="s">
        <v>2894</v>
      </c>
      <c r="C846" s="14" t="s">
        <v>2894</v>
      </c>
      <c r="D846" s="16">
        <v>45777</v>
      </c>
      <c r="E846" s="16"/>
      <c r="F846" s="14" t="s">
        <v>2895</v>
      </c>
      <c r="G846" s="14" t="s">
        <v>2167</v>
      </c>
      <c r="H846" s="14" t="s">
        <v>2168</v>
      </c>
      <c r="I846" s="15">
        <v>62.55</v>
      </c>
      <c r="J846" s="77">
        <v>4</v>
      </c>
      <c r="K846" s="92"/>
    </row>
    <row r="847" spans="1:11" ht="12.5" x14ac:dyDescent="0.25">
      <c r="A847" s="14" t="s">
        <v>1505</v>
      </c>
      <c r="B847" s="14" t="s">
        <v>2894</v>
      </c>
      <c r="C847" s="14" t="s">
        <v>2894</v>
      </c>
      <c r="D847" s="16">
        <v>45777</v>
      </c>
      <c r="E847" s="16"/>
      <c r="F847" s="14" t="s">
        <v>2896</v>
      </c>
      <c r="G847" s="14" t="s">
        <v>2167</v>
      </c>
      <c r="H847" s="14" t="s">
        <v>2168</v>
      </c>
      <c r="I847" s="15">
        <v>60.2</v>
      </c>
      <c r="J847" s="77">
        <v>4</v>
      </c>
      <c r="K847" s="92"/>
    </row>
    <row r="848" spans="1:11" ht="12.5" x14ac:dyDescent="0.25">
      <c r="A848" s="14" t="s">
        <v>1505</v>
      </c>
      <c r="B848" s="14" t="s">
        <v>2897</v>
      </c>
      <c r="C848" s="14" t="s">
        <v>2897</v>
      </c>
      <c r="D848" s="16">
        <v>45777</v>
      </c>
      <c r="E848" s="16"/>
      <c r="F848" s="14" t="s">
        <v>2898</v>
      </c>
      <c r="G848" s="14" t="s">
        <v>2167</v>
      </c>
      <c r="H848" s="14" t="s">
        <v>2168</v>
      </c>
      <c r="I848" s="15">
        <v>96.35</v>
      </c>
      <c r="J848" s="77">
        <v>4</v>
      </c>
      <c r="K848" s="92"/>
    </row>
    <row r="849" spans="1:11" ht="12.5" x14ac:dyDescent="0.25">
      <c r="A849" s="14" t="s">
        <v>1505</v>
      </c>
      <c r="B849" s="14" t="s">
        <v>2899</v>
      </c>
      <c r="C849" s="14" t="s">
        <v>2899</v>
      </c>
      <c r="D849" s="16">
        <v>45777</v>
      </c>
      <c r="E849" s="16"/>
      <c r="F849" s="14" t="s">
        <v>2900</v>
      </c>
      <c r="G849" s="14" t="s">
        <v>1676</v>
      </c>
      <c r="H849" s="14" t="s">
        <v>1677</v>
      </c>
      <c r="I849" s="15">
        <v>70.010000000000005</v>
      </c>
      <c r="J849" s="77">
        <v>4</v>
      </c>
      <c r="K849" s="92"/>
    </row>
    <row r="850" spans="1:11" ht="12.5" x14ac:dyDescent="0.25">
      <c r="A850" s="14" t="s">
        <v>1505</v>
      </c>
      <c r="B850" s="14" t="s">
        <v>2901</v>
      </c>
      <c r="C850" s="14" t="s">
        <v>2901</v>
      </c>
      <c r="D850" s="16">
        <v>45777</v>
      </c>
      <c r="E850" s="16"/>
      <c r="F850" s="14" t="s">
        <v>2902</v>
      </c>
      <c r="G850" s="14" t="s">
        <v>2167</v>
      </c>
      <c r="H850" s="14" t="s">
        <v>2168</v>
      </c>
      <c r="I850" s="15">
        <v>99.7</v>
      </c>
      <c r="J850" s="77">
        <v>4</v>
      </c>
      <c r="K850" s="92"/>
    </row>
    <row r="851" spans="1:11" ht="12.5" x14ac:dyDescent="0.25">
      <c r="A851" s="14" t="s">
        <v>1505</v>
      </c>
      <c r="B851" s="14" t="s">
        <v>2903</v>
      </c>
      <c r="C851" s="14" t="s">
        <v>2903</v>
      </c>
      <c r="D851" s="16">
        <v>45777</v>
      </c>
      <c r="E851" s="16"/>
      <c r="F851" s="14" t="s">
        <v>2904</v>
      </c>
      <c r="G851" s="14" t="s">
        <v>2167</v>
      </c>
      <c r="H851" s="14" t="s">
        <v>2168</v>
      </c>
      <c r="I851" s="15">
        <v>64.5</v>
      </c>
      <c r="J851" s="77">
        <v>4</v>
      </c>
      <c r="K851" s="92"/>
    </row>
    <row r="852" spans="1:11" ht="12.5" x14ac:dyDescent="0.25">
      <c r="A852" s="14" t="s">
        <v>1505</v>
      </c>
      <c r="B852" s="14" t="s">
        <v>2905</v>
      </c>
      <c r="C852" s="14" t="s">
        <v>2905</v>
      </c>
      <c r="D852" s="16">
        <v>45777</v>
      </c>
      <c r="E852" s="16"/>
      <c r="F852" s="14" t="s">
        <v>2906</v>
      </c>
      <c r="G852" s="14" t="s">
        <v>2167</v>
      </c>
      <c r="H852" s="14" t="s">
        <v>2168</v>
      </c>
      <c r="I852" s="15">
        <v>77</v>
      </c>
      <c r="J852" s="77">
        <v>4</v>
      </c>
      <c r="K852" s="92"/>
    </row>
    <row r="853" spans="1:11" ht="12.5" x14ac:dyDescent="0.25">
      <c r="A853" s="14" t="s">
        <v>1505</v>
      </c>
      <c r="B853" s="14" t="s">
        <v>2905</v>
      </c>
      <c r="C853" s="14" t="s">
        <v>2905</v>
      </c>
      <c r="D853" s="16">
        <v>45777</v>
      </c>
      <c r="E853" s="16"/>
      <c r="F853" s="14" t="s">
        <v>2907</v>
      </c>
      <c r="G853" s="14" t="s">
        <v>2167</v>
      </c>
      <c r="H853" s="14" t="s">
        <v>2168</v>
      </c>
      <c r="I853" s="15">
        <v>119.01</v>
      </c>
      <c r="J853" s="77">
        <v>4</v>
      </c>
      <c r="K853" s="92"/>
    </row>
    <row r="854" spans="1:11" ht="12.5" x14ac:dyDescent="0.25">
      <c r="A854" s="14" t="s">
        <v>1505</v>
      </c>
      <c r="B854" s="14" t="s">
        <v>2908</v>
      </c>
      <c r="C854" s="14" t="s">
        <v>2908</v>
      </c>
      <c r="D854" s="16">
        <v>45777</v>
      </c>
      <c r="E854" s="16"/>
      <c r="F854" s="14" t="s">
        <v>2909</v>
      </c>
      <c r="G854" s="14" t="s">
        <v>1545</v>
      </c>
      <c r="H854" s="14" t="s">
        <v>1546</v>
      </c>
      <c r="I854" s="15">
        <v>23.6</v>
      </c>
      <c r="J854" s="77">
        <v>4</v>
      </c>
      <c r="K854" s="92"/>
    </row>
    <row r="855" spans="1:11" ht="12.5" x14ac:dyDescent="0.25">
      <c r="A855" s="14" t="s">
        <v>1505</v>
      </c>
      <c r="B855" s="14" t="s">
        <v>2910</v>
      </c>
      <c r="C855" s="14" t="s">
        <v>2910</v>
      </c>
      <c r="D855" s="16">
        <v>45792</v>
      </c>
      <c r="E855" s="16"/>
      <c r="F855" s="14" t="s">
        <v>2911</v>
      </c>
      <c r="G855" s="14" t="s">
        <v>1545</v>
      </c>
      <c r="H855" s="14" t="s">
        <v>1546</v>
      </c>
      <c r="I855" s="15">
        <v>57.05</v>
      </c>
      <c r="J855" s="77">
        <v>4</v>
      </c>
      <c r="K855" s="92"/>
    </row>
    <row r="856" spans="1:11" ht="12.5" x14ac:dyDescent="0.25">
      <c r="A856" s="14" t="s">
        <v>1505</v>
      </c>
      <c r="B856" s="14" t="s">
        <v>2912</v>
      </c>
      <c r="C856" s="14" t="s">
        <v>2912</v>
      </c>
      <c r="D856" s="16">
        <v>45797</v>
      </c>
      <c r="E856" s="16"/>
      <c r="F856" s="14" t="s">
        <v>2913</v>
      </c>
      <c r="G856" s="14" t="s">
        <v>1545</v>
      </c>
      <c r="H856" s="14" t="s">
        <v>1546</v>
      </c>
      <c r="I856" s="15">
        <v>106.2</v>
      </c>
      <c r="J856" s="77">
        <v>4</v>
      </c>
      <c r="K856" s="92"/>
    </row>
    <row r="857" spans="1:11" ht="12.5" x14ac:dyDescent="0.25">
      <c r="A857" s="14" t="s">
        <v>1505</v>
      </c>
      <c r="B857" s="14" t="s">
        <v>2914</v>
      </c>
      <c r="C857" s="14" t="s">
        <v>2914</v>
      </c>
      <c r="D857" s="16">
        <v>45799</v>
      </c>
      <c r="E857" s="16"/>
      <c r="F857" s="14" t="s">
        <v>2915</v>
      </c>
      <c r="G857" s="14" t="s">
        <v>2167</v>
      </c>
      <c r="H857" s="14" t="s">
        <v>2168</v>
      </c>
      <c r="I857" s="15">
        <v>62</v>
      </c>
      <c r="J857" s="77">
        <v>4</v>
      </c>
      <c r="K857" s="92"/>
    </row>
    <row r="858" spans="1:11" ht="12.5" x14ac:dyDescent="0.25">
      <c r="A858" s="14" t="s">
        <v>1505</v>
      </c>
      <c r="B858" s="14" t="s">
        <v>2916</v>
      </c>
      <c r="C858" s="14" t="s">
        <v>2916</v>
      </c>
      <c r="D858" s="16">
        <v>45808</v>
      </c>
      <c r="E858" s="16"/>
      <c r="F858" s="14" t="s">
        <v>2917</v>
      </c>
      <c r="G858" s="14" t="s">
        <v>1676</v>
      </c>
      <c r="H858" s="14" t="s">
        <v>1677</v>
      </c>
      <c r="I858" s="15">
        <v>66.709999999999994</v>
      </c>
      <c r="J858" s="77">
        <v>4</v>
      </c>
      <c r="K858" s="92"/>
    </row>
    <row r="859" spans="1:11" ht="12.5" x14ac:dyDescent="0.25">
      <c r="A859" s="14" t="s">
        <v>1505</v>
      </c>
      <c r="B859" s="14" t="s">
        <v>2916</v>
      </c>
      <c r="C859" s="14" t="s">
        <v>2916</v>
      </c>
      <c r="D859" s="16">
        <v>45808</v>
      </c>
      <c r="E859" s="16"/>
      <c r="F859" s="14" t="s">
        <v>2918</v>
      </c>
      <c r="G859" s="14" t="s">
        <v>1676</v>
      </c>
      <c r="H859" s="14" t="s">
        <v>1677</v>
      </c>
      <c r="I859" s="15">
        <v>55.17</v>
      </c>
      <c r="J859" s="77">
        <v>4</v>
      </c>
      <c r="K859" s="92"/>
    </row>
    <row r="860" spans="1:11" ht="12.5" x14ac:dyDescent="0.25">
      <c r="A860" s="14" t="s">
        <v>1505</v>
      </c>
      <c r="B860" s="14" t="s">
        <v>2919</v>
      </c>
      <c r="C860" s="14" t="s">
        <v>2919</v>
      </c>
      <c r="D860" s="16">
        <v>45808</v>
      </c>
      <c r="E860" s="16"/>
      <c r="F860" s="14" t="s">
        <v>2920</v>
      </c>
      <c r="G860" s="14" t="s">
        <v>1676</v>
      </c>
      <c r="H860" s="14" t="s">
        <v>1677</v>
      </c>
      <c r="I860" s="15">
        <v>61</v>
      </c>
      <c r="J860" s="77">
        <v>4</v>
      </c>
      <c r="K860" s="92"/>
    </row>
    <row r="861" spans="1:11" ht="12.5" x14ac:dyDescent="0.25">
      <c r="A861" s="14" t="s">
        <v>1505</v>
      </c>
      <c r="B861" s="14" t="s">
        <v>2919</v>
      </c>
      <c r="C861" s="14" t="s">
        <v>2919</v>
      </c>
      <c r="D861" s="16">
        <v>45808</v>
      </c>
      <c r="E861" s="16"/>
      <c r="F861" s="14" t="s">
        <v>2921</v>
      </c>
      <c r="G861" s="14" t="s">
        <v>1676</v>
      </c>
      <c r="H861" s="14" t="s">
        <v>1677</v>
      </c>
      <c r="I861" s="15">
        <v>68</v>
      </c>
      <c r="J861" s="77">
        <v>4</v>
      </c>
      <c r="K861" s="92"/>
    </row>
    <row r="862" spans="1:11" ht="12.5" x14ac:dyDescent="0.25">
      <c r="A862" s="14" t="s">
        <v>1505</v>
      </c>
      <c r="B862" s="14" t="s">
        <v>2919</v>
      </c>
      <c r="C862" s="14" t="s">
        <v>2919</v>
      </c>
      <c r="D862" s="16">
        <v>45808</v>
      </c>
      <c r="E862" s="16"/>
      <c r="F862" s="14" t="s">
        <v>2922</v>
      </c>
      <c r="G862" s="14" t="s">
        <v>1676</v>
      </c>
      <c r="H862" s="14" t="s">
        <v>1677</v>
      </c>
      <c r="I862" s="15">
        <v>69.989999999999995</v>
      </c>
      <c r="J862" s="77">
        <v>4</v>
      </c>
      <c r="K862" s="92"/>
    </row>
    <row r="863" spans="1:11" ht="12.5" x14ac:dyDescent="0.25">
      <c r="A863" s="14" t="s">
        <v>1505</v>
      </c>
      <c r="B863" s="14" t="s">
        <v>2919</v>
      </c>
      <c r="C863" s="14" t="s">
        <v>2919</v>
      </c>
      <c r="D863" s="16">
        <v>45808</v>
      </c>
      <c r="E863" s="16"/>
      <c r="F863" s="14" t="s">
        <v>2923</v>
      </c>
      <c r="G863" s="14" t="s">
        <v>1676</v>
      </c>
      <c r="H863" s="14" t="s">
        <v>1677</v>
      </c>
      <c r="I863" s="15">
        <v>68</v>
      </c>
      <c r="J863" s="77">
        <v>4</v>
      </c>
      <c r="K863" s="92"/>
    </row>
    <row r="864" spans="1:11" ht="12.5" x14ac:dyDescent="0.25">
      <c r="A864" s="14" t="s">
        <v>1505</v>
      </c>
      <c r="B864" s="14" t="s">
        <v>2924</v>
      </c>
      <c r="C864" s="14" t="s">
        <v>2924</v>
      </c>
      <c r="D864" s="16">
        <v>45808</v>
      </c>
      <c r="E864" s="16"/>
      <c r="F864" s="14" t="s">
        <v>2925</v>
      </c>
      <c r="G864" s="14" t="s">
        <v>2167</v>
      </c>
      <c r="H864" s="14" t="s">
        <v>2168</v>
      </c>
      <c r="I864" s="15">
        <v>103.15</v>
      </c>
      <c r="J864" s="77">
        <v>4</v>
      </c>
      <c r="K864" s="92"/>
    </row>
    <row r="865" spans="1:11" ht="12.5" x14ac:dyDescent="0.25">
      <c r="A865" s="14" t="s">
        <v>1505</v>
      </c>
      <c r="B865" s="14" t="s">
        <v>2924</v>
      </c>
      <c r="C865" s="14" t="s">
        <v>2924</v>
      </c>
      <c r="D865" s="16">
        <v>45808</v>
      </c>
      <c r="E865" s="16"/>
      <c r="F865" s="14" t="s">
        <v>2926</v>
      </c>
      <c r="G865" s="14" t="s">
        <v>2167</v>
      </c>
      <c r="H865" s="14" t="s">
        <v>2168</v>
      </c>
      <c r="I865" s="15">
        <v>99.95</v>
      </c>
      <c r="J865" s="77">
        <v>4</v>
      </c>
      <c r="K865" s="92"/>
    </row>
    <row r="866" spans="1:11" ht="12.5" x14ac:dyDescent="0.25">
      <c r="A866" s="14" t="s">
        <v>1505</v>
      </c>
      <c r="B866" s="14" t="s">
        <v>2927</v>
      </c>
      <c r="C866" s="14" t="s">
        <v>2927</v>
      </c>
      <c r="D866" s="16">
        <v>45808</v>
      </c>
      <c r="E866" s="16"/>
      <c r="F866" s="14" t="s">
        <v>2928</v>
      </c>
      <c r="G866" s="14" t="s">
        <v>2167</v>
      </c>
      <c r="H866" s="14" t="s">
        <v>2168</v>
      </c>
      <c r="I866" s="15">
        <v>54.29</v>
      </c>
      <c r="J866" s="77">
        <v>4</v>
      </c>
      <c r="K866" s="92"/>
    </row>
    <row r="867" spans="1:11" ht="12.5" x14ac:dyDescent="0.25">
      <c r="A867" s="14" t="s">
        <v>1505</v>
      </c>
      <c r="B867" s="14" t="s">
        <v>2929</v>
      </c>
      <c r="C867" s="14" t="s">
        <v>2929</v>
      </c>
      <c r="D867" s="16">
        <v>45808</v>
      </c>
      <c r="E867" s="16"/>
      <c r="F867" s="14" t="s">
        <v>2930</v>
      </c>
      <c r="G867" s="14" t="s">
        <v>2167</v>
      </c>
      <c r="H867" s="14" t="s">
        <v>2168</v>
      </c>
      <c r="I867" s="15">
        <v>72.849999999999994</v>
      </c>
      <c r="J867" s="77">
        <v>4</v>
      </c>
      <c r="K867" s="92"/>
    </row>
    <row r="868" spans="1:11" ht="12.5" x14ac:dyDescent="0.25">
      <c r="A868" s="14" t="s">
        <v>1505</v>
      </c>
      <c r="B868" s="14" t="s">
        <v>2931</v>
      </c>
      <c r="C868" s="14" t="s">
        <v>2931</v>
      </c>
      <c r="D868" s="16">
        <v>45808</v>
      </c>
      <c r="E868" s="16"/>
      <c r="F868" s="14" t="s">
        <v>2932</v>
      </c>
      <c r="G868" s="14" t="s">
        <v>2167</v>
      </c>
      <c r="H868" s="14" t="s">
        <v>2168</v>
      </c>
      <c r="I868" s="15">
        <v>65.7</v>
      </c>
      <c r="J868" s="77">
        <v>4</v>
      </c>
      <c r="K868" s="92"/>
    </row>
    <row r="869" spans="1:11" ht="12.5" x14ac:dyDescent="0.25">
      <c r="A869" s="14" t="s">
        <v>1505</v>
      </c>
      <c r="B869" s="14" t="s">
        <v>2931</v>
      </c>
      <c r="C869" s="14" t="s">
        <v>2931</v>
      </c>
      <c r="D869" s="16">
        <v>45808</v>
      </c>
      <c r="E869" s="16"/>
      <c r="F869" s="14" t="s">
        <v>2933</v>
      </c>
      <c r="G869" s="14" t="s">
        <v>2167</v>
      </c>
      <c r="H869" s="14" t="s">
        <v>2168</v>
      </c>
      <c r="I869" s="15">
        <v>39.950000000000003</v>
      </c>
      <c r="J869" s="77">
        <v>4</v>
      </c>
      <c r="K869" s="92"/>
    </row>
    <row r="870" spans="1:11" ht="12.5" x14ac:dyDescent="0.25">
      <c r="A870" s="14" t="s">
        <v>1505</v>
      </c>
      <c r="B870" s="14" t="s">
        <v>2931</v>
      </c>
      <c r="C870" s="14" t="s">
        <v>2931</v>
      </c>
      <c r="D870" s="16">
        <v>45808</v>
      </c>
      <c r="E870" s="16"/>
      <c r="F870" s="14" t="s">
        <v>2934</v>
      </c>
      <c r="G870" s="14" t="s">
        <v>2167</v>
      </c>
      <c r="H870" s="14" t="s">
        <v>2168</v>
      </c>
      <c r="I870" s="15">
        <v>68.25</v>
      </c>
      <c r="J870" s="77">
        <v>4</v>
      </c>
      <c r="K870" s="92"/>
    </row>
    <row r="871" spans="1:11" ht="12.5" x14ac:dyDescent="0.25">
      <c r="A871" s="14" t="s">
        <v>1505</v>
      </c>
      <c r="B871" s="14" t="s">
        <v>2935</v>
      </c>
      <c r="C871" s="14" t="s">
        <v>2935</v>
      </c>
      <c r="D871" s="16">
        <v>45808</v>
      </c>
      <c r="E871" s="16"/>
      <c r="F871" s="14" t="s">
        <v>2936</v>
      </c>
      <c r="G871" s="14" t="s">
        <v>2167</v>
      </c>
      <c r="H871" s="14" t="s">
        <v>2168</v>
      </c>
      <c r="I871" s="15">
        <v>114.3</v>
      </c>
      <c r="J871" s="77">
        <v>4</v>
      </c>
      <c r="K871" s="92"/>
    </row>
    <row r="872" spans="1:11" ht="12.5" x14ac:dyDescent="0.25">
      <c r="A872" s="14" t="s">
        <v>1505</v>
      </c>
      <c r="B872" s="14" t="s">
        <v>2937</v>
      </c>
      <c r="C872" s="14" t="s">
        <v>2937</v>
      </c>
      <c r="D872" s="16">
        <v>45808</v>
      </c>
      <c r="E872" s="16"/>
      <c r="F872" s="14" t="s">
        <v>2938</v>
      </c>
      <c r="G872" s="14" t="s">
        <v>1545</v>
      </c>
      <c r="H872" s="14" t="s">
        <v>1546</v>
      </c>
      <c r="I872" s="15">
        <v>77.19</v>
      </c>
      <c r="J872" s="77">
        <v>4</v>
      </c>
      <c r="K872" s="92"/>
    </row>
    <row r="873" spans="1:11" ht="12.5" x14ac:dyDescent="0.25">
      <c r="A873" s="14" t="s">
        <v>1505</v>
      </c>
      <c r="B873" s="14" t="s">
        <v>2939</v>
      </c>
      <c r="C873" s="14" t="s">
        <v>2939</v>
      </c>
      <c r="D873" s="16">
        <v>45808</v>
      </c>
      <c r="E873" s="16"/>
      <c r="F873" s="14" t="s">
        <v>2940</v>
      </c>
      <c r="G873" s="14" t="s">
        <v>1676</v>
      </c>
      <c r="H873" s="14" t="s">
        <v>1677</v>
      </c>
      <c r="I873" s="15">
        <v>105.36</v>
      </c>
      <c r="J873" s="77">
        <v>4</v>
      </c>
      <c r="K873" s="92"/>
    </row>
    <row r="874" spans="1:11" ht="12.5" x14ac:dyDescent="0.25">
      <c r="A874" s="14" t="s">
        <v>1505</v>
      </c>
      <c r="B874" s="14" t="s">
        <v>2067</v>
      </c>
      <c r="C874" s="14" t="s">
        <v>2067</v>
      </c>
      <c r="D874" s="16">
        <v>45820</v>
      </c>
      <c r="E874" s="16"/>
      <c r="F874" s="14" t="s">
        <v>2941</v>
      </c>
      <c r="G874" s="14">
        <v>0</v>
      </c>
      <c r="H874" s="14" t="s">
        <v>2942</v>
      </c>
      <c r="I874" s="15">
        <v>124.01</v>
      </c>
      <c r="J874" s="77">
        <v>4</v>
      </c>
      <c r="K874" s="92"/>
    </row>
    <row r="875" spans="1:11" ht="12.5" x14ac:dyDescent="0.25">
      <c r="A875" s="14" t="s">
        <v>1505</v>
      </c>
      <c r="B875" s="14" t="s">
        <v>2943</v>
      </c>
      <c r="C875" s="14" t="s">
        <v>2943</v>
      </c>
      <c r="D875" s="16">
        <v>45827</v>
      </c>
      <c r="E875" s="16"/>
      <c r="F875" s="14" t="s">
        <v>2944</v>
      </c>
      <c r="G875" s="14" t="s">
        <v>1676</v>
      </c>
      <c r="H875" s="14" t="s">
        <v>1677</v>
      </c>
      <c r="I875" s="15">
        <v>75</v>
      </c>
      <c r="J875" s="77">
        <v>4</v>
      </c>
      <c r="K875" s="92"/>
    </row>
    <row r="876" spans="1:11" ht="12.5" x14ac:dyDescent="0.25">
      <c r="A876" s="14" t="s">
        <v>1505</v>
      </c>
      <c r="B876" s="14" t="s">
        <v>2945</v>
      </c>
      <c r="C876" s="14" t="s">
        <v>2945</v>
      </c>
      <c r="D876" s="16">
        <v>45833</v>
      </c>
      <c r="E876" s="16"/>
      <c r="F876" s="14" t="s">
        <v>2946</v>
      </c>
      <c r="G876" s="14" t="s">
        <v>2167</v>
      </c>
      <c r="H876" s="14" t="s">
        <v>2168</v>
      </c>
      <c r="I876" s="15">
        <v>83</v>
      </c>
      <c r="J876" s="77">
        <v>4</v>
      </c>
      <c r="K876" s="92"/>
    </row>
    <row r="877" spans="1:11" ht="12.5" x14ac:dyDescent="0.25">
      <c r="A877" s="14" t="s">
        <v>1505</v>
      </c>
      <c r="B877" s="14" t="s">
        <v>2947</v>
      </c>
      <c r="C877" s="14" t="s">
        <v>2947</v>
      </c>
      <c r="D877" s="16">
        <v>45838</v>
      </c>
      <c r="E877" s="16"/>
      <c r="F877" s="14" t="s">
        <v>2948</v>
      </c>
      <c r="G877" s="14" t="s">
        <v>1676</v>
      </c>
      <c r="H877" s="14" t="s">
        <v>1677</v>
      </c>
      <c r="I877" s="15">
        <v>37.99</v>
      </c>
      <c r="J877" s="77">
        <v>4</v>
      </c>
      <c r="K877" s="92"/>
    </row>
    <row r="878" spans="1:11" ht="12.5" x14ac:dyDescent="0.25">
      <c r="A878" s="14" t="s">
        <v>1505</v>
      </c>
      <c r="B878" s="14" t="s">
        <v>2947</v>
      </c>
      <c r="C878" s="14" t="s">
        <v>2947</v>
      </c>
      <c r="D878" s="16">
        <v>45838</v>
      </c>
      <c r="E878" s="16"/>
      <c r="F878" s="14" t="s">
        <v>2949</v>
      </c>
      <c r="G878" s="14" t="s">
        <v>1676</v>
      </c>
      <c r="H878" s="14" t="s">
        <v>1677</v>
      </c>
      <c r="I878" s="15">
        <v>70</v>
      </c>
      <c r="J878" s="77">
        <v>4</v>
      </c>
      <c r="K878" s="92"/>
    </row>
    <row r="879" spans="1:11" ht="12.5" x14ac:dyDescent="0.25">
      <c r="A879" s="14" t="s">
        <v>1505</v>
      </c>
      <c r="B879" s="14" t="s">
        <v>2947</v>
      </c>
      <c r="C879" s="14" t="s">
        <v>2947</v>
      </c>
      <c r="D879" s="16">
        <v>45838</v>
      </c>
      <c r="E879" s="16"/>
      <c r="F879" s="14" t="s">
        <v>2950</v>
      </c>
      <c r="G879" s="14" t="s">
        <v>1676</v>
      </c>
      <c r="H879" s="14" t="s">
        <v>1677</v>
      </c>
      <c r="I879" s="15">
        <v>46.99</v>
      </c>
      <c r="J879" s="77">
        <v>4</v>
      </c>
      <c r="K879" s="92"/>
    </row>
    <row r="880" spans="1:11" ht="12.5" x14ac:dyDescent="0.25">
      <c r="A880" s="14" t="s">
        <v>1505</v>
      </c>
      <c r="B880" s="14" t="s">
        <v>2947</v>
      </c>
      <c r="C880" s="14" t="s">
        <v>2947</v>
      </c>
      <c r="D880" s="16">
        <v>45838</v>
      </c>
      <c r="E880" s="16"/>
      <c r="F880" s="14" t="s">
        <v>2951</v>
      </c>
      <c r="G880" s="14" t="s">
        <v>1545</v>
      </c>
      <c r="H880" s="14" t="s">
        <v>1546</v>
      </c>
      <c r="I880" s="15">
        <v>60</v>
      </c>
      <c r="J880" s="77">
        <v>4</v>
      </c>
      <c r="K880" s="92"/>
    </row>
    <row r="881" spans="1:11" ht="12.5" x14ac:dyDescent="0.25">
      <c r="A881" s="14" t="s">
        <v>1505</v>
      </c>
      <c r="B881" s="14" t="s">
        <v>2952</v>
      </c>
      <c r="C881" s="14" t="s">
        <v>2952</v>
      </c>
      <c r="D881" s="16">
        <v>45838</v>
      </c>
      <c r="E881" s="16"/>
      <c r="F881" s="14" t="s">
        <v>2953</v>
      </c>
      <c r="G881" s="14" t="s">
        <v>1676</v>
      </c>
      <c r="H881" s="14" t="s">
        <v>1677</v>
      </c>
      <c r="I881" s="15">
        <v>38.57</v>
      </c>
      <c r="J881" s="77">
        <v>4</v>
      </c>
      <c r="K881" s="92"/>
    </row>
    <row r="882" spans="1:11" ht="12.5" x14ac:dyDescent="0.25">
      <c r="A882" s="14" t="s">
        <v>1505</v>
      </c>
      <c r="B882" s="14" t="s">
        <v>2952</v>
      </c>
      <c r="C882" s="14" t="s">
        <v>2952</v>
      </c>
      <c r="D882" s="16">
        <v>45838</v>
      </c>
      <c r="E882" s="16"/>
      <c r="F882" s="14" t="s">
        <v>2954</v>
      </c>
      <c r="G882" s="14" t="s">
        <v>1676</v>
      </c>
      <c r="H882" s="14" t="s">
        <v>1677</v>
      </c>
      <c r="I882" s="15">
        <v>40.79</v>
      </c>
      <c r="J882" s="77">
        <v>4</v>
      </c>
      <c r="K882" s="92"/>
    </row>
    <row r="883" spans="1:11" ht="12.5" x14ac:dyDescent="0.25">
      <c r="A883" s="14" t="s">
        <v>1505</v>
      </c>
      <c r="B883" s="14" t="s">
        <v>2955</v>
      </c>
      <c r="C883" s="14" t="s">
        <v>2955</v>
      </c>
      <c r="D883" s="16">
        <v>45838</v>
      </c>
      <c r="E883" s="16"/>
      <c r="F883" s="14" t="s">
        <v>2956</v>
      </c>
      <c r="G883" s="14" t="s">
        <v>2167</v>
      </c>
      <c r="H883" s="14" t="s">
        <v>2168</v>
      </c>
      <c r="I883" s="15">
        <v>100.95</v>
      </c>
      <c r="J883" s="77">
        <v>4</v>
      </c>
      <c r="K883" s="92"/>
    </row>
    <row r="884" spans="1:11" ht="12.5" x14ac:dyDescent="0.25">
      <c r="A884" s="14" t="s">
        <v>1505</v>
      </c>
      <c r="B884" s="14" t="s">
        <v>2955</v>
      </c>
      <c r="C884" s="14" t="s">
        <v>2955</v>
      </c>
      <c r="D884" s="16">
        <v>45838</v>
      </c>
      <c r="E884" s="16"/>
      <c r="F884" s="14" t="s">
        <v>2957</v>
      </c>
      <c r="G884" s="14" t="s">
        <v>1545</v>
      </c>
      <c r="H884" s="14" t="s">
        <v>1546</v>
      </c>
      <c r="I884" s="15">
        <v>96.95</v>
      </c>
      <c r="J884" s="77">
        <v>4</v>
      </c>
      <c r="K884" s="92"/>
    </row>
    <row r="885" spans="1:11" ht="12.5" x14ac:dyDescent="0.25">
      <c r="A885" s="14" t="s">
        <v>1505</v>
      </c>
      <c r="B885" s="14" t="s">
        <v>2958</v>
      </c>
      <c r="C885" s="14" t="s">
        <v>2958</v>
      </c>
      <c r="D885" s="16">
        <v>45838</v>
      </c>
      <c r="E885" s="16"/>
      <c r="F885" s="14" t="s">
        <v>2959</v>
      </c>
      <c r="G885" s="14" t="s">
        <v>1545</v>
      </c>
      <c r="H885" s="14" t="s">
        <v>1546</v>
      </c>
      <c r="I885" s="15">
        <v>117.1</v>
      </c>
      <c r="J885" s="77">
        <v>4</v>
      </c>
      <c r="K885" s="92"/>
    </row>
    <row r="886" spans="1:11" ht="12.5" x14ac:dyDescent="0.25">
      <c r="A886" s="14" t="s">
        <v>1505</v>
      </c>
      <c r="B886" s="14" t="s">
        <v>2960</v>
      </c>
      <c r="C886" s="14" t="s">
        <v>2960</v>
      </c>
      <c r="D886" s="16">
        <v>45838</v>
      </c>
      <c r="E886" s="16"/>
      <c r="F886" s="14" t="s">
        <v>2961</v>
      </c>
      <c r="G886" s="14" t="s">
        <v>2167</v>
      </c>
      <c r="H886" s="14" t="s">
        <v>2168</v>
      </c>
      <c r="I886" s="15">
        <v>75.099999999999994</v>
      </c>
      <c r="J886" s="77">
        <v>4</v>
      </c>
      <c r="K886" s="92"/>
    </row>
    <row r="887" spans="1:11" ht="12.5" x14ac:dyDescent="0.25">
      <c r="A887" s="14" t="s">
        <v>1505</v>
      </c>
      <c r="B887" s="14" t="s">
        <v>2962</v>
      </c>
      <c r="C887" s="14" t="s">
        <v>2962</v>
      </c>
      <c r="D887" s="16">
        <v>45838</v>
      </c>
      <c r="E887" s="16"/>
      <c r="F887" s="14" t="s">
        <v>2963</v>
      </c>
      <c r="G887" s="14" t="s">
        <v>2167</v>
      </c>
      <c r="H887" s="14" t="s">
        <v>2168</v>
      </c>
      <c r="I887" s="15">
        <v>120.5</v>
      </c>
      <c r="J887" s="77">
        <v>4</v>
      </c>
      <c r="K887" s="92"/>
    </row>
    <row r="888" spans="1:11" ht="12.5" x14ac:dyDescent="0.25">
      <c r="A888" s="14" t="s">
        <v>1505</v>
      </c>
      <c r="B888" s="14" t="s">
        <v>2962</v>
      </c>
      <c r="C888" s="14" t="s">
        <v>2962</v>
      </c>
      <c r="D888" s="16">
        <v>45838</v>
      </c>
      <c r="E888" s="16"/>
      <c r="F888" s="14" t="s">
        <v>2964</v>
      </c>
      <c r="G888" s="14" t="s">
        <v>1676</v>
      </c>
      <c r="H888" s="14" t="s">
        <v>1677</v>
      </c>
      <c r="I888" s="15">
        <v>46.98</v>
      </c>
      <c r="J888" s="77">
        <v>4</v>
      </c>
      <c r="K888" s="92"/>
    </row>
    <row r="889" spans="1:11" ht="12.5" x14ac:dyDescent="0.25">
      <c r="A889" s="14" t="s">
        <v>1505</v>
      </c>
      <c r="B889" s="14" t="s">
        <v>2965</v>
      </c>
      <c r="C889" s="14" t="s">
        <v>2965</v>
      </c>
      <c r="D889" s="16">
        <v>45838</v>
      </c>
      <c r="E889" s="16"/>
      <c r="F889" s="14" t="s">
        <v>2966</v>
      </c>
      <c r="G889" s="14" t="s">
        <v>2167</v>
      </c>
      <c r="H889" s="14" t="s">
        <v>2168</v>
      </c>
      <c r="I889" s="15">
        <v>63.3</v>
      </c>
      <c r="J889" s="77">
        <v>4</v>
      </c>
      <c r="K889" s="92"/>
    </row>
    <row r="890" spans="1:11" ht="12.5" x14ac:dyDescent="0.25">
      <c r="A890" s="14" t="s">
        <v>1505</v>
      </c>
      <c r="B890" s="14" t="s">
        <v>2965</v>
      </c>
      <c r="C890" s="14" t="s">
        <v>2965</v>
      </c>
      <c r="D890" s="16">
        <v>45838</v>
      </c>
      <c r="E890" s="16"/>
      <c r="F890" s="14" t="s">
        <v>2967</v>
      </c>
      <c r="G890" s="14" t="s">
        <v>2167</v>
      </c>
      <c r="H890" s="14" t="s">
        <v>2168</v>
      </c>
      <c r="I890" s="15">
        <v>91.15</v>
      </c>
      <c r="J890" s="77">
        <v>4</v>
      </c>
      <c r="K890" s="92"/>
    </row>
    <row r="891" spans="1:11" ht="12.5" x14ac:dyDescent="0.25">
      <c r="A891" s="14" t="s">
        <v>1505</v>
      </c>
      <c r="B891" s="14" t="s">
        <v>2968</v>
      </c>
      <c r="C891" s="14" t="s">
        <v>2968</v>
      </c>
      <c r="D891" s="16">
        <v>45838</v>
      </c>
      <c r="E891" s="16"/>
      <c r="F891" s="14" t="s">
        <v>2969</v>
      </c>
      <c r="G891" s="14" t="s">
        <v>2167</v>
      </c>
      <c r="H891" s="14" t="s">
        <v>2168</v>
      </c>
      <c r="I891" s="15">
        <v>95.2</v>
      </c>
      <c r="J891" s="77">
        <v>4</v>
      </c>
      <c r="K891" s="92"/>
    </row>
    <row r="892" spans="1:11" ht="12.5" x14ac:dyDescent="0.25">
      <c r="A892" s="14" t="s">
        <v>1505</v>
      </c>
      <c r="B892" s="14" t="s">
        <v>2970</v>
      </c>
      <c r="C892" s="14" t="s">
        <v>2970</v>
      </c>
      <c r="D892" s="16">
        <v>45838</v>
      </c>
      <c r="E892" s="16"/>
      <c r="F892" s="14" t="s">
        <v>2971</v>
      </c>
      <c r="G892" s="14" t="s">
        <v>2167</v>
      </c>
      <c r="H892" s="14" t="s">
        <v>2168</v>
      </c>
      <c r="I892" s="15">
        <v>71.55</v>
      </c>
      <c r="J892" s="77">
        <v>4</v>
      </c>
      <c r="K892" s="92"/>
    </row>
    <row r="893" spans="1:11" ht="12.5" x14ac:dyDescent="0.25">
      <c r="A893" s="14" t="s">
        <v>1505</v>
      </c>
      <c r="B893" s="14" t="s">
        <v>2972</v>
      </c>
      <c r="C893" s="14" t="s">
        <v>2972</v>
      </c>
      <c r="D893" s="16">
        <v>45838</v>
      </c>
      <c r="E893" s="16"/>
      <c r="F893" s="14" t="s">
        <v>2973</v>
      </c>
      <c r="G893" s="14" t="s">
        <v>2167</v>
      </c>
      <c r="H893" s="14" t="s">
        <v>2168</v>
      </c>
      <c r="I893" s="15">
        <v>90.8</v>
      </c>
      <c r="J893" s="77">
        <v>4</v>
      </c>
      <c r="K893" s="92"/>
    </row>
    <row r="894" spans="1:11" ht="12.5" x14ac:dyDescent="0.25">
      <c r="A894" s="14" t="s">
        <v>1505</v>
      </c>
      <c r="B894" s="14" t="s">
        <v>2974</v>
      </c>
      <c r="C894" s="14" t="s">
        <v>2974</v>
      </c>
      <c r="D894" s="16">
        <v>45838</v>
      </c>
      <c r="E894" s="16"/>
      <c r="F894" s="14" t="s">
        <v>2975</v>
      </c>
      <c r="G894" s="14" t="s">
        <v>2167</v>
      </c>
      <c r="H894" s="14" t="s">
        <v>2168</v>
      </c>
      <c r="I894" s="15">
        <v>86.9</v>
      </c>
      <c r="J894" s="77">
        <v>4</v>
      </c>
      <c r="K894" s="92"/>
    </row>
    <row r="895" spans="1:11" ht="12.5" x14ac:dyDescent="0.25">
      <c r="A895" s="14" t="s">
        <v>1505</v>
      </c>
      <c r="B895" s="14" t="s">
        <v>2976</v>
      </c>
      <c r="C895" s="14" t="s">
        <v>2976</v>
      </c>
      <c r="D895" s="16">
        <v>45838</v>
      </c>
      <c r="E895" s="16"/>
      <c r="F895" s="14" t="s">
        <v>2977</v>
      </c>
      <c r="G895" s="14" t="s">
        <v>1545</v>
      </c>
      <c r="H895" s="14" t="s">
        <v>1546</v>
      </c>
      <c r="I895" s="15">
        <v>16.45</v>
      </c>
      <c r="J895" s="77">
        <v>4</v>
      </c>
      <c r="K895" s="92"/>
    </row>
    <row r="896" spans="1:11" ht="12.5" x14ac:dyDescent="0.25">
      <c r="A896" s="14" t="s">
        <v>1505</v>
      </c>
      <c r="B896" s="14" t="s">
        <v>2978</v>
      </c>
      <c r="C896" s="14" t="s">
        <v>2978</v>
      </c>
      <c r="D896" s="16">
        <v>45838</v>
      </c>
      <c r="E896" s="16"/>
      <c r="F896" s="14" t="s">
        <v>2979</v>
      </c>
      <c r="G896" s="14" t="s">
        <v>1545</v>
      </c>
      <c r="H896" s="14" t="s">
        <v>1546</v>
      </c>
      <c r="I896" s="15">
        <v>64</v>
      </c>
      <c r="J896" s="77">
        <v>4</v>
      </c>
      <c r="K896" s="92"/>
    </row>
    <row r="897" spans="1:11" ht="12.5" x14ac:dyDescent="0.25">
      <c r="A897" s="14" t="s">
        <v>1505</v>
      </c>
      <c r="B897" s="14" t="s">
        <v>2980</v>
      </c>
      <c r="C897" s="14" t="s">
        <v>2980</v>
      </c>
      <c r="D897" s="16">
        <v>45838</v>
      </c>
      <c r="E897" s="16"/>
      <c r="F897" s="14" t="s">
        <v>2981</v>
      </c>
      <c r="G897" s="14" t="s">
        <v>1676</v>
      </c>
      <c r="H897" s="14" t="s">
        <v>1677</v>
      </c>
      <c r="I897" s="15">
        <v>102.48</v>
      </c>
      <c r="J897" s="77">
        <v>4</v>
      </c>
      <c r="K897" s="92"/>
    </row>
    <row r="898" spans="1:11" ht="12.5" x14ac:dyDescent="0.25">
      <c r="A898" s="14" t="s">
        <v>1505</v>
      </c>
      <c r="B898" s="14" t="s">
        <v>2982</v>
      </c>
      <c r="C898" s="14" t="s">
        <v>2982</v>
      </c>
      <c r="D898" s="16">
        <v>45664</v>
      </c>
      <c r="E898" s="16"/>
      <c r="F898" s="14" t="s">
        <v>2983</v>
      </c>
      <c r="G898" s="14" t="s">
        <v>1676</v>
      </c>
      <c r="H898" s="14" t="s">
        <v>1677</v>
      </c>
      <c r="I898" s="15">
        <v>7.99</v>
      </c>
      <c r="J898" s="77">
        <v>4</v>
      </c>
      <c r="K898" s="92"/>
    </row>
    <row r="899" spans="1:11" ht="12.5" x14ac:dyDescent="0.25">
      <c r="A899" s="14" t="s">
        <v>1505</v>
      </c>
      <c r="B899" s="14" t="s">
        <v>2984</v>
      </c>
      <c r="C899" s="14" t="s">
        <v>2984</v>
      </c>
      <c r="D899" s="16">
        <v>45665</v>
      </c>
      <c r="E899" s="16"/>
      <c r="F899" s="14" t="s">
        <v>2985</v>
      </c>
      <c r="G899" s="14" t="s">
        <v>1545</v>
      </c>
      <c r="H899" s="14" t="s">
        <v>1546</v>
      </c>
      <c r="I899" s="15">
        <v>7.69</v>
      </c>
      <c r="J899" s="77">
        <v>4</v>
      </c>
      <c r="K899" s="92"/>
    </row>
    <row r="900" spans="1:11" ht="12.5" x14ac:dyDescent="0.25">
      <c r="A900" s="14" t="s">
        <v>1505</v>
      </c>
      <c r="B900" s="14" t="s">
        <v>2986</v>
      </c>
      <c r="C900" s="14" t="s">
        <v>2986</v>
      </c>
      <c r="D900" s="16">
        <v>45665</v>
      </c>
      <c r="E900" s="16"/>
      <c r="F900" s="14" t="s">
        <v>2987</v>
      </c>
      <c r="G900" s="14" t="s">
        <v>1676</v>
      </c>
      <c r="H900" s="14" t="s">
        <v>1677</v>
      </c>
      <c r="I900" s="15">
        <v>8.99</v>
      </c>
      <c r="J900" s="77">
        <v>4</v>
      </c>
      <c r="K900" s="92"/>
    </row>
    <row r="901" spans="1:11" ht="12.5" x14ac:dyDescent="0.25">
      <c r="A901" s="14" t="s">
        <v>1505</v>
      </c>
      <c r="B901" s="14" t="s">
        <v>2988</v>
      </c>
      <c r="C901" s="14" t="s">
        <v>2988</v>
      </c>
      <c r="D901" s="16">
        <v>45673</v>
      </c>
      <c r="E901" s="16"/>
      <c r="F901" s="14" t="s">
        <v>2983</v>
      </c>
      <c r="G901" s="14" t="s">
        <v>2887</v>
      </c>
      <c r="H901" s="14" t="s">
        <v>2888</v>
      </c>
      <c r="I901" s="15">
        <v>26.98</v>
      </c>
      <c r="J901" s="77">
        <v>4</v>
      </c>
      <c r="K901" s="92"/>
    </row>
    <row r="902" spans="1:11" ht="12.5" x14ac:dyDescent="0.25">
      <c r="A902" s="14" t="s">
        <v>1505</v>
      </c>
      <c r="B902" s="14" t="s">
        <v>2989</v>
      </c>
      <c r="C902" s="14" t="s">
        <v>2989</v>
      </c>
      <c r="D902" s="16">
        <v>45681</v>
      </c>
      <c r="E902" s="16"/>
      <c r="F902" s="14" t="s">
        <v>2985</v>
      </c>
      <c r="G902" s="14" t="s">
        <v>2887</v>
      </c>
      <c r="H902" s="14" t="s">
        <v>2888</v>
      </c>
      <c r="I902" s="15">
        <v>26.98</v>
      </c>
      <c r="J902" s="77">
        <v>4</v>
      </c>
      <c r="K902" s="92"/>
    </row>
    <row r="903" spans="1:11" ht="12.5" x14ac:dyDescent="0.25">
      <c r="A903" s="14" t="s">
        <v>1505</v>
      </c>
      <c r="B903" s="14" t="s">
        <v>2990</v>
      </c>
      <c r="C903" s="14" t="s">
        <v>2990</v>
      </c>
      <c r="D903" s="16">
        <v>45749</v>
      </c>
      <c r="E903" s="16"/>
      <c r="F903" s="14" t="s">
        <v>2991</v>
      </c>
      <c r="G903" s="14" t="s">
        <v>2992</v>
      </c>
      <c r="H903" s="14" t="s">
        <v>2993</v>
      </c>
      <c r="I903" s="15">
        <v>54.9</v>
      </c>
      <c r="J903" s="77">
        <v>4</v>
      </c>
      <c r="K903" s="92"/>
    </row>
    <row r="904" spans="1:11" ht="12.5" x14ac:dyDescent="0.25">
      <c r="A904" s="14" t="s">
        <v>1505</v>
      </c>
      <c r="B904" s="14" t="s">
        <v>2994</v>
      </c>
      <c r="C904" s="14" t="s">
        <v>2994</v>
      </c>
      <c r="D904" s="16">
        <v>45776</v>
      </c>
      <c r="E904" s="16"/>
      <c r="F904" s="14" t="s">
        <v>2995</v>
      </c>
      <c r="G904" s="14" t="s">
        <v>2887</v>
      </c>
      <c r="H904" s="14" t="s">
        <v>2888</v>
      </c>
      <c r="I904" s="15">
        <v>15</v>
      </c>
      <c r="J904" s="77">
        <v>4</v>
      </c>
      <c r="K904" s="92"/>
    </row>
    <row r="905" spans="1:11" ht="12.5" x14ac:dyDescent="0.25">
      <c r="A905" s="14" t="s">
        <v>1505</v>
      </c>
      <c r="B905" s="14" t="s">
        <v>2905</v>
      </c>
      <c r="C905" s="14" t="s">
        <v>2905</v>
      </c>
      <c r="D905" s="16">
        <v>45777</v>
      </c>
      <c r="E905" s="16"/>
      <c r="F905" s="14" t="s">
        <v>2996</v>
      </c>
      <c r="G905" s="14" t="s">
        <v>2167</v>
      </c>
      <c r="H905" s="14" t="s">
        <v>2168</v>
      </c>
      <c r="I905" s="15">
        <v>20.2</v>
      </c>
      <c r="J905" s="77">
        <v>4</v>
      </c>
      <c r="K905" s="92"/>
    </row>
    <row r="906" spans="1:11" ht="12.5" x14ac:dyDescent="0.25">
      <c r="A906" s="14" t="s">
        <v>1505</v>
      </c>
      <c r="B906" s="14" t="s">
        <v>2997</v>
      </c>
      <c r="C906" s="14" t="s">
        <v>2997</v>
      </c>
      <c r="D906" s="16">
        <v>45807</v>
      </c>
      <c r="E906" s="16"/>
      <c r="F906" s="14" t="s">
        <v>2998</v>
      </c>
      <c r="G906" s="14" t="s">
        <v>2999</v>
      </c>
      <c r="H906" s="14" t="s">
        <v>3000</v>
      </c>
      <c r="I906" s="15">
        <v>32.700000000000003</v>
      </c>
      <c r="J906" s="77">
        <v>4</v>
      </c>
      <c r="K906" s="92"/>
    </row>
    <row r="907" spans="1:11" ht="12.5" x14ac:dyDescent="0.25">
      <c r="A907" s="14" t="s">
        <v>1505</v>
      </c>
      <c r="B907" s="14" t="s">
        <v>3001</v>
      </c>
      <c r="C907" s="14" t="s">
        <v>3001</v>
      </c>
      <c r="D907" s="16">
        <v>45673</v>
      </c>
      <c r="E907" s="16"/>
      <c r="F907" s="14" t="s">
        <v>3002</v>
      </c>
      <c r="G907" s="14" t="s">
        <v>2887</v>
      </c>
      <c r="H907" s="14" t="s">
        <v>2888</v>
      </c>
      <c r="I907" s="15">
        <v>12.49</v>
      </c>
      <c r="J907" s="77">
        <v>4</v>
      </c>
      <c r="K907" s="92"/>
    </row>
    <row r="908" spans="1:11" ht="12.5" x14ac:dyDescent="0.25">
      <c r="A908" s="14" t="s">
        <v>1505</v>
      </c>
      <c r="B908" s="14" t="s">
        <v>3003</v>
      </c>
      <c r="C908" s="14" t="s">
        <v>3003</v>
      </c>
      <c r="D908" s="16">
        <v>45679</v>
      </c>
      <c r="E908" s="16"/>
      <c r="F908" s="14" t="s">
        <v>3004</v>
      </c>
      <c r="G908" s="14" t="s">
        <v>2887</v>
      </c>
      <c r="H908" s="14" t="s">
        <v>2888</v>
      </c>
      <c r="I908" s="15">
        <v>12.49</v>
      </c>
      <c r="J908" s="77">
        <v>4</v>
      </c>
      <c r="K908" s="92"/>
    </row>
    <row r="909" spans="1:11" ht="12.5" x14ac:dyDescent="0.25">
      <c r="A909" s="14" t="s">
        <v>1505</v>
      </c>
      <c r="B909" s="14" t="s">
        <v>3005</v>
      </c>
      <c r="C909" s="14" t="s">
        <v>3005</v>
      </c>
      <c r="D909" s="16">
        <v>45681</v>
      </c>
      <c r="E909" s="16"/>
      <c r="F909" s="14" t="s">
        <v>3006</v>
      </c>
      <c r="G909" s="14" t="s">
        <v>2887</v>
      </c>
      <c r="H909" s="14" t="s">
        <v>2888</v>
      </c>
      <c r="I909" s="15">
        <v>12.49</v>
      </c>
      <c r="J909" s="77">
        <v>4</v>
      </c>
      <c r="K909" s="92"/>
    </row>
    <row r="910" spans="1:11" ht="12.5" x14ac:dyDescent="0.25">
      <c r="A910" s="14" t="s">
        <v>1505</v>
      </c>
      <c r="B910" s="14" t="s">
        <v>3007</v>
      </c>
      <c r="C910" s="14" t="s">
        <v>3007</v>
      </c>
      <c r="D910" s="16">
        <v>45684</v>
      </c>
      <c r="E910" s="16"/>
      <c r="F910" s="14" t="s">
        <v>3008</v>
      </c>
      <c r="G910" s="14" t="s">
        <v>2887</v>
      </c>
      <c r="H910" s="14" t="s">
        <v>2888</v>
      </c>
      <c r="I910" s="15">
        <v>12.49</v>
      </c>
      <c r="J910" s="77">
        <v>4</v>
      </c>
      <c r="K910" s="92"/>
    </row>
    <row r="911" spans="1:11" ht="12.5" x14ac:dyDescent="0.25">
      <c r="A911" s="14" t="s">
        <v>1505</v>
      </c>
      <c r="B911" s="14" t="s">
        <v>3009</v>
      </c>
      <c r="C911" s="14" t="s">
        <v>3009</v>
      </c>
      <c r="D911" s="16">
        <v>45686</v>
      </c>
      <c r="E911" s="16"/>
      <c r="F911" s="14" t="s">
        <v>3010</v>
      </c>
      <c r="G911" s="14" t="s">
        <v>2887</v>
      </c>
      <c r="H911" s="14" t="s">
        <v>2888</v>
      </c>
      <c r="I911" s="15">
        <v>12.49</v>
      </c>
      <c r="J911" s="77">
        <v>4</v>
      </c>
      <c r="K911" s="92"/>
    </row>
    <row r="912" spans="1:11" ht="12.5" x14ac:dyDescent="0.25">
      <c r="A912" s="14" t="s">
        <v>1505</v>
      </c>
      <c r="B912" s="14" t="s">
        <v>3011</v>
      </c>
      <c r="C912" s="14" t="s">
        <v>3011</v>
      </c>
      <c r="D912" s="16">
        <v>45686</v>
      </c>
      <c r="E912" s="16"/>
      <c r="F912" s="14" t="s">
        <v>3012</v>
      </c>
      <c r="G912" s="14" t="s">
        <v>2887</v>
      </c>
      <c r="H912" s="14" t="s">
        <v>2888</v>
      </c>
      <c r="I912" s="15">
        <v>12.49</v>
      </c>
      <c r="J912" s="77">
        <v>4</v>
      </c>
      <c r="K912" s="92"/>
    </row>
    <row r="913" spans="1:11" ht="12.5" x14ac:dyDescent="0.25">
      <c r="A913" s="14" t="s">
        <v>1505</v>
      </c>
      <c r="B913" s="14" t="s">
        <v>3013</v>
      </c>
      <c r="C913" s="14" t="s">
        <v>3013</v>
      </c>
      <c r="D913" s="16">
        <v>45688</v>
      </c>
      <c r="E913" s="16"/>
      <c r="F913" s="14" t="s">
        <v>3014</v>
      </c>
      <c r="G913" s="14" t="s">
        <v>2887</v>
      </c>
      <c r="H913" s="14" t="s">
        <v>2888</v>
      </c>
      <c r="I913" s="15">
        <v>12.49</v>
      </c>
      <c r="J913" s="77">
        <v>4</v>
      </c>
      <c r="K913" s="92"/>
    </row>
    <row r="914" spans="1:11" ht="12.5" x14ac:dyDescent="0.25">
      <c r="A914" s="14" t="s">
        <v>1505</v>
      </c>
      <c r="B914" s="14" t="s">
        <v>2744</v>
      </c>
      <c r="C914" s="14" t="s">
        <v>2744</v>
      </c>
      <c r="D914" s="16">
        <v>45688</v>
      </c>
      <c r="E914" s="16"/>
      <c r="F914" s="14" t="s">
        <v>3015</v>
      </c>
      <c r="G914" s="14" t="s">
        <v>1676</v>
      </c>
      <c r="H914" s="14" t="s">
        <v>1677</v>
      </c>
      <c r="I914" s="15">
        <v>12.99</v>
      </c>
      <c r="J914" s="77">
        <v>4</v>
      </c>
      <c r="K914" s="92"/>
    </row>
    <row r="915" spans="1:11" ht="12.5" x14ac:dyDescent="0.25">
      <c r="A915" s="14" t="s">
        <v>1505</v>
      </c>
      <c r="B915" s="14" t="s">
        <v>2752</v>
      </c>
      <c r="C915" s="14" t="s">
        <v>2752</v>
      </c>
      <c r="D915" s="16">
        <v>45688</v>
      </c>
      <c r="E915" s="16"/>
      <c r="F915" s="14" t="s">
        <v>3016</v>
      </c>
      <c r="G915" s="14" t="s">
        <v>2887</v>
      </c>
      <c r="H915" s="14" t="s">
        <v>2888</v>
      </c>
      <c r="I915" s="15">
        <v>12.49</v>
      </c>
      <c r="J915" s="77">
        <v>4</v>
      </c>
      <c r="K915" s="92"/>
    </row>
    <row r="916" spans="1:11" ht="12.5" x14ac:dyDescent="0.25">
      <c r="A916" s="14" t="s">
        <v>1505</v>
      </c>
      <c r="B916" s="14" t="s">
        <v>2777</v>
      </c>
      <c r="C916" s="14" t="s">
        <v>2777</v>
      </c>
      <c r="D916" s="16">
        <v>45688</v>
      </c>
      <c r="E916" s="16"/>
      <c r="F916" s="14" t="s">
        <v>3017</v>
      </c>
      <c r="G916" s="14" t="s">
        <v>1545</v>
      </c>
      <c r="H916" s="14" t="s">
        <v>1546</v>
      </c>
      <c r="I916" s="15">
        <v>5.99</v>
      </c>
      <c r="J916" s="77">
        <v>4</v>
      </c>
      <c r="K916" s="92"/>
    </row>
    <row r="917" spans="1:11" ht="12.5" x14ac:dyDescent="0.25">
      <c r="A917" s="14" t="s">
        <v>1505</v>
      </c>
      <c r="B917" s="14" t="s">
        <v>3018</v>
      </c>
      <c r="C917" s="14" t="s">
        <v>3018</v>
      </c>
      <c r="D917" s="16">
        <v>45707</v>
      </c>
      <c r="E917" s="16"/>
      <c r="F917" s="14" t="s">
        <v>3019</v>
      </c>
      <c r="G917" s="14" t="s">
        <v>3020</v>
      </c>
      <c r="H917" s="14" t="s">
        <v>3021</v>
      </c>
      <c r="I917" s="15">
        <v>30.45</v>
      </c>
      <c r="J917" s="77">
        <v>4</v>
      </c>
      <c r="K917" s="92"/>
    </row>
    <row r="918" spans="1:11" ht="12.5" x14ac:dyDescent="0.25">
      <c r="A918" s="14" t="s">
        <v>1505</v>
      </c>
      <c r="B918" s="14" t="s">
        <v>2809</v>
      </c>
      <c r="C918" s="14" t="s">
        <v>2809</v>
      </c>
      <c r="D918" s="16">
        <v>45716</v>
      </c>
      <c r="E918" s="16"/>
      <c r="F918" s="14" t="s">
        <v>3022</v>
      </c>
      <c r="G918" s="14" t="s">
        <v>1676</v>
      </c>
      <c r="H918" s="14" t="s">
        <v>1677</v>
      </c>
      <c r="I918" s="15">
        <v>9.99</v>
      </c>
      <c r="J918" s="77">
        <v>4</v>
      </c>
      <c r="K918" s="92"/>
    </row>
    <row r="919" spans="1:11" ht="12.5" x14ac:dyDescent="0.25">
      <c r="A919" s="14" t="s">
        <v>1505</v>
      </c>
      <c r="B919" s="14" t="s">
        <v>3023</v>
      </c>
      <c r="C919" s="14" t="s">
        <v>3023</v>
      </c>
      <c r="D919" s="16">
        <v>45716</v>
      </c>
      <c r="E919" s="16"/>
      <c r="F919" s="14" t="s">
        <v>3024</v>
      </c>
      <c r="G919" s="14" t="s">
        <v>1676</v>
      </c>
      <c r="H919" s="14" t="s">
        <v>1677</v>
      </c>
      <c r="I919" s="15">
        <v>9.99</v>
      </c>
      <c r="J919" s="77">
        <v>4</v>
      </c>
      <c r="K919" s="92"/>
    </row>
    <row r="920" spans="1:11" ht="12.5" x14ac:dyDescent="0.25">
      <c r="A920" s="14" t="s">
        <v>1505</v>
      </c>
      <c r="B920" s="14" t="s">
        <v>2822</v>
      </c>
      <c r="C920" s="14" t="s">
        <v>2822</v>
      </c>
      <c r="D920" s="16">
        <v>45716</v>
      </c>
      <c r="E920" s="16"/>
      <c r="F920" s="14" t="s">
        <v>3025</v>
      </c>
      <c r="G920" s="14" t="s">
        <v>2167</v>
      </c>
      <c r="H920" s="14" t="s">
        <v>2168</v>
      </c>
      <c r="I920" s="15">
        <v>12.49</v>
      </c>
      <c r="J920" s="77">
        <v>4</v>
      </c>
      <c r="K920" s="92"/>
    </row>
    <row r="921" spans="1:11" ht="12.5" x14ac:dyDescent="0.25">
      <c r="A921" s="14" t="s">
        <v>1505</v>
      </c>
      <c r="B921" s="14" t="s">
        <v>3026</v>
      </c>
      <c r="C921" s="14" t="s">
        <v>3026</v>
      </c>
      <c r="D921" s="16">
        <v>45757</v>
      </c>
      <c r="E921" s="16"/>
      <c r="F921" s="14" t="s">
        <v>3027</v>
      </c>
      <c r="G921" s="14" t="s">
        <v>3020</v>
      </c>
      <c r="H921" s="14" t="s">
        <v>3021</v>
      </c>
      <c r="I921" s="15">
        <v>40</v>
      </c>
      <c r="J921" s="77">
        <v>4</v>
      </c>
      <c r="K921" s="92"/>
    </row>
    <row r="922" spans="1:11" ht="12.5" x14ac:dyDescent="0.25">
      <c r="A922" s="14" t="s">
        <v>1505</v>
      </c>
      <c r="B922" s="14" t="s">
        <v>2866</v>
      </c>
      <c r="C922" s="14" t="s">
        <v>2866</v>
      </c>
      <c r="D922" s="16">
        <v>45777</v>
      </c>
      <c r="E922" s="16"/>
      <c r="F922" s="14" t="s">
        <v>3015</v>
      </c>
      <c r="G922" s="14" t="s">
        <v>1676</v>
      </c>
      <c r="H922" s="14" t="s">
        <v>1677</v>
      </c>
      <c r="I922" s="15">
        <v>13</v>
      </c>
      <c r="J922" s="77">
        <v>4</v>
      </c>
      <c r="K922" s="92"/>
    </row>
    <row r="923" spans="1:11" ht="12.5" x14ac:dyDescent="0.25">
      <c r="A923" s="14" t="s">
        <v>1505</v>
      </c>
      <c r="B923" s="14" t="s">
        <v>2872</v>
      </c>
      <c r="C923" s="14" t="s">
        <v>2872</v>
      </c>
      <c r="D923" s="16">
        <v>45777</v>
      </c>
      <c r="E923" s="16"/>
      <c r="F923" s="14" t="s">
        <v>3028</v>
      </c>
      <c r="G923" s="14" t="s">
        <v>1676</v>
      </c>
      <c r="H923" s="14" t="s">
        <v>1677</v>
      </c>
      <c r="I923" s="15">
        <v>5.99</v>
      </c>
      <c r="J923" s="77">
        <v>4</v>
      </c>
      <c r="K923" s="92"/>
    </row>
    <row r="924" spans="1:11" ht="12.5" x14ac:dyDescent="0.25">
      <c r="A924" s="14" t="s">
        <v>1505</v>
      </c>
      <c r="B924" s="14" t="s">
        <v>2910</v>
      </c>
      <c r="C924" s="14" t="s">
        <v>2910</v>
      </c>
      <c r="D924" s="16">
        <v>45792</v>
      </c>
      <c r="E924" s="16"/>
      <c r="F924" s="14" t="s">
        <v>3029</v>
      </c>
      <c r="G924" s="14" t="s">
        <v>1545</v>
      </c>
      <c r="H924" s="14" t="s">
        <v>1546</v>
      </c>
      <c r="I924" s="15">
        <v>6</v>
      </c>
      <c r="J924" s="77">
        <v>4</v>
      </c>
      <c r="K924" s="92"/>
    </row>
    <row r="925" spans="1:11" ht="12.5" x14ac:dyDescent="0.25">
      <c r="A925" s="14" t="s">
        <v>1505</v>
      </c>
      <c r="B925" s="14" t="s">
        <v>3030</v>
      </c>
      <c r="C925" s="14" t="s">
        <v>3030</v>
      </c>
      <c r="D925" s="16">
        <v>45805</v>
      </c>
      <c r="E925" s="16"/>
      <c r="F925" s="14" t="s">
        <v>3004</v>
      </c>
      <c r="G925" s="14">
        <v>0</v>
      </c>
      <c r="H925" s="14" t="s">
        <v>3031</v>
      </c>
      <c r="I925" s="15">
        <v>5.99</v>
      </c>
      <c r="J925" s="77">
        <v>4</v>
      </c>
      <c r="K925" s="92"/>
    </row>
    <row r="926" spans="1:11" ht="12.5" x14ac:dyDescent="0.25">
      <c r="A926" s="14" t="s">
        <v>1505</v>
      </c>
      <c r="B926" s="14" t="s">
        <v>3032</v>
      </c>
      <c r="C926" s="14" t="s">
        <v>3032</v>
      </c>
      <c r="D926" s="16">
        <v>45807</v>
      </c>
      <c r="E926" s="16"/>
      <c r="F926" s="14" t="s">
        <v>3033</v>
      </c>
      <c r="G926" s="14" t="s">
        <v>2887</v>
      </c>
      <c r="H926" s="14" t="s">
        <v>2888</v>
      </c>
      <c r="I926" s="15">
        <v>12.5</v>
      </c>
      <c r="J926" s="77">
        <v>4</v>
      </c>
      <c r="K926" s="92"/>
    </row>
    <row r="927" spans="1:11" ht="12.5" x14ac:dyDescent="0.25">
      <c r="A927" s="14" t="s">
        <v>1505</v>
      </c>
      <c r="B927" s="14" t="s">
        <v>2916</v>
      </c>
      <c r="C927" s="14" t="s">
        <v>2916</v>
      </c>
      <c r="D927" s="16">
        <v>45808</v>
      </c>
      <c r="E927" s="16"/>
      <c r="F927" s="14" t="s">
        <v>3034</v>
      </c>
      <c r="G927" s="14" t="s">
        <v>1676</v>
      </c>
      <c r="H927" s="14" t="s">
        <v>1677</v>
      </c>
      <c r="I927" s="15">
        <v>12.99</v>
      </c>
      <c r="J927" s="77">
        <v>4</v>
      </c>
      <c r="K927" s="92"/>
    </row>
    <row r="928" spans="1:11" ht="12.5" x14ac:dyDescent="0.25">
      <c r="A928" s="14" t="s">
        <v>1505</v>
      </c>
      <c r="B928" s="14" t="s">
        <v>3035</v>
      </c>
      <c r="C928" s="14" t="s">
        <v>3035</v>
      </c>
      <c r="D928" s="16">
        <v>45831</v>
      </c>
      <c r="E928" s="16"/>
      <c r="F928" s="14" t="s">
        <v>3006</v>
      </c>
      <c r="G928" s="14" t="s">
        <v>2887</v>
      </c>
      <c r="H928" s="14" t="s">
        <v>2888</v>
      </c>
      <c r="I928" s="15">
        <v>12.5</v>
      </c>
      <c r="J928" s="77">
        <v>4</v>
      </c>
      <c r="K928" s="92"/>
    </row>
    <row r="929" spans="1:11" ht="12.5" x14ac:dyDescent="0.25">
      <c r="A929" s="14" t="s">
        <v>1505</v>
      </c>
      <c r="B929" s="14" t="s">
        <v>3036</v>
      </c>
      <c r="C929" s="14" t="s">
        <v>3036</v>
      </c>
      <c r="D929" s="16">
        <v>45832</v>
      </c>
      <c r="E929" s="16"/>
      <c r="F929" s="14" t="s">
        <v>3037</v>
      </c>
      <c r="G929" s="14" t="s">
        <v>2887</v>
      </c>
      <c r="H929" s="14" t="s">
        <v>2888</v>
      </c>
      <c r="I929" s="15">
        <v>12.5</v>
      </c>
      <c r="J929" s="77">
        <v>4</v>
      </c>
      <c r="K929" s="92"/>
    </row>
    <row r="930" spans="1:11" ht="12.5" x14ac:dyDescent="0.25">
      <c r="A930" s="14" t="s">
        <v>1505</v>
      </c>
      <c r="B930" s="14" t="s">
        <v>3038</v>
      </c>
      <c r="C930" s="14" t="s">
        <v>3038</v>
      </c>
      <c r="D930" s="16">
        <v>45838</v>
      </c>
      <c r="E930" s="16"/>
      <c r="F930" s="14" t="s">
        <v>3039</v>
      </c>
      <c r="G930" s="14" t="s">
        <v>1676</v>
      </c>
      <c r="H930" s="14" t="s">
        <v>1677</v>
      </c>
      <c r="I930" s="15">
        <v>5.99</v>
      </c>
      <c r="J930" s="77">
        <v>4</v>
      </c>
      <c r="K930" s="92"/>
    </row>
    <row r="931" spans="1:11" ht="12.5" x14ac:dyDescent="0.25">
      <c r="A931" s="14" t="s">
        <v>1505</v>
      </c>
      <c r="B931" s="14" t="s">
        <v>3040</v>
      </c>
      <c r="C931" s="14" t="s">
        <v>3040</v>
      </c>
      <c r="D931" s="16">
        <v>45838</v>
      </c>
      <c r="E931" s="16"/>
      <c r="F931" s="14" t="s">
        <v>3004</v>
      </c>
      <c r="G931" s="14" t="s">
        <v>2887</v>
      </c>
      <c r="H931" s="14" t="s">
        <v>2888</v>
      </c>
      <c r="I931" s="15">
        <v>12.5</v>
      </c>
      <c r="J931" s="77">
        <v>4</v>
      </c>
      <c r="K931" s="92"/>
    </row>
    <row r="932" spans="1:11" ht="12.5" x14ac:dyDescent="0.25">
      <c r="A932" s="14" t="s">
        <v>1505</v>
      </c>
      <c r="B932" s="14" t="s">
        <v>2965</v>
      </c>
      <c r="C932" s="14" t="s">
        <v>2965</v>
      </c>
      <c r="D932" s="16">
        <v>45838</v>
      </c>
      <c r="E932" s="16"/>
      <c r="F932" s="14" t="s">
        <v>3033</v>
      </c>
      <c r="G932" s="14" t="s">
        <v>2887</v>
      </c>
      <c r="H932" s="14" t="s">
        <v>2888</v>
      </c>
      <c r="I932" s="15">
        <v>12.5</v>
      </c>
      <c r="J932" s="77">
        <v>4</v>
      </c>
      <c r="K932" s="92"/>
    </row>
    <row r="933" spans="1:11" ht="12.5" x14ac:dyDescent="0.25">
      <c r="A933" s="14" t="s">
        <v>1505</v>
      </c>
      <c r="B933" s="14" t="s">
        <v>2838</v>
      </c>
      <c r="C933" s="14" t="s">
        <v>2838</v>
      </c>
      <c r="D933" s="16">
        <v>45747</v>
      </c>
      <c r="E933" s="16"/>
      <c r="F933" s="14" t="s">
        <v>3041</v>
      </c>
      <c r="G933" s="14" t="s">
        <v>3042</v>
      </c>
      <c r="H933" s="14" t="s">
        <v>3043</v>
      </c>
      <c r="I933" s="15">
        <v>4</v>
      </c>
      <c r="J933" s="77">
        <v>4</v>
      </c>
      <c r="K933" s="92"/>
    </row>
    <row r="934" spans="1:11" ht="12.5" x14ac:dyDescent="0.25">
      <c r="A934" s="14" t="s">
        <v>1505</v>
      </c>
      <c r="B934" s="14" t="s">
        <v>2838</v>
      </c>
      <c r="C934" s="14" t="s">
        <v>2838</v>
      </c>
      <c r="D934" s="16">
        <v>45747</v>
      </c>
      <c r="E934" s="16"/>
      <c r="F934" s="14" t="s">
        <v>3041</v>
      </c>
      <c r="G934" s="14" t="s">
        <v>3044</v>
      </c>
      <c r="H934" s="14" t="s">
        <v>3045</v>
      </c>
      <c r="I934" s="15">
        <v>7.5</v>
      </c>
      <c r="J934" s="77">
        <v>4</v>
      </c>
      <c r="K934" s="92"/>
    </row>
    <row r="935" spans="1:11" ht="12.5" x14ac:dyDescent="0.25">
      <c r="A935" s="14" t="s">
        <v>1505</v>
      </c>
      <c r="B935" s="14" t="s">
        <v>3046</v>
      </c>
      <c r="C935" s="14" t="s">
        <v>3046</v>
      </c>
      <c r="D935" s="16">
        <v>45772</v>
      </c>
      <c r="E935" s="16"/>
      <c r="F935" s="14" t="s">
        <v>3047</v>
      </c>
      <c r="G935" s="14" t="s">
        <v>3048</v>
      </c>
      <c r="H935" s="14" t="s">
        <v>3049</v>
      </c>
      <c r="I935" s="15">
        <v>6</v>
      </c>
      <c r="J935" s="77">
        <v>4</v>
      </c>
      <c r="K935" s="92"/>
    </row>
    <row r="936" spans="1:11" ht="12.5" x14ac:dyDescent="0.25">
      <c r="A936" s="14" t="s">
        <v>1505</v>
      </c>
      <c r="B936" s="14" t="s">
        <v>2869</v>
      </c>
      <c r="C936" s="14" t="s">
        <v>2869</v>
      </c>
      <c r="D936" s="16">
        <v>45777</v>
      </c>
      <c r="E936" s="16"/>
      <c r="F936" s="14" t="s">
        <v>3041</v>
      </c>
      <c r="G936" s="14" t="s">
        <v>3042</v>
      </c>
      <c r="H936" s="14" t="s">
        <v>3043</v>
      </c>
      <c r="I936" s="15">
        <v>20</v>
      </c>
      <c r="J936" s="77">
        <v>4</v>
      </c>
      <c r="K936" s="92"/>
    </row>
    <row r="937" spans="1:11" ht="12.5" x14ac:dyDescent="0.25">
      <c r="A937" s="14" t="s">
        <v>1505</v>
      </c>
      <c r="B937" s="14" t="s">
        <v>2869</v>
      </c>
      <c r="C937" s="14" t="s">
        <v>2869</v>
      </c>
      <c r="D937" s="16">
        <v>45777</v>
      </c>
      <c r="E937" s="16"/>
      <c r="F937" s="14" t="s">
        <v>3041</v>
      </c>
      <c r="G937" s="14" t="s">
        <v>3050</v>
      </c>
      <c r="H937" s="14" t="s">
        <v>3051</v>
      </c>
      <c r="I937" s="15">
        <v>1</v>
      </c>
      <c r="J937" s="77">
        <v>4</v>
      </c>
      <c r="K937" s="92"/>
    </row>
    <row r="938" spans="1:11" ht="12.5" x14ac:dyDescent="0.25">
      <c r="A938" s="14" t="s">
        <v>1505</v>
      </c>
      <c r="B938" s="14" t="s">
        <v>3052</v>
      </c>
      <c r="C938" s="14" t="s">
        <v>3052</v>
      </c>
      <c r="D938" s="16">
        <v>45809</v>
      </c>
      <c r="E938" s="16"/>
      <c r="F938" s="14" t="s">
        <v>3053</v>
      </c>
      <c r="G938" s="14">
        <v>0</v>
      </c>
      <c r="H938" s="14" t="s">
        <v>1669</v>
      </c>
      <c r="I938" s="15">
        <v>5.9</v>
      </c>
      <c r="J938" s="77">
        <v>4</v>
      </c>
      <c r="K938" s="92"/>
    </row>
    <row r="939" spans="1:11" ht="12.5" x14ac:dyDescent="0.25">
      <c r="A939" s="14" t="s">
        <v>1505</v>
      </c>
      <c r="B939" s="14" t="s">
        <v>3054</v>
      </c>
      <c r="C939" s="14" t="s">
        <v>3054</v>
      </c>
      <c r="D939" s="16">
        <v>45680</v>
      </c>
      <c r="E939" s="16"/>
      <c r="F939" s="14" t="s">
        <v>3055</v>
      </c>
      <c r="G939" s="14" t="s">
        <v>2887</v>
      </c>
      <c r="H939" s="14" t="s">
        <v>2888</v>
      </c>
      <c r="I939" s="15">
        <v>103.8</v>
      </c>
      <c r="J939" s="77">
        <v>4</v>
      </c>
      <c r="K939" s="92"/>
    </row>
    <row r="940" spans="1:11" ht="12.5" x14ac:dyDescent="0.25">
      <c r="A940" s="14" t="s">
        <v>1505</v>
      </c>
      <c r="B940" s="14" t="s">
        <v>3054</v>
      </c>
      <c r="C940" s="14" t="s">
        <v>3054</v>
      </c>
      <c r="D940" s="16">
        <v>45680</v>
      </c>
      <c r="E940" s="16"/>
      <c r="F940" s="14" t="s">
        <v>3056</v>
      </c>
      <c r="G940" s="14" t="s">
        <v>2887</v>
      </c>
      <c r="H940" s="14" t="s">
        <v>2888</v>
      </c>
      <c r="I940" s="15">
        <v>103.8</v>
      </c>
      <c r="J940" s="77">
        <v>4</v>
      </c>
      <c r="K940" s="92"/>
    </row>
    <row r="941" spans="1:11" ht="12.5" x14ac:dyDescent="0.25">
      <c r="A941" s="14" t="s">
        <v>1505</v>
      </c>
      <c r="B941" s="14" t="s">
        <v>3054</v>
      </c>
      <c r="C941" s="14" t="s">
        <v>3054</v>
      </c>
      <c r="D941" s="16">
        <v>45680</v>
      </c>
      <c r="E941" s="16"/>
      <c r="F941" s="14" t="s">
        <v>3057</v>
      </c>
      <c r="G941" s="14" t="s">
        <v>2887</v>
      </c>
      <c r="H941" s="14" t="s">
        <v>2888</v>
      </c>
      <c r="I941" s="15">
        <v>103.8</v>
      </c>
      <c r="J941" s="77">
        <v>4</v>
      </c>
      <c r="K941" s="92"/>
    </row>
    <row r="942" spans="1:11" ht="12.5" x14ac:dyDescent="0.25">
      <c r="A942" s="14" t="s">
        <v>1505</v>
      </c>
      <c r="B942" s="14" t="s">
        <v>3054</v>
      </c>
      <c r="C942" s="14" t="s">
        <v>3054</v>
      </c>
      <c r="D942" s="16">
        <v>45680</v>
      </c>
      <c r="E942" s="16"/>
      <c r="F942" s="14" t="s">
        <v>3058</v>
      </c>
      <c r="G942" s="14" t="s">
        <v>2887</v>
      </c>
      <c r="H942" s="14" t="s">
        <v>2888</v>
      </c>
      <c r="I942" s="15">
        <v>103.8</v>
      </c>
      <c r="J942" s="77">
        <v>4</v>
      </c>
      <c r="K942" s="92"/>
    </row>
    <row r="943" spans="1:11" ht="12.5" x14ac:dyDescent="0.25">
      <c r="A943" s="14" t="s">
        <v>1505</v>
      </c>
      <c r="B943" s="14" t="s">
        <v>3054</v>
      </c>
      <c r="C943" s="14" t="s">
        <v>3054</v>
      </c>
      <c r="D943" s="16">
        <v>45680</v>
      </c>
      <c r="E943" s="16"/>
      <c r="F943" s="14" t="s">
        <v>3059</v>
      </c>
      <c r="G943" s="14" t="s">
        <v>2887</v>
      </c>
      <c r="H943" s="14" t="s">
        <v>2888</v>
      </c>
      <c r="I943" s="15">
        <v>103.8</v>
      </c>
      <c r="J943" s="77">
        <v>4</v>
      </c>
      <c r="K943" s="92"/>
    </row>
    <row r="944" spans="1:11" ht="12.5" x14ac:dyDescent="0.25">
      <c r="A944" s="14" t="s">
        <v>1505</v>
      </c>
      <c r="B944" s="14" t="s">
        <v>3054</v>
      </c>
      <c r="C944" s="14" t="s">
        <v>3054</v>
      </c>
      <c r="D944" s="16">
        <v>45680</v>
      </c>
      <c r="E944" s="16"/>
      <c r="F944" s="14" t="s">
        <v>3060</v>
      </c>
      <c r="G944" s="14" t="s">
        <v>2887</v>
      </c>
      <c r="H944" s="14" t="s">
        <v>2888</v>
      </c>
      <c r="I944" s="15">
        <v>103.8</v>
      </c>
      <c r="J944" s="77">
        <v>4</v>
      </c>
      <c r="K944" s="92"/>
    </row>
    <row r="945" spans="1:11" ht="12.5" x14ac:dyDescent="0.25">
      <c r="A945" s="14" t="s">
        <v>1505</v>
      </c>
      <c r="B945" s="14" t="s">
        <v>3054</v>
      </c>
      <c r="C945" s="14" t="s">
        <v>3054</v>
      </c>
      <c r="D945" s="16">
        <v>45680</v>
      </c>
      <c r="E945" s="16"/>
      <c r="F945" s="14" t="s">
        <v>3061</v>
      </c>
      <c r="G945" s="14" t="s">
        <v>2887</v>
      </c>
      <c r="H945" s="14" t="s">
        <v>2888</v>
      </c>
      <c r="I945" s="15">
        <v>103.8</v>
      </c>
      <c r="J945" s="77">
        <v>4</v>
      </c>
      <c r="K945" s="92"/>
    </row>
    <row r="946" spans="1:11" ht="12.5" x14ac:dyDescent="0.25">
      <c r="A946" s="14" t="s">
        <v>1505</v>
      </c>
      <c r="B946" s="14" t="s">
        <v>3062</v>
      </c>
      <c r="C946" s="14" t="s">
        <v>3062</v>
      </c>
      <c r="D946" s="16">
        <v>45686</v>
      </c>
      <c r="E946" s="16"/>
      <c r="F946" s="14" t="s">
        <v>3063</v>
      </c>
      <c r="G946" s="14">
        <v>0</v>
      </c>
      <c r="H946" s="14" t="s">
        <v>3031</v>
      </c>
      <c r="I946" s="15">
        <v>103.8</v>
      </c>
      <c r="J946" s="77">
        <v>4</v>
      </c>
      <c r="K946" s="92"/>
    </row>
    <row r="947" spans="1:11" ht="12.5" x14ac:dyDescent="0.25">
      <c r="A947" s="14" t="s">
        <v>1505</v>
      </c>
      <c r="B947" s="14" t="s">
        <v>3062</v>
      </c>
      <c r="C947" s="14" t="s">
        <v>3062</v>
      </c>
      <c r="D947" s="16">
        <v>45686</v>
      </c>
      <c r="E947" s="16"/>
      <c r="F947" s="14" t="s">
        <v>3064</v>
      </c>
      <c r="G947" s="14">
        <v>0</v>
      </c>
      <c r="H947" s="14" t="s">
        <v>3031</v>
      </c>
      <c r="I947" s="15">
        <v>103.8</v>
      </c>
      <c r="J947" s="77">
        <v>4</v>
      </c>
      <c r="K947" s="92"/>
    </row>
    <row r="948" spans="1:11" ht="12.5" x14ac:dyDescent="0.25">
      <c r="A948" s="14" t="s">
        <v>1505</v>
      </c>
      <c r="B948" s="14" t="s">
        <v>3065</v>
      </c>
      <c r="C948" s="14" t="s">
        <v>3065</v>
      </c>
      <c r="D948" s="16">
        <v>45772</v>
      </c>
      <c r="E948" s="16"/>
      <c r="F948" s="14" t="s">
        <v>3066</v>
      </c>
      <c r="G948" s="14" t="s">
        <v>2887</v>
      </c>
      <c r="H948" s="14" t="s">
        <v>2888</v>
      </c>
      <c r="I948" s="15">
        <v>103.8</v>
      </c>
      <c r="J948" s="77">
        <v>4</v>
      </c>
      <c r="K948" s="92"/>
    </row>
    <row r="949" spans="1:11" ht="12.5" x14ac:dyDescent="0.25">
      <c r="A949" s="14" t="s">
        <v>1505</v>
      </c>
      <c r="B949" s="14" t="s">
        <v>3067</v>
      </c>
      <c r="C949" s="14">
        <v>62530498</v>
      </c>
      <c r="D949" s="16">
        <v>45777</v>
      </c>
      <c r="E949" s="16"/>
      <c r="F949" s="14" t="s">
        <v>3068</v>
      </c>
      <c r="G949" s="14" t="s">
        <v>3069</v>
      </c>
      <c r="H949" s="14" t="s">
        <v>3070</v>
      </c>
      <c r="I949" s="15">
        <v>531.74</v>
      </c>
      <c r="J949" s="77">
        <v>4</v>
      </c>
      <c r="K949" s="92"/>
    </row>
    <row r="950" spans="1:11" ht="12.5" x14ac:dyDescent="0.25">
      <c r="A950" s="14" t="s">
        <v>1505</v>
      </c>
      <c r="B950" s="14" t="s">
        <v>3071</v>
      </c>
      <c r="C950" s="14">
        <v>2025029</v>
      </c>
      <c r="D950" s="16">
        <v>45790</v>
      </c>
      <c r="E950" s="16"/>
      <c r="F950" s="14" t="s">
        <v>3072</v>
      </c>
      <c r="G950" s="14" t="s">
        <v>2667</v>
      </c>
      <c r="H950" s="14" t="s">
        <v>2668</v>
      </c>
      <c r="I950" s="15">
        <v>115</v>
      </c>
      <c r="J950" s="77">
        <v>4</v>
      </c>
      <c r="K950" s="92"/>
    </row>
    <row r="951" spans="1:11" ht="12.5" x14ac:dyDescent="0.25">
      <c r="A951" s="14" t="s">
        <v>1505</v>
      </c>
      <c r="B951" s="14" t="s">
        <v>3073</v>
      </c>
      <c r="C951" s="14">
        <v>2025012</v>
      </c>
      <c r="D951" s="16">
        <v>45715</v>
      </c>
      <c r="E951" s="16"/>
      <c r="F951" s="14" t="s">
        <v>3074</v>
      </c>
      <c r="G951" s="14" t="s">
        <v>2667</v>
      </c>
      <c r="H951" s="14" t="s">
        <v>2668</v>
      </c>
      <c r="I951" s="15">
        <v>770</v>
      </c>
      <c r="J951" s="77">
        <v>4</v>
      </c>
      <c r="K951" s="92"/>
    </row>
    <row r="952" spans="1:11" ht="12.5" x14ac:dyDescent="0.25">
      <c r="A952" s="14" t="s">
        <v>1505</v>
      </c>
      <c r="B952" s="14" t="s">
        <v>3075</v>
      </c>
      <c r="C952" s="14">
        <v>2025006</v>
      </c>
      <c r="D952" s="16">
        <v>45776</v>
      </c>
      <c r="E952" s="16"/>
      <c r="F952" s="14" t="s">
        <v>3076</v>
      </c>
      <c r="G952" s="14" t="s">
        <v>2667</v>
      </c>
      <c r="H952" s="14" t="s">
        <v>2668</v>
      </c>
      <c r="I952" s="15">
        <v>330</v>
      </c>
      <c r="J952" s="77">
        <v>4</v>
      </c>
      <c r="K952" s="92"/>
    </row>
    <row r="953" spans="1:11" ht="12.5" x14ac:dyDescent="0.25">
      <c r="A953" s="14" t="s">
        <v>1505</v>
      </c>
      <c r="B953" s="14" t="s">
        <v>3077</v>
      </c>
      <c r="C953" s="14">
        <v>2025013</v>
      </c>
      <c r="D953" s="16">
        <v>45776</v>
      </c>
      <c r="E953" s="16"/>
      <c r="F953" s="14" t="s">
        <v>3078</v>
      </c>
      <c r="G953" s="14" t="s">
        <v>2667</v>
      </c>
      <c r="H953" s="14" t="s">
        <v>2668</v>
      </c>
      <c r="I953" s="15">
        <v>1630</v>
      </c>
      <c r="J953" s="77">
        <v>4</v>
      </c>
      <c r="K953" s="92"/>
    </row>
    <row r="954" spans="1:11" ht="12.5" x14ac:dyDescent="0.25">
      <c r="A954" s="14" t="s">
        <v>1505</v>
      </c>
      <c r="B954" s="14" t="s">
        <v>3079</v>
      </c>
      <c r="C954" s="14">
        <v>2025015</v>
      </c>
      <c r="D954" s="16">
        <v>45777</v>
      </c>
      <c r="E954" s="16"/>
      <c r="F954" s="14" t="s">
        <v>3080</v>
      </c>
      <c r="G954" s="14" t="s">
        <v>2667</v>
      </c>
      <c r="H954" s="14" t="s">
        <v>2668</v>
      </c>
      <c r="I954" s="15">
        <v>1040</v>
      </c>
      <c r="J954" s="77">
        <v>4</v>
      </c>
      <c r="K954" s="92"/>
    </row>
    <row r="955" spans="1:11" ht="12.5" x14ac:dyDescent="0.25">
      <c r="A955" s="14" t="s">
        <v>1505</v>
      </c>
      <c r="B955" s="14" t="s">
        <v>3067</v>
      </c>
      <c r="C955" s="14">
        <v>62530498</v>
      </c>
      <c r="D955" s="16">
        <v>45777</v>
      </c>
      <c r="E955" s="16"/>
      <c r="F955" s="14" t="s">
        <v>3081</v>
      </c>
      <c r="G955" s="14" t="s">
        <v>3069</v>
      </c>
      <c r="H955" s="14" t="s">
        <v>3070</v>
      </c>
      <c r="I955" s="15">
        <v>265.83999999999997</v>
      </c>
      <c r="J955" s="77">
        <v>4</v>
      </c>
      <c r="K955" s="92"/>
    </row>
    <row r="956" spans="1:11" ht="12.5" x14ac:dyDescent="0.25">
      <c r="A956" s="14" t="s">
        <v>1505</v>
      </c>
      <c r="B956" s="14" t="s">
        <v>3082</v>
      </c>
      <c r="C956" s="14">
        <v>2025018</v>
      </c>
      <c r="D956" s="16">
        <v>45777</v>
      </c>
      <c r="E956" s="16"/>
      <c r="F956" s="14" t="s">
        <v>3074</v>
      </c>
      <c r="G956" s="14" t="s">
        <v>2667</v>
      </c>
      <c r="H956" s="14" t="s">
        <v>2668</v>
      </c>
      <c r="I956" s="15">
        <v>730</v>
      </c>
      <c r="J956" s="77">
        <v>4</v>
      </c>
      <c r="K956" s="92"/>
    </row>
    <row r="957" spans="1:11" ht="12.5" x14ac:dyDescent="0.25">
      <c r="A957" s="14" t="s">
        <v>1505</v>
      </c>
      <c r="B957" s="14" t="s">
        <v>3083</v>
      </c>
      <c r="C957" s="14">
        <v>2025017</v>
      </c>
      <c r="D957" s="16">
        <v>45777</v>
      </c>
      <c r="E957" s="16"/>
      <c r="F957" s="14" t="s">
        <v>3084</v>
      </c>
      <c r="G957" s="14" t="s">
        <v>2667</v>
      </c>
      <c r="H957" s="14" t="s">
        <v>2668</v>
      </c>
      <c r="I957" s="15">
        <v>150</v>
      </c>
      <c r="J957" s="77">
        <v>4</v>
      </c>
      <c r="K957" s="92"/>
    </row>
    <row r="958" spans="1:11" ht="12.5" x14ac:dyDescent="0.25">
      <c r="A958" s="14" t="s">
        <v>1505</v>
      </c>
      <c r="B958" s="14" t="s">
        <v>3085</v>
      </c>
      <c r="C958" s="14">
        <v>2025022</v>
      </c>
      <c r="D958" s="16">
        <v>45777</v>
      </c>
      <c r="E958" s="16"/>
      <c r="F958" s="14" t="s">
        <v>3080</v>
      </c>
      <c r="G958" s="14" t="s">
        <v>2667</v>
      </c>
      <c r="H958" s="14" t="s">
        <v>2668</v>
      </c>
      <c r="I958" s="15">
        <v>820</v>
      </c>
      <c r="J958" s="77">
        <v>4</v>
      </c>
      <c r="K958" s="92"/>
    </row>
    <row r="959" spans="1:11" ht="12.5" x14ac:dyDescent="0.25">
      <c r="A959" s="14" t="s">
        <v>1505</v>
      </c>
      <c r="B959" s="14" t="s">
        <v>3085</v>
      </c>
      <c r="C959" s="14">
        <v>2025022</v>
      </c>
      <c r="D959" s="16">
        <v>45777</v>
      </c>
      <c r="E959" s="16"/>
      <c r="F959" s="14" t="s">
        <v>3076</v>
      </c>
      <c r="G959" s="14" t="s">
        <v>2667</v>
      </c>
      <c r="H959" s="14" t="s">
        <v>2668</v>
      </c>
      <c r="I959" s="15">
        <v>83</v>
      </c>
      <c r="J959" s="77">
        <v>4</v>
      </c>
      <c r="K959" s="92"/>
    </row>
    <row r="960" spans="1:11" ht="12.5" x14ac:dyDescent="0.25">
      <c r="A960" s="14" t="s">
        <v>1505</v>
      </c>
      <c r="B960" s="14" t="s">
        <v>3085</v>
      </c>
      <c r="C960" s="14">
        <v>2025022</v>
      </c>
      <c r="D960" s="16">
        <v>45777</v>
      </c>
      <c r="E960" s="16"/>
      <c r="F960" s="14" t="s">
        <v>3086</v>
      </c>
      <c r="G960" s="14" t="s">
        <v>2667</v>
      </c>
      <c r="H960" s="14" t="s">
        <v>2668</v>
      </c>
      <c r="I960" s="15">
        <v>69</v>
      </c>
      <c r="J960" s="77">
        <v>4</v>
      </c>
      <c r="K960" s="92"/>
    </row>
    <row r="961" spans="1:11" ht="12.5" x14ac:dyDescent="0.25">
      <c r="A961" s="14" t="s">
        <v>1505</v>
      </c>
      <c r="B961" s="14" t="s">
        <v>3087</v>
      </c>
      <c r="C961" s="14">
        <v>2025025</v>
      </c>
      <c r="D961" s="16">
        <v>45791</v>
      </c>
      <c r="E961" s="16"/>
      <c r="F961" s="14" t="s">
        <v>3088</v>
      </c>
      <c r="G961" s="14" t="s">
        <v>2667</v>
      </c>
      <c r="H961" s="14" t="s">
        <v>2668</v>
      </c>
      <c r="I961" s="15">
        <v>66</v>
      </c>
      <c r="J961" s="77">
        <v>4</v>
      </c>
      <c r="K961" s="92"/>
    </row>
    <row r="962" spans="1:11" ht="12.5" x14ac:dyDescent="0.25">
      <c r="A962" s="14" t="s">
        <v>1505</v>
      </c>
      <c r="B962" s="14" t="s">
        <v>3089</v>
      </c>
      <c r="C962" s="14">
        <v>2025023</v>
      </c>
      <c r="D962" s="16">
        <v>45791</v>
      </c>
      <c r="E962" s="16"/>
      <c r="F962" s="14" t="s">
        <v>3086</v>
      </c>
      <c r="G962" s="14" t="s">
        <v>2667</v>
      </c>
      <c r="H962" s="14" t="s">
        <v>2668</v>
      </c>
      <c r="I962" s="15">
        <v>370</v>
      </c>
      <c r="J962" s="77">
        <v>4</v>
      </c>
      <c r="K962" s="92"/>
    </row>
    <row r="963" spans="1:11" ht="12.5" x14ac:dyDescent="0.25">
      <c r="A963" s="14" t="s">
        <v>1505</v>
      </c>
      <c r="B963" s="14" t="s">
        <v>3090</v>
      </c>
      <c r="C963" s="14">
        <v>2025026</v>
      </c>
      <c r="D963" s="16">
        <v>45805</v>
      </c>
      <c r="E963" s="16"/>
      <c r="F963" s="14" t="s">
        <v>3074</v>
      </c>
      <c r="G963" s="14" t="s">
        <v>2667</v>
      </c>
      <c r="H963" s="14" t="s">
        <v>2668</v>
      </c>
      <c r="I963" s="15">
        <v>1060</v>
      </c>
      <c r="J963" s="77">
        <v>4</v>
      </c>
      <c r="K963" s="92"/>
    </row>
    <row r="964" spans="1:11" ht="12.5" x14ac:dyDescent="0.25">
      <c r="A964" s="14" t="s">
        <v>1505</v>
      </c>
      <c r="B964" s="14" t="s">
        <v>3091</v>
      </c>
      <c r="C964" s="14">
        <v>2025028</v>
      </c>
      <c r="D964" s="16">
        <v>45790</v>
      </c>
      <c r="E964" s="16"/>
      <c r="F964" s="14" t="s">
        <v>3084</v>
      </c>
      <c r="G964" s="14" t="s">
        <v>2667</v>
      </c>
      <c r="H964" s="14" t="s">
        <v>2668</v>
      </c>
      <c r="I964" s="15">
        <v>75</v>
      </c>
      <c r="J964" s="77">
        <v>4</v>
      </c>
      <c r="K964" s="92"/>
    </row>
    <row r="965" spans="1:11" ht="12.5" x14ac:dyDescent="0.25">
      <c r="A965" s="14" t="s">
        <v>1505</v>
      </c>
      <c r="B965" s="14" t="s">
        <v>3092</v>
      </c>
      <c r="C965" s="14">
        <v>124008</v>
      </c>
      <c r="D965" s="16">
        <v>45692</v>
      </c>
      <c r="E965" s="16"/>
      <c r="F965" s="14" t="s">
        <v>3093</v>
      </c>
      <c r="G965" s="14" t="s">
        <v>3094</v>
      </c>
      <c r="H965" s="14" t="s">
        <v>3095</v>
      </c>
      <c r="I965" s="15">
        <v>2070</v>
      </c>
      <c r="J965" s="77">
        <v>4</v>
      </c>
      <c r="K965" s="92"/>
    </row>
    <row r="966" spans="1:11" ht="20" x14ac:dyDescent="0.25">
      <c r="A966" s="14" t="s">
        <v>1505</v>
      </c>
      <c r="B966" s="14" t="s">
        <v>3092</v>
      </c>
      <c r="C966" s="14">
        <v>124008</v>
      </c>
      <c r="D966" s="16">
        <v>45692</v>
      </c>
      <c r="E966" s="16"/>
      <c r="F966" s="14" t="s">
        <v>3096</v>
      </c>
      <c r="G966" s="14" t="s">
        <v>3094</v>
      </c>
      <c r="H966" s="14" t="s">
        <v>3095</v>
      </c>
      <c r="I966" s="15">
        <v>900</v>
      </c>
      <c r="J966" s="77">
        <v>4</v>
      </c>
      <c r="K966" s="92"/>
    </row>
    <row r="967" spans="1:11" ht="12.5" x14ac:dyDescent="0.25">
      <c r="A967" s="14" t="s">
        <v>1505</v>
      </c>
      <c r="B967" s="14" t="s">
        <v>3092</v>
      </c>
      <c r="C967" s="14">
        <v>124008</v>
      </c>
      <c r="D967" s="16">
        <v>45692</v>
      </c>
      <c r="E967" s="16"/>
      <c r="F967" s="14" t="s">
        <v>3097</v>
      </c>
      <c r="G967" s="14" t="s">
        <v>3094</v>
      </c>
      <c r="H967" s="14" t="s">
        <v>3095</v>
      </c>
      <c r="I967" s="15">
        <v>885</v>
      </c>
      <c r="J967" s="77">
        <v>4</v>
      </c>
      <c r="K967" s="92"/>
    </row>
    <row r="968" spans="1:11" ht="12.5" x14ac:dyDescent="0.25">
      <c r="A968" s="14" t="s">
        <v>1505</v>
      </c>
      <c r="B968" s="14" t="s">
        <v>3098</v>
      </c>
      <c r="C968" s="14">
        <v>20250001</v>
      </c>
      <c r="D968" s="16">
        <v>45671</v>
      </c>
      <c r="E968" s="16"/>
      <c r="F968" s="14" t="s">
        <v>3099</v>
      </c>
      <c r="G968" s="14">
        <v>0</v>
      </c>
      <c r="H968" s="14" t="s">
        <v>1627</v>
      </c>
      <c r="I968" s="15">
        <v>0</v>
      </c>
      <c r="J968" s="77">
        <v>4</v>
      </c>
      <c r="K968" s="92"/>
    </row>
    <row r="969" spans="1:11" ht="12.5" x14ac:dyDescent="0.25">
      <c r="A969" s="14" t="s">
        <v>1505</v>
      </c>
      <c r="B969" s="14" t="s">
        <v>3100</v>
      </c>
      <c r="C969" s="14" t="s">
        <v>3100</v>
      </c>
      <c r="D969" s="16">
        <v>45664</v>
      </c>
      <c r="E969" s="16"/>
      <c r="F969" s="14" t="s">
        <v>1946</v>
      </c>
      <c r="G969" s="14" t="s">
        <v>1552</v>
      </c>
      <c r="H969" s="14" t="s">
        <v>1553</v>
      </c>
      <c r="I969" s="15">
        <v>92</v>
      </c>
      <c r="J969" s="77">
        <v>4</v>
      </c>
      <c r="K969" s="92"/>
    </row>
    <row r="970" spans="1:11" ht="12.5" x14ac:dyDescent="0.25">
      <c r="A970" s="14" t="s">
        <v>1505</v>
      </c>
      <c r="B970" s="14" t="s">
        <v>2742</v>
      </c>
      <c r="C970" s="14" t="s">
        <v>2742</v>
      </c>
      <c r="D970" s="16">
        <v>45671</v>
      </c>
      <c r="E970" s="16"/>
      <c r="F970" s="14" t="s">
        <v>1946</v>
      </c>
      <c r="G970" s="14" t="s">
        <v>2409</v>
      </c>
      <c r="H970" s="14" t="s">
        <v>2410</v>
      </c>
      <c r="I970" s="15">
        <v>12.3</v>
      </c>
      <c r="J970" s="77">
        <v>4</v>
      </c>
      <c r="K970" s="92"/>
    </row>
    <row r="971" spans="1:11" ht="12.5" x14ac:dyDescent="0.25">
      <c r="A971" s="14" t="s">
        <v>1505</v>
      </c>
      <c r="B971" s="14" t="s">
        <v>3101</v>
      </c>
      <c r="C971" s="14" t="s">
        <v>3101</v>
      </c>
      <c r="D971" s="16">
        <v>45679</v>
      </c>
      <c r="E971" s="16"/>
      <c r="F971" s="14" t="s">
        <v>3102</v>
      </c>
      <c r="G971" s="14" t="s">
        <v>3103</v>
      </c>
      <c r="H971" s="14" t="s">
        <v>3104</v>
      </c>
      <c r="I971" s="15">
        <v>37.32</v>
      </c>
      <c r="J971" s="77">
        <v>4</v>
      </c>
      <c r="K971" s="92"/>
    </row>
    <row r="972" spans="1:11" ht="20" x14ac:dyDescent="0.25">
      <c r="A972" s="14" t="s">
        <v>1505</v>
      </c>
      <c r="B972" s="14" t="s">
        <v>3105</v>
      </c>
      <c r="C972" s="14" t="s">
        <v>3105</v>
      </c>
      <c r="D972" s="16">
        <v>45684</v>
      </c>
      <c r="E972" s="16"/>
      <c r="F972" s="14" t="s">
        <v>3106</v>
      </c>
      <c r="G972" s="14" t="s">
        <v>3107</v>
      </c>
      <c r="H972" s="14" t="s">
        <v>3108</v>
      </c>
      <c r="I972" s="15">
        <v>10</v>
      </c>
      <c r="J972" s="77">
        <v>4</v>
      </c>
      <c r="K972" s="92"/>
    </row>
    <row r="973" spans="1:11" ht="12.5" x14ac:dyDescent="0.25">
      <c r="A973" s="14" t="s">
        <v>1505</v>
      </c>
      <c r="B973" s="14" t="s">
        <v>3109</v>
      </c>
      <c r="C973" s="14" t="s">
        <v>3109</v>
      </c>
      <c r="D973" s="16">
        <v>45688</v>
      </c>
      <c r="E973" s="16"/>
      <c r="F973" s="14" t="s">
        <v>3110</v>
      </c>
      <c r="G973" s="14" t="s">
        <v>3111</v>
      </c>
      <c r="H973" s="14" t="s">
        <v>3112</v>
      </c>
      <c r="I973" s="15">
        <v>22.3</v>
      </c>
      <c r="J973" s="77">
        <v>4</v>
      </c>
      <c r="K973" s="92"/>
    </row>
    <row r="974" spans="1:11" ht="12.5" x14ac:dyDescent="0.25">
      <c r="A974" s="14" t="s">
        <v>1505</v>
      </c>
      <c r="B974" s="14" t="s">
        <v>2783</v>
      </c>
      <c r="C974" s="14" t="s">
        <v>2783</v>
      </c>
      <c r="D974" s="16">
        <v>45693</v>
      </c>
      <c r="E974" s="16"/>
      <c r="F974" s="14" t="s">
        <v>1971</v>
      </c>
      <c r="G974" s="14">
        <v>0</v>
      </c>
      <c r="H974" s="14" t="s">
        <v>3113</v>
      </c>
      <c r="I974" s="15">
        <v>26.7</v>
      </c>
      <c r="J974" s="77">
        <v>4</v>
      </c>
      <c r="K974" s="92"/>
    </row>
    <row r="975" spans="1:11" ht="12.5" x14ac:dyDescent="0.25">
      <c r="A975" s="14" t="s">
        <v>1505</v>
      </c>
      <c r="B975" s="14" t="s">
        <v>2786</v>
      </c>
      <c r="C975" s="14" t="s">
        <v>2786</v>
      </c>
      <c r="D975" s="16">
        <v>45713</v>
      </c>
      <c r="E975" s="16"/>
      <c r="F975" s="14" t="s">
        <v>1971</v>
      </c>
      <c r="G975" s="14">
        <v>0</v>
      </c>
      <c r="H975" s="14" t="s">
        <v>3113</v>
      </c>
      <c r="I975" s="15">
        <v>8.3000000000000007</v>
      </c>
      <c r="J975" s="77">
        <v>4</v>
      </c>
      <c r="K975" s="92"/>
    </row>
    <row r="976" spans="1:11" ht="12.5" x14ac:dyDescent="0.25">
      <c r="A976" s="14" t="s">
        <v>1505</v>
      </c>
      <c r="B976" s="14" t="s">
        <v>3114</v>
      </c>
      <c r="C976" s="14" t="s">
        <v>3114</v>
      </c>
      <c r="D976" s="16">
        <v>45715</v>
      </c>
      <c r="E976" s="16"/>
      <c r="F976" s="14" t="s">
        <v>3115</v>
      </c>
      <c r="G976" s="14" t="s">
        <v>3116</v>
      </c>
      <c r="H976" s="14" t="s">
        <v>3117</v>
      </c>
      <c r="I976" s="15">
        <v>5.5</v>
      </c>
      <c r="J976" s="77">
        <v>4</v>
      </c>
      <c r="K976" s="92"/>
    </row>
    <row r="977" spans="1:11" ht="12.5" x14ac:dyDescent="0.25">
      <c r="A977" s="14" t="s">
        <v>1505</v>
      </c>
      <c r="B977" s="14" t="s">
        <v>3118</v>
      </c>
      <c r="C977" s="14" t="s">
        <v>3118</v>
      </c>
      <c r="D977" s="16">
        <v>45716</v>
      </c>
      <c r="E977" s="16"/>
      <c r="F977" s="14" t="s">
        <v>3119</v>
      </c>
      <c r="G977" s="14" t="s">
        <v>3111</v>
      </c>
      <c r="H977" s="14" t="s">
        <v>3112</v>
      </c>
      <c r="I977" s="15">
        <v>351.2</v>
      </c>
      <c r="J977" s="77">
        <v>4</v>
      </c>
      <c r="K977" s="92"/>
    </row>
    <row r="978" spans="1:11" ht="12.5" x14ac:dyDescent="0.25">
      <c r="A978" s="14" t="s">
        <v>1505</v>
      </c>
      <c r="B978" s="14" t="s">
        <v>3120</v>
      </c>
      <c r="C978" s="14" t="s">
        <v>3120</v>
      </c>
      <c r="D978" s="16">
        <v>45728</v>
      </c>
      <c r="E978" s="16"/>
      <c r="F978" s="14" t="s">
        <v>3121</v>
      </c>
      <c r="G978" s="14" t="s">
        <v>3122</v>
      </c>
      <c r="H978" s="14" t="s">
        <v>3123</v>
      </c>
      <c r="I978" s="15">
        <v>9.5299999999999994</v>
      </c>
      <c r="J978" s="77">
        <v>4</v>
      </c>
      <c r="K978" s="92"/>
    </row>
    <row r="979" spans="1:11" ht="12.5" x14ac:dyDescent="0.25">
      <c r="A979" s="14" t="s">
        <v>1505</v>
      </c>
      <c r="B979" s="14" t="s">
        <v>3124</v>
      </c>
      <c r="C979" s="14" t="s">
        <v>3124</v>
      </c>
      <c r="D979" s="16">
        <v>45728</v>
      </c>
      <c r="E979" s="16"/>
      <c r="F979" s="14" t="s">
        <v>3125</v>
      </c>
      <c r="G979" s="14" t="s">
        <v>3126</v>
      </c>
      <c r="H979" s="14" t="s">
        <v>3127</v>
      </c>
      <c r="I979" s="15">
        <v>1.99</v>
      </c>
      <c r="J979" s="77">
        <v>4</v>
      </c>
      <c r="K979" s="92"/>
    </row>
    <row r="980" spans="1:11" ht="12.5" x14ac:dyDescent="0.25">
      <c r="A980" s="14" t="s">
        <v>1505</v>
      </c>
      <c r="B980" s="14" t="s">
        <v>3128</v>
      </c>
      <c r="C980" s="14" t="s">
        <v>3128</v>
      </c>
      <c r="D980" s="16">
        <v>45728</v>
      </c>
      <c r="E980" s="16"/>
      <c r="F980" s="14" t="s">
        <v>3129</v>
      </c>
      <c r="G980" s="14" t="s">
        <v>3130</v>
      </c>
      <c r="H980" s="14" t="s">
        <v>3131</v>
      </c>
      <c r="I980" s="15">
        <v>72.53</v>
      </c>
      <c r="J980" s="77">
        <v>4</v>
      </c>
      <c r="K980" s="92"/>
    </row>
    <row r="981" spans="1:11" ht="12.5" x14ac:dyDescent="0.25">
      <c r="A981" s="14" t="s">
        <v>1505</v>
      </c>
      <c r="B981" s="14" t="s">
        <v>3132</v>
      </c>
      <c r="C981" s="14" t="s">
        <v>3132</v>
      </c>
      <c r="D981" s="16">
        <v>45734</v>
      </c>
      <c r="E981" s="16"/>
      <c r="F981" s="14" t="s">
        <v>3133</v>
      </c>
      <c r="G981" s="14" t="s">
        <v>1552</v>
      </c>
      <c r="H981" s="14" t="s">
        <v>1553</v>
      </c>
      <c r="I981" s="15">
        <v>141.1</v>
      </c>
      <c r="J981" s="77">
        <v>4</v>
      </c>
      <c r="K981" s="92"/>
    </row>
    <row r="982" spans="1:11" ht="12.5" x14ac:dyDescent="0.25">
      <c r="A982" s="14" t="s">
        <v>1505</v>
      </c>
      <c r="B982" s="14" t="s">
        <v>2826</v>
      </c>
      <c r="C982" s="14" t="s">
        <v>2826</v>
      </c>
      <c r="D982" s="16">
        <v>45741</v>
      </c>
      <c r="E982" s="16"/>
      <c r="F982" s="14" t="s">
        <v>3134</v>
      </c>
      <c r="G982" s="14">
        <v>0</v>
      </c>
      <c r="H982" s="14" t="s">
        <v>3113</v>
      </c>
      <c r="I982" s="15">
        <v>11.04</v>
      </c>
      <c r="J982" s="77">
        <v>4</v>
      </c>
      <c r="K982" s="92"/>
    </row>
    <row r="983" spans="1:11" ht="12.5" x14ac:dyDescent="0.25">
      <c r="A983" s="14" t="s">
        <v>1505</v>
      </c>
      <c r="B983" s="14" t="s">
        <v>3135</v>
      </c>
      <c r="C983" s="14" t="s">
        <v>3135</v>
      </c>
      <c r="D983" s="16">
        <v>45747</v>
      </c>
      <c r="E983" s="16"/>
      <c r="F983" s="14" t="s">
        <v>3134</v>
      </c>
      <c r="G983" s="14" t="s">
        <v>1552</v>
      </c>
      <c r="H983" s="14" t="s">
        <v>1553</v>
      </c>
      <c r="I983" s="15">
        <v>20.6</v>
      </c>
      <c r="J983" s="77">
        <v>4</v>
      </c>
      <c r="K983" s="92"/>
    </row>
    <row r="984" spans="1:11" ht="12.5" x14ac:dyDescent="0.25">
      <c r="A984" s="14" t="s">
        <v>1505</v>
      </c>
      <c r="B984" s="14" t="s">
        <v>2830</v>
      </c>
      <c r="C984" s="14" t="s">
        <v>2830</v>
      </c>
      <c r="D984" s="16">
        <v>45747</v>
      </c>
      <c r="E984" s="16"/>
      <c r="F984" s="14" t="s">
        <v>3133</v>
      </c>
      <c r="G984" s="14">
        <v>0</v>
      </c>
      <c r="H984" s="14" t="s">
        <v>3113</v>
      </c>
      <c r="I984" s="15">
        <v>12.3</v>
      </c>
      <c r="J984" s="77">
        <v>4</v>
      </c>
      <c r="K984" s="92"/>
    </row>
    <row r="985" spans="1:11" ht="12.5" x14ac:dyDescent="0.25">
      <c r="A985" s="14" t="s">
        <v>1505</v>
      </c>
      <c r="B985" s="14" t="s">
        <v>2832</v>
      </c>
      <c r="C985" s="14" t="s">
        <v>2832</v>
      </c>
      <c r="D985" s="16">
        <v>45747</v>
      </c>
      <c r="E985" s="16"/>
      <c r="F985" s="14" t="s">
        <v>3133</v>
      </c>
      <c r="G985" s="14" t="s">
        <v>2409</v>
      </c>
      <c r="H985" s="14" t="s">
        <v>2410</v>
      </c>
      <c r="I985" s="15">
        <v>20.6</v>
      </c>
      <c r="J985" s="77">
        <v>4</v>
      </c>
      <c r="K985" s="92"/>
    </row>
    <row r="986" spans="1:11" ht="12.5" x14ac:dyDescent="0.25">
      <c r="A986" s="14" t="s">
        <v>1505</v>
      </c>
      <c r="B986" s="14" t="s">
        <v>3136</v>
      </c>
      <c r="C986" s="14" t="s">
        <v>3136</v>
      </c>
      <c r="D986" s="16">
        <v>45747</v>
      </c>
      <c r="E986" s="16"/>
      <c r="F986" s="14" t="s">
        <v>3137</v>
      </c>
      <c r="G986" s="14">
        <v>0</v>
      </c>
      <c r="H986" s="14" t="s">
        <v>1556</v>
      </c>
      <c r="I986" s="15">
        <v>18.399999999999999</v>
      </c>
      <c r="J986" s="77">
        <v>4</v>
      </c>
      <c r="K986" s="92"/>
    </row>
    <row r="987" spans="1:11" ht="12.5" x14ac:dyDescent="0.25">
      <c r="A987" s="14" t="s">
        <v>1505</v>
      </c>
      <c r="B987" s="14" t="s">
        <v>3138</v>
      </c>
      <c r="C987" s="14" t="s">
        <v>3138</v>
      </c>
      <c r="D987" s="16">
        <v>45747</v>
      </c>
      <c r="E987" s="16"/>
      <c r="F987" s="14" t="s">
        <v>3139</v>
      </c>
      <c r="G987" s="14">
        <v>0</v>
      </c>
      <c r="H987" s="14" t="s">
        <v>3140</v>
      </c>
      <c r="I987" s="15">
        <v>25</v>
      </c>
      <c r="J987" s="77">
        <v>4</v>
      </c>
      <c r="K987" s="92"/>
    </row>
    <row r="988" spans="1:11" ht="12.5" x14ac:dyDescent="0.25">
      <c r="A988" s="14" t="s">
        <v>1505</v>
      </c>
      <c r="B988" s="14" t="s">
        <v>3141</v>
      </c>
      <c r="C988" s="14" t="s">
        <v>3141</v>
      </c>
      <c r="D988" s="16">
        <v>45747</v>
      </c>
      <c r="E988" s="16"/>
      <c r="F988" s="14" t="s">
        <v>3119</v>
      </c>
      <c r="G988" s="14" t="s">
        <v>3111</v>
      </c>
      <c r="H988" s="14" t="s">
        <v>3112</v>
      </c>
      <c r="I988" s="15">
        <v>272.7</v>
      </c>
      <c r="J988" s="77">
        <v>4</v>
      </c>
      <c r="K988" s="92"/>
    </row>
    <row r="989" spans="1:11" ht="12.5" x14ac:dyDescent="0.25">
      <c r="A989" s="14" t="s">
        <v>1505</v>
      </c>
      <c r="B989" s="14" t="s">
        <v>3142</v>
      </c>
      <c r="C989" s="14" t="s">
        <v>3142</v>
      </c>
      <c r="D989" s="16">
        <v>45749</v>
      </c>
      <c r="E989" s="16"/>
      <c r="F989" s="14" t="s">
        <v>3143</v>
      </c>
      <c r="G989" s="14" t="s">
        <v>3144</v>
      </c>
      <c r="H989" s="14" t="s">
        <v>3145</v>
      </c>
      <c r="I989" s="15">
        <v>8.8000000000000007</v>
      </c>
      <c r="J989" s="77">
        <v>4</v>
      </c>
      <c r="K989" s="92"/>
    </row>
    <row r="990" spans="1:11" ht="12.5" x14ac:dyDescent="0.25">
      <c r="A990" s="14" t="s">
        <v>1505</v>
      </c>
      <c r="B990" s="14" t="s">
        <v>3146</v>
      </c>
      <c r="C990" s="14" t="s">
        <v>3146</v>
      </c>
      <c r="D990" s="16">
        <v>45772</v>
      </c>
      <c r="E990" s="16"/>
      <c r="F990" s="14" t="s">
        <v>3147</v>
      </c>
      <c r="G990" s="14" t="s">
        <v>3048</v>
      </c>
      <c r="H990" s="14" t="s">
        <v>3049</v>
      </c>
      <c r="I990" s="15">
        <v>63</v>
      </c>
      <c r="J990" s="77">
        <v>4</v>
      </c>
      <c r="K990" s="92"/>
    </row>
    <row r="991" spans="1:11" ht="12.5" x14ac:dyDescent="0.25">
      <c r="A991" s="14" t="s">
        <v>1505</v>
      </c>
      <c r="B991" s="14" t="s">
        <v>3148</v>
      </c>
      <c r="C991" s="14" t="s">
        <v>3148</v>
      </c>
      <c r="D991" s="16">
        <v>45777</v>
      </c>
      <c r="E991" s="16"/>
      <c r="F991" s="14" t="s">
        <v>2026</v>
      </c>
      <c r="G991" s="14" t="s">
        <v>1552</v>
      </c>
      <c r="H991" s="14" t="s">
        <v>1553</v>
      </c>
      <c r="I991" s="15">
        <v>96.8</v>
      </c>
      <c r="J991" s="77">
        <v>4</v>
      </c>
      <c r="K991" s="92"/>
    </row>
    <row r="992" spans="1:11" ht="12.5" x14ac:dyDescent="0.25">
      <c r="A992" s="14" t="s">
        <v>1505</v>
      </c>
      <c r="B992" s="14" t="s">
        <v>1760</v>
      </c>
      <c r="C992" s="14" t="s">
        <v>1760</v>
      </c>
      <c r="D992" s="16">
        <v>45777</v>
      </c>
      <c r="E992" s="16"/>
      <c r="F992" s="14" t="s">
        <v>3149</v>
      </c>
      <c r="G992" s="14">
        <v>0</v>
      </c>
      <c r="H992" s="14" t="s">
        <v>1556</v>
      </c>
      <c r="I992" s="15">
        <v>9.75</v>
      </c>
      <c r="J992" s="77">
        <v>4</v>
      </c>
      <c r="K992" s="92"/>
    </row>
    <row r="993" spans="1:11" ht="12.5" x14ac:dyDescent="0.25">
      <c r="A993" s="14" t="s">
        <v>1505</v>
      </c>
      <c r="B993" s="14" t="s">
        <v>3150</v>
      </c>
      <c r="C993" s="14" t="s">
        <v>3150</v>
      </c>
      <c r="D993" s="16">
        <v>45777</v>
      </c>
      <c r="E993" s="16"/>
      <c r="F993" s="14" t="s">
        <v>3119</v>
      </c>
      <c r="G993" s="14" t="s">
        <v>3111</v>
      </c>
      <c r="H993" s="14" t="s">
        <v>3112</v>
      </c>
      <c r="I993" s="15">
        <v>87.3</v>
      </c>
      <c r="J993" s="77">
        <v>4</v>
      </c>
      <c r="K993" s="92"/>
    </row>
    <row r="994" spans="1:11" ht="12.5" x14ac:dyDescent="0.25">
      <c r="A994" s="14" t="s">
        <v>1505</v>
      </c>
      <c r="B994" s="14" t="s">
        <v>2914</v>
      </c>
      <c r="C994" s="14" t="s">
        <v>2914</v>
      </c>
      <c r="D994" s="16">
        <v>45799</v>
      </c>
      <c r="E994" s="16"/>
      <c r="F994" s="14" t="s">
        <v>3151</v>
      </c>
      <c r="G994" s="14">
        <v>0</v>
      </c>
      <c r="H994" s="14" t="s">
        <v>3113</v>
      </c>
      <c r="I994" s="15">
        <v>13.1</v>
      </c>
      <c r="J994" s="77">
        <v>4</v>
      </c>
      <c r="K994" s="92"/>
    </row>
    <row r="995" spans="1:11" ht="12.5" x14ac:dyDescent="0.25">
      <c r="A995" s="14" t="s">
        <v>1505</v>
      </c>
      <c r="B995" s="14" t="s">
        <v>3152</v>
      </c>
      <c r="C995" s="14" t="s">
        <v>3152</v>
      </c>
      <c r="D995" s="16">
        <v>45808</v>
      </c>
      <c r="E995" s="16"/>
      <c r="F995" s="14" t="s">
        <v>3151</v>
      </c>
      <c r="G995" s="14" t="s">
        <v>1552</v>
      </c>
      <c r="H995" s="14" t="s">
        <v>1553</v>
      </c>
      <c r="I995" s="15">
        <v>35.799999999999997</v>
      </c>
      <c r="J995" s="77">
        <v>4</v>
      </c>
      <c r="K995" s="92"/>
    </row>
    <row r="996" spans="1:11" ht="12.5" x14ac:dyDescent="0.25">
      <c r="A996" s="14" t="s">
        <v>1505</v>
      </c>
      <c r="B996" s="14" t="s">
        <v>3152</v>
      </c>
      <c r="C996" s="14" t="s">
        <v>3152</v>
      </c>
      <c r="D996" s="16">
        <v>45808</v>
      </c>
      <c r="E996" s="16"/>
      <c r="F996" s="14" t="s">
        <v>3153</v>
      </c>
      <c r="G996" s="14" t="s">
        <v>1552</v>
      </c>
      <c r="H996" s="14" t="s">
        <v>1553</v>
      </c>
      <c r="I996" s="15">
        <v>25.1</v>
      </c>
      <c r="J996" s="77">
        <v>2</v>
      </c>
      <c r="K996" s="92"/>
    </row>
    <row r="997" spans="1:11" ht="20" x14ac:dyDescent="0.25">
      <c r="A997" s="14" t="s">
        <v>1505</v>
      </c>
      <c r="B997" s="14" t="s">
        <v>2047</v>
      </c>
      <c r="C997" s="14" t="s">
        <v>2047</v>
      </c>
      <c r="D997" s="16">
        <v>45808</v>
      </c>
      <c r="E997" s="16"/>
      <c r="F997" s="14" t="s">
        <v>3154</v>
      </c>
      <c r="G997" s="14">
        <v>0</v>
      </c>
      <c r="H997" s="14" t="s">
        <v>1556</v>
      </c>
      <c r="I997" s="15">
        <v>39</v>
      </c>
      <c r="J997" s="77">
        <v>4</v>
      </c>
      <c r="K997" s="92"/>
    </row>
    <row r="998" spans="1:11" ht="12.5" x14ac:dyDescent="0.25">
      <c r="A998" s="14" t="s">
        <v>1505</v>
      </c>
      <c r="B998" s="14" t="s">
        <v>3155</v>
      </c>
      <c r="C998" s="14" t="s">
        <v>3155</v>
      </c>
      <c r="D998" s="16">
        <v>45808</v>
      </c>
      <c r="E998" s="16"/>
      <c r="F998" s="14" t="s">
        <v>3119</v>
      </c>
      <c r="G998" s="14" t="s">
        <v>3111</v>
      </c>
      <c r="H998" s="14" t="s">
        <v>3112</v>
      </c>
      <c r="I998" s="15">
        <v>30.6</v>
      </c>
      <c r="J998" s="77">
        <v>4</v>
      </c>
      <c r="K998" s="92"/>
    </row>
    <row r="999" spans="1:11" ht="12.5" x14ac:dyDescent="0.25">
      <c r="A999" s="14" t="s">
        <v>1505</v>
      </c>
      <c r="B999" s="14" t="s">
        <v>3156</v>
      </c>
      <c r="C999" s="14" t="s">
        <v>3156</v>
      </c>
      <c r="D999" s="16">
        <v>45810</v>
      </c>
      <c r="E999" s="16"/>
      <c r="F999" s="14" t="s">
        <v>3157</v>
      </c>
      <c r="G999" s="14" t="s">
        <v>3111</v>
      </c>
      <c r="H999" s="14" t="s">
        <v>3112</v>
      </c>
      <c r="I999" s="15">
        <v>25</v>
      </c>
      <c r="J999" s="77">
        <v>4</v>
      </c>
      <c r="K999" s="92"/>
    </row>
    <row r="1000" spans="1:11" ht="12.5" x14ac:dyDescent="0.25">
      <c r="A1000" s="14" t="s">
        <v>1505</v>
      </c>
      <c r="B1000" s="14" t="s">
        <v>3158</v>
      </c>
      <c r="C1000" s="14" t="s">
        <v>3158</v>
      </c>
      <c r="D1000" s="16">
        <v>45818</v>
      </c>
      <c r="E1000" s="16"/>
      <c r="F1000" s="14" t="s">
        <v>2073</v>
      </c>
      <c r="G1000" s="14" t="s">
        <v>1552</v>
      </c>
      <c r="H1000" s="14" t="s">
        <v>1553</v>
      </c>
      <c r="I1000" s="15">
        <v>44</v>
      </c>
      <c r="J1000" s="77">
        <v>4</v>
      </c>
      <c r="K1000" s="92"/>
    </row>
    <row r="1001" spans="1:11" ht="12.5" x14ac:dyDescent="0.25">
      <c r="A1001" s="14" t="s">
        <v>1505</v>
      </c>
      <c r="B1001" s="14" t="s">
        <v>2943</v>
      </c>
      <c r="C1001" s="14" t="s">
        <v>2943</v>
      </c>
      <c r="D1001" s="16">
        <v>45827</v>
      </c>
      <c r="E1001" s="16"/>
      <c r="F1001" s="14" t="s">
        <v>3159</v>
      </c>
      <c r="G1001" s="14">
        <v>0</v>
      </c>
      <c r="H1001" s="14" t="s">
        <v>3113</v>
      </c>
      <c r="I1001" s="15">
        <v>17.600000000000001</v>
      </c>
      <c r="J1001" s="77">
        <v>4</v>
      </c>
      <c r="K1001" s="92"/>
    </row>
    <row r="1002" spans="1:11" ht="12.5" x14ac:dyDescent="0.25">
      <c r="A1002" s="14" t="s">
        <v>1505</v>
      </c>
      <c r="B1002" s="14" t="s">
        <v>2945</v>
      </c>
      <c r="C1002" s="14" t="s">
        <v>2945</v>
      </c>
      <c r="D1002" s="16">
        <v>45833</v>
      </c>
      <c r="E1002" s="16"/>
      <c r="F1002" s="14" t="s">
        <v>3159</v>
      </c>
      <c r="G1002" s="14">
        <v>0</v>
      </c>
      <c r="H1002" s="14" t="s">
        <v>3113</v>
      </c>
      <c r="I1002" s="15">
        <v>8.8000000000000007</v>
      </c>
      <c r="J1002" s="77">
        <v>4</v>
      </c>
      <c r="K1002" s="92"/>
    </row>
    <row r="1003" spans="1:11" ht="12.5" x14ac:dyDescent="0.25">
      <c r="A1003" s="14" t="s">
        <v>1505</v>
      </c>
      <c r="B1003" s="14" t="s">
        <v>2072</v>
      </c>
      <c r="C1003" s="14" t="s">
        <v>2072</v>
      </c>
      <c r="D1003" s="16">
        <v>45838</v>
      </c>
      <c r="E1003" s="16"/>
      <c r="F1003" s="14" t="s">
        <v>3160</v>
      </c>
      <c r="G1003" s="14">
        <v>0</v>
      </c>
      <c r="H1003" s="14" t="s">
        <v>1556</v>
      </c>
      <c r="I1003" s="15">
        <v>16.3</v>
      </c>
      <c r="J1003" s="77">
        <v>4</v>
      </c>
      <c r="K1003" s="92"/>
    </row>
    <row r="1004" spans="1:11" ht="12.5" x14ac:dyDescent="0.25">
      <c r="A1004" s="14" t="s">
        <v>1505</v>
      </c>
      <c r="B1004" s="14" t="s">
        <v>3161</v>
      </c>
      <c r="C1004" s="14" t="s">
        <v>3161</v>
      </c>
      <c r="D1004" s="16">
        <v>45838</v>
      </c>
      <c r="E1004" s="16"/>
      <c r="F1004" s="14" t="s">
        <v>3162</v>
      </c>
      <c r="G1004" s="14" t="s">
        <v>3111</v>
      </c>
      <c r="H1004" s="14" t="s">
        <v>3112</v>
      </c>
      <c r="I1004" s="15">
        <v>60.3</v>
      </c>
      <c r="J1004" s="77">
        <v>4</v>
      </c>
      <c r="K1004" s="92"/>
    </row>
    <row r="1005" spans="1:11" ht="12.5" x14ac:dyDescent="0.25">
      <c r="A1005" s="14" t="s">
        <v>1505</v>
      </c>
      <c r="B1005" s="14" t="s">
        <v>3163</v>
      </c>
      <c r="C1005" s="14">
        <v>250110482</v>
      </c>
      <c r="D1005" s="16">
        <v>45711</v>
      </c>
      <c r="E1005" s="16"/>
      <c r="F1005" s="14" t="s">
        <v>3164</v>
      </c>
      <c r="G1005" s="14" t="s">
        <v>3165</v>
      </c>
      <c r="H1005" s="14" t="s">
        <v>3166</v>
      </c>
      <c r="I1005" s="15">
        <v>841.71</v>
      </c>
      <c r="J1005" s="77">
        <v>4</v>
      </c>
      <c r="K1005" s="92"/>
    </row>
    <row r="1006" spans="1:11" ht="12.5" x14ac:dyDescent="0.25">
      <c r="A1006" s="14" t="s">
        <v>1505</v>
      </c>
      <c r="B1006" s="14" t="s">
        <v>3167</v>
      </c>
      <c r="C1006" s="14">
        <v>2220</v>
      </c>
      <c r="D1006" s="16">
        <v>45705</v>
      </c>
      <c r="E1006" s="16"/>
      <c r="F1006" s="14" t="s">
        <v>3168</v>
      </c>
      <c r="G1006" s="14" t="s">
        <v>3169</v>
      </c>
      <c r="H1006" s="14" t="s">
        <v>3170</v>
      </c>
      <c r="I1006" s="15">
        <v>3000</v>
      </c>
      <c r="J1006" s="77">
        <v>2</v>
      </c>
      <c r="K1006" s="92"/>
    </row>
    <row r="1007" spans="1:11" ht="12.5" x14ac:dyDescent="0.25">
      <c r="A1007" s="14" t="s">
        <v>1505</v>
      </c>
      <c r="B1007" s="14" t="s">
        <v>3171</v>
      </c>
      <c r="C1007" s="14">
        <v>250410880</v>
      </c>
      <c r="D1007" s="16">
        <v>45791</v>
      </c>
      <c r="E1007" s="16"/>
      <c r="F1007" s="14" t="s">
        <v>3172</v>
      </c>
      <c r="G1007" s="14" t="s">
        <v>3165</v>
      </c>
      <c r="H1007" s="14" t="s">
        <v>3166</v>
      </c>
      <c r="I1007" s="15">
        <v>49.13</v>
      </c>
      <c r="J1007" s="77">
        <v>4</v>
      </c>
      <c r="K1007" s="92"/>
    </row>
    <row r="1008" spans="1:11" ht="12.5" x14ac:dyDescent="0.25">
      <c r="A1008" s="14" t="s">
        <v>1505</v>
      </c>
      <c r="B1008" s="14" t="s">
        <v>3173</v>
      </c>
      <c r="C1008" s="14">
        <v>250510776</v>
      </c>
      <c r="D1008" s="16">
        <v>45805</v>
      </c>
      <c r="E1008" s="16"/>
      <c r="F1008" s="14" t="s">
        <v>3129</v>
      </c>
      <c r="G1008" s="14" t="s">
        <v>3165</v>
      </c>
      <c r="H1008" s="14" t="s">
        <v>3166</v>
      </c>
      <c r="I1008" s="15">
        <v>147.86000000000001</v>
      </c>
      <c r="J1008" s="77">
        <v>4</v>
      </c>
      <c r="K1008" s="92"/>
    </row>
    <row r="1009" spans="1:11" ht="12.5" x14ac:dyDescent="0.25">
      <c r="A1009" s="14" t="s">
        <v>1505</v>
      </c>
      <c r="B1009" s="14" t="s">
        <v>3174</v>
      </c>
      <c r="C1009" s="14">
        <v>20250066</v>
      </c>
      <c r="D1009" s="16">
        <v>45735</v>
      </c>
      <c r="E1009" s="16"/>
      <c r="F1009" s="14" t="s">
        <v>3175</v>
      </c>
      <c r="G1009" s="14" t="s">
        <v>1768</v>
      </c>
      <c r="H1009" s="14" t="s">
        <v>1769</v>
      </c>
      <c r="I1009" s="15">
        <v>290.18</v>
      </c>
      <c r="J1009" s="77">
        <v>4</v>
      </c>
      <c r="K1009" s="92"/>
    </row>
    <row r="1010" spans="1:11" ht="12.5" x14ac:dyDescent="0.25">
      <c r="A1010" s="14" t="s">
        <v>1505</v>
      </c>
      <c r="B1010" s="14" t="s">
        <v>3174</v>
      </c>
      <c r="C1010" s="14">
        <v>20250066</v>
      </c>
      <c r="D1010" s="16">
        <v>45735</v>
      </c>
      <c r="E1010" s="16"/>
      <c r="F1010" s="14" t="s">
        <v>3176</v>
      </c>
      <c r="G1010" s="14" t="s">
        <v>1768</v>
      </c>
      <c r="H1010" s="14" t="s">
        <v>1769</v>
      </c>
      <c r="I1010" s="15">
        <v>60.27</v>
      </c>
      <c r="J1010" s="77">
        <v>4</v>
      </c>
      <c r="K1010" s="92"/>
    </row>
    <row r="1011" spans="1:11" ht="12.5" x14ac:dyDescent="0.25">
      <c r="A1011" s="14" t="s">
        <v>1505</v>
      </c>
      <c r="B1011" s="14" t="s">
        <v>3177</v>
      </c>
      <c r="C1011" s="14">
        <v>20250101</v>
      </c>
      <c r="D1011" s="16">
        <v>45777</v>
      </c>
      <c r="E1011" s="16"/>
      <c r="F1011" s="14" t="s">
        <v>3178</v>
      </c>
      <c r="G1011" s="14" t="s">
        <v>1768</v>
      </c>
      <c r="H1011" s="14" t="s">
        <v>1769</v>
      </c>
      <c r="I1011" s="15">
        <v>604.66</v>
      </c>
      <c r="J1011" s="77">
        <v>4</v>
      </c>
      <c r="K1011" s="92"/>
    </row>
    <row r="1012" spans="1:11" ht="12.5" x14ac:dyDescent="0.25">
      <c r="A1012" s="14" t="s">
        <v>1505</v>
      </c>
      <c r="B1012" s="14" t="s">
        <v>3179</v>
      </c>
      <c r="C1012" s="14">
        <v>1000031125</v>
      </c>
      <c r="D1012" s="16">
        <v>45805</v>
      </c>
      <c r="E1012" s="16"/>
      <c r="F1012" s="14" t="s">
        <v>3180</v>
      </c>
      <c r="G1012" s="14" t="s">
        <v>1633</v>
      </c>
      <c r="H1012" s="14" t="s">
        <v>1634</v>
      </c>
      <c r="I1012" s="15">
        <v>957.04</v>
      </c>
      <c r="J1012" s="77">
        <v>2</v>
      </c>
      <c r="K1012" s="92"/>
    </row>
    <row r="1013" spans="1:11" ht="12.5" x14ac:dyDescent="0.25">
      <c r="A1013" s="14" t="s">
        <v>1505</v>
      </c>
      <c r="B1013" s="14" t="s">
        <v>3181</v>
      </c>
      <c r="C1013" s="14">
        <v>1000046725</v>
      </c>
      <c r="D1013" s="16">
        <v>45776</v>
      </c>
      <c r="E1013" s="16"/>
      <c r="F1013" s="14" t="s">
        <v>3182</v>
      </c>
      <c r="G1013" s="14" t="s">
        <v>1633</v>
      </c>
      <c r="H1013" s="14" t="s">
        <v>1634</v>
      </c>
      <c r="I1013" s="15">
        <v>145.68</v>
      </c>
      <c r="J1013" s="77">
        <v>4</v>
      </c>
      <c r="K1013" s="92"/>
    </row>
    <row r="1014" spans="1:11" ht="12.5" x14ac:dyDescent="0.25">
      <c r="A1014" s="14" t="s">
        <v>1505</v>
      </c>
      <c r="B1014" s="14" t="s">
        <v>3183</v>
      </c>
      <c r="C1014" s="14">
        <v>72250078</v>
      </c>
      <c r="D1014" s="16">
        <v>45775</v>
      </c>
      <c r="E1014" s="16"/>
      <c r="F1014" s="14" t="s">
        <v>2640</v>
      </c>
      <c r="G1014" s="14" t="s">
        <v>1527</v>
      </c>
      <c r="H1014" s="14" t="s">
        <v>1528</v>
      </c>
      <c r="I1014" s="15">
        <v>7155</v>
      </c>
      <c r="J1014" s="77">
        <v>3</v>
      </c>
      <c r="K1014" s="92"/>
    </row>
    <row r="1015" spans="1:11" ht="12.5" x14ac:dyDescent="0.25">
      <c r="A1015" s="14" t="s">
        <v>1505</v>
      </c>
      <c r="B1015" s="14" t="s">
        <v>3184</v>
      </c>
      <c r="C1015" s="14">
        <v>72250100</v>
      </c>
      <c r="D1015" s="16">
        <v>45790</v>
      </c>
      <c r="E1015" s="16"/>
      <c r="F1015" s="14" t="s">
        <v>2640</v>
      </c>
      <c r="G1015" s="14" t="s">
        <v>1527</v>
      </c>
      <c r="H1015" s="14" t="s">
        <v>1528</v>
      </c>
      <c r="I1015" s="15">
        <v>4770</v>
      </c>
      <c r="J1015" s="77">
        <v>3</v>
      </c>
      <c r="K1015" s="92"/>
    </row>
    <row r="1016" spans="1:11" ht="12.5" x14ac:dyDescent="0.25">
      <c r="A1016" s="14" t="s">
        <v>1505</v>
      </c>
      <c r="B1016" s="14" t="s">
        <v>1525</v>
      </c>
      <c r="C1016" s="14">
        <v>72250001</v>
      </c>
      <c r="D1016" s="16">
        <v>45706</v>
      </c>
      <c r="E1016" s="16"/>
      <c r="F1016" s="14" t="s">
        <v>3185</v>
      </c>
      <c r="G1016" s="14" t="s">
        <v>1527</v>
      </c>
      <c r="H1016" s="14" t="s">
        <v>1528</v>
      </c>
      <c r="I1016" s="15">
        <v>1908</v>
      </c>
      <c r="J1016" s="77">
        <v>2</v>
      </c>
      <c r="K1016" s="92"/>
    </row>
    <row r="1017" spans="1:11" ht="12.5" x14ac:dyDescent="0.25">
      <c r="A1017" s="14" t="s">
        <v>1505</v>
      </c>
      <c r="B1017" s="14" t="s">
        <v>1525</v>
      </c>
      <c r="C1017" s="14">
        <v>72250001</v>
      </c>
      <c r="D1017" s="16">
        <v>45706</v>
      </c>
      <c r="E1017" s="16"/>
      <c r="F1017" s="14" t="s">
        <v>3186</v>
      </c>
      <c r="G1017" s="14" t="s">
        <v>1527</v>
      </c>
      <c r="H1017" s="14" t="s">
        <v>1528</v>
      </c>
      <c r="I1017" s="15">
        <v>42</v>
      </c>
      <c r="J1017" s="77">
        <v>2</v>
      </c>
      <c r="K1017" s="92"/>
    </row>
    <row r="1018" spans="1:11" ht="12.5" x14ac:dyDescent="0.25">
      <c r="A1018" s="14" t="s">
        <v>1505</v>
      </c>
      <c r="B1018" s="14" t="s">
        <v>1525</v>
      </c>
      <c r="C1018" s="14">
        <v>72250001</v>
      </c>
      <c r="D1018" s="16">
        <v>45706</v>
      </c>
      <c r="E1018" s="16"/>
      <c r="F1018" s="14" t="s">
        <v>3187</v>
      </c>
      <c r="G1018" s="14" t="s">
        <v>1527</v>
      </c>
      <c r="H1018" s="14" t="s">
        <v>1528</v>
      </c>
      <c r="I1018" s="15">
        <v>2385</v>
      </c>
      <c r="J1018" s="77">
        <v>2</v>
      </c>
      <c r="K1018" s="92"/>
    </row>
    <row r="1019" spans="1:11" ht="12.5" x14ac:dyDescent="0.25">
      <c r="A1019" s="14" t="s">
        <v>1505</v>
      </c>
      <c r="B1019" s="14" t="s">
        <v>3188</v>
      </c>
      <c r="C1019" s="14">
        <v>1250344</v>
      </c>
      <c r="D1019" s="16">
        <v>45790</v>
      </c>
      <c r="E1019" s="16"/>
      <c r="F1019" s="14" t="s">
        <v>3189</v>
      </c>
      <c r="G1019" s="14" t="s">
        <v>1662</v>
      </c>
      <c r="H1019" s="14" t="s">
        <v>1663</v>
      </c>
      <c r="I1019" s="15">
        <v>260.76</v>
      </c>
      <c r="J1019" s="77">
        <v>3</v>
      </c>
      <c r="K1019" s="92"/>
    </row>
    <row r="1020" spans="1:11" ht="12.5" x14ac:dyDescent="0.25">
      <c r="A1020" s="14" t="s">
        <v>1505</v>
      </c>
      <c r="B1020" s="14" t="s">
        <v>3190</v>
      </c>
      <c r="C1020" s="14">
        <v>12510076</v>
      </c>
      <c r="D1020" s="16">
        <v>45805</v>
      </c>
      <c r="E1020" s="16"/>
      <c r="F1020" s="14" t="s">
        <v>3191</v>
      </c>
      <c r="G1020" s="14" t="s">
        <v>1712</v>
      </c>
      <c r="H1020" s="14" t="s">
        <v>226</v>
      </c>
      <c r="I1020" s="15">
        <v>113.8</v>
      </c>
      <c r="J1020" s="77">
        <v>4</v>
      </c>
      <c r="K1020" s="92"/>
    </row>
    <row r="1021" spans="1:11" ht="12.5" x14ac:dyDescent="0.25">
      <c r="A1021" s="14" t="s">
        <v>1505</v>
      </c>
      <c r="B1021" s="14" t="s">
        <v>3190</v>
      </c>
      <c r="C1021" s="14">
        <v>12510076</v>
      </c>
      <c r="D1021" s="16">
        <v>45805</v>
      </c>
      <c r="E1021" s="16"/>
      <c r="F1021" s="14" t="s">
        <v>3192</v>
      </c>
      <c r="G1021" s="14" t="s">
        <v>1712</v>
      </c>
      <c r="H1021" s="14" t="s">
        <v>226</v>
      </c>
      <c r="I1021" s="15">
        <v>650.15</v>
      </c>
      <c r="J1021" s="77">
        <v>4</v>
      </c>
      <c r="K1021" s="92"/>
    </row>
    <row r="1022" spans="1:11" ht="12.5" x14ac:dyDescent="0.25">
      <c r="A1022" s="14" t="s">
        <v>1505</v>
      </c>
      <c r="B1022" s="14" t="s">
        <v>3193</v>
      </c>
      <c r="C1022" s="14">
        <v>12510132</v>
      </c>
      <c r="D1022" s="16">
        <v>45805</v>
      </c>
      <c r="E1022" s="16"/>
      <c r="F1022" s="14" t="s">
        <v>3194</v>
      </c>
      <c r="G1022" s="14" t="s">
        <v>1712</v>
      </c>
      <c r="H1022" s="14" t="s">
        <v>226</v>
      </c>
      <c r="I1022" s="15">
        <v>758.94</v>
      </c>
      <c r="J1022" s="77">
        <v>4</v>
      </c>
      <c r="K1022" s="92"/>
    </row>
    <row r="1023" spans="1:11" ht="12.5" x14ac:dyDescent="0.25">
      <c r="A1023" s="14" t="s">
        <v>1505</v>
      </c>
      <c r="B1023" s="14" t="s">
        <v>3195</v>
      </c>
      <c r="C1023" s="14">
        <v>12510192</v>
      </c>
      <c r="D1023" s="16">
        <v>45805</v>
      </c>
      <c r="E1023" s="16"/>
      <c r="F1023" s="14" t="s">
        <v>3196</v>
      </c>
      <c r="G1023" s="14" t="s">
        <v>1712</v>
      </c>
      <c r="H1023" s="14" t="s">
        <v>226</v>
      </c>
      <c r="I1023" s="15">
        <v>92.07</v>
      </c>
      <c r="J1023" s="77">
        <v>4</v>
      </c>
      <c r="K1023" s="92"/>
    </row>
    <row r="1024" spans="1:11" ht="12.5" x14ac:dyDescent="0.25">
      <c r="A1024" s="14" t="s">
        <v>1505</v>
      </c>
      <c r="B1024" s="14" t="s">
        <v>3195</v>
      </c>
      <c r="C1024" s="14">
        <v>12510192</v>
      </c>
      <c r="D1024" s="16">
        <v>45805</v>
      </c>
      <c r="E1024" s="16"/>
      <c r="F1024" s="14" t="s">
        <v>3197</v>
      </c>
      <c r="G1024" s="14" t="s">
        <v>1712</v>
      </c>
      <c r="H1024" s="14" t="s">
        <v>226</v>
      </c>
      <c r="I1024" s="15">
        <v>650.15</v>
      </c>
      <c r="J1024" s="77">
        <v>4</v>
      </c>
      <c r="K1024" s="92"/>
    </row>
    <row r="1025" spans="1:11" ht="12.5" x14ac:dyDescent="0.25">
      <c r="A1025" s="14" t="s">
        <v>1505</v>
      </c>
      <c r="B1025" s="14" t="s">
        <v>3198</v>
      </c>
      <c r="C1025" s="14">
        <v>12510257</v>
      </c>
      <c r="D1025" s="16">
        <v>45805</v>
      </c>
      <c r="E1025" s="16"/>
      <c r="F1025" s="14" t="s">
        <v>3199</v>
      </c>
      <c r="G1025" s="14" t="s">
        <v>1712</v>
      </c>
      <c r="H1025" s="14" t="s">
        <v>226</v>
      </c>
      <c r="I1025" s="15">
        <v>70.03</v>
      </c>
      <c r="J1025" s="77">
        <v>4</v>
      </c>
      <c r="K1025" s="92"/>
    </row>
    <row r="1026" spans="1:11" ht="12.5" x14ac:dyDescent="0.25">
      <c r="A1026" s="14" t="s">
        <v>1505</v>
      </c>
      <c r="B1026" s="14" t="s">
        <v>3198</v>
      </c>
      <c r="C1026" s="14">
        <v>12510257</v>
      </c>
      <c r="D1026" s="16">
        <v>45805</v>
      </c>
      <c r="E1026" s="16"/>
      <c r="F1026" s="14" t="s">
        <v>3200</v>
      </c>
      <c r="G1026" s="14" t="s">
        <v>1712</v>
      </c>
      <c r="H1026" s="14" t="s">
        <v>226</v>
      </c>
      <c r="I1026" s="15">
        <v>642.17999999999995</v>
      </c>
      <c r="J1026" s="77">
        <v>4</v>
      </c>
      <c r="K1026" s="92"/>
    </row>
    <row r="1027" spans="1:11" ht="20" x14ac:dyDescent="0.25">
      <c r="A1027" s="14" t="s">
        <v>1505</v>
      </c>
      <c r="B1027" s="14" t="s">
        <v>3201</v>
      </c>
      <c r="C1027" s="14">
        <v>32082</v>
      </c>
      <c r="D1027" s="16">
        <v>45712</v>
      </c>
      <c r="E1027" s="16"/>
      <c r="F1027" s="14" t="s">
        <v>3202</v>
      </c>
      <c r="G1027" s="14" t="s">
        <v>1536</v>
      </c>
      <c r="H1027" s="14" t="s">
        <v>1537</v>
      </c>
      <c r="I1027" s="15">
        <v>73</v>
      </c>
      <c r="J1027" s="77">
        <v>2</v>
      </c>
      <c r="K1027" s="92"/>
    </row>
    <row r="1028" spans="1:11" ht="12.5" x14ac:dyDescent="0.25">
      <c r="A1028" s="14" t="s">
        <v>1505</v>
      </c>
      <c r="B1028" s="14" t="s">
        <v>3203</v>
      </c>
      <c r="C1028" s="14">
        <v>32320</v>
      </c>
      <c r="D1028" s="16">
        <v>45791</v>
      </c>
      <c r="E1028" s="16"/>
      <c r="F1028" s="14" t="s">
        <v>3204</v>
      </c>
      <c r="G1028" s="14" t="s">
        <v>1536</v>
      </c>
      <c r="H1028" s="14" t="s">
        <v>1537</v>
      </c>
      <c r="I1028" s="15">
        <v>69</v>
      </c>
      <c r="J1028" s="77">
        <v>2</v>
      </c>
      <c r="K1028" s="92"/>
    </row>
    <row r="1029" spans="1:11" ht="12.5" x14ac:dyDescent="0.25">
      <c r="A1029" s="14" t="s">
        <v>1505</v>
      </c>
      <c r="B1029" s="14" t="s">
        <v>3205</v>
      </c>
      <c r="C1029" s="14">
        <v>31864</v>
      </c>
      <c r="D1029" s="16">
        <v>45712</v>
      </c>
      <c r="E1029" s="16"/>
      <c r="F1029" s="14" t="s">
        <v>3206</v>
      </c>
      <c r="G1029" s="14" t="s">
        <v>1536</v>
      </c>
      <c r="H1029" s="14" t="s">
        <v>1537</v>
      </c>
      <c r="I1029" s="15">
        <v>66</v>
      </c>
      <c r="J1029" s="77">
        <v>2</v>
      </c>
      <c r="K1029" s="92"/>
    </row>
    <row r="1030" spans="1:11" ht="12.5" x14ac:dyDescent="0.25">
      <c r="A1030" s="14" t="s">
        <v>1505</v>
      </c>
      <c r="B1030" s="14" t="s">
        <v>3207</v>
      </c>
      <c r="C1030" s="14">
        <v>31876</v>
      </c>
      <c r="D1030" s="16">
        <v>45712</v>
      </c>
      <c r="E1030" s="16"/>
      <c r="F1030" s="14" t="s">
        <v>3208</v>
      </c>
      <c r="G1030" s="14" t="s">
        <v>1536</v>
      </c>
      <c r="H1030" s="14" t="s">
        <v>1537</v>
      </c>
      <c r="I1030" s="15">
        <v>392</v>
      </c>
      <c r="J1030" s="77">
        <v>2</v>
      </c>
      <c r="K1030" s="92"/>
    </row>
    <row r="1031" spans="1:11" ht="12.5" x14ac:dyDescent="0.25">
      <c r="A1031" s="14" t="s">
        <v>1505</v>
      </c>
      <c r="B1031" s="14" t="s">
        <v>3209</v>
      </c>
      <c r="C1031" s="14">
        <v>31863</v>
      </c>
      <c r="D1031" s="16">
        <v>45712</v>
      </c>
      <c r="E1031" s="16"/>
      <c r="F1031" s="14" t="s">
        <v>3210</v>
      </c>
      <c r="G1031" s="14" t="s">
        <v>1536</v>
      </c>
      <c r="H1031" s="14" t="s">
        <v>1537</v>
      </c>
      <c r="I1031" s="15">
        <v>66</v>
      </c>
      <c r="J1031" s="77">
        <v>2</v>
      </c>
      <c r="K1031" s="92"/>
    </row>
    <row r="1032" spans="1:11" ht="12.5" x14ac:dyDescent="0.25">
      <c r="A1032" s="14" t="s">
        <v>1505</v>
      </c>
      <c r="B1032" s="14" t="s">
        <v>3211</v>
      </c>
      <c r="C1032" s="14">
        <v>2500001</v>
      </c>
      <c r="D1032" s="16">
        <v>45705</v>
      </c>
      <c r="E1032" s="16"/>
      <c r="F1032" s="14" t="s">
        <v>3212</v>
      </c>
      <c r="G1032" s="14" t="s">
        <v>3213</v>
      </c>
      <c r="H1032" s="14" t="s">
        <v>3214</v>
      </c>
      <c r="I1032" s="15">
        <v>425</v>
      </c>
      <c r="J1032" s="77">
        <v>2</v>
      </c>
      <c r="K1032" s="92"/>
    </row>
    <row r="1033" spans="1:11" ht="12.5" x14ac:dyDescent="0.25">
      <c r="A1033" s="14" t="s">
        <v>1505</v>
      </c>
      <c r="B1033" s="14" t="s">
        <v>3211</v>
      </c>
      <c r="C1033" s="14">
        <v>2500001</v>
      </c>
      <c r="D1033" s="16">
        <v>45705</v>
      </c>
      <c r="E1033" s="16"/>
      <c r="F1033" s="14" t="s">
        <v>3215</v>
      </c>
      <c r="G1033" s="14" t="s">
        <v>3213</v>
      </c>
      <c r="H1033" s="14" t="s">
        <v>3214</v>
      </c>
      <c r="I1033" s="15">
        <v>103.5</v>
      </c>
      <c r="J1033" s="77">
        <v>2</v>
      </c>
      <c r="K1033" s="92"/>
    </row>
    <row r="1034" spans="1:11" ht="12.5" x14ac:dyDescent="0.25">
      <c r="A1034" s="14" t="s">
        <v>1505</v>
      </c>
      <c r="B1034" s="14" t="s">
        <v>3216</v>
      </c>
      <c r="C1034" s="14">
        <v>31973</v>
      </c>
      <c r="D1034" s="16">
        <v>45712</v>
      </c>
      <c r="E1034" s="16"/>
      <c r="F1034" s="14" t="s">
        <v>3217</v>
      </c>
      <c r="G1034" s="14" t="s">
        <v>1536</v>
      </c>
      <c r="H1034" s="14" t="s">
        <v>1537</v>
      </c>
      <c r="I1034" s="15">
        <v>66</v>
      </c>
      <c r="J1034" s="77">
        <v>2</v>
      </c>
      <c r="K1034" s="92"/>
    </row>
    <row r="1035" spans="1:11" ht="12.5" x14ac:dyDescent="0.25">
      <c r="A1035" s="14" t="s">
        <v>1505</v>
      </c>
      <c r="B1035" s="14" t="s">
        <v>3218</v>
      </c>
      <c r="C1035" s="14">
        <v>1020250103</v>
      </c>
      <c r="D1035" s="16">
        <v>45688</v>
      </c>
      <c r="E1035" s="16"/>
      <c r="F1035" s="14" t="s">
        <v>3219</v>
      </c>
      <c r="G1035" s="14" t="s">
        <v>3220</v>
      </c>
      <c r="H1035" s="14" t="s">
        <v>3221</v>
      </c>
      <c r="I1035" s="15">
        <v>150</v>
      </c>
      <c r="J1035" s="77">
        <v>2</v>
      </c>
      <c r="K1035" s="92"/>
    </row>
    <row r="1036" spans="1:11" ht="12.5" x14ac:dyDescent="0.25">
      <c r="A1036" s="14" t="s">
        <v>1505</v>
      </c>
      <c r="B1036" s="14" t="s">
        <v>3218</v>
      </c>
      <c r="C1036" s="14">
        <v>1020250103</v>
      </c>
      <c r="D1036" s="16">
        <v>45688</v>
      </c>
      <c r="E1036" s="16"/>
      <c r="F1036" s="14" t="s">
        <v>3222</v>
      </c>
      <c r="G1036" s="14" t="s">
        <v>3220</v>
      </c>
      <c r="H1036" s="14" t="s">
        <v>3221</v>
      </c>
      <c r="I1036" s="15">
        <v>22.02</v>
      </c>
      <c r="J1036" s="77">
        <v>2</v>
      </c>
      <c r="K1036" s="92"/>
    </row>
    <row r="1037" spans="1:11" ht="12.5" x14ac:dyDescent="0.25">
      <c r="A1037" s="14" t="s">
        <v>1505</v>
      </c>
      <c r="B1037" s="14" t="s">
        <v>3223</v>
      </c>
      <c r="C1037" s="14">
        <v>31982</v>
      </c>
      <c r="D1037" s="16">
        <v>45791</v>
      </c>
      <c r="E1037" s="16"/>
      <c r="F1037" s="14" t="s">
        <v>3224</v>
      </c>
      <c r="G1037" s="14" t="s">
        <v>1536</v>
      </c>
      <c r="H1037" s="14" t="s">
        <v>1537</v>
      </c>
      <c r="I1037" s="15">
        <v>276</v>
      </c>
      <c r="J1037" s="77">
        <v>2</v>
      </c>
      <c r="K1037" s="92"/>
    </row>
    <row r="1038" spans="1:11" ht="12.5" x14ac:dyDescent="0.25">
      <c r="A1038" s="14" t="s">
        <v>1505</v>
      </c>
      <c r="B1038" s="14" t="s">
        <v>3225</v>
      </c>
      <c r="C1038" s="14">
        <v>1020250101</v>
      </c>
      <c r="D1038" s="16">
        <v>45688</v>
      </c>
      <c r="E1038" s="16"/>
      <c r="F1038" s="14" t="s">
        <v>3219</v>
      </c>
      <c r="G1038" s="14" t="s">
        <v>3220</v>
      </c>
      <c r="H1038" s="14" t="s">
        <v>3221</v>
      </c>
      <c r="I1038" s="15">
        <v>225</v>
      </c>
      <c r="J1038" s="77">
        <v>2</v>
      </c>
      <c r="K1038" s="92"/>
    </row>
    <row r="1039" spans="1:11" ht="12.5" x14ac:dyDescent="0.25">
      <c r="A1039" s="14" t="s">
        <v>1505</v>
      </c>
      <c r="B1039" s="14" t="s">
        <v>3225</v>
      </c>
      <c r="C1039" s="14">
        <v>1020250101</v>
      </c>
      <c r="D1039" s="16">
        <v>45688</v>
      </c>
      <c r="E1039" s="16"/>
      <c r="F1039" s="14" t="s">
        <v>3226</v>
      </c>
      <c r="G1039" s="14" t="s">
        <v>3220</v>
      </c>
      <c r="H1039" s="14" t="s">
        <v>3221</v>
      </c>
      <c r="I1039" s="15">
        <v>22.02</v>
      </c>
      <c r="J1039" s="77">
        <v>2</v>
      </c>
      <c r="K1039" s="92"/>
    </row>
    <row r="1040" spans="1:11" ht="12.5" x14ac:dyDescent="0.25">
      <c r="A1040" s="14" t="s">
        <v>1505</v>
      </c>
      <c r="B1040" s="14" t="s">
        <v>3227</v>
      </c>
      <c r="C1040" s="14">
        <v>2025013</v>
      </c>
      <c r="D1040" s="16">
        <v>45790</v>
      </c>
      <c r="E1040" s="16"/>
      <c r="F1040" s="14" t="s">
        <v>3228</v>
      </c>
      <c r="G1040" s="14" t="s">
        <v>2607</v>
      </c>
      <c r="H1040" s="14" t="s">
        <v>2608</v>
      </c>
      <c r="I1040" s="15">
        <v>120</v>
      </c>
      <c r="J1040" s="77">
        <v>2</v>
      </c>
      <c r="K1040" s="92"/>
    </row>
    <row r="1041" spans="1:11" ht="12.5" x14ac:dyDescent="0.25">
      <c r="A1041" s="14" t="s">
        <v>1505</v>
      </c>
      <c r="B1041" s="14" t="s">
        <v>3229</v>
      </c>
      <c r="C1041" s="14">
        <v>2025014</v>
      </c>
      <c r="D1041" s="16">
        <v>45790</v>
      </c>
      <c r="E1041" s="16"/>
      <c r="F1041" s="14" t="s">
        <v>3230</v>
      </c>
      <c r="G1041" s="14" t="s">
        <v>2607</v>
      </c>
      <c r="H1041" s="14" t="s">
        <v>2608</v>
      </c>
      <c r="I1041" s="15">
        <v>518</v>
      </c>
      <c r="J1041" s="77">
        <v>2</v>
      </c>
      <c r="K1041" s="92"/>
    </row>
    <row r="1042" spans="1:11" ht="12.5" x14ac:dyDescent="0.25">
      <c r="A1042" s="14" t="s">
        <v>1505</v>
      </c>
      <c r="B1042" s="14" t="s">
        <v>3231</v>
      </c>
      <c r="C1042" s="14">
        <v>2025015</v>
      </c>
      <c r="D1042" s="16">
        <v>45790</v>
      </c>
      <c r="E1042" s="16"/>
      <c r="F1042" s="14" t="s">
        <v>3232</v>
      </c>
      <c r="G1042" s="14" t="s">
        <v>2607</v>
      </c>
      <c r="H1042" s="14" t="s">
        <v>2608</v>
      </c>
      <c r="I1042" s="15">
        <v>360</v>
      </c>
      <c r="J1042" s="77">
        <v>2</v>
      </c>
      <c r="K1042" s="92"/>
    </row>
    <row r="1043" spans="1:11" ht="12.5" x14ac:dyDescent="0.25">
      <c r="A1043" s="14" t="s">
        <v>1505</v>
      </c>
      <c r="B1043" s="14" t="s">
        <v>3233</v>
      </c>
      <c r="C1043" s="14">
        <v>2025017</v>
      </c>
      <c r="D1043" s="16">
        <v>45790</v>
      </c>
      <c r="E1043" s="16"/>
      <c r="F1043" s="14" t="s">
        <v>3234</v>
      </c>
      <c r="G1043" s="14" t="s">
        <v>2607</v>
      </c>
      <c r="H1043" s="14" t="s">
        <v>2608</v>
      </c>
      <c r="I1043" s="15">
        <v>360</v>
      </c>
      <c r="J1043" s="77">
        <v>2</v>
      </c>
      <c r="K1043" s="92"/>
    </row>
    <row r="1044" spans="1:11" ht="12.5" x14ac:dyDescent="0.25">
      <c r="A1044" s="14" t="s">
        <v>1505</v>
      </c>
      <c r="B1044" s="14" t="s">
        <v>3235</v>
      </c>
      <c r="C1044" s="14">
        <v>32878</v>
      </c>
      <c r="D1044" s="16">
        <v>45805</v>
      </c>
      <c r="E1044" s="16"/>
      <c r="F1044" s="14" t="s">
        <v>3236</v>
      </c>
      <c r="G1044" s="14" t="s">
        <v>1536</v>
      </c>
      <c r="H1044" s="14" t="s">
        <v>1537</v>
      </c>
      <c r="I1044" s="15">
        <v>99</v>
      </c>
      <c r="J1044" s="77">
        <v>2</v>
      </c>
      <c r="K1044" s="92"/>
    </row>
    <row r="1045" spans="1:11" ht="12.5" x14ac:dyDescent="0.25">
      <c r="A1045" s="14" t="s">
        <v>1505</v>
      </c>
      <c r="B1045" s="14" t="s">
        <v>3237</v>
      </c>
      <c r="C1045" s="14">
        <v>102202510</v>
      </c>
      <c r="D1045" s="16">
        <v>45705</v>
      </c>
      <c r="E1045" s="16"/>
      <c r="F1045" s="14" t="s">
        <v>3238</v>
      </c>
      <c r="G1045" s="14" t="s">
        <v>1519</v>
      </c>
      <c r="H1045" s="14" t="s">
        <v>1520</v>
      </c>
      <c r="I1045" s="15">
        <v>800</v>
      </c>
      <c r="J1045" s="77">
        <v>2</v>
      </c>
      <c r="K1045" s="92"/>
    </row>
    <row r="1046" spans="1:11" ht="12.5" x14ac:dyDescent="0.25">
      <c r="A1046" s="14" t="s">
        <v>1505</v>
      </c>
      <c r="B1046" s="14" t="s">
        <v>3239</v>
      </c>
      <c r="C1046" s="14">
        <v>125004</v>
      </c>
      <c r="D1046" s="16">
        <v>45777</v>
      </c>
      <c r="E1046" s="16"/>
      <c r="F1046" s="14" t="s">
        <v>3240</v>
      </c>
      <c r="G1046" s="14" t="s">
        <v>3094</v>
      </c>
      <c r="H1046" s="14" t="s">
        <v>3095</v>
      </c>
      <c r="I1046" s="15">
        <v>2070</v>
      </c>
      <c r="J1046" s="77">
        <v>4</v>
      </c>
      <c r="K1046" s="92"/>
    </row>
    <row r="1047" spans="1:11" ht="12.5" x14ac:dyDescent="0.25">
      <c r="A1047" s="14" t="s">
        <v>1505</v>
      </c>
      <c r="B1047" s="14" t="s">
        <v>3239</v>
      </c>
      <c r="C1047" s="14">
        <v>125004</v>
      </c>
      <c r="D1047" s="16">
        <v>45777</v>
      </c>
      <c r="E1047" s="16"/>
      <c r="F1047" s="14" t="s">
        <v>3241</v>
      </c>
      <c r="G1047" s="14" t="s">
        <v>3094</v>
      </c>
      <c r="H1047" s="14" t="s">
        <v>3095</v>
      </c>
      <c r="I1047" s="15">
        <v>900</v>
      </c>
      <c r="J1047" s="77">
        <v>4</v>
      </c>
      <c r="K1047" s="92"/>
    </row>
    <row r="1048" spans="1:11" ht="12.5" x14ac:dyDescent="0.25">
      <c r="A1048" s="14" t="s">
        <v>1505</v>
      </c>
      <c r="B1048" s="14" t="s">
        <v>3239</v>
      </c>
      <c r="C1048" s="14">
        <v>125004</v>
      </c>
      <c r="D1048" s="16">
        <v>45777</v>
      </c>
      <c r="E1048" s="16"/>
      <c r="F1048" s="14" t="s">
        <v>3242</v>
      </c>
      <c r="G1048" s="14" t="s">
        <v>3094</v>
      </c>
      <c r="H1048" s="14" t="s">
        <v>3095</v>
      </c>
      <c r="I1048" s="15">
        <v>840</v>
      </c>
      <c r="J1048" s="77">
        <v>4</v>
      </c>
      <c r="K1048" s="92"/>
    </row>
    <row r="1049" spans="1:11" ht="12.5" x14ac:dyDescent="0.25">
      <c r="A1049" s="14" t="s">
        <v>1505</v>
      </c>
      <c r="B1049" s="14" t="s">
        <v>3243</v>
      </c>
      <c r="C1049" s="14">
        <v>20250006</v>
      </c>
      <c r="D1049" s="16">
        <v>45790</v>
      </c>
      <c r="E1049" s="16"/>
      <c r="F1049" s="14" t="s">
        <v>3244</v>
      </c>
      <c r="G1049" s="14">
        <v>0</v>
      </c>
      <c r="H1049" s="14" t="s">
        <v>1627</v>
      </c>
      <c r="I1049" s="15">
        <v>1000</v>
      </c>
      <c r="J1049" s="77">
        <v>4</v>
      </c>
      <c r="K1049" s="92"/>
    </row>
    <row r="1050" spans="1:11" ht="12.5" x14ac:dyDescent="0.25">
      <c r="A1050" s="14" t="s">
        <v>1505</v>
      </c>
      <c r="B1050" s="14" t="s">
        <v>3245</v>
      </c>
      <c r="C1050" s="14">
        <v>142025</v>
      </c>
      <c r="D1050" s="16">
        <v>45827</v>
      </c>
      <c r="E1050" s="16"/>
      <c r="F1050" s="14" t="s">
        <v>3246</v>
      </c>
      <c r="G1050" s="14" t="s">
        <v>1886</v>
      </c>
      <c r="H1050" s="14" t="s">
        <v>1887</v>
      </c>
      <c r="I1050" s="15">
        <v>756.45</v>
      </c>
      <c r="J1050" s="77">
        <v>4</v>
      </c>
      <c r="K1050" s="92"/>
    </row>
    <row r="1051" spans="1:11" ht="12.5" x14ac:dyDescent="0.25">
      <c r="A1051" s="14" t="s">
        <v>1505</v>
      </c>
      <c r="B1051" s="14" t="s">
        <v>3247</v>
      </c>
      <c r="C1051" s="14">
        <v>20250002</v>
      </c>
      <c r="D1051" s="16">
        <v>45708</v>
      </c>
      <c r="E1051" s="16"/>
      <c r="F1051" s="14" t="s">
        <v>3248</v>
      </c>
      <c r="G1051" s="14">
        <v>0</v>
      </c>
      <c r="H1051" s="14" t="s">
        <v>1627</v>
      </c>
      <c r="I1051" s="15">
        <v>1450</v>
      </c>
      <c r="J1051" s="77">
        <v>4</v>
      </c>
      <c r="K1051" s="92"/>
    </row>
    <row r="1052" spans="1:11" ht="12.5" x14ac:dyDescent="0.25">
      <c r="A1052" s="14" t="s">
        <v>1505</v>
      </c>
      <c r="B1052" s="14" t="s">
        <v>3249</v>
      </c>
      <c r="C1052" s="14">
        <v>2025001</v>
      </c>
      <c r="D1052" s="16">
        <v>45760</v>
      </c>
      <c r="E1052" s="16"/>
      <c r="F1052" s="14" t="s">
        <v>3250</v>
      </c>
      <c r="G1052" s="14" t="s">
        <v>3251</v>
      </c>
      <c r="H1052" s="14" t="s">
        <v>3252</v>
      </c>
      <c r="I1052" s="15">
        <v>400</v>
      </c>
      <c r="J1052" s="77">
        <v>4</v>
      </c>
      <c r="K1052" s="92"/>
    </row>
    <row r="1053" spans="1:11" ht="12.5" x14ac:dyDescent="0.25">
      <c r="A1053" s="14" t="s">
        <v>1505</v>
      </c>
      <c r="B1053" s="14" t="s">
        <v>3253</v>
      </c>
      <c r="C1053" s="14">
        <v>202510</v>
      </c>
      <c r="D1053" s="16">
        <v>45786</v>
      </c>
      <c r="E1053" s="16"/>
      <c r="F1053" s="14" t="s">
        <v>3254</v>
      </c>
      <c r="G1053" s="14" t="s">
        <v>3255</v>
      </c>
      <c r="H1053" s="14" t="s">
        <v>3256</v>
      </c>
      <c r="I1053" s="15">
        <v>2460</v>
      </c>
      <c r="J1053" s="77">
        <v>4</v>
      </c>
      <c r="K1053" s="92"/>
    </row>
    <row r="1054" spans="1:11" ht="12.5" x14ac:dyDescent="0.25">
      <c r="A1054" s="14" t="s">
        <v>1505</v>
      </c>
      <c r="B1054" s="14" t="s">
        <v>3257</v>
      </c>
      <c r="C1054" s="14">
        <v>20250005</v>
      </c>
      <c r="D1054" s="16">
        <v>45758</v>
      </c>
      <c r="E1054" s="16"/>
      <c r="F1054" s="14" t="s">
        <v>3258</v>
      </c>
      <c r="G1054" s="14">
        <v>0</v>
      </c>
      <c r="H1054" s="14" t="s">
        <v>1627</v>
      </c>
      <c r="I1054" s="15">
        <v>1450</v>
      </c>
      <c r="J1054" s="77">
        <v>4</v>
      </c>
      <c r="K1054" s="92"/>
    </row>
    <row r="1055" spans="1:11" ht="12.5" x14ac:dyDescent="0.25">
      <c r="A1055" s="14" t="s">
        <v>1505</v>
      </c>
      <c r="B1055" s="14" t="s">
        <v>3259</v>
      </c>
      <c r="C1055" s="14">
        <v>20250005</v>
      </c>
      <c r="D1055" s="16">
        <v>45786</v>
      </c>
      <c r="E1055" s="16"/>
      <c r="F1055" s="14" t="s">
        <v>3260</v>
      </c>
      <c r="G1055" s="14">
        <v>0</v>
      </c>
      <c r="H1055" s="14" t="s">
        <v>1627</v>
      </c>
      <c r="I1055" s="15">
        <v>1450</v>
      </c>
      <c r="J1055" s="77">
        <v>4</v>
      </c>
      <c r="K1055" s="92"/>
    </row>
    <row r="1056" spans="1:11" ht="12.5" x14ac:dyDescent="0.25">
      <c r="A1056" s="14" t="s">
        <v>1505</v>
      </c>
      <c r="B1056" s="14" t="s">
        <v>3261</v>
      </c>
      <c r="C1056" s="14">
        <v>20250008</v>
      </c>
      <c r="D1056" s="16">
        <v>45819</v>
      </c>
      <c r="E1056" s="16"/>
      <c r="F1056" s="14" t="s">
        <v>3262</v>
      </c>
      <c r="G1056" s="14">
        <v>0</v>
      </c>
      <c r="H1056" s="14" t="s">
        <v>1627</v>
      </c>
      <c r="I1056" s="15">
        <v>1450</v>
      </c>
      <c r="J1056" s="77">
        <v>4</v>
      </c>
      <c r="K1056" s="92"/>
    </row>
    <row r="1057" spans="1:11" ht="12.5" x14ac:dyDescent="0.25">
      <c r="A1057" s="14" t="s">
        <v>1505</v>
      </c>
      <c r="B1057" s="14" t="s">
        <v>3263</v>
      </c>
      <c r="C1057" s="14">
        <v>12510087</v>
      </c>
      <c r="D1057" s="16">
        <v>45715</v>
      </c>
      <c r="E1057" s="16"/>
      <c r="F1057" s="14" t="s">
        <v>3264</v>
      </c>
      <c r="G1057" s="14" t="s">
        <v>1712</v>
      </c>
      <c r="H1057" s="14" t="s">
        <v>226</v>
      </c>
      <c r="I1057" s="15">
        <v>12431.5</v>
      </c>
      <c r="J1057" s="77">
        <v>3</v>
      </c>
      <c r="K1057" s="92"/>
    </row>
    <row r="1058" spans="1:11" ht="12.5" x14ac:dyDescent="0.25">
      <c r="A1058" s="14" t="s">
        <v>1505</v>
      </c>
      <c r="B1058" s="14" t="s">
        <v>3265</v>
      </c>
      <c r="C1058" s="14">
        <v>12510332</v>
      </c>
      <c r="D1058" s="16">
        <v>45833</v>
      </c>
      <c r="E1058" s="16"/>
      <c r="F1058" s="14" t="s">
        <v>3266</v>
      </c>
      <c r="G1058" s="14" t="s">
        <v>1712</v>
      </c>
      <c r="H1058" s="14" t="s">
        <v>226</v>
      </c>
      <c r="I1058" s="15">
        <v>26383.5</v>
      </c>
      <c r="J1058" s="77">
        <v>3</v>
      </c>
      <c r="K1058" s="92"/>
    </row>
    <row r="1059" spans="1:11" ht="12.5" x14ac:dyDescent="0.25">
      <c r="A1059" s="14" t="s">
        <v>1505</v>
      </c>
      <c r="B1059" s="14" t="s">
        <v>3267</v>
      </c>
      <c r="C1059" s="14">
        <v>12510674</v>
      </c>
      <c r="D1059" s="16">
        <v>45711</v>
      </c>
      <c r="E1059" s="16"/>
      <c r="F1059" s="14" t="s">
        <v>3268</v>
      </c>
      <c r="G1059" s="14" t="s">
        <v>1712</v>
      </c>
      <c r="H1059" s="14" t="s">
        <v>226</v>
      </c>
      <c r="I1059" s="15">
        <v>38393.040000000001</v>
      </c>
      <c r="J1059" s="77">
        <v>4</v>
      </c>
      <c r="K1059" s="92"/>
    </row>
    <row r="1060" spans="1:11" ht="12.5" x14ac:dyDescent="0.25">
      <c r="A1060" s="14" t="s">
        <v>1505</v>
      </c>
      <c r="B1060" s="14" t="s">
        <v>3269</v>
      </c>
      <c r="C1060" s="14">
        <v>2025030</v>
      </c>
      <c r="D1060" s="16">
        <v>45790</v>
      </c>
      <c r="E1060" s="16"/>
      <c r="F1060" s="14" t="s">
        <v>3270</v>
      </c>
      <c r="G1060" s="14" t="s">
        <v>2628</v>
      </c>
      <c r="H1060" s="14" t="s">
        <v>2629</v>
      </c>
      <c r="I1060" s="15">
        <v>1440</v>
      </c>
      <c r="J1060" s="77">
        <v>3</v>
      </c>
      <c r="K1060" s="92"/>
    </row>
    <row r="1061" spans="1:11" ht="12.5" x14ac:dyDescent="0.25">
      <c r="A1061" s="14" t="s">
        <v>1505</v>
      </c>
      <c r="B1061" s="14" t="s">
        <v>3271</v>
      </c>
      <c r="C1061" s="14">
        <v>2025012</v>
      </c>
      <c r="D1061" s="16">
        <v>45790</v>
      </c>
      <c r="E1061" s="16"/>
      <c r="F1061" s="14" t="s">
        <v>3272</v>
      </c>
      <c r="G1061" s="14" t="s">
        <v>2607</v>
      </c>
      <c r="H1061" s="14" t="s">
        <v>2608</v>
      </c>
      <c r="I1061" s="15">
        <v>80</v>
      </c>
      <c r="J1061" s="77">
        <v>2</v>
      </c>
      <c r="K1061" s="92"/>
    </row>
    <row r="1062" spans="1:11" ht="12.5" x14ac:dyDescent="0.25">
      <c r="A1062" s="14" t="s">
        <v>1505</v>
      </c>
      <c r="B1062" s="14" t="s">
        <v>3273</v>
      </c>
      <c r="C1062" s="14">
        <v>2025016</v>
      </c>
      <c r="D1062" s="16">
        <v>45790</v>
      </c>
      <c r="E1062" s="16"/>
      <c r="F1062" s="14" t="s">
        <v>3274</v>
      </c>
      <c r="G1062" s="14" t="s">
        <v>2607</v>
      </c>
      <c r="H1062" s="14" t="s">
        <v>2608</v>
      </c>
      <c r="I1062" s="15">
        <v>602.5</v>
      </c>
      <c r="J1062" s="77">
        <v>2</v>
      </c>
      <c r="K1062" s="92"/>
    </row>
    <row r="1063" spans="1:11" ht="12.5" x14ac:dyDescent="0.25">
      <c r="A1063" s="14" t="s">
        <v>1505</v>
      </c>
      <c r="B1063" s="14" t="s">
        <v>3275</v>
      </c>
      <c r="C1063" s="14">
        <v>42510012</v>
      </c>
      <c r="D1063" s="16">
        <v>45776</v>
      </c>
      <c r="E1063" s="16"/>
      <c r="F1063" s="14" t="s">
        <v>3276</v>
      </c>
      <c r="G1063" s="14" t="s">
        <v>1559</v>
      </c>
      <c r="H1063" s="14" t="s">
        <v>1560</v>
      </c>
      <c r="I1063" s="15">
        <v>470.2</v>
      </c>
      <c r="J1063" s="77">
        <v>2</v>
      </c>
      <c r="K1063" s="92"/>
    </row>
    <row r="1064" spans="1:11" ht="12.5" x14ac:dyDescent="0.25">
      <c r="A1064" s="14" t="s">
        <v>1505</v>
      </c>
      <c r="B1064" s="14" t="s">
        <v>3275</v>
      </c>
      <c r="C1064" s="14">
        <v>42510012</v>
      </c>
      <c r="D1064" s="16">
        <v>45776</v>
      </c>
      <c r="E1064" s="16"/>
      <c r="F1064" s="14" t="s">
        <v>3277</v>
      </c>
      <c r="G1064" s="14" t="s">
        <v>1559</v>
      </c>
      <c r="H1064" s="14" t="s">
        <v>1560</v>
      </c>
      <c r="I1064" s="15">
        <v>229.49</v>
      </c>
      <c r="J1064" s="77">
        <v>2</v>
      </c>
      <c r="K1064" s="92"/>
    </row>
    <row r="1065" spans="1:11" ht="12.5" x14ac:dyDescent="0.25">
      <c r="A1065" s="14" t="s">
        <v>1505</v>
      </c>
      <c r="B1065" s="14" t="s">
        <v>3275</v>
      </c>
      <c r="C1065" s="14">
        <v>42510012</v>
      </c>
      <c r="D1065" s="16">
        <v>45776</v>
      </c>
      <c r="E1065" s="16"/>
      <c r="F1065" s="14" t="s">
        <v>3278</v>
      </c>
      <c r="G1065" s="14" t="s">
        <v>1559</v>
      </c>
      <c r="H1065" s="14" t="s">
        <v>1560</v>
      </c>
      <c r="I1065" s="15">
        <v>258.77</v>
      </c>
      <c r="J1065" s="77">
        <v>2</v>
      </c>
      <c r="K1065" s="92"/>
    </row>
    <row r="1066" spans="1:11" ht="12.5" x14ac:dyDescent="0.25">
      <c r="A1066" s="14" t="s">
        <v>1505</v>
      </c>
      <c r="B1066" s="14" t="s">
        <v>3279</v>
      </c>
      <c r="C1066" s="14">
        <v>42510019</v>
      </c>
      <c r="D1066" s="16">
        <v>45728</v>
      </c>
      <c r="E1066" s="16"/>
      <c r="F1066" s="14" t="s">
        <v>3280</v>
      </c>
      <c r="G1066" s="14" t="s">
        <v>1559</v>
      </c>
      <c r="H1066" s="14" t="s">
        <v>1560</v>
      </c>
      <c r="I1066" s="15">
        <v>7065.7</v>
      </c>
      <c r="J1066" s="77">
        <v>2</v>
      </c>
      <c r="K1066" s="92"/>
    </row>
    <row r="1067" spans="1:11" ht="12.5" x14ac:dyDescent="0.25">
      <c r="A1067" s="14" t="s">
        <v>1505</v>
      </c>
      <c r="B1067" s="14" t="s">
        <v>3281</v>
      </c>
      <c r="C1067" s="14">
        <v>42510020</v>
      </c>
      <c r="D1067" s="16">
        <v>45770</v>
      </c>
      <c r="E1067" s="16"/>
      <c r="F1067" s="14" t="s">
        <v>3282</v>
      </c>
      <c r="G1067" s="14" t="s">
        <v>1559</v>
      </c>
      <c r="H1067" s="14" t="s">
        <v>1560</v>
      </c>
      <c r="I1067" s="15">
        <v>981.9</v>
      </c>
      <c r="J1067" s="77">
        <v>2</v>
      </c>
      <c r="K1067" s="92"/>
    </row>
    <row r="1068" spans="1:11" ht="12.5" x14ac:dyDescent="0.25">
      <c r="A1068" s="14" t="s">
        <v>1505</v>
      </c>
      <c r="B1068" s="14" t="s">
        <v>3283</v>
      </c>
      <c r="C1068" s="14">
        <v>42510031</v>
      </c>
      <c r="D1068" s="16">
        <v>45776</v>
      </c>
      <c r="E1068" s="16"/>
      <c r="F1068" s="14" t="s">
        <v>3284</v>
      </c>
      <c r="G1068" s="14" t="s">
        <v>1559</v>
      </c>
      <c r="H1068" s="14" t="s">
        <v>1560</v>
      </c>
      <c r="I1068" s="15">
        <v>10052.950000000001</v>
      </c>
      <c r="J1068" s="77">
        <v>2</v>
      </c>
      <c r="K1068" s="92"/>
    </row>
    <row r="1069" spans="1:11" ht="12.5" x14ac:dyDescent="0.25">
      <c r="A1069" s="14" t="s">
        <v>1505</v>
      </c>
      <c r="B1069" s="14" t="s">
        <v>3285</v>
      </c>
      <c r="C1069" s="14">
        <v>42510032</v>
      </c>
      <c r="D1069" s="16">
        <v>45776</v>
      </c>
      <c r="E1069" s="16"/>
      <c r="F1069" s="14" t="s">
        <v>3286</v>
      </c>
      <c r="G1069" s="14" t="s">
        <v>1559</v>
      </c>
      <c r="H1069" s="14" t="s">
        <v>1560</v>
      </c>
      <c r="I1069" s="15">
        <v>470.2</v>
      </c>
      <c r="J1069" s="77">
        <v>2</v>
      </c>
      <c r="K1069" s="92"/>
    </row>
    <row r="1070" spans="1:11" ht="12.5" x14ac:dyDescent="0.25">
      <c r="A1070" s="14" t="s">
        <v>1505</v>
      </c>
      <c r="B1070" s="14" t="s">
        <v>3285</v>
      </c>
      <c r="C1070" s="14">
        <v>42510032</v>
      </c>
      <c r="D1070" s="16">
        <v>45776</v>
      </c>
      <c r="E1070" s="16"/>
      <c r="F1070" s="14" t="s">
        <v>3286</v>
      </c>
      <c r="G1070" s="14" t="s">
        <v>1559</v>
      </c>
      <c r="H1070" s="14" t="s">
        <v>1560</v>
      </c>
      <c r="I1070" s="15">
        <v>229.49</v>
      </c>
      <c r="J1070" s="77">
        <v>2</v>
      </c>
      <c r="K1070" s="92"/>
    </row>
    <row r="1071" spans="1:11" ht="12.5" x14ac:dyDescent="0.25">
      <c r="A1071" s="14" t="s">
        <v>1505</v>
      </c>
      <c r="B1071" s="14" t="s">
        <v>3285</v>
      </c>
      <c r="C1071" s="14">
        <v>42510032</v>
      </c>
      <c r="D1071" s="16">
        <v>45776</v>
      </c>
      <c r="E1071" s="16"/>
      <c r="F1071" s="14" t="s">
        <v>3287</v>
      </c>
      <c r="G1071" s="14" t="s">
        <v>1559</v>
      </c>
      <c r="H1071" s="14" t="s">
        <v>1560</v>
      </c>
      <c r="I1071" s="15">
        <v>258.77</v>
      </c>
      <c r="J1071" s="77">
        <v>2</v>
      </c>
      <c r="K1071" s="92"/>
    </row>
    <row r="1072" spans="1:11" ht="12.5" x14ac:dyDescent="0.25">
      <c r="A1072" s="14" t="s">
        <v>1505</v>
      </c>
      <c r="B1072" s="14" t="s">
        <v>3288</v>
      </c>
      <c r="C1072" s="14">
        <v>42510004</v>
      </c>
      <c r="D1072" s="16">
        <v>45805</v>
      </c>
      <c r="E1072" s="16"/>
      <c r="F1072" s="14" t="s">
        <v>3289</v>
      </c>
      <c r="G1072" s="14" t="s">
        <v>1559</v>
      </c>
      <c r="H1072" s="14" t="s">
        <v>1560</v>
      </c>
      <c r="I1072" s="15">
        <v>470.2</v>
      </c>
      <c r="J1072" s="77">
        <v>2</v>
      </c>
      <c r="K1072" s="92"/>
    </row>
    <row r="1073" spans="1:11" ht="12.5" x14ac:dyDescent="0.25">
      <c r="A1073" s="14" t="s">
        <v>1505</v>
      </c>
      <c r="B1073" s="14" t="s">
        <v>3288</v>
      </c>
      <c r="C1073" s="14">
        <v>42510004</v>
      </c>
      <c r="D1073" s="16">
        <v>45805</v>
      </c>
      <c r="E1073" s="16"/>
      <c r="F1073" s="14" t="s">
        <v>3290</v>
      </c>
      <c r="G1073" s="14" t="s">
        <v>1559</v>
      </c>
      <c r="H1073" s="14" t="s">
        <v>1560</v>
      </c>
      <c r="I1073" s="15">
        <v>229.49</v>
      </c>
      <c r="J1073" s="77">
        <v>2</v>
      </c>
      <c r="K1073" s="92"/>
    </row>
    <row r="1074" spans="1:11" ht="12.5" x14ac:dyDescent="0.25">
      <c r="A1074" s="14" t="s">
        <v>1505</v>
      </c>
      <c r="B1074" s="14" t="s">
        <v>3288</v>
      </c>
      <c r="C1074" s="14">
        <v>42510004</v>
      </c>
      <c r="D1074" s="16">
        <v>45805</v>
      </c>
      <c r="E1074" s="16"/>
      <c r="F1074" s="14" t="s">
        <v>3291</v>
      </c>
      <c r="G1074" s="14" t="s">
        <v>1559</v>
      </c>
      <c r="H1074" s="14" t="s">
        <v>1560</v>
      </c>
      <c r="I1074" s="15">
        <v>258.77</v>
      </c>
      <c r="J1074" s="77">
        <v>2</v>
      </c>
      <c r="K1074" s="92"/>
    </row>
    <row r="1075" spans="1:11" ht="12.5" x14ac:dyDescent="0.25">
      <c r="A1075" s="14" t="s">
        <v>1505</v>
      </c>
      <c r="B1075" s="14" t="s">
        <v>3292</v>
      </c>
      <c r="C1075" s="14">
        <v>42510061</v>
      </c>
      <c r="D1075" s="16">
        <v>45805</v>
      </c>
      <c r="E1075" s="16"/>
      <c r="F1075" s="14" t="s">
        <v>3293</v>
      </c>
      <c r="G1075" s="14" t="s">
        <v>1559</v>
      </c>
      <c r="H1075" s="14" t="s">
        <v>1560</v>
      </c>
      <c r="I1075" s="15">
        <v>480.73</v>
      </c>
      <c r="J1075" s="77">
        <v>2</v>
      </c>
      <c r="K1075" s="92"/>
    </row>
    <row r="1076" spans="1:11" ht="12.5" x14ac:dyDescent="0.25">
      <c r="A1076" s="14" t="s">
        <v>1505</v>
      </c>
      <c r="B1076" s="14" t="s">
        <v>3292</v>
      </c>
      <c r="C1076" s="14">
        <v>42510061</v>
      </c>
      <c r="D1076" s="16">
        <v>45805</v>
      </c>
      <c r="E1076" s="16"/>
      <c r="F1076" s="14" t="s">
        <v>3294</v>
      </c>
      <c r="G1076" s="14" t="s">
        <v>1559</v>
      </c>
      <c r="H1076" s="14" t="s">
        <v>1560</v>
      </c>
      <c r="I1076" s="15">
        <v>234.62</v>
      </c>
      <c r="J1076" s="77">
        <v>2</v>
      </c>
      <c r="K1076" s="92"/>
    </row>
    <row r="1077" spans="1:11" ht="12.5" x14ac:dyDescent="0.25">
      <c r="A1077" s="14" t="s">
        <v>1505</v>
      </c>
      <c r="B1077" s="14" t="s">
        <v>3292</v>
      </c>
      <c r="C1077" s="14">
        <v>42510061</v>
      </c>
      <c r="D1077" s="16">
        <v>45805</v>
      </c>
      <c r="E1077" s="16"/>
      <c r="F1077" s="14" t="s">
        <v>3295</v>
      </c>
      <c r="G1077" s="14" t="s">
        <v>1559</v>
      </c>
      <c r="H1077" s="14" t="s">
        <v>1560</v>
      </c>
      <c r="I1077" s="15">
        <v>264.56</v>
      </c>
      <c r="J1077" s="77">
        <v>2</v>
      </c>
      <c r="K1077" s="92"/>
    </row>
    <row r="1078" spans="1:11" ht="12.5" x14ac:dyDescent="0.25">
      <c r="A1078" s="14" t="s">
        <v>1505</v>
      </c>
      <c r="B1078" s="14" t="s">
        <v>3292</v>
      </c>
      <c r="C1078" s="14">
        <v>42510061</v>
      </c>
      <c r="D1078" s="16">
        <v>45805</v>
      </c>
      <c r="E1078" s="16"/>
      <c r="F1078" s="14" t="s">
        <v>3296</v>
      </c>
      <c r="G1078" s="14" t="s">
        <v>1559</v>
      </c>
      <c r="H1078" s="14" t="s">
        <v>1560</v>
      </c>
      <c r="I1078" s="15">
        <v>47.01</v>
      </c>
      <c r="J1078" s="77">
        <v>2</v>
      </c>
      <c r="K1078" s="92"/>
    </row>
    <row r="1079" spans="1:11" ht="12.5" x14ac:dyDescent="0.25">
      <c r="A1079" s="14" t="s">
        <v>1505</v>
      </c>
      <c r="B1079" s="14" t="s">
        <v>3292</v>
      </c>
      <c r="C1079" s="14">
        <v>42510061</v>
      </c>
      <c r="D1079" s="16">
        <v>45805</v>
      </c>
      <c r="E1079" s="16"/>
      <c r="F1079" s="14" t="s">
        <v>3297</v>
      </c>
      <c r="G1079" s="14" t="s">
        <v>1559</v>
      </c>
      <c r="H1079" s="14" t="s">
        <v>1560</v>
      </c>
      <c r="I1079" s="15">
        <v>17.38</v>
      </c>
      <c r="J1079" s="77">
        <v>2</v>
      </c>
      <c r="K1079" s="92"/>
    </row>
    <row r="1080" spans="1:11" ht="12.5" x14ac:dyDescent="0.25">
      <c r="A1080" s="14" t="s">
        <v>1505</v>
      </c>
      <c r="B1080" s="14" t="s">
        <v>3298</v>
      </c>
      <c r="C1080" s="14">
        <v>42510067</v>
      </c>
      <c r="D1080" s="16">
        <v>45776</v>
      </c>
      <c r="E1080" s="16"/>
      <c r="F1080" s="14" t="s">
        <v>3299</v>
      </c>
      <c r="G1080" s="14" t="s">
        <v>1559</v>
      </c>
      <c r="H1080" s="14" t="s">
        <v>1560</v>
      </c>
      <c r="I1080" s="15">
        <v>5618.39</v>
      </c>
      <c r="J1080" s="77">
        <v>2</v>
      </c>
      <c r="K1080" s="92"/>
    </row>
    <row r="1081" spans="1:11" ht="12.5" x14ac:dyDescent="0.25">
      <c r="A1081" s="14" t="s">
        <v>1505</v>
      </c>
      <c r="B1081" s="14" t="s">
        <v>3300</v>
      </c>
      <c r="C1081" s="14">
        <v>42510096</v>
      </c>
      <c r="D1081" s="16">
        <v>45805</v>
      </c>
      <c r="E1081" s="16"/>
      <c r="F1081" s="14" t="s">
        <v>3301</v>
      </c>
      <c r="G1081" s="14" t="s">
        <v>1559</v>
      </c>
      <c r="H1081" s="14" t="s">
        <v>1560</v>
      </c>
      <c r="I1081" s="15">
        <v>2670.89</v>
      </c>
      <c r="J1081" s="77">
        <v>2</v>
      </c>
      <c r="K1081" s="92"/>
    </row>
    <row r="1082" spans="1:11" ht="12.5" x14ac:dyDescent="0.25">
      <c r="A1082" s="14" t="s">
        <v>1505</v>
      </c>
      <c r="B1082" s="14" t="s">
        <v>3300</v>
      </c>
      <c r="C1082" s="14">
        <v>42510096</v>
      </c>
      <c r="D1082" s="16">
        <v>45805</v>
      </c>
      <c r="E1082" s="16"/>
      <c r="F1082" s="14" t="s">
        <v>3302</v>
      </c>
      <c r="G1082" s="14" t="s">
        <v>1559</v>
      </c>
      <c r="H1082" s="14" t="s">
        <v>1560</v>
      </c>
      <c r="I1082" s="15">
        <v>2331</v>
      </c>
      <c r="J1082" s="77">
        <v>2</v>
      </c>
      <c r="K1082" s="92"/>
    </row>
    <row r="1083" spans="1:11" ht="12.5" x14ac:dyDescent="0.25">
      <c r="A1083" s="14" t="s">
        <v>1505</v>
      </c>
      <c r="B1083" s="14" t="s">
        <v>3303</v>
      </c>
      <c r="C1083" s="14">
        <v>42510090</v>
      </c>
      <c r="D1083" s="16">
        <v>45805</v>
      </c>
      <c r="E1083" s="16"/>
      <c r="F1083" s="14" t="s">
        <v>3304</v>
      </c>
      <c r="G1083" s="14" t="s">
        <v>1559</v>
      </c>
      <c r="H1083" s="14" t="s">
        <v>1560</v>
      </c>
      <c r="I1083" s="15">
        <v>480.73</v>
      </c>
      <c r="J1083" s="77">
        <v>2</v>
      </c>
      <c r="K1083" s="92"/>
    </row>
    <row r="1084" spans="1:11" ht="12.5" x14ac:dyDescent="0.25">
      <c r="A1084" s="14" t="s">
        <v>1505</v>
      </c>
      <c r="B1084" s="14" t="s">
        <v>3303</v>
      </c>
      <c r="C1084" s="14">
        <v>42510090</v>
      </c>
      <c r="D1084" s="16">
        <v>45805</v>
      </c>
      <c r="E1084" s="16"/>
      <c r="F1084" s="14" t="s">
        <v>3305</v>
      </c>
      <c r="G1084" s="14" t="s">
        <v>1559</v>
      </c>
      <c r="H1084" s="14" t="s">
        <v>1560</v>
      </c>
      <c r="I1084" s="15">
        <v>234.62</v>
      </c>
      <c r="J1084" s="77">
        <v>2</v>
      </c>
      <c r="K1084" s="92"/>
    </row>
    <row r="1085" spans="1:11" ht="12.5" x14ac:dyDescent="0.25">
      <c r="A1085" s="14" t="s">
        <v>1505</v>
      </c>
      <c r="B1085" s="14" t="s">
        <v>3303</v>
      </c>
      <c r="C1085" s="14">
        <v>42510090</v>
      </c>
      <c r="D1085" s="16">
        <v>45805</v>
      </c>
      <c r="E1085" s="16"/>
      <c r="F1085" s="14" t="s">
        <v>3306</v>
      </c>
      <c r="G1085" s="14" t="s">
        <v>1559</v>
      </c>
      <c r="H1085" s="14" t="s">
        <v>1560</v>
      </c>
      <c r="I1085" s="15">
        <v>264.57</v>
      </c>
      <c r="J1085" s="77">
        <v>2</v>
      </c>
      <c r="K1085" s="92"/>
    </row>
    <row r="1086" spans="1:11" ht="12.5" x14ac:dyDescent="0.25">
      <c r="A1086" s="14" t="s">
        <v>1505</v>
      </c>
      <c r="B1086" s="14" t="s">
        <v>3307</v>
      </c>
      <c r="C1086" s="14">
        <v>42510117</v>
      </c>
      <c r="D1086" s="16">
        <v>45821</v>
      </c>
      <c r="E1086" s="16"/>
      <c r="F1086" s="14" t="s">
        <v>3308</v>
      </c>
      <c r="G1086" s="14" t="s">
        <v>1559</v>
      </c>
      <c r="H1086" s="14" t="s">
        <v>1560</v>
      </c>
      <c r="I1086" s="15">
        <v>480.73</v>
      </c>
      <c r="J1086" s="77">
        <v>2</v>
      </c>
      <c r="K1086" s="92"/>
    </row>
    <row r="1087" spans="1:11" ht="12.5" x14ac:dyDescent="0.25">
      <c r="A1087" s="14" t="s">
        <v>1505</v>
      </c>
      <c r="B1087" s="14" t="s">
        <v>3307</v>
      </c>
      <c r="C1087" s="14">
        <v>42510117</v>
      </c>
      <c r="D1087" s="16">
        <v>45821</v>
      </c>
      <c r="E1087" s="16"/>
      <c r="F1087" s="14" t="s">
        <v>3309</v>
      </c>
      <c r="G1087" s="14" t="s">
        <v>1559</v>
      </c>
      <c r="H1087" s="14" t="s">
        <v>1560</v>
      </c>
      <c r="I1087" s="15">
        <v>234.62</v>
      </c>
      <c r="J1087" s="77">
        <v>2</v>
      </c>
      <c r="K1087" s="92"/>
    </row>
    <row r="1088" spans="1:11" ht="12.5" x14ac:dyDescent="0.25">
      <c r="A1088" s="14" t="s">
        <v>1505</v>
      </c>
      <c r="B1088" s="14" t="s">
        <v>3307</v>
      </c>
      <c r="C1088" s="14">
        <v>42510117</v>
      </c>
      <c r="D1088" s="16">
        <v>45821</v>
      </c>
      <c r="E1088" s="16"/>
      <c r="F1088" s="14" t="s">
        <v>3310</v>
      </c>
      <c r="G1088" s="14" t="s">
        <v>1559</v>
      </c>
      <c r="H1088" s="14" t="s">
        <v>1560</v>
      </c>
      <c r="I1088" s="15">
        <v>264.57</v>
      </c>
      <c r="J1088" s="77">
        <v>2</v>
      </c>
      <c r="K1088" s="92"/>
    </row>
    <row r="1089" spans="1:11" ht="12.5" x14ac:dyDescent="0.25">
      <c r="A1089" s="14" t="s">
        <v>1505</v>
      </c>
      <c r="B1089" s="14" t="s">
        <v>3311</v>
      </c>
      <c r="C1089" s="14">
        <v>42510124</v>
      </c>
      <c r="D1089" s="16">
        <v>45821</v>
      </c>
      <c r="E1089" s="16"/>
      <c r="F1089" s="14" t="s">
        <v>3312</v>
      </c>
      <c r="G1089" s="14" t="s">
        <v>1559</v>
      </c>
      <c r="H1089" s="14" t="s">
        <v>1560</v>
      </c>
      <c r="I1089" s="15">
        <v>577.5</v>
      </c>
      <c r="J1089" s="77">
        <v>2</v>
      </c>
      <c r="K1089" s="92"/>
    </row>
    <row r="1090" spans="1:11" ht="12.5" x14ac:dyDescent="0.25">
      <c r="A1090" s="14" t="s">
        <v>1505</v>
      </c>
      <c r="B1090" s="14" t="s">
        <v>3311</v>
      </c>
      <c r="C1090" s="14">
        <v>42510124</v>
      </c>
      <c r="D1090" s="16">
        <v>45821</v>
      </c>
      <c r="E1090" s="16"/>
      <c r="F1090" s="14" t="s">
        <v>3313</v>
      </c>
      <c r="G1090" s="14" t="s">
        <v>1559</v>
      </c>
      <c r="H1090" s="14" t="s">
        <v>1560</v>
      </c>
      <c r="I1090" s="15">
        <v>2891.7</v>
      </c>
      <c r="J1090" s="77">
        <v>2</v>
      </c>
      <c r="K1090" s="92"/>
    </row>
    <row r="1091" spans="1:11" ht="12.5" x14ac:dyDescent="0.25">
      <c r="A1091" s="14" t="s">
        <v>1505</v>
      </c>
      <c r="B1091" s="14" t="s">
        <v>3314</v>
      </c>
      <c r="C1091" s="14">
        <v>24250315</v>
      </c>
      <c r="D1091" s="16">
        <v>45790</v>
      </c>
      <c r="E1091" s="16"/>
      <c r="F1091" s="14" t="s">
        <v>3315</v>
      </c>
      <c r="G1091" s="14" t="s">
        <v>3048</v>
      </c>
      <c r="H1091" s="14" t="s">
        <v>3049</v>
      </c>
      <c r="I1091" s="15">
        <v>18</v>
      </c>
      <c r="J1091" s="77">
        <v>4</v>
      </c>
      <c r="K1091" s="92"/>
    </row>
    <row r="1092" spans="1:11" ht="20" x14ac:dyDescent="0.25">
      <c r="A1092" s="14" t="s">
        <v>1505</v>
      </c>
      <c r="B1092" s="14" t="s">
        <v>3316</v>
      </c>
      <c r="C1092" s="14">
        <v>20250003</v>
      </c>
      <c r="D1092" s="16">
        <v>45744</v>
      </c>
      <c r="E1092" s="16"/>
      <c r="F1092" s="14" t="s">
        <v>3317</v>
      </c>
      <c r="G1092" s="14">
        <v>0</v>
      </c>
      <c r="H1092" s="14" t="s">
        <v>2634</v>
      </c>
      <c r="I1092" s="15">
        <v>18.010000000000002</v>
      </c>
      <c r="J1092" s="77">
        <v>2</v>
      </c>
      <c r="K1092" s="92"/>
    </row>
    <row r="1093" spans="1:11" ht="20" x14ac:dyDescent="0.25">
      <c r="A1093" s="14" t="s">
        <v>1505</v>
      </c>
      <c r="B1093" s="14" t="s">
        <v>3316</v>
      </c>
      <c r="C1093" s="14">
        <v>20250003</v>
      </c>
      <c r="D1093" s="16">
        <v>45744</v>
      </c>
      <c r="E1093" s="16"/>
      <c r="F1093" s="14" t="s">
        <v>3318</v>
      </c>
      <c r="G1093" s="14">
        <v>0</v>
      </c>
      <c r="H1093" s="14" t="s">
        <v>2634</v>
      </c>
      <c r="I1093" s="15">
        <v>9.01</v>
      </c>
      <c r="J1093" s="77">
        <v>2</v>
      </c>
      <c r="K1093" s="92"/>
    </row>
    <row r="1094" spans="1:11" ht="20" x14ac:dyDescent="0.25">
      <c r="A1094" s="14" t="s">
        <v>1505</v>
      </c>
      <c r="B1094" s="14" t="s">
        <v>3316</v>
      </c>
      <c r="C1094" s="14">
        <v>20250003</v>
      </c>
      <c r="D1094" s="16">
        <v>45744</v>
      </c>
      <c r="E1094" s="16"/>
      <c r="F1094" s="14" t="s">
        <v>3319</v>
      </c>
      <c r="G1094" s="14">
        <v>0</v>
      </c>
      <c r="H1094" s="14" t="s">
        <v>2634</v>
      </c>
      <c r="I1094" s="15">
        <v>450.02</v>
      </c>
      <c r="J1094" s="77">
        <v>2</v>
      </c>
      <c r="K1094" s="92"/>
    </row>
    <row r="1095" spans="1:11" ht="20" x14ac:dyDescent="0.25">
      <c r="A1095" s="14" t="s">
        <v>1505</v>
      </c>
      <c r="B1095" s="14" t="s">
        <v>3316</v>
      </c>
      <c r="C1095" s="14">
        <v>20250003</v>
      </c>
      <c r="D1095" s="16">
        <v>45744</v>
      </c>
      <c r="E1095" s="16"/>
      <c r="F1095" s="14" t="s">
        <v>3320</v>
      </c>
      <c r="G1095" s="14">
        <v>0</v>
      </c>
      <c r="H1095" s="14" t="s">
        <v>2634</v>
      </c>
      <c r="I1095" s="15">
        <v>539.96</v>
      </c>
      <c r="J1095" s="77">
        <v>2</v>
      </c>
      <c r="K1095" s="92"/>
    </row>
    <row r="1096" spans="1:11" ht="20" x14ac:dyDescent="0.25">
      <c r="A1096" s="14" t="s">
        <v>1505</v>
      </c>
      <c r="B1096" s="14" t="s">
        <v>3316</v>
      </c>
      <c r="C1096" s="14">
        <v>20250003</v>
      </c>
      <c r="D1096" s="16">
        <v>45744</v>
      </c>
      <c r="E1096" s="16"/>
      <c r="F1096" s="14" t="s">
        <v>3320</v>
      </c>
      <c r="G1096" s="14">
        <v>0</v>
      </c>
      <c r="H1096" s="14" t="s">
        <v>2634</v>
      </c>
      <c r="I1096" s="15">
        <v>26.99</v>
      </c>
      <c r="J1096" s="77">
        <v>2</v>
      </c>
      <c r="K1096" s="92"/>
    </row>
    <row r="1097" spans="1:11" ht="20" x14ac:dyDescent="0.25">
      <c r="A1097" s="14" t="s">
        <v>1505</v>
      </c>
      <c r="B1097" s="14" t="s">
        <v>3316</v>
      </c>
      <c r="C1097" s="14">
        <v>20250003</v>
      </c>
      <c r="D1097" s="16">
        <v>45744</v>
      </c>
      <c r="E1097" s="16"/>
      <c r="F1097" s="14" t="s">
        <v>3321</v>
      </c>
      <c r="G1097" s="14">
        <v>0</v>
      </c>
      <c r="H1097" s="14" t="s">
        <v>2634</v>
      </c>
      <c r="I1097" s="15">
        <v>89.99</v>
      </c>
      <c r="J1097" s="77">
        <v>2</v>
      </c>
      <c r="K1097" s="92"/>
    </row>
    <row r="1098" spans="1:11" ht="20" x14ac:dyDescent="0.25">
      <c r="A1098" s="14" t="s">
        <v>1505</v>
      </c>
      <c r="B1098" s="14" t="s">
        <v>3316</v>
      </c>
      <c r="C1098" s="14">
        <v>20250003</v>
      </c>
      <c r="D1098" s="16">
        <v>45744</v>
      </c>
      <c r="E1098" s="16"/>
      <c r="F1098" s="14" t="s">
        <v>3322</v>
      </c>
      <c r="G1098" s="14">
        <v>0</v>
      </c>
      <c r="H1098" s="14" t="s">
        <v>2634</v>
      </c>
      <c r="I1098" s="15">
        <v>63</v>
      </c>
      <c r="J1098" s="77">
        <v>2</v>
      </c>
      <c r="K1098" s="92"/>
    </row>
    <row r="1099" spans="1:11" ht="20" x14ac:dyDescent="0.25">
      <c r="A1099" s="14" t="s">
        <v>1505</v>
      </c>
      <c r="B1099" s="14" t="s">
        <v>3316</v>
      </c>
      <c r="C1099" s="14">
        <v>20250003</v>
      </c>
      <c r="D1099" s="16">
        <v>45744</v>
      </c>
      <c r="E1099" s="16"/>
      <c r="F1099" s="14" t="s">
        <v>3322</v>
      </c>
      <c r="G1099" s="14">
        <v>0</v>
      </c>
      <c r="H1099" s="14" t="s">
        <v>2634</v>
      </c>
      <c r="I1099" s="15">
        <v>63</v>
      </c>
      <c r="J1099" s="77">
        <v>2</v>
      </c>
      <c r="K1099" s="92"/>
    </row>
    <row r="1100" spans="1:11" ht="12.5" x14ac:dyDescent="0.25">
      <c r="A1100" s="14" t="s">
        <v>1505</v>
      </c>
      <c r="B1100" s="14" t="s">
        <v>3316</v>
      </c>
      <c r="C1100" s="14">
        <v>20250003</v>
      </c>
      <c r="D1100" s="16">
        <v>45744</v>
      </c>
      <c r="E1100" s="16"/>
      <c r="F1100" s="14" t="s">
        <v>3323</v>
      </c>
      <c r="G1100" s="14">
        <v>0</v>
      </c>
      <c r="H1100" s="14" t="s">
        <v>2634</v>
      </c>
      <c r="I1100" s="15">
        <v>18.010000000000002</v>
      </c>
      <c r="J1100" s="77">
        <v>2</v>
      </c>
      <c r="K1100" s="92"/>
    </row>
    <row r="1101" spans="1:11" ht="20" x14ac:dyDescent="0.25">
      <c r="A1101" s="14" t="s">
        <v>1505</v>
      </c>
      <c r="B1101" s="14" t="s">
        <v>3316</v>
      </c>
      <c r="C1101" s="14">
        <v>20250003</v>
      </c>
      <c r="D1101" s="16">
        <v>45744</v>
      </c>
      <c r="E1101" s="16"/>
      <c r="F1101" s="14" t="s">
        <v>3324</v>
      </c>
      <c r="G1101" s="14">
        <v>0</v>
      </c>
      <c r="H1101" s="14" t="s">
        <v>2634</v>
      </c>
      <c r="I1101" s="15">
        <v>18.010000000000002</v>
      </c>
      <c r="J1101" s="77">
        <v>2</v>
      </c>
      <c r="K1101" s="92"/>
    </row>
    <row r="1102" spans="1:11" ht="12.5" x14ac:dyDescent="0.25">
      <c r="A1102" s="14" t="s">
        <v>1505</v>
      </c>
      <c r="B1102" s="14" t="s">
        <v>3325</v>
      </c>
      <c r="C1102" s="14">
        <v>2420005</v>
      </c>
      <c r="D1102" s="16">
        <v>45730</v>
      </c>
      <c r="E1102" s="16"/>
      <c r="F1102" s="14" t="s">
        <v>3326</v>
      </c>
      <c r="G1102" s="14" t="s">
        <v>3327</v>
      </c>
      <c r="H1102" s="14" t="s">
        <v>3328</v>
      </c>
      <c r="I1102" s="15">
        <v>14400</v>
      </c>
      <c r="J1102" s="77">
        <v>3</v>
      </c>
      <c r="K1102" s="92"/>
    </row>
    <row r="1103" spans="1:11" ht="12.5" x14ac:dyDescent="0.25">
      <c r="A1103" s="14" t="s">
        <v>1505</v>
      </c>
      <c r="B1103" s="14" t="s">
        <v>3329</v>
      </c>
      <c r="C1103" s="14">
        <v>2025008</v>
      </c>
      <c r="D1103" s="16">
        <v>45751</v>
      </c>
      <c r="E1103" s="16"/>
      <c r="F1103" s="14" t="s">
        <v>3330</v>
      </c>
      <c r="G1103" s="14" t="s">
        <v>2607</v>
      </c>
      <c r="H1103" s="14" t="s">
        <v>2608</v>
      </c>
      <c r="I1103" s="15">
        <v>240</v>
      </c>
      <c r="J1103" s="77">
        <v>2</v>
      </c>
      <c r="K1103" s="92"/>
    </row>
    <row r="1104" spans="1:11" ht="12.5" x14ac:dyDescent="0.25">
      <c r="A1104" s="14" t="s">
        <v>1505</v>
      </c>
      <c r="B1104" s="14" t="s">
        <v>3331</v>
      </c>
      <c r="C1104" s="14">
        <v>2025002</v>
      </c>
      <c r="D1104" s="16">
        <v>45758</v>
      </c>
      <c r="E1104" s="16"/>
      <c r="F1104" s="14" t="s">
        <v>3332</v>
      </c>
      <c r="G1104" s="14" t="s">
        <v>2616</v>
      </c>
      <c r="H1104" s="14" t="s">
        <v>2617</v>
      </c>
      <c r="I1104" s="15">
        <v>960</v>
      </c>
      <c r="J1104" s="77">
        <v>2</v>
      </c>
      <c r="K1104" s="92"/>
    </row>
    <row r="1105" spans="1:11" ht="12.5" x14ac:dyDescent="0.25">
      <c r="A1105" s="14" t="s">
        <v>1505</v>
      </c>
      <c r="B1105" s="14" t="s">
        <v>3333</v>
      </c>
      <c r="C1105" s="14">
        <v>2025004</v>
      </c>
      <c r="D1105" s="16">
        <v>45790</v>
      </c>
      <c r="E1105" s="16"/>
      <c r="F1105" s="14" t="s">
        <v>3334</v>
      </c>
      <c r="G1105" s="14" t="s">
        <v>2616</v>
      </c>
      <c r="H1105" s="14" t="s">
        <v>2617</v>
      </c>
      <c r="I1105" s="15">
        <v>480</v>
      </c>
      <c r="J1105" s="77">
        <v>2</v>
      </c>
      <c r="K1105" s="92"/>
    </row>
    <row r="1106" spans="1:11" ht="12.5" x14ac:dyDescent="0.25">
      <c r="A1106" s="14" t="s">
        <v>1505</v>
      </c>
      <c r="B1106" s="14" t="s">
        <v>3335</v>
      </c>
      <c r="C1106" s="14">
        <v>2025005</v>
      </c>
      <c r="D1106" s="16">
        <v>45819</v>
      </c>
      <c r="E1106" s="16"/>
      <c r="F1106" s="14" t="s">
        <v>3336</v>
      </c>
      <c r="G1106" s="14" t="s">
        <v>2616</v>
      </c>
      <c r="H1106" s="14" t="s">
        <v>2617</v>
      </c>
      <c r="I1106" s="15">
        <v>740</v>
      </c>
      <c r="J1106" s="77">
        <v>2</v>
      </c>
      <c r="K1106" s="92"/>
    </row>
    <row r="1107" spans="1:11" ht="12.5" x14ac:dyDescent="0.25">
      <c r="A1107" s="14" t="s">
        <v>1505</v>
      </c>
      <c r="B1107" s="14" t="s">
        <v>3337</v>
      </c>
      <c r="C1107" s="14">
        <v>102502</v>
      </c>
      <c r="D1107" s="16">
        <v>45819</v>
      </c>
      <c r="E1107" s="16"/>
      <c r="F1107" s="14" t="s">
        <v>3338</v>
      </c>
      <c r="G1107" s="14" t="s">
        <v>2622</v>
      </c>
      <c r="H1107" s="14" t="s">
        <v>2623</v>
      </c>
      <c r="I1107" s="15">
        <v>720</v>
      </c>
      <c r="J1107" s="77">
        <v>2</v>
      </c>
      <c r="K1107" s="92"/>
    </row>
    <row r="1108" spans="1:11" ht="12.5" x14ac:dyDescent="0.25">
      <c r="A1108" s="14" t="s">
        <v>1505</v>
      </c>
      <c r="B1108" s="14" t="s">
        <v>3339</v>
      </c>
      <c r="C1108" s="14">
        <v>4212542887</v>
      </c>
      <c r="D1108" s="16">
        <v>45736</v>
      </c>
      <c r="E1108" s="16"/>
      <c r="F1108" s="14" t="s">
        <v>3340</v>
      </c>
      <c r="G1108" s="14">
        <v>0</v>
      </c>
      <c r="H1108" s="14" t="s">
        <v>3341</v>
      </c>
      <c r="I1108" s="15">
        <v>217.01</v>
      </c>
      <c r="J1108" s="77">
        <v>4</v>
      </c>
      <c r="K1108" s="92"/>
    </row>
    <row r="1109" spans="1:11" ht="12.5" x14ac:dyDescent="0.25">
      <c r="A1109" s="14" t="s">
        <v>1505</v>
      </c>
      <c r="B1109" s="14" t="s">
        <v>3342</v>
      </c>
      <c r="C1109" s="14">
        <v>21006574</v>
      </c>
      <c r="D1109" s="16">
        <v>45705</v>
      </c>
      <c r="E1109" s="16"/>
      <c r="F1109" s="14" t="s">
        <v>3343</v>
      </c>
      <c r="G1109" s="14" t="s">
        <v>3344</v>
      </c>
      <c r="H1109" s="14" t="s">
        <v>3345</v>
      </c>
      <c r="I1109" s="15">
        <v>5863.38</v>
      </c>
      <c r="J1109" s="77">
        <v>5</v>
      </c>
      <c r="K1109" s="92"/>
    </row>
    <row r="1110" spans="1:11" ht="12.5" x14ac:dyDescent="0.25">
      <c r="A1110" s="14" t="s">
        <v>1505</v>
      </c>
      <c r="B1110" s="14" t="s">
        <v>3346</v>
      </c>
      <c r="C1110" s="14">
        <v>21006599</v>
      </c>
      <c r="D1110" s="16">
        <v>45712</v>
      </c>
      <c r="E1110" s="16"/>
      <c r="F1110" s="14" t="s">
        <v>3347</v>
      </c>
      <c r="G1110" s="14" t="s">
        <v>3344</v>
      </c>
      <c r="H1110" s="14" t="s">
        <v>3345</v>
      </c>
      <c r="I1110" s="15">
        <v>5871.99</v>
      </c>
      <c r="J1110" s="77">
        <v>5</v>
      </c>
      <c r="K1110" s="92"/>
    </row>
    <row r="1111" spans="1:11" ht="12.5" x14ac:dyDescent="0.25">
      <c r="A1111" s="14" t="s">
        <v>1505</v>
      </c>
      <c r="B1111" s="14" t="s">
        <v>3348</v>
      </c>
      <c r="C1111" s="14">
        <v>250082</v>
      </c>
      <c r="D1111" s="16">
        <v>45805</v>
      </c>
      <c r="E1111" s="16"/>
      <c r="F1111" s="14" t="s">
        <v>3349</v>
      </c>
      <c r="G1111" s="14" t="s">
        <v>1891</v>
      </c>
      <c r="H1111" s="14" t="s">
        <v>1892</v>
      </c>
      <c r="I1111" s="15">
        <v>402.25</v>
      </c>
      <c r="J1111" s="77">
        <v>2</v>
      </c>
      <c r="K1111" s="92"/>
    </row>
    <row r="1112" spans="1:11" ht="12.5" x14ac:dyDescent="0.25">
      <c r="A1112" s="14" t="s">
        <v>1505</v>
      </c>
      <c r="B1112" s="14" t="s">
        <v>3348</v>
      </c>
      <c r="C1112" s="14">
        <v>250082</v>
      </c>
      <c r="D1112" s="16">
        <v>45805</v>
      </c>
      <c r="E1112" s="16"/>
      <c r="F1112" s="14" t="s">
        <v>3349</v>
      </c>
      <c r="G1112" s="14" t="s">
        <v>1891</v>
      </c>
      <c r="H1112" s="14" t="s">
        <v>1892</v>
      </c>
      <c r="I1112" s="15">
        <v>402.25</v>
      </c>
      <c r="J1112" s="77">
        <v>2</v>
      </c>
      <c r="K1112" s="92"/>
    </row>
    <row r="1113" spans="1:11" ht="12.5" x14ac:dyDescent="0.25">
      <c r="A1113" s="14" t="s">
        <v>1505</v>
      </c>
      <c r="B1113" s="14" t="s">
        <v>3348</v>
      </c>
      <c r="C1113" s="14">
        <v>250082</v>
      </c>
      <c r="D1113" s="16">
        <v>45805</v>
      </c>
      <c r="E1113" s="16"/>
      <c r="F1113" s="14" t="s">
        <v>3349</v>
      </c>
      <c r="G1113" s="14" t="s">
        <v>1891</v>
      </c>
      <c r="H1113" s="14" t="s">
        <v>1892</v>
      </c>
      <c r="I1113" s="15">
        <v>402.25</v>
      </c>
      <c r="J1113" s="77">
        <v>2</v>
      </c>
      <c r="K1113" s="92"/>
    </row>
    <row r="1114" spans="1:11" ht="12.5" x14ac:dyDescent="0.25">
      <c r="A1114" s="14" t="s">
        <v>1505</v>
      </c>
      <c r="B1114" s="14" t="s">
        <v>3348</v>
      </c>
      <c r="C1114" s="14">
        <v>250082</v>
      </c>
      <c r="D1114" s="16">
        <v>45805</v>
      </c>
      <c r="E1114" s="16"/>
      <c r="F1114" s="14" t="s">
        <v>3349</v>
      </c>
      <c r="G1114" s="14" t="s">
        <v>1891</v>
      </c>
      <c r="H1114" s="14" t="s">
        <v>1892</v>
      </c>
      <c r="I1114" s="15">
        <v>402.25</v>
      </c>
      <c r="J1114" s="77">
        <v>2</v>
      </c>
      <c r="K1114" s="92"/>
    </row>
    <row r="1115" spans="1:11" ht="12.5" x14ac:dyDescent="0.25">
      <c r="A1115" s="14" t="s">
        <v>1505</v>
      </c>
      <c r="B1115" s="14" t="s">
        <v>3350</v>
      </c>
      <c r="C1115" s="14">
        <v>20250112</v>
      </c>
      <c r="D1115" s="16">
        <v>45719</v>
      </c>
      <c r="E1115" s="16"/>
      <c r="F1115" s="14" t="s">
        <v>3351</v>
      </c>
      <c r="G1115" s="14" t="s">
        <v>1611</v>
      </c>
      <c r="H1115" s="14" t="s">
        <v>1612</v>
      </c>
      <c r="I1115" s="15">
        <v>57.65</v>
      </c>
      <c r="J1115" s="77">
        <v>2</v>
      </c>
      <c r="K1115" s="92"/>
    </row>
    <row r="1116" spans="1:11" ht="12.5" x14ac:dyDescent="0.25">
      <c r="A1116" s="14" t="s">
        <v>1505</v>
      </c>
      <c r="B1116" s="14" t="s">
        <v>3352</v>
      </c>
      <c r="C1116" s="14">
        <v>20250189</v>
      </c>
      <c r="D1116" s="16">
        <v>45750</v>
      </c>
      <c r="E1116" s="16"/>
      <c r="F1116" s="14" t="s">
        <v>3353</v>
      </c>
      <c r="G1116" s="14" t="s">
        <v>1611</v>
      </c>
      <c r="H1116" s="14" t="s">
        <v>1612</v>
      </c>
      <c r="I1116" s="15">
        <v>72.900000000000006</v>
      </c>
      <c r="J1116" s="77">
        <v>2</v>
      </c>
      <c r="K1116" s="92"/>
    </row>
    <row r="1117" spans="1:11" ht="12.5" x14ac:dyDescent="0.25">
      <c r="A1117" s="14" t="s">
        <v>1505</v>
      </c>
      <c r="B1117" s="14" t="s">
        <v>3354</v>
      </c>
      <c r="C1117" s="14">
        <v>20250374</v>
      </c>
      <c r="D1117" s="16">
        <v>45791</v>
      </c>
      <c r="E1117" s="16"/>
      <c r="F1117" s="14" t="s">
        <v>3355</v>
      </c>
      <c r="G1117" s="14" t="s">
        <v>3356</v>
      </c>
      <c r="H1117" s="14" t="s">
        <v>3357</v>
      </c>
      <c r="I1117" s="15">
        <v>584.5</v>
      </c>
      <c r="J1117" s="77">
        <v>3</v>
      </c>
      <c r="K1117" s="92"/>
    </row>
    <row r="1118" spans="1:11" ht="12.5" x14ac:dyDescent="0.25">
      <c r="A1118" s="14" t="s">
        <v>1505</v>
      </c>
      <c r="B1118" s="14" t="s">
        <v>3358</v>
      </c>
      <c r="C1118" s="14">
        <v>20250066</v>
      </c>
      <c r="D1118" s="16">
        <v>45691</v>
      </c>
      <c r="E1118" s="16"/>
      <c r="F1118" s="14" t="s">
        <v>3359</v>
      </c>
      <c r="G1118" s="14" t="s">
        <v>1611</v>
      </c>
      <c r="H1118" s="14" t="s">
        <v>1612</v>
      </c>
      <c r="I1118" s="15">
        <v>113</v>
      </c>
      <c r="J1118" s="77">
        <v>2</v>
      </c>
      <c r="K1118" s="92"/>
    </row>
    <row r="1119" spans="1:11" ht="12.5" x14ac:dyDescent="0.25">
      <c r="A1119" s="14" t="s">
        <v>1505</v>
      </c>
      <c r="B1119" s="14" t="s">
        <v>3360</v>
      </c>
      <c r="C1119" s="14">
        <v>20250316</v>
      </c>
      <c r="D1119" s="16">
        <v>45825</v>
      </c>
      <c r="E1119" s="16"/>
      <c r="F1119" s="14" t="s">
        <v>3361</v>
      </c>
      <c r="G1119" s="14" t="s">
        <v>1611</v>
      </c>
      <c r="H1119" s="14" t="s">
        <v>1612</v>
      </c>
      <c r="I1119" s="15">
        <v>148.65</v>
      </c>
      <c r="J1119" s="77">
        <v>2</v>
      </c>
      <c r="K1119" s="92"/>
    </row>
    <row r="1120" spans="1:11" ht="12.5" x14ac:dyDescent="0.25">
      <c r="A1120" s="14" t="s">
        <v>1505</v>
      </c>
      <c r="B1120" s="14" t="s">
        <v>3362</v>
      </c>
      <c r="C1120" s="14" t="s">
        <v>3362</v>
      </c>
      <c r="D1120" s="16">
        <v>45674</v>
      </c>
      <c r="E1120" s="16"/>
      <c r="F1120" s="14" t="s">
        <v>3363</v>
      </c>
      <c r="G1120" s="14">
        <v>0</v>
      </c>
      <c r="H1120" s="14" t="s">
        <v>3364</v>
      </c>
      <c r="I1120" s="15">
        <v>34.5</v>
      </c>
      <c r="J1120" s="77">
        <v>2</v>
      </c>
      <c r="K1120" s="92"/>
    </row>
    <row r="1121" spans="1:11" ht="12.5" x14ac:dyDescent="0.25">
      <c r="A1121" s="14" t="s">
        <v>1505</v>
      </c>
      <c r="B1121" s="14" t="s">
        <v>3362</v>
      </c>
      <c r="C1121" s="14" t="s">
        <v>3362</v>
      </c>
      <c r="D1121" s="16">
        <v>45674</v>
      </c>
      <c r="E1121" s="16"/>
      <c r="F1121" s="14" t="s">
        <v>3365</v>
      </c>
      <c r="G1121" s="14">
        <v>0</v>
      </c>
      <c r="H1121" s="14" t="s">
        <v>3364</v>
      </c>
      <c r="I1121" s="15">
        <v>8.3000000000000007</v>
      </c>
      <c r="J1121" s="77">
        <v>2</v>
      </c>
      <c r="K1121" s="92"/>
    </row>
    <row r="1122" spans="1:11" ht="12.5" x14ac:dyDescent="0.25">
      <c r="A1122" s="14" t="s">
        <v>1505</v>
      </c>
      <c r="B1122" s="14" t="s">
        <v>3366</v>
      </c>
      <c r="C1122" s="14" t="s">
        <v>3366</v>
      </c>
      <c r="D1122" s="16">
        <v>45786</v>
      </c>
      <c r="E1122" s="16"/>
      <c r="F1122" s="14" t="s">
        <v>3363</v>
      </c>
      <c r="G1122" s="14">
        <v>0</v>
      </c>
      <c r="H1122" s="14" t="s">
        <v>1542</v>
      </c>
      <c r="I1122" s="15">
        <v>20.7</v>
      </c>
      <c r="J1122" s="77">
        <v>2</v>
      </c>
      <c r="K1122" s="92"/>
    </row>
    <row r="1123" spans="1:11" ht="12.5" x14ac:dyDescent="0.25">
      <c r="A1123" s="14" t="s">
        <v>1505</v>
      </c>
      <c r="B1123" s="14" t="s">
        <v>3367</v>
      </c>
      <c r="C1123" s="14" t="s">
        <v>3367</v>
      </c>
      <c r="D1123" s="16">
        <v>45694</v>
      </c>
      <c r="E1123" s="16"/>
      <c r="F1123" s="14" t="s">
        <v>3368</v>
      </c>
      <c r="G1123" s="14" t="s">
        <v>2385</v>
      </c>
      <c r="H1123" s="14" t="s">
        <v>2386</v>
      </c>
      <c r="I1123" s="15">
        <v>151.80000000000001</v>
      </c>
      <c r="J1123" s="77">
        <v>2</v>
      </c>
      <c r="K1123" s="92"/>
    </row>
    <row r="1124" spans="1:11" ht="12.5" x14ac:dyDescent="0.25">
      <c r="A1124" s="14" t="s">
        <v>1505</v>
      </c>
      <c r="B1124" s="14" t="s">
        <v>3369</v>
      </c>
      <c r="C1124" s="14" t="s">
        <v>3369</v>
      </c>
      <c r="D1124" s="16">
        <v>45694</v>
      </c>
      <c r="E1124" s="16"/>
      <c r="F1124" s="14" t="s">
        <v>3370</v>
      </c>
      <c r="G1124" s="14" t="s">
        <v>3213</v>
      </c>
      <c r="H1124" s="14" t="s">
        <v>3214</v>
      </c>
      <c r="I1124" s="15">
        <v>218.5</v>
      </c>
      <c r="J1124" s="77">
        <v>4</v>
      </c>
      <c r="K1124" s="92"/>
    </row>
    <row r="1125" spans="1:11" ht="30" x14ac:dyDescent="0.25">
      <c r="A1125" s="14" t="s">
        <v>1505</v>
      </c>
      <c r="B1125" s="14" t="s">
        <v>3371</v>
      </c>
      <c r="C1125" s="14" t="s">
        <v>3371</v>
      </c>
      <c r="D1125" s="16">
        <v>45694</v>
      </c>
      <c r="E1125" s="16"/>
      <c r="F1125" s="14" t="s">
        <v>3372</v>
      </c>
      <c r="G1125" s="14" t="s">
        <v>3373</v>
      </c>
      <c r="H1125" s="14" t="s">
        <v>3374</v>
      </c>
      <c r="I1125" s="15">
        <v>27.6</v>
      </c>
      <c r="J1125" s="77">
        <v>2</v>
      </c>
      <c r="K1125" s="92"/>
    </row>
    <row r="1126" spans="1:11" ht="12.5" x14ac:dyDescent="0.25">
      <c r="A1126" s="14" t="s">
        <v>1505</v>
      </c>
      <c r="B1126" s="14" t="s">
        <v>3375</v>
      </c>
      <c r="C1126" s="14" t="s">
        <v>3375</v>
      </c>
      <c r="D1126" s="16">
        <v>45694</v>
      </c>
      <c r="E1126" s="16"/>
      <c r="F1126" s="14" t="s">
        <v>3376</v>
      </c>
      <c r="G1126" s="14">
        <v>0</v>
      </c>
      <c r="H1126" s="14" t="s">
        <v>3377</v>
      </c>
      <c r="I1126" s="15">
        <v>138</v>
      </c>
      <c r="J1126" s="77">
        <v>4</v>
      </c>
      <c r="K1126" s="92"/>
    </row>
    <row r="1127" spans="1:11" ht="12.5" x14ac:dyDescent="0.25">
      <c r="A1127" s="14" t="s">
        <v>1505</v>
      </c>
      <c r="B1127" s="14" t="s">
        <v>3378</v>
      </c>
      <c r="C1127" s="14" t="s">
        <v>3378</v>
      </c>
      <c r="D1127" s="16">
        <v>45706</v>
      </c>
      <c r="E1127" s="16"/>
      <c r="F1127" s="14" t="s">
        <v>3379</v>
      </c>
      <c r="G1127" s="14">
        <v>0</v>
      </c>
      <c r="H1127" s="14" t="s">
        <v>3380</v>
      </c>
      <c r="I1127" s="15">
        <v>31.05</v>
      </c>
      <c r="J1127" s="77">
        <v>4</v>
      </c>
      <c r="K1127" s="92"/>
    </row>
    <row r="1128" spans="1:11" ht="12.5" x14ac:dyDescent="0.25">
      <c r="A1128" s="14" t="s">
        <v>1505</v>
      </c>
      <c r="B1128" s="14" t="s">
        <v>3378</v>
      </c>
      <c r="C1128" s="14" t="s">
        <v>3378</v>
      </c>
      <c r="D1128" s="16">
        <v>45706</v>
      </c>
      <c r="E1128" s="16"/>
      <c r="F1128" s="14" t="s">
        <v>3379</v>
      </c>
      <c r="G1128" s="14">
        <v>0</v>
      </c>
      <c r="H1128" s="14" t="s">
        <v>3381</v>
      </c>
      <c r="I1128" s="15">
        <v>48.88</v>
      </c>
      <c r="J1128" s="77">
        <v>4</v>
      </c>
      <c r="K1128" s="92"/>
    </row>
    <row r="1129" spans="1:11" ht="12.5" x14ac:dyDescent="0.25">
      <c r="A1129" s="14" t="s">
        <v>1505</v>
      </c>
      <c r="B1129" s="14" t="s">
        <v>3378</v>
      </c>
      <c r="C1129" s="14" t="s">
        <v>3378</v>
      </c>
      <c r="D1129" s="16">
        <v>45706</v>
      </c>
      <c r="E1129" s="16"/>
      <c r="F1129" s="14" t="s">
        <v>3379</v>
      </c>
      <c r="G1129" s="14">
        <v>0</v>
      </c>
      <c r="H1129" s="14" t="s">
        <v>3382</v>
      </c>
      <c r="I1129" s="15">
        <v>63.25</v>
      </c>
      <c r="J1129" s="77">
        <v>4</v>
      </c>
      <c r="K1129" s="92"/>
    </row>
    <row r="1130" spans="1:11" ht="12.5" x14ac:dyDescent="0.25">
      <c r="A1130" s="14" t="s">
        <v>1505</v>
      </c>
      <c r="B1130" s="14" t="s">
        <v>3378</v>
      </c>
      <c r="C1130" s="14" t="s">
        <v>3378</v>
      </c>
      <c r="D1130" s="16">
        <v>45706</v>
      </c>
      <c r="E1130" s="16"/>
      <c r="F1130" s="14" t="s">
        <v>3379</v>
      </c>
      <c r="G1130" s="14">
        <v>0</v>
      </c>
      <c r="H1130" s="14" t="s">
        <v>3383</v>
      </c>
      <c r="I1130" s="15">
        <v>104.65</v>
      </c>
      <c r="J1130" s="77">
        <v>4</v>
      </c>
      <c r="K1130" s="92"/>
    </row>
    <row r="1131" spans="1:11" ht="12.5" x14ac:dyDescent="0.25">
      <c r="A1131" s="14" t="s">
        <v>1505</v>
      </c>
      <c r="B1131" s="14" t="s">
        <v>3378</v>
      </c>
      <c r="C1131" s="14" t="s">
        <v>3378</v>
      </c>
      <c r="D1131" s="16">
        <v>45706</v>
      </c>
      <c r="E1131" s="16"/>
      <c r="F1131" s="14" t="s">
        <v>3379</v>
      </c>
      <c r="G1131" s="14">
        <v>0</v>
      </c>
      <c r="H1131" s="14" t="s">
        <v>3364</v>
      </c>
      <c r="I1131" s="15">
        <v>57.5</v>
      </c>
      <c r="J1131" s="77">
        <v>4</v>
      </c>
      <c r="K1131" s="92"/>
    </row>
    <row r="1132" spans="1:11" ht="12.5" x14ac:dyDescent="0.25">
      <c r="A1132" s="14" t="s">
        <v>1505</v>
      </c>
      <c r="B1132" s="14" t="s">
        <v>3378</v>
      </c>
      <c r="C1132" s="14" t="s">
        <v>3378</v>
      </c>
      <c r="D1132" s="16">
        <v>45706</v>
      </c>
      <c r="E1132" s="16"/>
      <c r="F1132" s="14" t="s">
        <v>3379</v>
      </c>
      <c r="G1132" s="14">
        <v>0</v>
      </c>
      <c r="H1132" s="14" t="s">
        <v>3384</v>
      </c>
      <c r="I1132" s="15">
        <v>86.25</v>
      </c>
      <c r="J1132" s="77">
        <v>4</v>
      </c>
      <c r="K1132" s="92"/>
    </row>
    <row r="1133" spans="1:11" ht="12.5" x14ac:dyDescent="0.25">
      <c r="A1133" s="14" t="s">
        <v>1505</v>
      </c>
      <c r="B1133" s="14" t="s">
        <v>3378</v>
      </c>
      <c r="C1133" s="14" t="s">
        <v>3378</v>
      </c>
      <c r="D1133" s="16">
        <v>45706</v>
      </c>
      <c r="E1133" s="16"/>
      <c r="F1133" s="14" t="s">
        <v>3379</v>
      </c>
      <c r="G1133" s="14" t="s">
        <v>3213</v>
      </c>
      <c r="H1133" s="14" t="s">
        <v>3214</v>
      </c>
      <c r="I1133" s="15">
        <v>218.5</v>
      </c>
      <c r="J1133" s="77">
        <v>4</v>
      </c>
      <c r="K1133" s="92"/>
    </row>
    <row r="1134" spans="1:11" ht="12.5" x14ac:dyDescent="0.25">
      <c r="A1134" s="14" t="s">
        <v>1505</v>
      </c>
      <c r="B1134" s="14" t="s">
        <v>3378</v>
      </c>
      <c r="C1134" s="14" t="s">
        <v>3378</v>
      </c>
      <c r="D1134" s="16">
        <v>45706</v>
      </c>
      <c r="E1134" s="16"/>
      <c r="F1134" s="14" t="s">
        <v>3379</v>
      </c>
      <c r="G1134" s="14">
        <v>0</v>
      </c>
      <c r="H1134" s="14" t="s">
        <v>3377</v>
      </c>
      <c r="I1134" s="15">
        <v>138</v>
      </c>
      <c r="J1134" s="77">
        <v>4</v>
      </c>
      <c r="K1134" s="92"/>
    </row>
    <row r="1135" spans="1:11" ht="12.5" x14ac:dyDescent="0.25">
      <c r="A1135" s="14" t="s">
        <v>1505</v>
      </c>
      <c r="B1135" s="14" t="s">
        <v>3378</v>
      </c>
      <c r="C1135" s="14" t="s">
        <v>3378</v>
      </c>
      <c r="D1135" s="16">
        <v>45706</v>
      </c>
      <c r="E1135" s="16"/>
      <c r="F1135" s="14" t="s">
        <v>3379</v>
      </c>
      <c r="G1135" s="14" t="s">
        <v>1851</v>
      </c>
      <c r="H1135" s="14" t="s">
        <v>1852</v>
      </c>
      <c r="I1135" s="15">
        <v>253</v>
      </c>
      <c r="J1135" s="77">
        <v>4</v>
      </c>
      <c r="K1135" s="92"/>
    </row>
    <row r="1136" spans="1:11" ht="30" x14ac:dyDescent="0.25">
      <c r="A1136" s="14" t="s">
        <v>1505</v>
      </c>
      <c r="B1136" s="14" t="s">
        <v>3385</v>
      </c>
      <c r="C1136" s="14" t="s">
        <v>3385</v>
      </c>
      <c r="D1136" s="16">
        <v>45712</v>
      </c>
      <c r="E1136" s="16"/>
      <c r="F1136" s="14" t="s">
        <v>3372</v>
      </c>
      <c r="G1136" s="14" t="s">
        <v>3373</v>
      </c>
      <c r="H1136" s="14" t="s">
        <v>3374</v>
      </c>
      <c r="I1136" s="15">
        <v>27.6</v>
      </c>
      <c r="J1136" s="77">
        <v>2</v>
      </c>
      <c r="K1136" s="92"/>
    </row>
    <row r="1137" spans="1:11" ht="12.5" x14ac:dyDescent="0.25">
      <c r="A1137" s="14" t="s">
        <v>1505</v>
      </c>
      <c r="B1137" s="14" t="s">
        <v>3386</v>
      </c>
      <c r="C1137" s="14" t="s">
        <v>3386</v>
      </c>
      <c r="D1137" s="16">
        <v>45721</v>
      </c>
      <c r="E1137" s="16"/>
      <c r="F1137" s="14" t="s">
        <v>3387</v>
      </c>
      <c r="G1137" s="14">
        <v>0</v>
      </c>
      <c r="H1137" s="14" t="s">
        <v>3381</v>
      </c>
      <c r="I1137" s="15">
        <v>48.88</v>
      </c>
      <c r="J1137" s="77">
        <v>4</v>
      </c>
      <c r="K1137" s="92"/>
    </row>
    <row r="1138" spans="1:11" ht="12.5" x14ac:dyDescent="0.25">
      <c r="A1138" s="14" t="s">
        <v>1505</v>
      </c>
      <c r="B1138" s="14" t="s">
        <v>3388</v>
      </c>
      <c r="C1138" s="14" t="s">
        <v>3388</v>
      </c>
      <c r="D1138" s="16">
        <v>45721</v>
      </c>
      <c r="E1138" s="16"/>
      <c r="F1138" s="14" t="s">
        <v>3389</v>
      </c>
      <c r="G1138" s="14">
        <v>0</v>
      </c>
      <c r="H1138" s="14" t="s">
        <v>3381</v>
      </c>
      <c r="I1138" s="15">
        <v>48.88</v>
      </c>
      <c r="J1138" s="77">
        <v>4</v>
      </c>
      <c r="K1138" s="92"/>
    </row>
    <row r="1139" spans="1:11" ht="12.5" x14ac:dyDescent="0.25">
      <c r="A1139" s="14" t="s">
        <v>1505</v>
      </c>
      <c r="B1139" s="14" t="s">
        <v>3388</v>
      </c>
      <c r="C1139" s="14" t="s">
        <v>3388</v>
      </c>
      <c r="D1139" s="16">
        <v>45721</v>
      </c>
      <c r="E1139" s="16"/>
      <c r="F1139" s="14" t="s">
        <v>3389</v>
      </c>
      <c r="G1139" s="14" t="s">
        <v>3213</v>
      </c>
      <c r="H1139" s="14" t="s">
        <v>3214</v>
      </c>
      <c r="I1139" s="15">
        <v>218.5</v>
      </c>
      <c r="J1139" s="77">
        <v>4</v>
      </c>
      <c r="K1139" s="92"/>
    </row>
    <row r="1140" spans="1:11" ht="12.5" x14ac:dyDescent="0.25">
      <c r="A1140" s="14" t="s">
        <v>1505</v>
      </c>
      <c r="B1140" s="14" t="s">
        <v>3390</v>
      </c>
      <c r="C1140" s="14" t="s">
        <v>3390</v>
      </c>
      <c r="D1140" s="16">
        <v>45727</v>
      </c>
      <c r="E1140" s="16"/>
      <c r="F1140" s="14" t="s">
        <v>3391</v>
      </c>
      <c r="G1140" s="14" t="s">
        <v>3392</v>
      </c>
      <c r="H1140" s="14" t="s">
        <v>3393</v>
      </c>
      <c r="I1140" s="15">
        <v>115</v>
      </c>
      <c r="J1140" s="77">
        <v>4</v>
      </c>
      <c r="K1140" s="92"/>
    </row>
    <row r="1141" spans="1:11" ht="12.5" x14ac:dyDescent="0.25">
      <c r="A1141" s="14" t="s">
        <v>1505</v>
      </c>
      <c r="B1141" s="14" t="s">
        <v>3390</v>
      </c>
      <c r="C1141" s="14" t="s">
        <v>3390</v>
      </c>
      <c r="D1141" s="16">
        <v>45727</v>
      </c>
      <c r="E1141" s="16"/>
      <c r="F1141" s="14" t="s">
        <v>3391</v>
      </c>
      <c r="G1141" s="14" t="s">
        <v>3373</v>
      </c>
      <c r="H1141" s="14" t="s">
        <v>3374</v>
      </c>
      <c r="I1141" s="15">
        <v>27.6</v>
      </c>
      <c r="J1141" s="77">
        <v>4</v>
      </c>
      <c r="K1141" s="92"/>
    </row>
    <row r="1142" spans="1:11" ht="12.5" x14ac:dyDescent="0.25">
      <c r="A1142" s="14" t="s">
        <v>1505</v>
      </c>
      <c r="B1142" s="14" t="s">
        <v>3394</v>
      </c>
      <c r="C1142" s="14" t="s">
        <v>3394</v>
      </c>
      <c r="D1142" s="16">
        <v>45730</v>
      </c>
      <c r="E1142" s="16"/>
      <c r="F1142" s="14" t="s">
        <v>3379</v>
      </c>
      <c r="G1142" s="14">
        <v>0</v>
      </c>
      <c r="H1142" s="14" t="s">
        <v>3380</v>
      </c>
      <c r="I1142" s="15">
        <v>31.05</v>
      </c>
      <c r="J1142" s="77">
        <v>4</v>
      </c>
      <c r="K1142" s="92"/>
    </row>
    <row r="1143" spans="1:11" ht="12.5" x14ac:dyDescent="0.25">
      <c r="A1143" s="14" t="s">
        <v>1505</v>
      </c>
      <c r="B1143" s="14" t="s">
        <v>3394</v>
      </c>
      <c r="C1143" s="14" t="s">
        <v>3394</v>
      </c>
      <c r="D1143" s="16">
        <v>45730</v>
      </c>
      <c r="E1143" s="16"/>
      <c r="F1143" s="14" t="s">
        <v>3379</v>
      </c>
      <c r="G1143" s="14">
        <v>0</v>
      </c>
      <c r="H1143" s="14" t="s">
        <v>3381</v>
      </c>
      <c r="I1143" s="15">
        <v>48.88</v>
      </c>
      <c r="J1143" s="77">
        <v>4</v>
      </c>
      <c r="K1143" s="92"/>
    </row>
    <row r="1144" spans="1:11" ht="12.5" x14ac:dyDescent="0.25">
      <c r="A1144" s="14" t="s">
        <v>1505</v>
      </c>
      <c r="B1144" s="14" t="s">
        <v>3394</v>
      </c>
      <c r="C1144" s="14" t="s">
        <v>3394</v>
      </c>
      <c r="D1144" s="16">
        <v>45730</v>
      </c>
      <c r="E1144" s="16"/>
      <c r="F1144" s="14" t="s">
        <v>3379</v>
      </c>
      <c r="G1144" s="14">
        <v>0</v>
      </c>
      <c r="H1144" s="14" t="s">
        <v>3382</v>
      </c>
      <c r="I1144" s="15">
        <v>63.25</v>
      </c>
      <c r="J1144" s="77">
        <v>4</v>
      </c>
      <c r="K1144" s="92"/>
    </row>
    <row r="1145" spans="1:11" ht="12.5" x14ac:dyDescent="0.25">
      <c r="A1145" s="14" t="s">
        <v>1505</v>
      </c>
      <c r="B1145" s="14" t="s">
        <v>3394</v>
      </c>
      <c r="C1145" s="14" t="s">
        <v>3394</v>
      </c>
      <c r="D1145" s="16">
        <v>45730</v>
      </c>
      <c r="E1145" s="16"/>
      <c r="F1145" s="14" t="s">
        <v>3379</v>
      </c>
      <c r="G1145" s="14">
        <v>0</v>
      </c>
      <c r="H1145" s="14" t="s">
        <v>3364</v>
      </c>
      <c r="I1145" s="15">
        <v>57.5</v>
      </c>
      <c r="J1145" s="77">
        <v>4</v>
      </c>
      <c r="K1145" s="92"/>
    </row>
    <row r="1146" spans="1:11" ht="12.5" x14ac:dyDescent="0.25">
      <c r="A1146" s="14" t="s">
        <v>1505</v>
      </c>
      <c r="B1146" s="14" t="s">
        <v>3394</v>
      </c>
      <c r="C1146" s="14" t="s">
        <v>3394</v>
      </c>
      <c r="D1146" s="16">
        <v>45730</v>
      </c>
      <c r="E1146" s="16"/>
      <c r="F1146" s="14" t="s">
        <v>3379</v>
      </c>
      <c r="G1146" s="14">
        <v>0</v>
      </c>
      <c r="H1146" s="14" t="s">
        <v>3384</v>
      </c>
      <c r="I1146" s="15">
        <v>86.25</v>
      </c>
      <c r="J1146" s="77">
        <v>4</v>
      </c>
      <c r="K1146" s="92"/>
    </row>
    <row r="1147" spans="1:11" ht="12.5" x14ac:dyDescent="0.25">
      <c r="A1147" s="14" t="s">
        <v>1505</v>
      </c>
      <c r="B1147" s="14" t="s">
        <v>3394</v>
      </c>
      <c r="C1147" s="14" t="s">
        <v>3394</v>
      </c>
      <c r="D1147" s="16">
        <v>45730</v>
      </c>
      <c r="E1147" s="16"/>
      <c r="F1147" s="14" t="s">
        <v>3379</v>
      </c>
      <c r="G1147" s="14" t="s">
        <v>3213</v>
      </c>
      <c r="H1147" s="14" t="s">
        <v>3214</v>
      </c>
      <c r="I1147" s="15">
        <v>218.5</v>
      </c>
      <c r="J1147" s="77">
        <v>4</v>
      </c>
      <c r="K1147" s="92"/>
    </row>
    <row r="1148" spans="1:11" ht="12.5" x14ac:dyDescent="0.25">
      <c r="A1148" s="14" t="s">
        <v>1505</v>
      </c>
      <c r="B1148" s="14" t="s">
        <v>3394</v>
      </c>
      <c r="C1148" s="14" t="s">
        <v>3394</v>
      </c>
      <c r="D1148" s="16">
        <v>45730</v>
      </c>
      <c r="E1148" s="16"/>
      <c r="F1148" s="14" t="s">
        <v>3395</v>
      </c>
      <c r="G1148" s="14" t="s">
        <v>3213</v>
      </c>
      <c r="H1148" s="14" t="s">
        <v>3214</v>
      </c>
      <c r="I1148" s="15">
        <v>73</v>
      </c>
      <c r="J1148" s="77">
        <v>4</v>
      </c>
      <c r="K1148" s="92"/>
    </row>
    <row r="1149" spans="1:11" ht="12.5" x14ac:dyDescent="0.25">
      <c r="A1149" s="14" t="s">
        <v>1505</v>
      </c>
      <c r="B1149" s="14" t="s">
        <v>3394</v>
      </c>
      <c r="C1149" s="14" t="s">
        <v>3394</v>
      </c>
      <c r="D1149" s="16">
        <v>45730</v>
      </c>
      <c r="E1149" s="16"/>
      <c r="F1149" s="14" t="s">
        <v>3379</v>
      </c>
      <c r="G1149" s="14">
        <v>0</v>
      </c>
      <c r="H1149" s="14" t="s">
        <v>3396</v>
      </c>
      <c r="I1149" s="15">
        <v>126.5</v>
      </c>
      <c r="J1149" s="77">
        <v>4</v>
      </c>
      <c r="K1149" s="92"/>
    </row>
    <row r="1150" spans="1:11" ht="12.5" x14ac:dyDescent="0.25">
      <c r="A1150" s="14" t="s">
        <v>1505</v>
      </c>
      <c r="B1150" s="14" t="s">
        <v>3394</v>
      </c>
      <c r="C1150" s="14" t="s">
        <v>3394</v>
      </c>
      <c r="D1150" s="16">
        <v>45730</v>
      </c>
      <c r="E1150" s="16"/>
      <c r="F1150" s="14" t="s">
        <v>3379</v>
      </c>
      <c r="G1150" s="14">
        <v>0</v>
      </c>
      <c r="H1150" s="14" t="s">
        <v>3377</v>
      </c>
      <c r="I1150" s="15">
        <v>138</v>
      </c>
      <c r="J1150" s="77">
        <v>4</v>
      </c>
      <c r="K1150" s="92"/>
    </row>
    <row r="1151" spans="1:11" ht="12.5" x14ac:dyDescent="0.25">
      <c r="A1151" s="14" t="s">
        <v>1505</v>
      </c>
      <c r="B1151" s="14" t="s">
        <v>3394</v>
      </c>
      <c r="C1151" s="14" t="s">
        <v>3394</v>
      </c>
      <c r="D1151" s="16">
        <v>45730</v>
      </c>
      <c r="E1151" s="16"/>
      <c r="F1151" s="14" t="s">
        <v>3379</v>
      </c>
      <c r="G1151" s="14" t="s">
        <v>1851</v>
      </c>
      <c r="H1151" s="14" t="s">
        <v>1852</v>
      </c>
      <c r="I1151" s="15">
        <v>253</v>
      </c>
      <c r="J1151" s="77">
        <v>4</v>
      </c>
      <c r="K1151" s="92"/>
    </row>
    <row r="1152" spans="1:11" ht="30" x14ac:dyDescent="0.25">
      <c r="A1152" s="14" t="s">
        <v>1505</v>
      </c>
      <c r="B1152" s="14" t="s">
        <v>3397</v>
      </c>
      <c r="C1152" s="14" t="s">
        <v>3397</v>
      </c>
      <c r="D1152" s="16">
        <v>45730</v>
      </c>
      <c r="E1152" s="16"/>
      <c r="F1152" s="14" t="s">
        <v>3398</v>
      </c>
      <c r="G1152" s="14" t="s">
        <v>3373</v>
      </c>
      <c r="H1152" s="14" t="s">
        <v>3374</v>
      </c>
      <c r="I1152" s="15">
        <v>27.6</v>
      </c>
      <c r="J1152" s="77">
        <v>2</v>
      </c>
      <c r="K1152" s="92"/>
    </row>
    <row r="1153" spans="1:11" ht="12.5" x14ac:dyDescent="0.25">
      <c r="A1153" s="14" t="s">
        <v>1505</v>
      </c>
      <c r="B1153" s="14" t="s">
        <v>3399</v>
      </c>
      <c r="C1153" s="14" t="s">
        <v>3399</v>
      </c>
      <c r="D1153" s="16">
        <v>45777</v>
      </c>
      <c r="E1153" s="16"/>
      <c r="F1153" s="14" t="s">
        <v>3379</v>
      </c>
      <c r="G1153" s="14">
        <v>0</v>
      </c>
      <c r="H1153" s="14" t="s">
        <v>3380</v>
      </c>
      <c r="I1153" s="15">
        <v>31.05</v>
      </c>
      <c r="J1153" s="77">
        <v>4</v>
      </c>
      <c r="K1153" s="92"/>
    </row>
    <row r="1154" spans="1:11" ht="12.5" x14ac:dyDescent="0.25">
      <c r="A1154" s="14" t="s">
        <v>1505</v>
      </c>
      <c r="B1154" s="14" t="s">
        <v>3399</v>
      </c>
      <c r="C1154" s="14" t="s">
        <v>3399</v>
      </c>
      <c r="D1154" s="16">
        <v>45777</v>
      </c>
      <c r="E1154" s="16"/>
      <c r="F1154" s="14" t="s">
        <v>3379</v>
      </c>
      <c r="G1154" s="14">
        <v>0</v>
      </c>
      <c r="H1154" s="14" t="s">
        <v>3381</v>
      </c>
      <c r="I1154" s="15">
        <v>48.88</v>
      </c>
      <c r="J1154" s="77">
        <v>4</v>
      </c>
      <c r="K1154" s="92"/>
    </row>
    <row r="1155" spans="1:11" ht="12.5" x14ac:dyDescent="0.25">
      <c r="A1155" s="14" t="s">
        <v>1505</v>
      </c>
      <c r="B1155" s="14" t="s">
        <v>3399</v>
      </c>
      <c r="C1155" s="14" t="s">
        <v>3399</v>
      </c>
      <c r="D1155" s="16">
        <v>45777</v>
      </c>
      <c r="E1155" s="16"/>
      <c r="F1155" s="14" t="s">
        <v>3379</v>
      </c>
      <c r="G1155" s="14">
        <v>0</v>
      </c>
      <c r="H1155" s="14" t="s">
        <v>3382</v>
      </c>
      <c r="I1155" s="15">
        <v>63.25</v>
      </c>
      <c r="J1155" s="77">
        <v>4</v>
      </c>
      <c r="K1155" s="92"/>
    </row>
    <row r="1156" spans="1:11" ht="12.5" x14ac:dyDescent="0.25">
      <c r="A1156" s="14" t="s">
        <v>1505</v>
      </c>
      <c r="B1156" s="14" t="s">
        <v>3399</v>
      </c>
      <c r="C1156" s="14" t="s">
        <v>3399</v>
      </c>
      <c r="D1156" s="16">
        <v>45777</v>
      </c>
      <c r="E1156" s="16"/>
      <c r="F1156" s="14" t="s">
        <v>3379</v>
      </c>
      <c r="G1156" s="14">
        <v>0</v>
      </c>
      <c r="H1156" s="14" t="s">
        <v>3364</v>
      </c>
      <c r="I1156" s="15">
        <v>57.5</v>
      </c>
      <c r="J1156" s="77">
        <v>4</v>
      </c>
      <c r="K1156" s="92"/>
    </row>
    <row r="1157" spans="1:11" ht="12.5" x14ac:dyDescent="0.25">
      <c r="A1157" s="14" t="s">
        <v>1505</v>
      </c>
      <c r="B1157" s="14" t="s">
        <v>3399</v>
      </c>
      <c r="C1157" s="14" t="s">
        <v>3399</v>
      </c>
      <c r="D1157" s="16">
        <v>45777</v>
      </c>
      <c r="E1157" s="16"/>
      <c r="F1157" s="14" t="s">
        <v>3379</v>
      </c>
      <c r="G1157" s="14">
        <v>0</v>
      </c>
      <c r="H1157" s="14" t="s">
        <v>3384</v>
      </c>
      <c r="I1157" s="15">
        <v>86.25</v>
      </c>
      <c r="J1157" s="77">
        <v>4</v>
      </c>
      <c r="K1157" s="92"/>
    </row>
    <row r="1158" spans="1:11" ht="12.5" x14ac:dyDescent="0.25">
      <c r="A1158" s="14" t="s">
        <v>1505</v>
      </c>
      <c r="B1158" s="14" t="s">
        <v>3399</v>
      </c>
      <c r="C1158" s="14" t="s">
        <v>3399</v>
      </c>
      <c r="D1158" s="16">
        <v>45777</v>
      </c>
      <c r="E1158" s="16"/>
      <c r="F1158" s="14" t="s">
        <v>3379</v>
      </c>
      <c r="G1158" s="14" t="s">
        <v>3213</v>
      </c>
      <c r="H1158" s="14" t="s">
        <v>3214</v>
      </c>
      <c r="I1158" s="15">
        <v>218.5</v>
      </c>
      <c r="J1158" s="77">
        <v>4</v>
      </c>
      <c r="K1158" s="92"/>
    </row>
    <row r="1159" spans="1:11" ht="12.5" x14ac:dyDescent="0.25">
      <c r="A1159" s="14" t="s">
        <v>1505</v>
      </c>
      <c r="B1159" s="14" t="s">
        <v>3399</v>
      </c>
      <c r="C1159" s="14" t="s">
        <v>3399</v>
      </c>
      <c r="D1159" s="16">
        <v>45777</v>
      </c>
      <c r="E1159" s="16"/>
      <c r="F1159" s="14" t="s">
        <v>3379</v>
      </c>
      <c r="G1159" s="14" t="s">
        <v>1851</v>
      </c>
      <c r="H1159" s="14" t="s">
        <v>1852</v>
      </c>
      <c r="I1159" s="15">
        <v>253</v>
      </c>
      <c r="J1159" s="77">
        <v>4</v>
      </c>
      <c r="K1159" s="92"/>
    </row>
    <row r="1160" spans="1:11" ht="12.5" x14ac:dyDescent="0.25">
      <c r="A1160" s="14" t="s">
        <v>1505</v>
      </c>
      <c r="B1160" s="14" t="s">
        <v>3400</v>
      </c>
      <c r="C1160" s="14" t="s">
        <v>3400</v>
      </c>
      <c r="D1160" s="16">
        <v>45783</v>
      </c>
      <c r="E1160" s="16"/>
      <c r="F1160" s="14" t="s">
        <v>3401</v>
      </c>
      <c r="G1160" s="14">
        <v>0</v>
      </c>
      <c r="H1160" s="14" t="s">
        <v>3380</v>
      </c>
      <c r="I1160" s="15">
        <v>31.05</v>
      </c>
      <c r="J1160" s="77">
        <v>4</v>
      </c>
      <c r="K1160" s="92"/>
    </row>
    <row r="1161" spans="1:11" ht="12.5" x14ac:dyDescent="0.25">
      <c r="A1161" s="14" t="s">
        <v>1505</v>
      </c>
      <c r="B1161" s="14" t="s">
        <v>3400</v>
      </c>
      <c r="C1161" s="14" t="s">
        <v>3400</v>
      </c>
      <c r="D1161" s="16">
        <v>45783</v>
      </c>
      <c r="E1161" s="16"/>
      <c r="F1161" s="14" t="s">
        <v>3401</v>
      </c>
      <c r="G1161" s="14" t="s">
        <v>3392</v>
      </c>
      <c r="H1161" s="14" t="s">
        <v>3393</v>
      </c>
      <c r="I1161" s="15">
        <v>115</v>
      </c>
      <c r="J1161" s="77">
        <v>4</v>
      </c>
      <c r="K1161" s="92"/>
    </row>
    <row r="1162" spans="1:11" ht="12.5" x14ac:dyDescent="0.25">
      <c r="A1162" s="14" t="s">
        <v>1505</v>
      </c>
      <c r="B1162" s="14" t="s">
        <v>3400</v>
      </c>
      <c r="C1162" s="14" t="s">
        <v>3400</v>
      </c>
      <c r="D1162" s="16">
        <v>45792</v>
      </c>
      <c r="E1162" s="16"/>
      <c r="F1162" s="14" t="s">
        <v>3401</v>
      </c>
      <c r="G1162" s="14">
        <v>0</v>
      </c>
      <c r="H1162" s="14" t="s">
        <v>3402</v>
      </c>
      <c r="I1162" s="15">
        <v>81.08</v>
      </c>
      <c r="J1162" s="77">
        <v>4</v>
      </c>
      <c r="K1162" s="92"/>
    </row>
    <row r="1163" spans="1:11" ht="12.5" x14ac:dyDescent="0.25">
      <c r="A1163" s="14" t="s">
        <v>1505</v>
      </c>
      <c r="B1163" s="14" t="s">
        <v>3400</v>
      </c>
      <c r="C1163" s="14" t="s">
        <v>3400</v>
      </c>
      <c r="D1163" s="16">
        <v>45783</v>
      </c>
      <c r="E1163" s="16"/>
      <c r="F1163" s="14" t="s">
        <v>3401</v>
      </c>
      <c r="G1163" s="14">
        <v>0</v>
      </c>
      <c r="H1163" s="14" t="s">
        <v>3403</v>
      </c>
      <c r="I1163" s="15">
        <v>253</v>
      </c>
      <c r="J1163" s="77">
        <v>4</v>
      </c>
      <c r="K1163" s="92"/>
    </row>
    <row r="1164" spans="1:11" ht="12.5" x14ac:dyDescent="0.25">
      <c r="A1164" s="14" t="s">
        <v>1505</v>
      </c>
      <c r="B1164" s="14" t="s">
        <v>3400</v>
      </c>
      <c r="C1164" s="14" t="s">
        <v>3400</v>
      </c>
      <c r="D1164" s="16">
        <v>45783</v>
      </c>
      <c r="E1164" s="16"/>
      <c r="F1164" s="14" t="s">
        <v>3401</v>
      </c>
      <c r="G1164" s="14">
        <v>0</v>
      </c>
      <c r="H1164" s="14" t="s">
        <v>1859</v>
      </c>
      <c r="I1164" s="15">
        <v>52.6</v>
      </c>
      <c r="J1164" s="77">
        <v>4</v>
      </c>
      <c r="K1164" s="92"/>
    </row>
    <row r="1165" spans="1:11" ht="12.5" x14ac:dyDescent="0.25">
      <c r="A1165" s="14" t="s">
        <v>1505</v>
      </c>
      <c r="B1165" s="14" t="s">
        <v>3400</v>
      </c>
      <c r="C1165" s="14" t="s">
        <v>3400</v>
      </c>
      <c r="D1165" s="16">
        <v>45783</v>
      </c>
      <c r="E1165" s="16"/>
      <c r="F1165" s="14" t="s">
        <v>3401</v>
      </c>
      <c r="G1165" s="14" t="s">
        <v>3404</v>
      </c>
      <c r="H1165" s="14" t="s">
        <v>3405</v>
      </c>
      <c r="I1165" s="15">
        <v>200.68</v>
      </c>
      <c r="J1165" s="77">
        <v>4</v>
      </c>
      <c r="K1165" s="92"/>
    </row>
    <row r="1166" spans="1:11" ht="12.5" x14ac:dyDescent="0.25">
      <c r="A1166" s="14" t="s">
        <v>1505</v>
      </c>
      <c r="B1166" s="14" t="s">
        <v>3400</v>
      </c>
      <c r="C1166" s="14" t="s">
        <v>3400</v>
      </c>
      <c r="D1166" s="16">
        <v>45783</v>
      </c>
      <c r="E1166" s="16"/>
      <c r="F1166" s="14" t="s">
        <v>3401</v>
      </c>
      <c r="G1166" s="14">
        <v>0</v>
      </c>
      <c r="H1166" s="14" t="s">
        <v>3406</v>
      </c>
      <c r="I1166" s="15">
        <v>138.58000000000001</v>
      </c>
      <c r="J1166" s="77">
        <v>4</v>
      </c>
      <c r="K1166" s="92"/>
    </row>
    <row r="1167" spans="1:11" ht="12.5" x14ac:dyDescent="0.25">
      <c r="A1167" s="14" t="s">
        <v>1505</v>
      </c>
      <c r="B1167" s="14" t="s">
        <v>3400</v>
      </c>
      <c r="C1167" s="14" t="s">
        <v>3400</v>
      </c>
      <c r="D1167" s="16">
        <v>45783</v>
      </c>
      <c r="E1167" s="16"/>
      <c r="F1167" s="14" t="s">
        <v>3401</v>
      </c>
      <c r="G1167" s="14">
        <v>0</v>
      </c>
      <c r="H1167" s="14" t="s">
        <v>3407</v>
      </c>
      <c r="I1167" s="15">
        <v>241.5</v>
      </c>
      <c r="J1167" s="77">
        <v>4</v>
      </c>
      <c r="K1167" s="92"/>
    </row>
    <row r="1168" spans="1:11" ht="12.5" x14ac:dyDescent="0.25">
      <c r="A1168" s="14" t="s">
        <v>1505</v>
      </c>
      <c r="B1168" s="14" t="s">
        <v>3400</v>
      </c>
      <c r="C1168" s="14" t="s">
        <v>3400</v>
      </c>
      <c r="D1168" s="16">
        <v>45783</v>
      </c>
      <c r="E1168" s="16"/>
      <c r="F1168" s="14" t="s">
        <v>3401</v>
      </c>
      <c r="G1168" s="14">
        <v>0</v>
      </c>
      <c r="H1168" s="14" t="s">
        <v>3364</v>
      </c>
      <c r="I1168" s="15">
        <v>57.5</v>
      </c>
      <c r="J1168" s="77">
        <v>4</v>
      </c>
      <c r="K1168" s="92"/>
    </row>
    <row r="1169" spans="1:11" ht="12.5" x14ac:dyDescent="0.25">
      <c r="A1169" s="14" t="s">
        <v>1505</v>
      </c>
      <c r="B1169" s="14" t="s">
        <v>3400</v>
      </c>
      <c r="C1169" s="14" t="s">
        <v>3400</v>
      </c>
      <c r="D1169" s="16">
        <v>45783</v>
      </c>
      <c r="E1169" s="16"/>
      <c r="F1169" s="14" t="s">
        <v>3401</v>
      </c>
      <c r="G1169" s="14">
        <v>0</v>
      </c>
      <c r="H1169" s="14" t="s">
        <v>3408</v>
      </c>
      <c r="I1169" s="15">
        <v>181.7</v>
      </c>
      <c r="J1169" s="77">
        <v>4</v>
      </c>
      <c r="K1169" s="92"/>
    </row>
    <row r="1170" spans="1:11" ht="12.5" x14ac:dyDescent="0.25">
      <c r="A1170" s="14" t="s">
        <v>1505</v>
      </c>
      <c r="B1170" s="14" t="s">
        <v>3400</v>
      </c>
      <c r="C1170" s="14" t="s">
        <v>3400</v>
      </c>
      <c r="D1170" s="16">
        <v>45783</v>
      </c>
      <c r="E1170" s="16"/>
      <c r="F1170" s="14" t="s">
        <v>3401</v>
      </c>
      <c r="G1170" s="14">
        <v>0</v>
      </c>
      <c r="H1170" s="14" t="s">
        <v>3384</v>
      </c>
      <c r="I1170" s="15">
        <v>86.25</v>
      </c>
      <c r="J1170" s="77">
        <v>4</v>
      </c>
      <c r="K1170" s="92"/>
    </row>
    <row r="1171" spans="1:11" ht="12.5" x14ac:dyDescent="0.25">
      <c r="A1171" s="14" t="s">
        <v>1505</v>
      </c>
      <c r="B1171" s="14" t="s">
        <v>3400</v>
      </c>
      <c r="C1171" s="14" t="s">
        <v>3400</v>
      </c>
      <c r="D1171" s="16">
        <v>45783</v>
      </c>
      <c r="E1171" s="16"/>
      <c r="F1171" s="14" t="s">
        <v>3401</v>
      </c>
      <c r="G1171" s="14">
        <v>0</v>
      </c>
      <c r="H1171" s="14" t="s">
        <v>3409</v>
      </c>
      <c r="I1171" s="15">
        <v>258.75</v>
      </c>
      <c r="J1171" s="77">
        <v>4</v>
      </c>
      <c r="K1171" s="92"/>
    </row>
    <row r="1172" spans="1:11" ht="12.5" x14ac:dyDescent="0.25">
      <c r="A1172" s="14" t="s">
        <v>1505</v>
      </c>
      <c r="B1172" s="14" t="s">
        <v>3400</v>
      </c>
      <c r="C1172" s="14" t="s">
        <v>3400</v>
      </c>
      <c r="D1172" s="16">
        <v>45783</v>
      </c>
      <c r="E1172" s="16"/>
      <c r="F1172" s="14" t="s">
        <v>3401</v>
      </c>
      <c r="G1172" s="14">
        <v>0</v>
      </c>
      <c r="H1172" s="14" t="s">
        <v>3410</v>
      </c>
      <c r="I1172" s="15">
        <v>24.44</v>
      </c>
      <c r="J1172" s="77">
        <v>4</v>
      </c>
      <c r="K1172" s="92"/>
    </row>
    <row r="1173" spans="1:11" ht="12.5" x14ac:dyDescent="0.25">
      <c r="A1173" s="14" t="s">
        <v>1505</v>
      </c>
      <c r="B1173" s="14" t="s">
        <v>3400</v>
      </c>
      <c r="C1173" s="14" t="s">
        <v>3400</v>
      </c>
      <c r="D1173" s="16">
        <v>45783</v>
      </c>
      <c r="E1173" s="16"/>
      <c r="F1173" s="14" t="s">
        <v>3401</v>
      </c>
      <c r="G1173" s="14">
        <v>0</v>
      </c>
      <c r="H1173" s="14" t="s">
        <v>3411</v>
      </c>
      <c r="I1173" s="15">
        <v>120.75</v>
      </c>
      <c r="J1173" s="77">
        <v>4</v>
      </c>
      <c r="K1173" s="92"/>
    </row>
    <row r="1174" spans="1:11" ht="12.5" x14ac:dyDescent="0.25">
      <c r="A1174" s="14" t="s">
        <v>1505</v>
      </c>
      <c r="B1174" s="14" t="s">
        <v>3400</v>
      </c>
      <c r="C1174" s="14" t="s">
        <v>3400</v>
      </c>
      <c r="D1174" s="16">
        <v>45783</v>
      </c>
      <c r="E1174" s="16"/>
      <c r="F1174" s="14" t="s">
        <v>3401</v>
      </c>
      <c r="G1174" s="14">
        <v>0</v>
      </c>
      <c r="H1174" s="14" t="s">
        <v>3412</v>
      </c>
      <c r="I1174" s="15">
        <v>253</v>
      </c>
      <c r="J1174" s="77">
        <v>4</v>
      </c>
      <c r="K1174" s="92"/>
    </row>
    <row r="1175" spans="1:11" ht="12.5" x14ac:dyDescent="0.25">
      <c r="A1175" s="14" t="s">
        <v>1505</v>
      </c>
      <c r="B1175" s="14" t="s">
        <v>3400</v>
      </c>
      <c r="C1175" s="14" t="s">
        <v>3400</v>
      </c>
      <c r="D1175" s="16">
        <v>45783</v>
      </c>
      <c r="E1175" s="16"/>
      <c r="F1175" s="14" t="s">
        <v>3413</v>
      </c>
      <c r="G1175" s="14">
        <v>0</v>
      </c>
      <c r="H1175" s="14" t="s">
        <v>3396</v>
      </c>
      <c r="I1175" s="15">
        <v>126.5</v>
      </c>
      <c r="J1175" s="77">
        <v>4</v>
      </c>
      <c r="K1175" s="92"/>
    </row>
    <row r="1176" spans="1:11" ht="12.5" x14ac:dyDescent="0.25">
      <c r="A1176" s="14" t="s">
        <v>1505</v>
      </c>
      <c r="B1176" s="14" t="s">
        <v>3400</v>
      </c>
      <c r="C1176" s="14" t="s">
        <v>3400</v>
      </c>
      <c r="D1176" s="16">
        <v>45783</v>
      </c>
      <c r="E1176" s="16"/>
      <c r="F1176" s="14" t="s">
        <v>3401</v>
      </c>
      <c r="G1176" s="14">
        <v>0</v>
      </c>
      <c r="H1176" s="14" t="s">
        <v>3414</v>
      </c>
      <c r="I1176" s="15">
        <v>287.5</v>
      </c>
      <c r="J1176" s="77">
        <v>4</v>
      </c>
      <c r="K1176" s="92"/>
    </row>
    <row r="1177" spans="1:11" ht="12.5" x14ac:dyDescent="0.25">
      <c r="A1177" s="14" t="s">
        <v>1505</v>
      </c>
      <c r="B1177" s="14" t="s">
        <v>3400</v>
      </c>
      <c r="C1177" s="14" t="s">
        <v>3400</v>
      </c>
      <c r="D1177" s="16">
        <v>45783</v>
      </c>
      <c r="E1177" s="16"/>
      <c r="F1177" s="14" t="s">
        <v>3401</v>
      </c>
      <c r="G1177" s="14">
        <v>0</v>
      </c>
      <c r="H1177" s="14" t="s">
        <v>3415</v>
      </c>
      <c r="I1177" s="15">
        <v>97.75</v>
      </c>
      <c r="J1177" s="77">
        <v>4</v>
      </c>
      <c r="K1177" s="92"/>
    </row>
    <row r="1178" spans="1:11" ht="12.5" x14ac:dyDescent="0.25">
      <c r="A1178" s="14" t="s">
        <v>1505</v>
      </c>
      <c r="B1178" s="14" t="s">
        <v>3400</v>
      </c>
      <c r="C1178" s="14" t="s">
        <v>3400</v>
      </c>
      <c r="D1178" s="16">
        <v>45783</v>
      </c>
      <c r="E1178" s="16"/>
      <c r="F1178" s="14" t="s">
        <v>3401</v>
      </c>
      <c r="G1178" s="14">
        <v>0</v>
      </c>
      <c r="H1178" s="14" t="s">
        <v>3416</v>
      </c>
      <c r="I1178" s="15">
        <v>35.65</v>
      </c>
      <c r="J1178" s="77">
        <v>4</v>
      </c>
      <c r="K1178" s="92"/>
    </row>
    <row r="1179" spans="1:11" ht="12.5" x14ac:dyDescent="0.25">
      <c r="A1179" s="14" t="s">
        <v>1505</v>
      </c>
      <c r="B1179" s="14" t="s">
        <v>3400</v>
      </c>
      <c r="C1179" s="14" t="s">
        <v>3400</v>
      </c>
      <c r="D1179" s="16">
        <v>45783</v>
      </c>
      <c r="E1179" s="16"/>
      <c r="F1179" s="14" t="s">
        <v>3401</v>
      </c>
      <c r="G1179" s="14" t="s">
        <v>2385</v>
      </c>
      <c r="H1179" s="14" t="s">
        <v>2386</v>
      </c>
      <c r="I1179" s="15">
        <v>253</v>
      </c>
      <c r="J1179" s="77">
        <v>4</v>
      </c>
      <c r="K1179" s="92"/>
    </row>
    <row r="1180" spans="1:11" ht="12.5" x14ac:dyDescent="0.25">
      <c r="A1180" s="14" t="s">
        <v>1505</v>
      </c>
      <c r="B1180" s="14" t="s">
        <v>3417</v>
      </c>
      <c r="C1180" s="14" t="s">
        <v>3417</v>
      </c>
      <c r="D1180" s="16">
        <v>45799</v>
      </c>
      <c r="E1180" s="16"/>
      <c r="F1180" s="14" t="s">
        <v>3418</v>
      </c>
      <c r="G1180" s="14" t="s">
        <v>3392</v>
      </c>
      <c r="H1180" s="14" t="s">
        <v>3393</v>
      </c>
      <c r="I1180" s="15">
        <v>115</v>
      </c>
      <c r="J1180" s="77">
        <v>4</v>
      </c>
      <c r="K1180" s="92"/>
    </row>
    <row r="1181" spans="1:11" ht="12.5" x14ac:dyDescent="0.25">
      <c r="A1181" s="14" t="s">
        <v>1505</v>
      </c>
      <c r="B1181" s="14" t="s">
        <v>3417</v>
      </c>
      <c r="C1181" s="14" t="s">
        <v>3417</v>
      </c>
      <c r="D1181" s="16">
        <v>45799</v>
      </c>
      <c r="E1181" s="16"/>
      <c r="F1181" s="14" t="s">
        <v>3418</v>
      </c>
      <c r="G1181" s="14" t="s">
        <v>3373</v>
      </c>
      <c r="H1181" s="14" t="s">
        <v>3374</v>
      </c>
      <c r="I1181" s="15">
        <v>27.6</v>
      </c>
      <c r="J1181" s="77">
        <v>4</v>
      </c>
      <c r="K1181" s="92"/>
    </row>
    <row r="1182" spans="1:11" ht="12.5" x14ac:dyDescent="0.25">
      <c r="A1182" s="14" t="s">
        <v>1505</v>
      </c>
      <c r="B1182" s="14" t="s">
        <v>3419</v>
      </c>
      <c r="C1182" s="14" t="s">
        <v>3419</v>
      </c>
      <c r="D1182" s="16">
        <v>45811</v>
      </c>
      <c r="E1182" s="16"/>
      <c r="F1182" s="14" t="s">
        <v>3401</v>
      </c>
      <c r="G1182" s="14">
        <v>0</v>
      </c>
      <c r="H1182" s="14" t="s">
        <v>3377</v>
      </c>
      <c r="I1182" s="15">
        <v>138</v>
      </c>
      <c r="J1182" s="77">
        <v>4</v>
      </c>
      <c r="K1182" s="92"/>
    </row>
    <row r="1183" spans="1:11" ht="12.5" x14ac:dyDescent="0.25">
      <c r="A1183" s="14" t="s">
        <v>1505</v>
      </c>
      <c r="B1183" s="14" t="s">
        <v>3420</v>
      </c>
      <c r="C1183" s="14" t="s">
        <v>3420</v>
      </c>
      <c r="D1183" s="16">
        <v>45811</v>
      </c>
      <c r="E1183" s="16"/>
      <c r="F1183" s="14" t="s">
        <v>3421</v>
      </c>
      <c r="G1183" s="14">
        <v>0</v>
      </c>
      <c r="H1183" s="14" t="s">
        <v>3381</v>
      </c>
      <c r="I1183" s="15">
        <v>48.88</v>
      </c>
      <c r="J1183" s="77">
        <v>4</v>
      </c>
      <c r="K1183" s="92"/>
    </row>
    <row r="1184" spans="1:11" ht="12.5" x14ac:dyDescent="0.25">
      <c r="A1184" s="14" t="s">
        <v>1505</v>
      </c>
      <c r="B1184" s="14" t="s">
        <v>3420</v>
      </c>
      <c r="C1184" s="14" t="s">
        <v>3420</v>
      </c>
      <c r="D1184" s="16">
        <v>45811</v>
      </c>
      <c r="E1184" s="16"/>
      <c r="F1184" s="14" t="s">
        <v>3421</v>
      </c>
      <c r="G1184" s="14" t="s">
        <v>3213</v>
      </c>
      <c r="H1184" s="14" t="s">
        <v>3214</v>
      </c>
      <c r="I1184" s="15">
        <v>218.5</v>
      </c>
      <c r="J1184" s="77">
        <v>4</v>
      </c>
      <c r="K1184" s="92"/>
    </row>
    <row r="1185" spans="1:11" ht="12.5" x14ac:dyDescent="0.25">
      <c r="A1185" s="14" t="s">
        <v>1505</v>
      </c>
      <c r="B1185" s="14" t="s">
        <v>3420</v>
      </c>
      <c r="C1185" s="14" t="s">
        <v>3420</v>
      </c>
      <c r="D1185" s="16">
        <v>45811</v>
      </c>
      <c r="E1185" s="16"/>
      <c r="F1185" s="14" t="s">
        <v>3421</v>
      </c>
      <c r="G1185" s="14">
        <v>0</v>
      </c>
      <c r="H1185" s="14" t="s">
        <v>3377</v>
      </c>
      <c r="I1185" s="15">
        <v>138</v>
      </c>
      <c r="J1185" s="77">
        <v>4</v>
      </c>
      <c r="K1185" s="92"/>
    </row>
    <row r="1186" spans="1:11" ht="12.5" x14ac:dyDescent="0.25">
      <c r="A1186" s="14" t="s">
        <v>1505</v>
      </c>
      <c r="B1186" s="14" t="s">
        <v>3422</v>
      </c>
      <c r="C1186" s="14" t="s">
        <v>3422</v>
      </c>
      <c r="D1186" s="16">
        <v>45832</v>
      </c>
      <c r="E1186" s="16"/>
      <c r="F1186" s="14" t="s">
        <v>3379</v>
      </c>
      <c r="G1186" s="14">
        <v>0</v>
      </c>
      <c r="H1186" s="14" t="s">
        <v>3380</v>
      </c>
      <c r="I1186" s="15">
        <v>31.05</v>
      </c>
      <c r="J1186" s="77">
        <v>4</v>
      </c>
      <c r="K1186" s="92"/>
    </row>
    <row r="1187" spans="1:11" ht="12.5" x14ac:dyDescent="0.25">
      <c r="A1187" s="14" t="s">
        <v>1505</v>
      </c>
      <c r="B1187" s="14" t="s">
        <v>3422</v>
      </c>
      <c r="C1187" s="14" t="s">
        <v>3422</v>
      </c>
      <c r="D1187" s="16">
        <v>45832</v>
      </c>
      <c r="E1187" s="16"/>
      <c r="F1187" s="14" t="s">
        <v>3379</v>
      </c>
      <c r="G1187" s="14">
        <v>0</v>
      </c>
      <c r="H1187" s="14" t="s">
        <v>3381</v>
      </c>
      <c r="I1187" s="15">
        <v>48.88</v>
      </c>
      <c r="J1187" s="77">
        <v>4</v>
      </c>
      <c r="K1187" s="92"/>
    </row>
    <row r="1188" spans="1:11" ht="12.5" x14ac:dyDescent="0.25">
      <c r="A1188" s="14" t="s">
        <v>1505</v>
      </c>
      <c r="B1188" s="14" t="s">
        <v>3422</v>
      </c>
      <c r="C1188" s="14" t="s">
        <v>3422</v>
      </c>
      <c r="D1188" s="16">
        <v>45832</v>
      </c>
      <c r="E1188" s="16"/>
      <c r="F1188" s="14" t="s">
        <v>3379</v>
      </c>
      <c r="G1188" s="14">
        <v>0</v>
      </c>
      <c r="H1188" s="14" t="s">
        <v>3382</v>
      </c>
      <c r="I1188" s="15">
        <v>63.25</v>
      </c>
      <c r="J1188" s="77">
        <v>4</v>
      </c>
      <c r="K1188" s="92"/>
    </row>
    <row r="1189" spans="1:11" ht="12.5" x14ac:dyDescent="0.25">
      <c r="A1189" s="14" t="s">
        <v>1505</v>
      </c>
      <c r="B1189" s="14" t="s">
        <v>3422</v>
      </c>
      <c r="C1189" s="14" t="s">
        <v>3422</v>
      </c>
      <c r="D1189" s="16">
        <v>45832</v>
      </c>
      <c r="E1189" s="16"/>
      <c r="F1189" s="14" t="s">
        <v>3379</v>
      </c>
      <c r="G1189" s="14">
        <v>0</v>
      </c>
      <c r="H1189" s="14" t="s">
        <v>3364</v>
      </c>
      <c r="I1189" s="15">
        <v>57.5</v>
      </c>
      <c r="J1189" s="77">
        <v>4</v>
      </c>
      <c r="K1189" s="92"/>
    </row>
    <row r="1190" spans="1:11" ht="12.5" x14ac:dyDescent="0.25">
      <c r="A1190" s="14" t="s">
        <v>1505</v>
      </c>
      <c r="B1190" s="14" t="s">
        <v>3422</v>
      </c>
      <c r="C1190" s="14" t="s">
        <v>3422</v>
      </c>
      <c r="D1190" s="16">
        <v>45832</v>
      </c>
      <c r="E1190" s="16"/>
      <c r="F1190" s="14" t="s">
        <v>3379</v>
      </c>
      <c r="G1190" s="14" t="s">
        <v>3213</v>
      </c>
      <c r="H1190" s="14" t="s">
        <v>3214</v>
      </c>
      <c r="I1190" s="15">
        <v>218.5</v>
      </c>
      <c r="J1190" s="77">
        <v>4</v>
      </c>
      <c r="K1190" s="92"/>
    </row>
    <row r="1191" spans="1:11" ht="12.5" x14ac:dyDescent="0.25">
      <c r="A1191" s="14" t="s">
        <v>1505</v>
      </c>
      <c r="B1191" s="14" t="s">
        <v>3422</v>
      </c>
      <c r="C1191" s="14" t="s">
        <v>3422</v>
      </c>
      <c r="D1191" s="16">
        <v>45832</v>
      </c>
      <c r="E1191" s="16"/>
      <c r="F1191" s="14" t="s">
        <v>3379</v>
      </c>
      <c r="G1191" s="14">
        <v>0</v>
      </c>
      <c r="H1191" s="14" t="s">
        <v>3377</v>
      </c>
      <c r="I1191" s="15">
        <v>138</v>
      </c>
      <c r="J1191" s="77">
        <v>4</v>
      </c>
      <c r="K1191" s="92"/>
    </row>
    <row r="1192" spans="1:11" ht="12.5" x14ac:dyDescent="0.25">
      <c r="A1192" s="14" t="s">
        <v>1505</v>
      </c>
      <c r="B1192" s="14" t="s">
        <v>3423</v>
      </c>
      <c r="C1192" s="14" t="s">
        <v>3423</v>
      </c>
      <c r="D1192" s="16">
        <v>45833</v>
      </c>
      <c r="E1192" s="16"/>
      <c r="F1192" s="14" t="s">
        <v>3418</v>
      </c>
      <c r="G1192" s="14" t="s">
        <v>3392</v>
      </c>
      <c r="H1192" s="14" t="s">
        <v>3393</v>
      </c>
      <c r="I1192" s="15">
        <v>115</v>
      </c>
      <c r="J1192" s="77">
        <v>4</v>
      </c>
      <c r="K1192" s="92"/>
    </row>
    <row r="1193" spans="1:11" ht="12.5" x14ac:dyDescent="0.25">
      <c r="A1193" s="14" t="s">
        <v>1505</v>
      </c>
      <c r="B1193" s="14"/>
      <c r="C1193" s="14"/>
      <c r="D1193" s="16"/>
      <c r="E1193" s="16"/>
      <c r="F1193" s="14" t="s">
        <v>3424</v>
      </c>
      <c r="G1193" s="14"/>
      <c r="H1193" s="14"/>
      <c r="I1193" s="15"/>
      <c r="J1193" s="77"/>
      <c r="K1193" s="92"/>
    </row>
    <row r="1194" spans="1:11" ht="20" x14ac:dyDescent="0.25">
      <c r="A1194" s="14" t="s">
        <v>1505</v>
      </c>
      <c r="B1194" s="14" t="s">
        <v>3425</v>
      </c>
      <c r="C1194" s="14"/>
      <c r="D1194" s="16"/>
      <c r="E1194" s="16"/>
      <c r="F1194" s="14" t="s">
        <v>3426</v>
      </c>
      <c r="G1194" s="14" t="s">
        <v>3427</v>
      </c>
      <c r="H1194" s="14" t="s">
        <v>3428</v>
      </c>
      <c r="I1194" s="15"/>
      <c r="J1194" s="77">
        <v>1</v>
      </c>
      <c r="K1194" s="92"/>
    </row>
    <row r="1195" spans="1:11" ht="12.5" x14ac:dyDescent="0.25">
      <c r="A1195" s="14" t="s">
        <v>1505</v>
      </c>
      <c r="B1195" s="14" t="s">
        <v>3425</v>
      </c>
      <c r="C1195" s="14" t="s">
        <v>3429</v>
      </c>
      <c r="D1195" s="16">
        <v>45678</v>
      </c>
      <c r="E1195" s="16">
        <v>45688</v>
      </c>
      <c r="F1195" s="14" t="s">
        <v>3430</v>
      </c>
      <c r="G1195" s="14">
        <v>46236660</v>
      </c>
      <c r="H1195" s="14" t="s">
        <v>3431</v>
      </c>
      <c r="I1195" s="15">
        <v>3052</v>
      </c>
      <c r="J1195" s="77">
        <v>1</v>
      </c>
      <c r="K1195" s="92"/>
    </row>
    <row r="1196" spans="1:11" ht="12.5" x14ac:dyDescent="0.25">
      <c r="A1196" s="14" t="s">
        <v>1505</v>
      </c>
      <c r="B1196" s="14" t="s">
        <v>3425</v>
      </c>
      <c r="C1196" s="14" t="s">
        <v>3429</v>
      </c>
      <c r="D1196" s="16">
        <v>45678</v>
      </c>
      <c r="E1196" s="16">
        <v>45688</v>
      </c>
      <c r="F1196" s="14" t="s">
        <v>3430</v>
      </c>
      <c r="G1196" s="14">
        <v>46236660</v>
      </c>
      <c r="H1196" s="14" t="s">
        <v>3431</v>
      </c>
      <c r="I1196" s="15">
        <v>4369.67</v>
      </c>
      <c r="J1196" s="77">
        <v>1</v>
      </c>
      <c r="K1196" s="92"/>
    </row>
    <row r="1197" spans="1:11" ht="12.5" x14ac:dyDescent="0.25">
      <c r="A1197" s="14" t="s">
        <v>1505</v>
      </c>
      <c r="B1197" s="14" t="s">
        <v>3425</v>
      </c>
      <c r="C1197" s="14" t="s">
        <v>3429</v>
      </c>
      <c r="D1197" s="16">
        <v>45684</v>
      </c>
      <c r="E1197" s="16">
        <v>45688</v>
      </c>
      <c r="F1197" s="14" t="s">
        <v>3430</v>
      </c>
      <c r="G1197" s="14">
        <v>46236660</v>
      </c>
      <c r="H1197" s="14" t="s">
        <v>3431</v>
      </c>
      <c r="I1197" s="15">
        <v>3333.33</v>
      </c>
      <c r="J1197" s="77">
        <v>1</v>
      </c>
      <c r="K1197" s="92"/>
    </row>
    <row r="1198" spans="1:11" ht="12.5" x14ac:dyDescent="0.25">
      <c r="A1198" s="14" t="s">
        <v>1505</v>
      </c>
      <c r="B1198" s="14" t="s">
        <v>3425</v>
      </c>
      <c r="C1198" s="14" t="s">
        <v>3429</v>
      </c>
      <c r="D1198" s="16">
        <v>45689</v>
      </c>
      <c r="E1198" s="16">
        <v>45688</v>
      </c>
      <c r="F1198" s="14" t="s">
        <v>3430</v>
      </c>
      <c r="G1198" s="14">
        <v>46236660</v>
      </c>
      <c r="H1198" s="14" t="s">
        <v>3431</v>
      </c>
      <c r="I1198" s="15">
        <v>2068.5</v>
      </c>
      <c r="J1198" s="77">
        <v>1</v>
      </c>
      <c r="K1198" s="92"/>
    </row>
    <row r="1199" spans="1:11" ht="12.5" x14ac:dyDescent="0.25">
      <c r="A1199" s="14" t="s">
        <v>1505</v>
      </c>
      <c r="B1199" s="14" t="s">
        <v>3425</v>
      </c>
      <c r="C1199" s="14" t="s">
        <v>3429</v>
      </c>
      <c r="D1199" s="16">
        <v>45689</v>
      </c>
      <c r="E1199" s="16">
        <v>45762</v>
      </c>
      <c r="F1199" s="14" t="s">
        <v>3430</v>
      </c>
      <c r="G1199" s="14">
        <v>46236660</v>
      </c>
      <c r="H1199" s="14" t="s">
        <v>3431</v>
      </c>
      <c r="I1199" s="15">
        <v>431.5</v>
      </c>
      <c r="J1199" s="77">
        <v>1</v>
      </c>
      <c r="K1199" s="92"/>
    </row>
    <row r="1200" spans="1:11" ht="12.5" x14ac:dyDescent="0.25">
      <c r="A1200" s="14" t="s">
        <v>1505</v>
      </c>
      <c r="B1200" s="14" t="s">
        <v>3425</v>
      </c>
      <c r="C1200" s="14" t="s">
        <v>3429</v>
      </c>
      <c r="D1200" s="16">
        <v>45691</v>
      </c>
      <c r="E1200" s="16">
        <v>45762</v>
      </c>
      <c r="F1200" s="14" t="s">
        <v>3430</v>
      </c>
      <c r="G1200" s="14">
        <v>46236660</v>
      </c>
      <c r="H1200" s="14" t="s">
        <v>3431</v>
      </c>
      <c r="I1200" s="15">
        <v>2500</v>
      </c>
      <c r="J1200" s="77">
        <v>1</v>
      </c>
      <c r="K1200" s="92"/>
    </row>
    <row r="1201" spans="1:11" ht="12.5" x14ac:dyDescent="0.25">
      <c r="A1201" s="14" t="s">
        <v>1505</v>
      </c>
      <c r="B1201" s="14" t="s">
        <v>3425</v>
      </c>
      <c r="C1201" s="14" t="s">
        <v>3432</v>
      </c>
      <c r="D1201" s="16">
        <v>45729</v>
      </c>
      <c r="E1201" s="16">
        <v>45762</v>
      </c>
      <c r="F1201" s="14" t="s">
        <v>3433</v>
      </c>
      <c r="G1201" s="14">
        <v>46236660</v>
      </c>
      <c r="H1201" s="14" t="s">
        <v>3431</v>
      </c>
      <c r="I1201" s="15">
        <v>6198.94</v>
      </c>
      <c r="J1201" s="77">
        <v>1</v>
      </c>
      <c r="K1201" s="92"/>
    </row>
    <row r="1202" spans="1:11" ht="12.5" x14ac:dyDescent="0.25">
      <c r="A1202" s="14" t="s">
        <v>1505</v>
      </c>
      <c r="B1202" s="14" t="s">
        <v>3425</v>
      </c>
      <c r="C1202" s="14" t="s">
        <v>3432</v>
      </c>
      <c r="D1202" s="16">
        <v>45733</v>
      </c>
      <c r="E1202" s="16">
        <v>45762</v>
      </c>
      <c r="F1202" s="14" t="s">
        <v>3433</v>
      </c>
      <c r="G1202" s="14">
        <v>46236660</v>
      </c>
      <c r="H1202" s="14" t="s">
        <v>3431</v>
      </c>
      <c r="I1202" s="15">
        <v>3052</v>
      </c>
      <c r="J1202" s="77">
        <v>1</v>
      </c>
      <c r="K1202" s="92"/>
    </row>
    <row r="1203" spans="1:11" ht="12.5" x14ac:dyDescent="0.25">
      <c r="A1203" s="14" t="s">
        <v>1505</v>
      </c>
      <c r="B1203" s="14" t="s">
        <v>3425</v>
      </c>
      <c r="C1203" s="14" t="s">
        <v>3432</v>
      </c>
      <c r="D1203" s="16">
        <v>45734</v>
      </c>
      <c r="E1203" s="16">
        <v>45762</v>
      </c>
      <c r="F1203" s="14" t="s">
        <v>3433</v>
      </c>
      <c r="G1203" s="14">
        <v>46236660</v>
      </c>
      <c r="H1203" s="14" t="s">
        <v>3431</v>
      </c>
      <c r="I1203" s="15">
        <v>641.05999999999995</v>
      </c>
      <c r="J1203" s="77">
        <v>1</v>
      </c>
      <c r="K1203" s="92"/>
    </row>
    <row r="1204" spans="1:11" ht="20" x14ac:dyDescent="0.25">
      <c r="A1204" s="14" t="s">
        <v>1505</v>
      </c>
      <c r="B1204" s="14" t="s">
        <v>3434</v>
      </c>
      <c r="C1204" s="14"/>
      <c r="D1204" s="16"/>
      <c r="E1204" s="16"/>
      <c r="F1204" s="14" t="s">
        <v>3435</v>
      </c>
      <c r="G1204" s="14" t="s">
        <v>3436</v>
      </c>
      <c r="H1204" s="14" t="s">
        <v>3437</v>
      </c>
      <c r="I1204" s="15"/>
      <c r="J1204" s="77">
        <v>1</v>
      </c>
      <c r="K1204" s="92"/>
    </row>
    <row r="1205" spans="1:11" ht="20" x14ac:dyDescent="0.25">
      <c r="A1205" s="14" t="s">
        <v>1505</v>
      </c>
      <c r="B1205" s="14" t="s">
        <v>3434</v>
      </c>
      <c r="C1205" s="14" t="s">
        <v>3438</v>
      </c>
      <c r="D1205" s="16">
        <v>45671</v>
      </c>
      <c r="E1205" s="16">
        <v>45688</v>
      </c>
      <c r="F1205" s="14" t="s">
        <v>3439</v>
      </c>
      <c r="G1205" s="14">
        <v>55736131</v>
      </c>
      <c r="H1205" s="14" t="s">
        <v>3440</v>
      </c>
      <c r="I1205" s="15">
        <v>2275</v>
      </c>
      <c r="J1205" s="77">
        <v>1</v>
      </c>
      <c r="K1205" s="92"/>
    </row>
    <row r="1206" spans="1:11" ht="20" x14ac:dyDescent="0.25">
      <c r="A1206" s="14" t="s">
        <v>1505</v>
      </c>
      <c r="B1206" s="14" t="s">
        <v>3434</v>
      </c>
      <c r="C1206" s="14" t="s">
        <v>3441</v>
      </c>
      <c r="D1206" s="16">
        <v>45697</v>
      </c>
      <c r="E1206" s="16">
        <v>45688</v>
      </c>
      <c r="F1206" s="14" t="s">
        <v>3442</v>
      </c>
      <c r="G1206" s="14">
        <v>55736131</v>
      </c>
      <c r="H1206" s="14" t="s">
        <v>3440</v>
      </c>
      <c r="I1206" s="15">
        <v>1487.5</v>
      </c>
      <c r="J1206" s="77">
        <v>1</v>
      </c>
      <c r="K1206" s="92"/>
    </row>
    <row r="1207" spans="1:11" ht="20" x14ac:dyDescent="0.25">
      <c r="A1207" s="14" t="s">
        <v>1505</v>
      </c>
      <c r="B1207" s="14" t="s">
        <v>3434</v>
      </c>
      <c r="C1207" s="14" t="s">
        <v>3443</v>
      </c>
      <c r="D1207" s="16">
        <v>45671</v>
      </c>
      <c r="E1207" s="16">
        <v>45688</v>
      </c>
      <c r="F1207" s="14" t="s">
        <v>3439</v>
      </c>
      <c r="G1207" s="14">
        <v>56654707</v>
      </c>
      <c r="H1207" s="14" t="s">
        <v>3444</v>
      </c>
      <c r="I1207" s="15">
        <v>3900</v>
      </c>
      <c r="J1207" s="77">
        <v>1</v>
      </c>
      <c r="K1207" s="92"/>
    </row>
    <row r="1208" spans="1:11" ht="20" x14ac:dyDescent="0.25">
      <c r="A1208" s="14" t="s">
        <v>1505</v>
      </c>
      <c r="B1208" s="14" t="s">
        <v>3434</v>
      </c>
      <c r="C1208" s="14" t="s">
        <v>3438</v>
      </c>
      <c r="D1208" s="16">
        <v>45697</v>
      </c>
      <c r="E1208" s="16">
        <v>45688</v>
      </c>
      <c r="F1208" s="14" t="s">
        <v>3442</v>
      </c>
      <c r="G1208" s="14">
        <v>56654707</v>
      </c>
      <c r="H1208" s="14" t="s">
        <v>3444</v>
      </c>
      <c r="I1208" s="15">
        <v>2624.5</v>
      </c>
      <c r="J1208" s="77">
        <v>1</v>
      </c>
      <c r="K1208" s="92"/>
    </row>
    <row r="1209" spans="1:11" ht="20" x14ac:dyDescent="0.25">
      <c r="A1209" s="14" t="s">
        <v>1505</v>
      </c>
      <c r="B1209" s="14" t="s">
        <v>3434</v>
      </c>
      <c r="C1209" s="14" t="s">
        <v>3438</v>
      </c>
      <c r="D1209" s="16">
        <v>45697</v>
      </c>
      <c r="E1209" s="16">
        <v>45762</v>
      </c>
      <c r="F1209" s="14" t="s">
        <v>3442</v>
      </c>
      <c r="G1209" s="14">
        <v>56654707</v>
      </c>
      <c r="H1209" s="14" t="s">
        <v>3444</v>
      </c>
      <c r="I1209" s="15">
        <v>1275.5</v>
      </c>
      <c r="J1209" s="77">
        <v>1</v>
      </c>
      <c r="K1209" s="92"/>
    </row>
    <row r="1210" spans="1:11" ht="20" x14ac:dyDescent="0.25">
      <c r="A1210" s="14" t="s">
        <v>1505</v>
      </c>
      <c r="B1210" s="14" t="s">
        <v>3434</v>
      </c>
      <c r="C1210" s="14" t="s">
        <v>3445</v>
      </c>
      <c r="D1210" s="16">
        <v>45757</v>
      </c>
      <c r="E1210" s="16">
        <v>45762</v>
      </c>
      <c r="F1210" s="14" t="s">
        <v>3446</v>
      </c>
      <c r="G1210" s="14">
        <v>55736131</v>
      </c>
      <c r="H1210" s="14" t="s">
        <v>3440</v>
      </c>
      <c r="I1210" s="15">
        <v>1825</v>
      </c>
      <c r="J1210" s="77">
        <v>1</v>
      </c>
      <c r="K1210" s="92"/>
    </row>
    <row r="1211" spans="1:11" ht="20" x14ac:dyDescent="0.25">
      <c r="A1211" s="14" t="s">
        <v>1505</v>
      </c>
      <c r="B1211" s="14" t="s">
        <v>3434</v>
      </c>
      <c r="C1211" s="14" t="s">
        <v>3447</v>
      </c>
      <c r="D1211" s="16">
        <v>45787</v>
      </c>
      <c r="E1211" s="16">
        <v>45762</v>
      </c>
      <c r="F1211" s="14" t="s">
        <v>3448</v>
      </c>
      <c r="G1211" s="14">
        <v>55736131</v>
      </c>
      <c r="H1211" s="14" t="s">
        <v>3440</v>
      </c>
      <c r="I1211" s="15">
        <v>1412.5</v>
      </c>
      <c r="J1211" s="77">
        <v>1</v>
      </c>
      <c r="K1211" s="92"/>
    </row>
    <row r="1212" spans="1:11" ht="20" x14ac:dyDescent="0.25">
      <c r="A1212" s="14" t="s">
        <v>1505</v>
      </c>
      <c r="B1212" s="14" t="s">
        <v>3434</v>
      </c>
      <c r="C1212" s="14" t="s">
        <v>3441</v>
      </c>
      <c r="D1212" s="16">
        <v>45726</v>
      </c>
      <c r="E1212" s="16">
        <v>45762</v>
      </c>
      <c r="F1212" s="14" t="s">
        <v>3449</v>
      </c>
      <c r="G1212" s="14">
        <v>56654707</v>
      </c>
      <c r="H1212" s="14" t="s">
        <v>3450</v>
      </c>
      <c r="I1212" s="15">
        <v>3900</v>
      </c>
      <c r="J1212" s="77">
        <v>1</v>
      </c>
      <c r="K1212" s="92"/>
    </row>
    <row r="1213" spans="1:11" ht="20" x14ac:dyDescent="0.25">
      <c r="A1213" s="14" t="s">
        <v>1505</v>
      </c>
      <c r="B1213" s="14" t="s">
        <v>3434</v>
      </c>
      <c r="C1213" s="14" t="s">
        <v>3451</v>
      </c>
      <c r="D1213" s="16">
        <v>45757</v>
      </c>
      <c r="E1213" s="16">
        <v>45762</v>
      </c>
      <c r="F1213" s="14" t="s">
        <v>3446</v>
      </c>
      <c r="G1213" s="14">
        <v>56654707</v>
      </c>
      <c r="H1213" s="14" t="s">
        <v>3450</v>
      </c>
      <c r="I1213" s="15">
        <v>1874</v>
      </c>
      <c r="J1213" s="77">
        <v>1</v>
      </c>
      <c r="K1213" s="92"/>
    </row>
    <row r="1214" spans="1:11" ht="20" x14ac:dyDescent="0.25">
      <c r="A1214" s="14" t="s">
        <v>1505</v>
      </c>
      <c r="B1214" s="14" t="s">
        <v>3452</v>
      </c>
      <c r="C1214" s="14"/>
      <c r="D1214" s="16"/>
      <c r="E1214" s="16"/>
      <c r="F1214" s="14" t="s">
        <v>3453</v>
      </c>
      <c r="G1214" s="14" t="s">
        <v>2607</v>
      </c>
      <c r="H1214" s="14" t="s">
        <v>3454</v>
      </c>
      <c r="I1214" s="15"/>
      <c r="J1214" s="77">
        <v>1</v>
      </c>
      <c r="K1214" s="92"/>
    </row>
    <row r="1215" spans="1:11" ht="12.5" x14ac:dyDescent="0.25">
      <c r="A1215" s="14" t="s">
        <v>1505</v>
      </c>
      <c r="B1215" s="14" t="s">
        <v>3452</v>
      </c>
      <c r="C1215" s="14" t="s">
        <v>3455</v>
      </c>
      <c r="D1215" s="16">
        <v>45660</v>
      </c>
      <c r="E1215" s="16">
        <v>45688</v>
      </c>
      <c r="F1215" s="14" t="s">
        <v>3456</v>
      </c>
      <c r="G1215" s="14">
        <v>46807802</v>
      </c>
      <c r="H1215" s="14" t="s">
        <v>3457</v>
      </c>
      <c r="I1215" s="15">
        <v>2292</v>
      </c>
      <c r="J1215" s="77">
        <v>1</v>
      </c>
      <c r="K1215" s="92"/>
    </row>
    <row r="1216" spans="1:11" ht="12.5" x14ac:dyDescent="0.25">
      <c r="A1216" s="14" t="s">
        <v>1505</v>
      </c>
      <c r="B1216" s="14" t="s">
        <v>3452</v>
      </c>
      <c r="C1216" s="14" t="s">
        <v>3458</v>
      </c>
      <c r="D1216" s="16">
        <v>45662</v>
      </c>
      <c r="E1216" s="16">
        <v>45688</v>
      </c>
      <c r="F1216" s="14" t="s">
        <v>3456</v>
      </c>
      <c r="G1216" s="14">
        <v>41296010</v>
      </c>
      <c r="H1216" s="14" t="s">
        <v>3459</v>
      </c>
      <c r="I1216" s="15">
        <v>3000</v>
      </c>
      <c r="J1216" s="77">
        <v>1</v>
      </c>
      <c r="K1216" s="92"/>
    </row>
    <row r="1217" spans="1:11" ht="12.5" x14ac:dyDescent="0.25">
      <c r="A1217" s="14" t="s">
        <v>1505</v>
      </c>
      <c r="B1217" s="14" t="s">
        <v>3452</v>
      </c>
      <c r="C1217" s="14" t="s">
        <v>3460</v>
      </c>
      <c r="D1217" s="16">
        <v>45667</v>
      </c>
      <c r="E1217" s="16">
        <v>45688</v>
      </c>
      <c r="F1217" s="14" t="s">
        <v>3456</v>
      </c>
      <c r="G1217" s="14">
        <v>52430740</v>
      </c>
      <c r="H1217" s="14" t="s">
        <v>3461</v>
      </c>
      <c r="I1217" s="15">
        <v>600</v>
      </c>
      <c r="J1217" s="77">
        <v>1</v>
      </c>
      <c r="K1217" s="92"/>
    </row>
    <row r="1218" spans="1:11" ht="12.5" x14ac:dyDescent="0.25">
      <c r="A1218" s="14" t="s">
        <v>1505</v>
      </c>
      <c r="B1218" s="14" t="s">
        <v>3452</v>
      </c>
      <c r="C1218" s="14" t="s">
        <v>3462</v>
      </c>
      <c r="D1218" s="16">
        <v>45690</v>
      </c>
      <c r="E1218" s="16">
        <v>45688</v>
      </c>
      <c r="F1218" s="14" t="s">
        <v>3463</v>
      </c>
      <c r="G1218" s="14">
        <v>52541789</v>
      </c>
      <c r="H1218" s="14" t="s">
        <v>3464</v>
      </c>
      <c r="I1218" s="15">
        <v>1825</v>
      </c>
      <c r="J1218" s="77">
        <v>1</v>
      </c>
      <c r="K1218" s="92"/>
    </row>
    <row r="1219" spans="1:11" ht="12.5" x14ac:dyDescent="0.25">
      <c r="A1219" s="14" t="s">
        <v>1505</v>
      </c>
      <c r="B1219" s="14" t="s">
        <v>3452</v>
      </c>
      <c r="C1219" s="14" t="s">
        <v>3465</v>
      </c>
      <c r="D1219" s="16">
        <v>45691</v>
      </c>
      <c r="E1219" s="16">
        <v>45688</v>
      </c>
      <c r="F1219" s="14" t="s">
        <v>3463</v>
      </c>
      <c r="G1219" s="14">
        <v>46807802</v>
      </c>
      <c r="H1219" s="14" t="s">
        <v>3457</v>
      </c>
      <c r="I1219" s="15">
        <v>367.5</v>
      </c>
      <c r="J1219" s="77">
        <v>1</v>
      </c>
      <c r="K1219" s="92"/>
    </row>
    <row r="1220" spans="1:11" ht="12.5" x14ac:dyDescent="0.25">
      <c r="A1220" s="14" t="s">
        <v>1505</v>
      </c>
      <c r="B1220" s="14" t="s">
        <v>3452</v>
      </c>
      <c r="C1220" s="14" t="s">
        <v>3465</v>
      </c>
      <c r="D1220" s="16">
        <v>45691</v>
      </c>
      <c r="E1220" s="16">
        <v>45762</v>
      </c>
      <c r="F1220" s="14" t="s">
        <v>3463</v>
      </c>
      <c r="G1220" s="14">
        <v>46807802</v>
      </c>
      <c r="H1220" s="14" t="s">
        <v>3457</v>
      </c>
      <c r="I1220" s="15">
        <v>1062.5</v>
      </c>
      <c r="J1220" s="77">
        <v>1</v>
      </c>
      <c r="K1220" s="92"/>
    </row>
    <row r="1221" spans="1:11" ht="12.5" x14ac:dyDescent="0.25">
      <c r="A1221" s="14" t="s">
        <v>1505</v>
      </c>
      <c r="B1221" s="14" t="s">
        <v>3452</v>
      </c>
      <c r="C1221" s="14" t="s">
        <v>3443</v>
      </c>
      <c r="D1221" s="16">
        <v>45699</v>
      </c>
      <c r="E1221" s="16">
        <v>45762</v>
      </c>
      <c r="F1221" s="14" t="s">
        <v>3463</v>
      </c>
      <c r="G1221" s="14">
        <v>52430740</v>
      </c>
      <c r="H1221" s="14" t="s">
        <v>3461</v>
      </c>
      <c r="I1221" s="15">
        <v>652.5</v>
      </c>
      <c r="J1221" s="77">
        <v>1</v>
      </c>
      <c r="K1221" s="92"/>
    </row>
    <row r="1222" spans="1:11" ht="12.5" x14ac:dyDescent="0.25">
      <c r="A1222" s="14" t="s">
        <v>1505</v>
      </c>
      <c r="B1222" s="14" t="s">
        <v>3452</v>
      </c>
      <c r="C1222" s="14" t="s">
        <v>3466</v>
      </c>
      <c r="D1222" s="16">
        <v>45690</v>
      </c>
      <c r="E1222" s="16">
        <v>45762</v>
      </c>
      <c r="F1222" s="14" t="s">
        <v>3463</v>
      </c>
      <c r="G1222" s="14">
        <v>41296010</v>
      </c>
      <c r="H1222" s="14" t="s">
        <v>3459</v>
      </c>
      <c r="I1222" s="15">
        <v>3500</v>
      </c>
      <c r="J1222" s="77">
        <v>1</v>
      </c>
      <c r="K1222" s="92"/>
    </row>
    <row r="1223" spans="1:11" ht="12.5" x14ac:dyDescent="0.25">
      <c r="A1223" s="14" t="s">
        <v>1505</v>
      </c>
      <c r="B1223" s="14" t="s">
        <v>3452</v>
      </c>
      <c r="C1223" s="14" t="s">
        <v>3467</v>
      </c>
      <c r="D1223" s="16">
        <v>45719</v>
      </c>
      <c r="E1223" s="16">
        <v>45762</v>
      </c>
      <c r="F1223" s="14" t="s">
        <v>3468</v>
      </c>
      <c r="G1223" s="14">
        <v>46807802</v>
      </c>
      <c r="H1223" s="14" t="s">
        <v>3457</v>
      </c>
      <c r="I1223" s="15">
        <v>1417</v>
      </c>
      <c r="J1223" s="77">
        <v>1</v>
      </c>
      <c r="K1223" s="92"/>
    </row>
    <row r="1224" spans="1:11" ht="12.5" x14ac:dyDescent="0.25">
      <c r="A1224" s="14" t="s">
        <v>1505</v>
      </c>
      <c r="B1224" s="14" t="s">
        <v>3452</v>
      </c>
      <c r="C1224" s="14" t="s">
        <v>3469</v>
      </c>
      <c r="D1224" s="16">
        <v>45718</v>
      </c>
      <c r="E1224" s="16">
        <v>45762</v>
      </c>
      <c r="F1224" s="14" t="s">
        <v>3468</v>
      </c>
      <c r="G1224" s="14">
        <v>41296010</v>
      </c>
      <c r="H1224" s="14" t="s">
        <v>3459</v>
      </c>
      <c r="I1224" s="15">
        <v>1452.5</v>
      </c>
      <c r="J1224" s="77">
        <v>1</v>
      </c>
      <c r="K1224" s="92"/>
    </row>
    <row r="1225" spans="1:11" ht="20" x14ac:dyDescent="0.25">
      <c r="A1225" s="14" t="s">
        <v>1505</v>
      </c>
      <c r="B1225" s="14" t="s">
        <v>3470</v>
      </c>
      <c r="C1225" s="14"/>
      <c r="D1225" s="16"/>
      <c r="E1225" s="16"/>
      <c r="F1225" s="14" t="s">
        <v>3471</v>
      </c>
      <c r="G1225" s="14" t="s">
        <v>3472</v>
      </c>
      <c r="H1225" s="14" t="s">
        <v>3473</v>
      </c>
      <c r="I1225" s="15"/>
      <c r="J1225" s="77">
        <v>1</v>
      </c>
      <c r="K1225" s="92"/>
    </row>
    <row r="1226" spans="1:11" ht="12.5" x14ac:dyDescent="0.25">
      <c r="A1226" s="14" t="s">
        <v>1505</v>
      </c>
      <c r="B1226" s="14" t="s">
        <v>3470</v>
      </c>
      <c r="C1226" s="14" t="s">
        <v>3466</v>
      </c>
      <c r="D1226" s="16">
        <v>45709</v>
      </c>
      <c r="E1226" s="16">
        <v>45692</v>
      </c>
      <c r="F1226" s="14" t="s">
        <v>3474</v>
      </c>
      <c r="G1226" s="14">
        <v>55459617</v>
      </c>
      <c r="H1226" s="14" t="s">
        <v>3475</v>
      </c>
      <c r="I1226" s="15">
        <v>1200</v>
      </c>
      <c r="J1226" s="77">
        <v>1</v>
      </c>
      <c r="K1226" s="92"/>
    </row>
    <row r="1227" spans="1:11" ht="12.5" x14ac:dyDescent="0.25">
      <c r="A1227" s="14" t="s">
        <v>1505</v>
      </c>
      <c r="B1227" s="14" t="s">
        <v>3470</v>
      </c>
      <c r="C1227" s="14" t="s">
        <v>3476</v>
      </c>
      <c r="D1227" s="16">
        <v>45716</v>
      </c>
      <c r="E1227" s="16">
        <v>45692</v>
      </c>
      <c r="F1227" s="14" t="s">
        <v>3477</v>
      </c>
      <c r="G1227" s="14">
        <v>48273201</v>
      </c>
      <c r="H1227" s="14" t="s">
        <v>3478</v>
      </c>
      <c r="I1227" s="15">
        <v>1230</v>
      </c>
      <c r="J1227" s="77">
        <v>1</v>
      </c>
      <c r="K1227" s="92"/>
    </row>
    <row r="1228" spans="1:11" ht="12.5" x14ac:dyDescent="0.25">
      <c r="A1228" s="14" t="s">
        <v>1505</v>
      </c>
      <c r="B1228" s="14" t="s">
        <v>3470</v>
      </c>
      <c r="C1228" s="14" t="s">
        <v>3476</v>
      </c>
      <c r="D1228" s="16">
        <v>45721</v>
      </c>
      <c r="E1228" s="16">
        <v>45692</v>
      </c>
      <c r="F1228" s="14" t="s">
        <v>3479</v>
      </c>
      <c r="G1228" s="14">
        <v>48273201</v>
      </c>
      <c r="H1228" s="14" t="s">
        <v>3478</v>
      </c>
      <c r="I1228" s="15">
        <v>21</v>
      </c>
      <c r="J1228" s="77">
        <v>1</v>
      </c>
      <c r="K1228" s="92"/>
    </row>
    <row r="1229" spans="1:11" ht="12.5" x14ac:dyDescent="0.25">
      <c r="A1229" s="14" t="s">
        <v>1505</v>
      </c>
      <c r="B1229" s="14" t="s">
        <v>3470</v>
      </c>
      <c r="C1229" s="14" t="s">
        <v>3469</v>
      </c>
      <c r="D1229" s="16">
        <v>45737</v>
      </c>
      <c r="E1229" s="16">
        <v>45692</v>
      </c>
      <c r="F1229" s="14" t="s">
        <v>3480</v>
      </c>
      <c r="G1229" s="14">
        <v>55459617</v>
      </c>
      <c r="H1229" s="14" t="s">
        <v>3475</v>
      </c>
      <c r="I1229" s="15">
        <v>1160</v>
      </c>
      <c r="J1229" s="77">
        <v>1</v>
      </c>
      <c r="K1229" s="92"/>
    </row>
    <row r="1230" spans="1:11" ht="12.5" x14ac:dyDescent="0.25">
      <c r="A1230" s="14" t="s">
        <v>1505</v>
      </c>
      <c r="B1230" s="14" t="s">
        <v>3470</v>
      </c>
      <c r="C1230" s="14" t="s">
        <v>3481</v>
      </c>
      <c r="D1230" s="16">
        <v>45744</v>
      </c>
      <c r="E1230" s="16">
        <v>45692</v>
      </c>
      <c r="F1230" s="14" t="s">
        <v>3477</v>
      </c>
      <c r="G1230" s="14">
        <v>35721171</v>
      </c>
      <c r="H1230" s="14" t="s">
        <v>3482</v>
      </c>
      <c r="I1230" s="15">
        <v>2116</v>
      </c>
      <c r="J1230" s="77">
        <v>1</v>
      </c>
      <c r="K1230" s="92"/>
    </row>
    <row r="1231" spans="1:11" ht="12.5" x14ac:dyDescent="0.25">
      <c r="A1231" s="14" t="s">
        <v>1505</v>
      </c>
      <c r="B1231" s="14" t="s">
        <v>3470</v>
      </c>
      <c r="C1231" s="14" t="s">
        <v>3483</v>
      </c>
      <c r="D1231" s="16">
        <v>45749</v>
      </c>
      <c r="E1231" s="16">
        <v>45692</v>
      </c>
      <c r="F1231" s="14" t="s">
        <v>3477</v>
      </c>
      <c r="G1231" s="14">
        <v>41714209647</v>
      </c>
      <c r="H1231" s="14" t="s">
        <v>3484</v>
      </c>
      <c r="I1231" s="15">
        <v>2180</v>
      </c>
      <c r="J1231" s="77">
        <v>1</v>
      </c>
      <c r="K1231" s="92"/>
    </row>
    <row r="1232" spans="1:11" ht="20" x14ac:dyDescent="0.25">
      <c r="A1232" s="14" t="s">
        <v>1505</v>
      </c>
      <c r="B1232" s="14" t="s">
        <v>3485</v>
      </c>
      <c r="C1232" s="14"/>
      <c r="D1232" s="16"/>
      <c r="E1232" s="16"/>
      <c r="F1232" s="14" t="s">
        <v>3486</v>
      </c>
      <c r="G1232" s="14" t="s">
        <v>3487</v>
      </c>
      <c r="H1232" s="14" t="s">
        <v>3488</v>
      </c>
      <c r="I1232" s="15"/>
      <c r="J1232" s="77">
        <v>1</v>
      </c>
      <c r="K1232" s="92"/>
    </row>
    <row r="1233" spans="1:11" ht="20" x14ac:dyDescent="0.25">
      <c r="A1233" s="14" t="s">
        <v>1505</v>
      </c>
      <c r="B1233" s="14" t="s">
        <v>3485</v>
      </c>
      <c r="C1233" s="14" t="s">
        <v>3489</v>
      </c>
      <c r="D1233" s="16">
        <v>45673</v>
      </c>
      <c r="E1233" s="16">
        <v>45713</v>
      </c>
      <c r="F1233" s="14" t="s">
        <v>3490</v>
      </c>
      <c r="G1233" s="14">
        <v>36677281</v>
      </c>
      <c r="H1233" s="14" t="s">
        <v>3491</v>
      </c>
      <c r="I1233" s="15">
        <v>976.41</v>
      </c>
      <c r="J1233" s="77">
        <v>1</v>
      </c>
      <c r="K1233" s="92"/>
    </row>
    <row r="1234" spans="1:11" ht="20" x14ac:dyDescent="0.25">
      <c r="A1234" s="14" t="s">
        <v>1505</v>
      </c>
      <c r="B1234" s="14" t="s">
        <v>3485</v>
      </c>
      <c r="C1234" s="14" t="s">
        <v>3492</v>
      </c>
      <c r="D1234" s="16">
        <v>45705</v>
      </c>
      <c r="E1234" s="16">
        <v>45713</v>
      </c>
      <c r="F1234" s="14" t="s">
        <v>3493</v>
      </c>
      <c r="G1234" s="14">
        <v>36677281</v>
      </c>
      <c r="H1234" s="14" t="s">
        <v>3491</v>
      </c>
      <c r="I1234" s="15">
        <v>971.55</v>
      </c>
      <c r="J1234" s="77">
        <v>1</v>
      </c>
      <c r="K1234" s="92"/>
    </row>
    <row r="1235" spans="1:11" ht="20" x14ac:dyDescent="0.25">
      <c r="A1235" s="14" t="s">
        <v>1505</v>
      </c>
      <c r="B1235" s="14" t="s">
        <v>3485</v>
      </c>
      <c r="C1235" s="14" t="s">
        <v>3494</v>
      </c>
      <c r="D1235" s="16">
        <v>45686</v>
      </c>
      <c r="E1235" s="16">
        <v>45713</v>
      </c>
      <c r="F1235" s="14" t="s">
        <v>3495</v>
      </c>
      <c r="G1235" s="14">
        <v>35815256</v>
      </c>
      <c r="H1235" s="14" t="s">
        <v>3496</v>
      </c>
      <c r="I1235" s="15">
        <v>2499.56</v>
      </c>
      <c r="J1235" s="77">
        <v>1</v>
      </c>
      <c r="K1235" s="92"/>
    </row>
    <row r="1236" spans="1:11" ht="20" x14ac:dyDescent="0.25">
      <c r="A1236" s="14" t="s">
        <v>1505</v>
      </c>
      <c r="B1236" s="14" t="s">
        <v>3485</v>
      </c>
      <c r="C1236" s="14" t="s">
        <v>3497</v>
      </c>
      <c r="D1236" s="16">
        <v>45692</v>
      </c>
      <c r="E1236" s="16">
        <v>45713</v>
      </c>
      <c r="F1236" s="14" t="s">
        <v>3498</v>
      </c>
      <c r="G1236" s="14">
        <v>35815256</v>
      </c>
      <c r="H1236" s="14" t="s">
        <v>3496</v>
      </c>
      <c r="I1236" s="15">
        <v>2092.6799999999998</v>
      </c>
      <c r="J1236" s="77">
        <v>1</v>
      </c>
      <c r="K1236" s="92"/>
    </row>
    <row r="1237" spans="1:11" ht="12.5" x14ac:dyDescent="0.25">
      <c r="A1237" s="14" t="s">
        <v>1505</v>
      </c>
      <c r="B1237" s="14" t="s">
        <v>3485</v>
      </c>
      <c r="C1237" s="14" t="s">
        <v>3499</v>
      </c>
      <c r="D1237" s="16">
        <v>45705</v>
      </c>
      <c r="E1237" s="16">
        <v>45713</v>
      </c>
      <c r="F1237" s="14" t="s">
        <v>3500</v>
      </c>
      <c r="G1237" s="14">
        <v>34153136</v>
      </c>
      <c r="H1237" s="14" t="s">
        <v>3501</v>
      </c>
      <c r="I1237" s="15">
        <v>417.55</v>
      </c>
      <c r="J1237" s="77">
        <v>1</v>
      </c>
      <c r="K1237" s="92"/>
    </row>
    <row r="1238" spans="1:11" ht="12.5" x14ac:dyDescent="0.25">
      <c r="A1238" s="14" t="s">
        <v>1505</v>
      </c>
      <c r="B1238" s="14" t="s">
        <v>3485</v>
      </c>
      <c r="C1238" s="14" t="s">
        <v>3499</v>
      </c>
      <c r="D1238" s="16">
        <v>45705</v>
      </c>
      <c r="E1238" s="16">
        <v>45762</v>
      </c>
      <c r="F1238" s="14" t="s">
        <v>3500</v>
      </c>
      <c r="G1238" s="14">
        <v>34153136</v>
      </c>
      <c r="H1238" s="14" t="s">
        <v>3501</v>
      </c>
      <c r="I1238" s="15">
        <v>28.45</v>
      </c>
      <c r="J1238" s="77">
        <v>1</v>
      </c>
      <c r="K1238" s="92"/>
    </row>
    <row r="1239" spans="1:11" ht="20" x14ac:dyDescent="0.25">
      <c r="A1239" s="14" t="s">
        <v>1505</v>
      </c>
      <c r="B1239" s="14" t="s">
        <v>3485</v>
      </c>
      <c r="C1239" s="14" t="s">
        <v>3502</v>
      </c>
      <c r="D1239" s="16">
        <v>45733</v>
      </c>
      <c r="E1239" s="16">
        <v>45762</v>
      </c>
      <c r="F1239" s="14" t="s">
        <v>3503</v>
      </c>
      <c r="G1239" s="14">
        <v>36677281</v>
      </c>
      <c r="H1239" s="14" t="s">
        <v>3491</v>
      </c>
      <c r="I1239" s="15">
        <v>926.34</v>
      </c>
      <c r="J1239" s="77">
        <v>1</v>
      </c>
      <c r="K1239" s="92"/>
    </row>
    <row r="1240" spans="1:11" ht="20" x14ac:dyDescent="0.25">
      <c r="A1240" s="14" t="s">
        <v>1505</v>
      </c>
      <c r="B1240" s="14" t="s">
        <v>3485</v>
      </c>
      <c r="C1240" s="14" t="s">
        <v>3504</v>
      </c>
      <c r="D1240" s="16">
        <v>45761</v>
      </c>
      <c r="E1240" s="16">
        <v>45762</v>
      </c>
      <c r="F1240" s="14" t="s">
        <v>3505</v>
      </c>
      <c r="G1240" s="14">
        <v>36677281</v>
      </c>
      <c r="H1240" s="14" t="s">
        <v>3491</v>
      </c>
      <c r="I1240" s="15">
        <v>922.28</v>
      </c>
      <c r="J1240" s="77">
        <v>1</v>
      </c>
      <c r="K1240" s="92"/>
    </row>
    <row r="1241" spans="1:11" ht="20" x14ac:dyDescent="0.25">
      <c r="A1241" s="14" t="s">
        <v>1505</v>
      </c>
      <c r="B1241" s="14" t="s">
        <v>3485</v>
      </c>
      <c r="C1241" s="14" t="s">
        <v>3506</v>
      </c>
      <c r="D1241" s="16">
        <v>45791</v>
      </c>
      <c r="E1241" s="16">
        <v>45762</v>
      </c>
      <c r="F1241" s="14" t="s">
        <v>3507</v>
      </c>
      <c r="G1241" s="14">
        <v>36677281</v>
      </c>
      <c r="H1241" s="14" t="s">
        <v>3491</v>
      </c>
      <c r="I1241" s="15">
        <v>415.28</v>
      </c>
      <c r="J1241" s="77">
        <v>1</v>
      </c>
      <c r="K1241" s="92"/>
    </row>
    <row r="1242" spans="1:11" ht="12.5" x14ac:dyDescent="0.25">
      <c r="A1242" s="14" t="s">
        <v>1505</v>
      </c>
      <c r="B1242" s="14" t="s">
        <v>3485</v>
      </c>
      <c r="C1242" s="14" t="s">
        <v>3508</v>
      </c>
      <c r="D1242" s="16">
        <v>45736</v>
      </c>
      <c r="E1242" s="16">
        <v>45762</v>
      </c>
      <c r="F1242" s="14" t="s">
        <v>3509</v>
      </c>
      <c r="G1242" s="14">
        <v>36416738</v>
      </c>
      <c r="H1242" s="14" t="s">
        <v>3510</v>
      </c>
      <c r="I1242" s="15">
        <v>1967.4</v>
      </c>
      <c r="J1242" s="77">
        <v>1</v>
      </c>
      <c r="K1242" s="92"/>
    </row>
    <row r="1243" spans="1:11" ht="12.5" x14ac:dyDescent="0.25">
      <c r="A1243" s="14" t="s">
        <v>1505</v>
      </c>
      <c r="B1243" s="14" t="s">
        <v>3485</v>
      </c>
      <c r="C1243" s="14" t="s">
        <v>3511</v>
      </c>
      <c r="D1243" s="16">
        <v>45832</v>
      </c>
      <c r="E1243" s="16">
        <v>45762</v>
      </c>
      <c r="F1243" s="14" t="s">
        <v>3512</v>
      </c>
      <c r="G1243" s="14">
        <v>43253130</v>
      </c>
      <c r="H1243" s="14" t="s">
        <v>3513</v>
      </c>
      <c r="I1243" s="15">
        <v>2698</v>
      </c>
      <c r="J1243" s="77">
        <v>1</v>
      </c>
      <c r="K1243" s="92"/>
    </row>
    <row r="1244" spans="1:11" ht="20" x14ac:dyDescent="0.25">
      <c r="A1244" s="14" t="s">
        <v>1505</v>
      </c>
      <c r="B1244" s="14" t="s">
        <v>3514</v>
      </c>
      <c r="C1244" s="14"/>
      <c r="D1244" s="16"/>
      <c r="E1244" s="16"/>
      <c r="F1244" s="14" t="s">
        <v>3515</v>
      </c>
      <c r="G1244" s="14" t="s">
        <v>3516</v>
      </c>
      <c r="H1244" s="14" t="s">
        <v>3517</v>
      </c>
      <c r="I1244" s="15"/>
      <c r="J1244" s="77">
        <v>1</v>
      </c>
      <c r="K1244" s="92"/>
    </row>
    <row r="1245" spans="1:11" ht="12.5" x14ac:dyDescent="0.25">
      <c r="A1245" s="14" t="s">
        <v>1505</v>
      </c>
      <c r="B1245" s="14" t="s">
        <v>3514</v>
      </c>
      <c r="C1245" s="14" t="s">
        <v>3518</v>
      </c>
      <c r="D1245" s="16">
        <v>45679</v>
      </c>
      <c r="E1245" s="16">
        <v>45698</v>
      </c>
      <c r="F1245" s="14" t="s">
        <v>3519</v>
      </c>
      <c r="G1245" s="14">
        <v>34448047</v>
      </c>
      <c r="H1245" s="14" t="s">
        <v>3520</v>
      </c>
      <c r="I1245" s="15">
        <v>2442</v>
      </c>
      <c r="J1245" s="77">
        <v>1</v>
      </c>
      <c r="K1245" s="92"/>
    </row>
    <row r="1246" spans="1:11" ht="12.5" x14ac:dyDescent="0.25">
      <c r="A1246" s="14" t="s">
        <v>1505</v>
      </c>
      <c r="B1246" s="14" t="s">
        <v>3514</v>
      </c>
      <c r="C1246" s="14" t="s">
        <v>3521</v>
      </c>
      <c r="D1246" s="16">
        <v>45700</v>
      </c>
      <c r="E1246" s="16">
        <v>45698</v>
      </c>
      <c r="F1246" s="14" t="s">
        <v>3522</v>
      </c>
      <c r="G1246" s="14">
        <v>34448047</v>
      </c>
      <c r="H1246" s="14" t="s">
        <v>3520</v>
      </c>
      <c r="I1246" s="15">
        <v>3662.25</v>
      </c>
      <c r="J1246" s="77">
        <v>1</v>
      </c>
      <c r="K1246" s="92"/>
    </row>
    <row r="1247" spans="1:11" ht="20" x14ac:dyDescent="0.25">
      <c r="A1247" s="14" t="s">
        <v>1505</v>
      </c>
      <c r="B1247" s="14" t="s">
        <v>3523</v>
      </c>
      <c r="C1247" s="14"/>
      <c r="D1247" s="16"/>
      <c r="E1247" s="16"/>
      <c r="F1247" s="14" t="s">
        <v>3524</v>
      </c>
      <c r="G1247" s="14" t="s">
        <v>3525</v>
      </c>
      <c r="H1247" s="14" t="s">
        <v>3526</v>
      </c>
      <c r="I1247" s="15"/>
      <c r="J1247" s="77">
        <v>1</v>
      </c>
      <c r="K1247" s="92"/>
    </row>
    <row r="1248" spans="1:11" ht="12.5" x14ac:dyDescent="0.25">
      <c r="A1248" s="14" t="s">
        <v>1505</v>
      </c>
      <c r="B1248" s="14" t="s">
        <v>3523</v>
      </c>
      <c r="C1248" s="14" t="s">
        <v>3527</v>
      </c>
      <c r="D1248" s="16">
        <v>45669</v>
      </c>
      <c r="E1248" s="16">
        <v>45688</v>
      </c>
      <c r="F1248" s="14" t="s">
        <v>3528</v>
      </c>
      <c r="G1248" s="14">
        <v>47025263</v>
      </c>
      <c r="H1248" s="14" t="s">
        <v>3529</v>
      </c>
      <c r="I1248" s="15">
        <v>474</v>
      </c>
      <c r="J1248" s="77">
        <v>1</v>
      </c>
      <c r="K1248" s="92"/>
    </row>
    <row r="1249" spans="1:11" ht="12.5" x14ac:dyDescent="0.25">
      <c r="A1249" s="14" t="s">
        <v>1505</v>
      </c>
      <c r="B1249" s="14" t="s">
        <v>3523</v>
      </c>
      <c r="C1249" s="14" t="s">
        <v>3530</v>
      </c>
      <c r="D1249" s="16">
        <v>45691</v>
      </c>
      <c r="E1249" s="16">
        <v>45688</v>
      </c>
      <c r="F1249" s="14" t="s">
        <v>3531</v>
      </c>
      <c r="G1249" s="14">
        <v>41223888</v>
      </c>
      <c r="H1249" s="14" t="s">
        <v>3532</v>
      </c>
      <c r="I1249" s="15">
        <v>800</v>
      </c>
      <c r="J1249" s="77">
        <v>1</v>
      </c>
      <c r="K1249" s="92"/>
    </row>
    <row r="1250" spans="1:11" ht="12.5" x14ac:dyDescent="0.25">
      <c r="A1250" s="14" t="s">
        <v>1505</v>
      </c>
      <c r="B1250" s="14" t="s">
        <v>3523</v>
      </c>
      <c r="C1250" s="14" t="s">
        <v>3533</v>
      </c>
      <c r="D1250" s="16">
        <v>45699</v>
      </c>
      <c r="E1250" s="16">
        <v>45688</v>
      </c>
      <c r="F1250" s="14" t="s">
        <v>3534</v>
      </c>
      <c r="G1250" s="14">
        <v>50152742</v>
      </c>
      <c r="H1250" s="14" t="s">
        <v>3535</v>
      </c>
      <c r="I1250" s="15">
        <v>855</v>
      </c>
      <c r="J1250" s="77">
        <v>1</v>
      </c>
      <c r="K1250" s="92"/>
    </row>
    <row r="1251" spans="1:11" ht="12.5" x14ac:dyDescent="0.25">
      <c r="A1251" s="14" t="s">
        <v>1505</v>
      </c>
      <c r="B1251" s="14" t="s">
        <v>3523</v>
      </c>
      <c r="C1251" s="14" t="s">
        <v>3530</v>
      </c>
      <c r="D1251" s="16">
        <v>45706</v>
      </c>
      <c r="E1251" s="16">
        <v>45688</v>
      </c>
      <c r="F1251" s="14" t="s">
        <v>3536</v>
      </c>
      <c r="G1251" s="14">
        <v>52374831</v>
      </c>
      <c r="H1251" s="14" t="s">
        <v>3537</v>
      </c>
      <c r="I1251" s="15">
        <v>648</v>
      </c>
      <c r="J1251" s="77">
        <v>1</v>
      </c>
      <c r="K1251" s="92"/>
    </row>
    <row r="1252" spans="1:11" ht="12.5" x14ac:dyDescent="0.25">
      <c r="A1252" s="14" t="s">
        <v>1505</v>
      </c>
      <c r="B1252" s="14" t="s">
        <v>3523</v>
      </c>
      <c r="C1252" s="14" t="s">
        <v>3538</v>
      </c>
      <c r="D1252" s="16">
        <v>45706</v>
      </c>
      <c r="E1252" s="16">
        <v>45688</v>
      </c>
      <c r="F1252" s="14" t="s">
        <v>3539</v>
      </c>
      <c r="G1252" s="14">
        <v>36314242</v>
      </c>
      <c r="H1252" s="14" t="s">
        <v>3540</v>
      </c>
      <c r="I1252" s="15">
        <v>489</v>
      </c>
      <c r="J1252" s="77">
        <v>1</v>
      </c>
      <c r="K1252" s="92"/>
    </row>
    <row r="1253" spans="1:11" ht="12.5" x14ac:dyDescent="0.25">
      <c r="A1253" s="14" t="s">
        <v>1505</v>
      </c>
      <c r="B1253" s="14" t="s">
        <v>3523</v>
      </c>
      <c r="C1253" s="14" t="s">
        <v>3541</v>
      </c>
      <c r="D1253" s="16">
        <v>45706</v>
      </c>
      <c r="E1253" s="16">
        <v>45688</v>
      </c>
      <c r="F1253" s="14" t="s">
        <v>3542</v>
      </c>
      <c r="G1253" s="14">
        <v>36314242</v>
      </c>
      <c r="H1253" s="14" t="s">
        <v>3540</v>
      </c>
      <c r="I1253" s="15">
        <v>1379</v>
      </c>
      <c r="J1253" s="77">
        <v>1</v>
      </c>
      <c r="K1253" s="92"/>
    </row>
    <row r="1254" spans="1:11" ht="12.5" x14ac:dyDescent="0.25">
      <c r="A1254" s="14" t="s">
        <v>1505</v>
      </c>
      <c r="B1254" s="14" t="s">
        <v>3523</v>
      </c>
      <c r="C1254" s="14" t="s">
        <v>3543</v>
      </c>
      <c r="D1254" s="16">
        <v>45706</v>
      </c>
      <c r="E1254" s="16">
        <v>45688</v>
      </c>
      <c r="F1254" s="14" t="s">
        <v>3539</v>
      </c>
      <c r="G1254" s="14">
        <v>36314242</v>
      </c>
      <c r="H1254" s="14" t="s">
        <v>3540</v>
      </c>
      <c r="I1254" s="15">
        <v>445</v>
      </c>
      <c r="J1254" s="77">
        <v>1</v>
      </c>
      <c r="K1254" s="92"/>
    </row>
    <row r="1255" spans="1:11" ht="12.5" x14ac:dyDescent="0.25">
      <c r="A1255" s="14" t="s">
        <v>1505</v>
      </c>
      <c r="B1255" s="14" t="s">
        <v>3523</v>
      </c>
      <c r="C1255" s="14" t="s">
        <v>3544</v>
      </c>
      <c r="D1255" s="16">
        <v>45706</v>
      </c>
      <c r="E1255" s="16">
        <v>45688</v>
      </c>
      <c r="F1255" s="14" t="s">
        <v>3542</v>
      </c>
      <c r="G1255" s="14">
        <v>36314242</v>
      </c>
      <c r="H1255" s="14" t="s">
        <v>3540</v>
      </c>
      <c r="I1255" s="15">
        <v>544</v>
      </c>
      <c r="J1255" s="77">
        <v>1</v>
      </c>
      <c r="K1255" s="92"/>
    </row>
    <row r="1256" spans="1:11" ht="12.5" x14ac:dyDescent="0.25">
      <c r="A1256" s="14" t="s">
        <v>1505</v>
      </c>
      <c r="B1256" s="14" t="s">
        <v>3523</v>
      </c>
      <c r="C1256" s="14" t="s">
        <v>3544</v>
      </c>
      <c r="D1256" s="16">
        <v>45706</v>
      </c>
      <c r="E1256" s="16">
        <v>45762</v>
      </c>
      <c r="F1256" s="14" t="s">
        <v>3542</v>
      </c>
      <c r="G1256" s="14">
        <v>36314242</v>
      </c>
      <c r="H1256" s="14" t="s">
        <v>3540</v>
      </c>
      <c r="I1256" s="15">
        <v>835</v>
      </c>
      <c r="J1256" s="77">
        <v>1</v>
      </c>
      <c r="K1256" s="92"/>
    </row>
    <row r="1257" spans="1:11" ht="12.5" x14ac:dyDescent="0.25">
      <c r="A1257" s="14" t="s">
        <v>1505</v>
      </c>
      <c r="B1257" s="14" t="s">
        <v>3523</v>
      </c>
      <c r="C1257" s="14" t="s">
        <v>3545</v>
      </c>
      <c r="D1257" s="16">
        <v>45706</v>
      </c>
      <c r="E1257" s="16">
        <v>45762</v>
      </c>
      <c r="F1257" s="14" t="s">
        <v>3546</v>
      </c>
      <c r="G1257" s="14">
        <v>41223888</v>
      </c>
      <c r="H1257" s="14" t="s">
        <v>3532</v>
      </c>
      <c r="I1257" s="15">
        <v>930</v>
      </c>
      <c r="J1257" s="77">
        <v>1</v>
      </c>
      <c r="K1257" s="92"/>
    </row>
    <row r="1258" spans="1:11" ht="12.5" x14ac:dyDescent="0.25">
      <c r="A1258" s="14" t="s">
        <v>1505</v>
      </c>
      <c r="B1258" s="14" t="s">
        <v>3523</v>
      </c>
      <c r="C1258" s="14" t="s">
        <v>3547</v>
      </c>
      <c r="D1258" s="16">
        <v>45719</v>
      </c>
      <c r="E1258" s="16">
        <v>45762</v>
      </c>
      <c r="F1258" s="14" t="s">
        <v>3548</v>
      </c>
      <c r="G1258" s="14">
        <v>41223888</v>
      </c>
      <c r="H1258" s="14" t="s">
        <v>3532</v>
      </c>
      <c r="I1258" s="15">
        <v>980</v>
      </c>
      <c r="J1258" s="77">
        <v>1</v>
      </c>
      <c r="K1258" s="92"/>
    </row>
    <row r="1259" spans="1:11" ht="12.5" x14ac:dyDescent="0.25">
      <c r="A1259" s="14" t="s">
        <v>1505</v>
      </c>
      <c r="B1259" s="14" t="s">
        <v>3523</v>
      </c>
      <c r="C1259" s="14" t="s">
        <v>3549</v>
      </c>
      <c r="D1259" s="16">
        <v>45728</v>
      </c>
      <c r="E1259" s="16">
        <v>45762</v>
      </c>
      <c r="F1259" s="14" t="s">
        <v>3550</v>
      </c>
      <c r="G1259" s="14">
        <v>47025263</v>
      </c>
      <c r="H1259" s="14" t="s">
        <v>3529</v>
      </c>
      <c r="I1259" s="15">
        <v>314</v>
      </c>
      <c r="J1259" s="77">
        <v>1</v>
      </c>
      <c r="K1259" s="92"/>
    </row>
    <row r="1260" spans="1:11" ht="12.5" x14ac:dyDescent="0.25">
      <c r="A1260" s="14" t="s">
        <v>1505</v>
      </c>
      <c r="B1260" s="14" t="s">
        <v>3523</v>
      </c>
      <c r="C1260" s="14" t="s">
        <v>3549</v>
      </c>
      <c r="D1260" s="16">
        <v>45731</v>
      </c>
      <c r="E1260" s="16">
        <v>45762</v>
      </c>
      <c r="F1260" s="14" t="s">
        <v>3551</v>
      </c>
      <c r="G1260" s="14">
        <v>52374831</v>
      </c>
      <c r="H1260" s="14" t="s">
        <v>3537</v>
      </c>
      <c r="I1260" s="15">
        <v>534</v>
      </c>
      <c r="J1260" s="77">
        <v>1</v>
      </c>
      <c r="K1260" s="92"/>
    </row>
    <row r="1261" spans="1:11" ht="12.5" x14ac:dyDescent="0.25">
      <c r="A1261" s="14" t="s">
        <v>1505</v>
      </c>
      <c r="B1261" s="14" t="s">
        <v>3523</v>
      </c>
      <c r="C1261" s="14" t="s">
        <v>3552</v>
      </c>
      <c r="D1261" s="16">
        <v>45762</v>
      </c>
      <c r="E1261" s="16">
        <v>45762</v>
      </c>
      <c r="F1261" s="14" t="s">
        <v>3553</v>
      </c>
      <c r="G1261" s="14">
        <v>47025263</v>
      </c>
      <c r="H1261" s="14" t="s">
        <v>3529</v>
      </c>
      <c r="I1261" s="15">
        <v>466</v>
      </c>
      <c r="J1261" s="77">
        <v>1</v>
      </c>
      <c r="K1261" s="92"/>
    </row>
    <row r="1262" spans="1:11" ht="12.5" x14ac:dyDescent="0.25">
      <c r="A1262" s="14" t="s">
        <v>1505</v>
      </c>
      <c r="B1262" s="14" t="s">
        <v>3523</v>
      </c>
      <c r="C1262" s="14" t="s">
        <v>3554</v>
      </c>
      <c r="D1262" s="16">
        <v>45782</v>
      </c>
      <c r="E1262" s="16">
        <v>45762</v>
      </c>
      <c r="F1262" s="14" t="s">
        <v>3555</v>
      </c>
      <c r="G1262" s="14">
        <v>41223888</v>
      </c>
      <c r="H1262" s="14" t="s">
        <v>3532</v>
      </c>
      <c r="I1262" s="15">
        <v>840</v>
      </c>
      <c r="J1262" s="77">
        <v>1</v>
      </c>
      <c r="K1262" s="92"/>
    </row>
    <row r="1263" spans="1:11" ht="12.5" x14ac:dyDescent="0.25">
      <c r="A1263" s="14" t="s">
        <v>1505</v>
      </c>
      <c r="B1263" s="14" t="s">
        <v>3523</v>
      </c>
      <c r="C1263" s="14" t="s">
        <v>3556</v>
      </c>
      <c r="D1263" s="16">
        <v>45784</v>
      </c>
      <c r="E1263" s="16">
        <v>45762</v>
      </c>
      <c r="F1263" s="14" t="s">
        <v>3557</v>
      </c>
      <c r="G1263" s="14">
        <v>47025263</v>
      </c>
      <c r="H1263" s="14" t="s">
        <v>3529</v>
      </c>
      <c r="I1263" s="15">
        <v>442</v>
      </c>
      <c r="J1263" s="77">
        <v>1</v>
      </c>
      <c r="K1263" s="92"/>
    </row>
    <row r="1264" spans="1:11" ht="12.5" x14ac:dyDescent="0.25">
      <c r="A1264" s="14" t="s">
        <v>1505</v>
      </c>
      <c r="B1264" s="14" t="s">
        <v>3523</v>
      </c>
      <c r="C1264" s="14" t="s">
        <v>3558</v>
      </c>
      <c r="D1264" s="16">
        <v>45814</v>
      </c>
      <c r="E1264" s="16">
        <v>45762</v>
      </c>
      <c r="F1264" s="14" t="s">
        <v>3559</v>
      </c>
      <c r="G1264" s="14">
        <v>52374831</v>
      </c>
      <c r="H1264" s="14" t="s">
        <v>3537</v>
      </c>
      <c r="I1264" s="15">
        <v>293</v>
      </c>
      <c r="J1264" s="77">
        <v>1</v>
      </c>
      <c r="K1264" s="92"/>
    </row>
    <row r="1265" spans="1:11" ht="20" x14ac:dyDescent="0.25">
      <c r="A1265" s="14" t="s">
        <v>1505</v>
      </c>
      <c r="B1265" s="14" t="s">
        <v>3560</v>
      </c>
      <c r="C1265" s="14"/>
      <c r="D1265" s="16"/>
      <c r="E1265" s="16"/>
      <c r="F1265" s="14" t="s">
        <v>3561</v>
      </c>
      <c r="G1265" s="14" t="s">
        <v>3562</v>
      </c>
      <c r="H1265" s="14" t="s">
        <v>3563</v>
      </c>
      <c r="I1265" s="15"/>
      <c r="J1265" s="77">
        <v>1</v>
      </c>
      <c r="K1265" s="92"/>
    </row>
    <row r="1266" spans="1:11" ht="12.5" x14ac:dyDescent="0.25">
      <c r="A1266" s="14" t="s">
        <v>1505</v>
      </c>
      <c r="B1266" s="14" t="s">
        <v>3560</v>
      </c>
      <c r="C1266" s="14" t="s">
        <v>3451</v>
      </c>
      <c r="D1266" s="16">
        <v>45666</v>
      </c>
      <c r="E1266" s="16">
        <v>45707</v>
      </c>
      <c r="F1266" s="14" t="s">
        <v>3564</v>
      </c>
      <c r="G1266" s="14">
        <v>36812170</v>
      </c>
      <c r="H1266" s="14" t="s">
        <v>3565</v>
      </c>
      <c r="I1266" s="15">
        <v>1184.7</v>
      </c>
      <c r="J1266" s="77">
        <v>1</v>
      </c>
      <c r="K1266" s="92"/>
    </row>
    <row r="1267" spans="1:11" ht="12.5" x14ac:dyDescent="0.25">
      <c r="A1267" s="14" t="s">
        <v>1505</v>
      </c>
      <c r="B1267" s="14" t="s">
        <v>3560</v>
      </c>
      <c r="C1267" s="14" t="s">
        <v>3566</v>
      </c>
      <c r="D1267" s="16">
        <v>45673</v>
      </c>
      <c r="E1267" s="16">
        <v>45707</v>
      </c>
      <c r="F1267" s="14" t="s">
        <v>3567</v>
      </c>
      <c r="G1267" s="14">
        <v>34148043</v>
      </c>
      <c r="H1267" s="14" t="s">
        <v>3568</v>
      </c>
      <c r="I1267" s="15">
        <v>1920</v>
      </c>
      <c r="J1267" s="77">
        <v>1</v>
      </c>
      <c r="K1267" s="92"/>
    </row>
    <row r="1268" spans="1:11" ht="12.5" x14ac:dyDescent="0.25">
      <c r="A1268" s="14" t="s">
        <v>1505</v>
      </c>
      <c r="B1268" s="14" t="s">
        <v>3560</v>
      </c>
      <c r="C1268" s="14" t="s">
        <v>3443</v>
      </c>
      <c r="D1268" s="16">
        <v>45681</v>
      </c>
      <c r="E1268" s="16">
        <v>45707</v>
      </c>
      <c r="F1268" s="14" t="s">
        <v>3569</v>
      </c>
      <c r="G1268" s="14">
        <v>42131405</v>
      </c>
      <c r="H1268" s="14" t="s">
        <v>3570</v>
      </c>
      <c r="I1268" s="15">
        <v>2318.0500000000002</v>
      </c>
      <c r="J1268" s="77">
        <v>1</v>
      </c>
      <c r="K1268" s="92"/>
    </row>
    <row r="1269" spans="1:11" ht="12.5" x14ac:dyDescent="0.25">
      <c r="A1269" s="14" t="s">
        <v>1505</v>
      </c>
      <c r="B1269" s="14" t="s">
        <v>3560</v>
      </c>
      <c r="C1269" s="14" t="s">
        <v>3443</v>
      </c>
      <c r="D1269" s="16">
        <v>45681</v>
      </c>
      <c r="E1269" s="16">
        <v>45797</v>
      </c>
      <c r="F1269" s="14" t="s">
        <v>3569</v>
      </c>
      <c r="G1269" s="14">
        <v>42131405</v>
      </c>
      <c r="H1269" s="14" t="s">
        <v>3570</v>
      </c>
      <c r="I1269" s="15">
        <v>481.95</v>
      </c>
      <c r="J1269" s="77">
        <v>1</v>
      </c>
      <c r="K1269" s="92"/>
    </row>
    <row r="1270" spans="1:11" ht="20" x14ac:dyDescent="0.25">
      <c r="A1270" s="14" t="s">
        <v>1505</v>
      </c>
      <c r="B1270" s="14" t="s">
        <v>3560</v>
      </c>
      <c r="C1270" s="14" t="s">
        <v>3571</v>
      </c>
      <c r="D1270" s="16">
        <v>45686</v>
      </c>
      <c r="E1270" s="16">
        <v>45797</v>
      </c>
      <c r="F1270" s="14" t="s">
        <v>3572</v>
      </c>
      <c r="G1270" s="14">
        <v>31780547</v>
      </c>
      <c r="H1270" s="14" t="s">
        <v>3573</v>
      </c>
      <c r="I1270" s="15">
        <v>1320</v>
      </c>
      <c r="J1270" s="77">
        <v>1</v>
      </c>
      <c r="K1270" s="92"/>
    </row>
    <row r="1271" spans="1:11" ht="12.5" x14ac:dyDescent="0.25">
      <c r="A1271" s="14" t="s">
        <v>1505</v>
      </c>
      <c r="B1271" s="14" t="s">
        <v>3560</v>
      </c>
      <c r="C1271" s="14" t="s">
        <v>3574</v>
      </c>
      <c r="D1271" s="16">
        <v>45684</v>
      </c>
      <c r="E1271" s="16">
        <v>45797</v>
      </c>
      <c r="F1271" s="14" t="s">
        <v>3575</v>
      </c>
      <c r="G1271" s="14">
        <v>36768782</v>
      </c>
      <c r="H1271" s="14" t="s">
        <v>3576</v>
      </c>
      <c r="I1271" s="15">
        <v>377.5</v>
      </c>
      <c r="J1271" s="77">
        <v>1</v>
      </c>
      <c r="K1271" s="92"/>
    </row>
    <row r="1272" spans="1:11" ht="12.5" x14ac:dyDescent="0.25">
      <c r="A1272" s="14" t="s">
        <v>1505</v>
      </c>
      <c r="B1272" s="14" t="s">
        <v>3560</v>
      </c>
      <c r="C1272" s="14" t="s">
        <v>3577</v>
      </c>
      <c r="D1272" s="16">
        <v>45774</v>
      </c>
      <c r="E1272" s="16">
        <v>45797</v>
      </c>
      <c r="F1272" s="14" t="s">
        <v>3578</v>
      </c>
      <c r="G1272" s="14">
        <v>34148043</v>
      </c>
      <c r="H1272" s="14" t="s">
        <v>3568</v>
      </c>
      <c r="I1272" s="15">
        <v>2952</v>
      </c>
      <c r="J1272" s="77">
        <v>1</v>
      </c>
      <c r="K1272" s="92"/>
    </row>
    <row r="1273" spans="1:11" ht="12.5" x14ac:dyDescent="0.25">
      <c r="A1273" s="14" t="s">
        <v>1505</v>
      </c>
      <c r="B1273" s="14" t="s">
        <v>3560</v>
      </c>
      <c r="C1273" s="14" t="s">
        <v>3579</v>
      </c>
      <c r="D1273" s="16">
        <v>45703</v>
      </c>
      <c r="E1273" s="16">
        <v>45797</v>
      </c>
      <c r="F1273" s="14" t="s">
        <v>3580</v>
      </c>
      <c r="G1273" s="14">
        <v>0</v>
      </c>
      <c r="H1273" s="14" t="s">
        <v>3581</v>
      </c>
      <c r="I1273" s="15">
        <v>167.26</v>
      </c>
      <c r="J1273" s="77">
        <v>1</v>
      </c>
      <c r="K1273" s="92"/>
    </row>
    <row r="1274" spans="1:11" ht="12.5" x14ac:dyDescent="0.25">
      <c r="A1274" s="14" t="s">
        <v>1505</v>
      </c>
      <c r="B1274" s="14" t="s">
        <v>3560</v>
      </c>
      <c r="C1274" s="14" t="s">
        <v>3582</v>
      </c>
      <c r="D1274" s="16">
        <v>45698</v>
      </c>
      <c r="E1274" s="16">
        <v>45797</v>
      </c>
      <c r="F1274" s="14" t="s">
        <v>3583</v>
      </c>
      <c r="G1274" s="14">
        <v>35937874</v>
      </c>
      <c r="H1274" s="14" t="s">
        <v>3584</v>
      </c>
      <c r="I1274" s="15">
        <v>22.55</v>
      </c>
      <c r="J1274" s="77">
        <v>1</v>
      </c>
      <c r="K1274" s="92"/>
    </row>
    <row r="1275" spans="1:11" ht="12.5" x14ac:dyDescent="0.25">
      <c r="A1275" s="14" t="s">
        <v>1505</v>
      </c>
      <c r="B1275" s="14" t="s">
        <v>3560</v>
      </c>
      <c r="C1275" s="14" t="s">
        <v>3585</v>
      </c>
      <c r="D1275" s="16">
        <v>45698</v>
      </c>
      <c r="E1275" s="16">
        <v>45797</v>
      </c>
      <c r="F1275" s="14" t="s">
        <v>3586</v>
      </c>
      <c r="G1275" s="14">
        <v>30807484</v>
      </c>
      <c r="H1275" s="14" t="s">
        <v>3587</v>
      </c>
      <c r="I1275" s="15">
        <v>51.65</v>
      </c>
      <c r="J1275" s="77">
        <v>1</v>
      </c>
      <c r="K1275" s="92"/>
    </row>
    <row r="1276" spans="1:11" ht="12.5" x14ac:dyDescent="0.25">
      <c r="A1276" s="14" t="s">
        <v>1505</v>
      </c>
      <c r="B1276" s="14" t="s">
        <v>3560</v>
      </c>
      <c r="C1276" s="14" t="s">
        <v>3588</v>
      </c>
      <c r="D1276" s="16">
        <v>45733</v>
      </c>
      <c r="E1276" s="16">
        <v>45797</v>
      </c>
      <c r="F1276" s="14" t="s">
        <v>3589</v>
      </c>
      <c r="G1276" s="14">
        <v>0</v>
      </c>
      <c r="H1276" s="14" t="s">
        <v>3581</v>
      </c>
      <c r="I1276" s="15">
        <v>49.84</v>
      </c>
      <c r="J1276" s="77">
        <v>1</v>
      </c>
      <c r="K1276" s="92"/>
    </row>
    <row r="1277" spans="1:11" ht="20" x14ac:dyDescent="0.25">
      <c r="A1277" s="14" t="s">
        <v>1505</v>
      </c>
      <c r="B1277" s="14" t="s">
        <v>3590</v>
      </c>
      <c r="C1277" s="14"/>
      <c r="D1277" s="16"/>
      <c r="E1277" s="16"/>
      <c r="F1277" s="14" t="s">
        <v>3591</v>
      </c>
      <c r="G1277" s="14" t="s">
        <v>3592</v>
      </c>
      <c r="H1277" s="14" t="s">
        <v>3593</v>
      </c>
      <c r="I1277" s="15"/>
      <c r="J1277" s="77">
        <v>1</v>
      </c>
      <c r="K1277" s="92"/>
    </row>
    <row r="1278" spans="1:11" ht="20" x14ac:dyDescent="0.25">
      <c r="A1278" s="14" t="s">
        <v>1505</v>
      </c>
      <c r="B1278" s="14" t="s">
        <v>3590</v>
      </c>
      <c r="C1278" s="14" t="s">
        <v>3594</v>
      </c>
      <c r="D1278" s="16">
        <v>45804</v>
      </c>
      <c r="E1278" s="16">
        <v>45698</v>
      </c>
      <c r="F1278" s="14" t="s">
        <v>3595</v>
      </c>
      <c r="G1278" s="14">
        <v>0</v>
      </c>
      <c r="H1278" s="14" t="s">
        <v>3596</v>
      </c>
      <c r="I1278" s="15">
        <v>5408.75</v>
      </c>
      <c r="J1278" s="77">
        <v>1</v>
      </c>
      <c r="K1278" s="92"/>
    </row>
    <row r="1279" spans="1:11" ht="20" x14ac:dyDescent="0.25">
      <c r="A1279" s="14" t="s">
        <v>1505</v>
      </c>
      <c r="B1279" s="14" t="s">
        <v>3597</v>
      </c>
      <c r="C1279" s="14"/>
      <c r="D1279" s="16"/>
      <c r="E1279" s="16"/>
      <c r="F1279" s="14" t="s">
        <v>3598</v>
      </c>
      <c r="G1279" s="14" t="s">
        <v>3599</v>
      </c>
      <c r="H1279" s="14" t="s">
        <v>3600</v>
      </c>
      <c r="I1279" s="15"/>
      <c r="J1279" s="77">
        <v>1</v>
      </c>
      <c r="K1279" s="92"/>
    </row>
    <row r="1280" spans="1:11" ht="20" x14ac:dyDescent="0.25">
      <c r="A1280" s="14" t="s">
        <v>1505</v>
      </c>
      <c r="B1280" s="14" t="s">
        <v>3597</v>
      </c>
      <c r="C1280" s="14">
        <v>2024014</v>
      </c>
      <c r="D1280" s="16">
        <v>45670</v>
      </c>
      <c r="E1280" s="16">
        <v>45688</v>
      </c>
      <c r="F1280" s="14" t="s">
        <v>3601</v>
      </c>
      <c r="G1280" s="14">
        <v>44844948</v>
      </c>
      <c r="H1280" s="14" t="s">
        <v>3602</v>
      </c>
      <c r="I1280" s="15">
        <v>1180</v>
      </c>
      <c r="J1280" s="77">
        <v>1</v>
      </c>
      <c r="K1280" s="92"/>
    </row>
    <row r="1281" spans="1:11" ht="20" x14ac:dyDescent="0.25">
      <c r="A1281" s="14" t="s">
        <v>1505</v>
      </c>
      <c r="B1281" s="14" t="s">
        <v>3597</v>
      </c>
      <c r="C1281" s="14" t="s">
        <v>3603</v>
      </c>
      <c r="D1281" s="16">
        <v>45673</v>
      </c>
      <c r="E1281" s="16">
        <v>45688</v>
      </c>
      <c r="F1281" s="14" t="s">
        <v>3604</v>
      </c>
      <c r="G1281" s="14">
        <v>17115426</v>
      </c>
      <c r="H1281" s="14" t="s">
        <v>3605</v>
      </c>
      <c r="I1281" s="15">
        <v>1058</v>
      </c>
      <c r="J1281" s="77">
        <v>1</v>
      </c>
      <c r="K1281" s="92"/>
    </row>
    <row r="1282" spans="1:11" ht="20" x14ac:dyDescent="0.25">
      <c r="A1282" s="14" t="s">
        <v>1505</v>
      </c>
      <c r="B1282" s="14" t="s">
        <v>3597</v>
      </c>
      <c r="C1282" s="14">
        <v>2024015</v>
      </c>
      <c r="D1282" s="16">
        <v>45678</v>
      </c>
      <c r="E1282" s="16">
        <v>45688</v>
      </c>
      <c r="F1282" s="14" t="s">
        <v>3606</v>
      </c>
      <c r="G1282" s="14">
        <v>44844948</v>
      </c>
      <c r="H1282" s="14" t="s">
        <v>3602</v>
      </c>
      <c r="I1282" s="15">
        <v>1330</v>
      </c>
      <c r="J1282" s="77">
        <v>1</v>
      </c>
      <c r="K1282" s="92"/>
    </row>
    <row r="1283" spans="1:11" ht="20" x14ac:dyDescent="0.25">
      <c r="A1283" s="14" t="s">
        <v>1505</v>
      </c>
      <c r="B1283" s="14" t="s">
        <v>3597</v>
      </c>
      <c r="C1283" s="14">
        <v>2025002</v>
      </c>
      <c r="D1283" s="16">
        <v>45712</v>
      </c>
      <c r="E1283" s="16">
        <v>45688</v>
      </c>
      <c r="F1283" s="14" t="s">
        <v>3607</v>
      </c>
      <c r="G1283" s="14">
        <v>44844948</v>
      </c>
      <c r="H1283" s="14" t="s">
        <v>3602</v>
      </c>
      <c r="I1283" s="15">
        <v>860</v>
      </c>
      <c r="J1283" s="77">
        <v>1</v>
      </c>
      <c r="K1283" s="92"/>
    </row>
    <row r="1284" spans="1:11" ht="20" x14ac:dyDescent="0.25">
      <c r="A1284" s="14" t="s">
        <v>1505</v>
      </c>
      <c r="B1284" s="14" t="s">
        <v>3597</v>
      </c>
      <c r="C1284" s="14">
        <v>2025003</v>
      </c>
      <c r="D1284" s="16">
        <v>45712</v>
      </c>
      <c r="E1284" s="16">
        <v>45688</v>
      </c>
      <c r="F1284" s="14" t="s">
        <v>3608</v>
      </c>
      <c r="G1284" s="14">
        <v>44844948</v>
      </c>
      <c r="H1284" s="14" t="s">
        <v>3602</v>
      </c>
      <c r="I1284" s="15">
        <v>869.25</v>
      </c>
      <c r="J1284" s="77">
        <v>1</v>
      </c>
      <c r="K1284" s="92"/>
    </row>
    <row r="1285" spans="1:11" ht="20" x14ac:dyDescent="0.25">
      <c r="A1285" s="14" t="s">
        <v>1505</v>
      </c>
      <c r="B1285" s="14" t="s">
        <v>3597</v>
      </c>
      <c r="C1285" s="14">
        <v>2025003</v>
      </c>
      <c r="D1285" s="16">
        <v>45712</v>
      </c>
      <c r="E1285" s="16">
        <v>45762</v>
      </c>
      <c r="F1285" s="14" t="s">
        <v>3608</v>
      </c>
      <c r="G1285" s="14">
        <v>44844948</v>
      </c>
      <c r="H1285" s="14" t="s">
        <v>3602</v>
      </c>
      <c r="I1285" s="15">
        <v>410.75</v>
      </c>
      <c r="J1285" s="77">
        <v>1</v>
      </c>
      <c r="K1285" s="92"/>
    </row>
    <row r="1286" spans="1:11" ht="20" x14ac:dyDescent="0.25">
      <c r="A1286" s="14" t="s">
        <v>1505</v>
      </c>
      <c r="B1286" s="14" t="s">
        <v>3597</v>
      </c>
      <c r="C1286" s="14" t="s">
        <v>3609</v>
      </c>
      <c r="D1286" s="16">
        <v>45729</v>
      </c>
      <c r="E1286" s="16">
        <v>45762</v>
      </c>
      <c r="F1286" s="14" t="s">
        <v>3610</v>
      </c>
      <c r="G1286" s="14">
        <v>17115426</v>
      </c>
      <c r="H1286" s="14" t="s">
        <v>3605</v>
      </c>
      <c r="I1286" s="15">
        <v>220</v>
      </c>
      <c r="J1286" s="77">
        <v>1</v>
      </c>
      <c r="K1286" s="92"/>
    </row>
    <row r="1287" spans="1:11" ht="20" x14ac:dyDescent="0.25">
      <c r="A1287" s="14" t="s">
        <v>1505</v>
      </c>
      <c r="B1287" s="14" t="s">
        <v>3597</v>
      </c>
      <c r="C1287" s="14">
        <v>2025005</v>
      </c>
      <c r="D1287" s="16">
        <v>45730</v>
      </c>
      <c r="E1287" s="16">
        <v>45762</v>
      </c>
      <c r="F1287" s="14" t="s">
        <v>3611</v>
      </c>
      <c r="G1287" s="14">
        <v>44844948</v>
      </c>
      <c r="H1287" s="14" t="s">
        <v>3602</v>
      </c>
      <c r="I1287" s="15">
        <v>1280</v>
      </c>
      <c r="J1287" s="77">
        <v>1</v>
      </c>
      <c r="K1287" s="92"/>
    </row>
    <row r="1288" spans="1:11" ht="20" x14ac:dyDescent="0.25">
      <c r="A1288" s="14" t="s">
        <v>1505</v>
      </c>
      <c r="B1288" s="14" t="s">
        <v>3597</v>
      </c>
      <c r="C1288" s="14">
        <v>2025007</v>
      </c>
      <c r="D1288" s="16">
        <v>45770</v>
      </c>
      <c r="E1288" s="16">
        <v>45762</v>
      </c>
      <c r="F1288" s="14" t="s">
        <v>3612</v>
      </c>
      <c r="G1288" s="14">
        <v>44844948</v>
      </c>
      <c r="H1288" s="14" t="s">
        <v>3602</v>
      </c>
      <c r="I1288" s="15">
        <v>1240</v>
      </c>
      <c r="J1288" s="77">
        <v>1</v>
      </c>
      <c r="K1288" s="92"/>
    </row>
    <row r="1289" spans="1:11" ht="20" x14ac:dyDescent="0.25">
      <c r="A1289" s="14" t="s">
        <v>1505</v>
      </c>
      <c r="B1289" s="14" t="s">
        <v>3597</v>
      </c>
      <c r="C1289" s="14">
        <v>2025008</v>
      </c>
      <c r="D1289" s="16">
        <v>45770</v>
      </c>
      <c r="E1289" s="16">
        <v>45762</v>
      </c>
      <c r="F1289" s="14" t="s">
        <v>3613</v>
      </c>
      <c r="G1289" s="14">
        <v>44844948</v>
      </c>
      <c r="H1289" s="14" t="s">
        <v>3602</v>
      </c>
      <c r="I1289" s="15">
        <v>1200</v>
      </c>
      <c r="J1289" s="77">
        <v>1</v>
      </c>
      <c r="K1289" s="92"/>
    </row>
    <row r="1290" spans="1:11" ht="20" x14ac:dyDescent="0.25">
      <c r="A1290" s="14" t="s">
        <v>1505</v>
      </c>
      <c r="B1290" s="14" t="s">
        <v>3597</v>
      </c>
      <c r="C1290" s="14">
        <v>1015425</v>
      </c>
      <c r="D1290" s="16">
        <v>45805</v>
      </c>
      <c r="E1290" s="16">
        <v>45762</v>
      </c>
      <c r="F1290" s="14" t="s">
        <v>3614</v>
      </c>
      <c r="G1290" s="14">
        <v>17115426</v>
      </c>
      <c r="H1290" s="14" t="s">
        <v>3605</v>
      </c>
      <c r="I1290" s="15">
        <v>946.5</v>
      </c>
      <c r="J1290" s="77">
        <v>1</v>
      </c>
      <c r="K1290" s="92"/>
    </row>
    <row r="1291" spans="1:11" ht="20" x14ac:dyDescent="0.25">
      <c r="A1291" s="14" t="s">
        <v>1505</v>
      </c>
      <c r="B1291" s="14" t="s">
        <v>3615</v>
      </c>
      <c r="C1291" s="14"/>
      <c r="D1291" s="16"/>
      <c r="E1291" s="16"/>
      <c r="F1291" s="14" t="s">
        <v>3616</v>
      </c>
      <c r="G1291" s="14" t="s">
        <v>3617</v>
      </c>
      <c r="H1291" s="14" t="s">
        <v>3618</v>
      </c>
      <c r="I1291" s="15"/>
      <c r="J1291" s="77">
        <v>1</v>
      </c>
      <c r="K1291" s="92"/>
    </row>
    <row r="1292" spans="1:11" ht="30" x14ac:dyDescent="0.25">
      <c r="A1292" s="14" t="s">
        <v>1505</v>
      </c>
      <c r="B1292" s="14" t="s">
        <v>3615</v>
      </c>
      <c r="C1292" s="14" t="s">
        <v>3619</v>
      </c>
      <c r="D1292" s="16">
        <v>45670</v>
      </c>
      <c r="E1292" s="16">
        <v>45688</v>
      </c>
      <c r="F1292" s="14" t="s">
        <v>3620</v>
      </c>
      <c r="G1292" s="14">
        <v>0</v>
      </c>
      <c r="H1292" s="14" t="s">
        <v>3621</v>
      </c>
      <c r="I1292" s="15">
        <v>135</v>
      </c>
      <c r="J1292" s="77">
        <v>1</v>
      </c>
      <c r="K1292" s="92"/>
    </row>
    <row r="1293" spans="1:11" ht="20" x14ac:dyDescent="0.25">
      <c r="A1293" s="14" t="s">
        <v>1505</v>
      </c>
      <c r="B1293" s="14" t="s">
        <v>3615</v>
      </c>
      <c r="C1293" s="14" t="s">
        <v>278</v>
      </c>
      <c r="D1293" s="16">
        <v>45671</v>
      </c>
      <c r="E1293" s="16">
        <v>45688</v>
      </c>
      <c r="F1293" s="14" t="s">
        <v>3622</v>
      </c>
      <c r="G1293" s="14">
        <v>44464291</v>
      </c>
      <c r="H1293" s="14" t="s">
        <v>3623</v>
      </c>
      <c r="I1293" s="15">
        <v>1200</v>
      </c>
      <c r="J1293" s="77">
        <v>1</v>
      </c>
      <c r="K1293" s="92"/>
    </row>
    <row r="1294" spans="1:11" ht="20" x14ac:dyDescent="0.25">
      <c r="A1294" s="14" t="s">
        <v>1505</v>
      </c>
      <c r="B1294" s="14" t="s">
        <v>3615</v>
      </c>
      <c r="C1294" s="14" t="s">
        <v>3624</v>
      </c>
      <c r="D1294" s="16">
        <v>45670</v>
      </c>
      <c r="E1294" s="16">
        <v>45688</v>
      </c>
      <c r="F1294" s="14" t="s">
        <v>3625</v>
      </c>
      <c r="G1294" s="14">
        <v>44464291</v>
      </c>
      <c r="H1294" s="14" t="s">
        <v>3623</v>
      </c>
      <c r="I1294" s="15">
        <v>480</v>
      </c>
      <c r="J1294" s="77">
        <v>1</v>
      </c>
      <c r="K1294" s="92"/>
    </row>
    <row r="1295" spans="1:11" ht="30" x14ac:dyDescent="0.25">
      <c r="A1295" s="14" t="s">
        <v>1505</v>
      </c>
      <c r="B1295" s="14" t="s">
        <v>3615</v>
      </c>
      <c r="C1295" s="14" t="s">
        <v>153</v>
      </c>
      <c r="D1295" s="16">
        <v>45663</v>
      </c>
      <c r="E1295" s="16">
        <v>45688</v>
      </c>
      <c r="F1295" s="14" t="s">
        <v>3626</v>
      </c>
      <c r="G1295" s="14">
        <v>0</v>
      </c>
      <c r="H1295" s="14" t="s">
        <v>3621</v>
      </c>
      <c r="I1295" s="15">
        <v>210</v>
      </c>
      <c r="J1295" s="77">
        <v>1</v>
      </c>
      <c r="K1295" s="92"/>
    </row>
    <row r="1296" spans="1:11" ht="12.5" x14ac:dyDescent="0.25">
      <c r="A1296" s="14" t="s">
        <v>1505</v>
      </c>
      <c r="B1296" s="14" t="s">
        <v>3615</v>
      </c>
      <c r="C1296" s="14" t="s">
        <v>3627</v>
      </c>
      <c r="D1296" s="16">
        <v>45663</v>
      </c>
      <c r="E1296" s="16">
        <v>45688</v>
      </c>
      <c r="F1296" s="14" t="s">
        <v>3628</v>
      </c>
      <c r="G1296" s="14">
        <v>56608420</v>
      </c>
      <c r="H1296" s="14" t="s">
        <v>3629</v>
      </c>
      <c r="I1296" s="15">
        <v>280</v>
      </c>
      <c r="J1296" s="77">
        <v>1</v>
      </c>
      <c r="K1296" s="92"/>
    </row>
    <row r="1297" spans="1:11" ht="12.5" x14ac:dyDescent="0.25">
      <c r="A1297" s="14" t="s">
        <v>1505</v>
      </c>
      <c r="B1297" s="14" t="s">
        <v>3615</v>
      </c>
      <c r="C1297" s="14" t="s">
        <v>3630</v>
      </c>
      <c r="D1297" s="16">
        <v>45706</v>
      </c>
      <c r="E1297" s="16">
        <v>45688</v>
      </c>
      <c r="F1297" s="14" t="s">
        <v>3631</v>
      </c>
      <c r="G1297" s="14">
        <v>44464291</v>
      </c>
      <c r="H1297" s="14" t="s">
        <v>3623</v>
      </c>
      <c r="I1297" s="15">
        <v>1000</v>
      </c>
      <c r="J1297" s="77">
        <v>1</v>
      </c>
      <c r="K1297" s="92"/>
    </row>
    <row r="1298" spans="1:11" ht="30" x14ac:dyDescent="0.25">
      <c r="A1298" s="14" t="s">
        <v>1505</v>
      </c>
      <c r="B1298" s="14" t="s">
        <v>3615</v>
      </c>
      <c r="C1298" s="14" t="s">
        <v>3632</v>
      </c>
      <c r="D1298" s="16">
        <v>45734</v>
      </c>
      <c r="E1298" s="16">
        <v>45688</v>
      </c>
      <c r="F1298" s="14" t="s">
        <v>3633</v>
      </c>
      <c r="G1298" s="14">
        <v>36618233</v>
      </c>
      <c r="H1298" s="14" t="s">
        <v>3634</v>
      </c>
      <c r="I1298" s="15">
        <v>501.87</v>
      </c>
      <c r="J1298" s="77">
        <v>1</v>
      </c>
      <c r="K1298" s="92"/>
    </row>
    <row r="1299" spans="1:11" ht="20" x14ac:dyDescent="0.25">
      <c r="A1299" s="14" t="s">
        <v>1505</v>
      </c>
      <c r="B1299" s="14" t="s">
        <v>3615</v>
      </c>
      <c r="C1299" s="14" t="s">
        <v>3635</v>
      </c>
      <c r="D1299" s="16">
        <v>45741</v>
      </c>
      <c r="E1299" s="16">
        <v>45688</v>
      </c>
      <c r="F1299" s="14" t="s">
        <v>3636</v>
      </c>
      <c r="G1299" s="14">
        <v>51663252</v>
      </c>
      <c r="H1299" s="14" t="s">
        <v>3637</v>
      </c>
      <c r="I1299" s="15">
        <v>672</v>
      </c>
      <c r="J1299" s="77">
        <v>1</v>
      </c>
      <c r="K1299" s="92"/>
    </row>
    <row r="1300" spans="1:11" ht="20" x14ac:dyDescent="0.25">
      <c r="A1300" s="14" t="s">
        <v>1505</v>
      </c>
      <c r="B1300" s="14" t="s">
        <v>3615</v>
      </c>
      <c r="C1300" s="14" t="s">
        <v>3638</v>
      </c>
      <c r="D1300" s="16">
        <v>45741</v>
      </c>
      <c r="E1300" s="16">
        <v>45688</v>
      </c>
      <c r="F1300" s="14" t="s">
        <v>3639</v>
      </c>
      <c r="G1300" s="14">
        <v>51663252</v>
      </c>
      <c r="H1300" s="14" t="s">
        <v>3637</v>
      </c>
      <c r="I1300" s="15">
        <v>630.63</v>
      </c>
      <c r="J1300" s="77">
        <v>1</v>
      </c>
      <c r="K1300" s="92"/>
    </row>
    <row r="1301" spans="1:11" ht="20" x14ac:dyDescent="0.25">
      <c r="A1301" s="14" t="s">
        <v>1505</v>
      </c>
      <c r="B1301" s="14" t="s">
        <v>3615</v>
      </c>
      <c r="C1301" s="14" t="s">
        <v>3638</v>
      </c>
      <c r="D1301" s="16">
        <v>45741</v>
      </c>
      <c r="E1301" s="16">
        <v>45762</v>
      </c>
      <c r="F1301" s="14" t="s">
        <v>3639</v>
      </c>
      <c r="G1301" s="14">
        <v>51663252</v>
      </c>
      <c r="H1301" s="14" t="s">
        <v>3637</v>
      </c>
      <c r="I1301" s="15">
        <v>41.37</v>
      </c>
      <c r="J1301" s="77">
        <v>1</v>
      </c>
      <c r="K1301" s="92"/>
    </row>
    <row r="1302" spans="1:11" ht="20" x14ac:dyDescent="0.25">
      <c r="A1302" s="14" t="s">
        <v>1505</v>
      </c>
      <c r="B1302" s="14" t="s">
        <v>3615</v>
      </c>
      <c r="C1302" s="14" t="s">
        <v>3640</v>
      </c>
      <c r="D1302" s="16">
        <v>45741</v>
      </c>
      <c r="E1302" s="16">
        <v>45762</v>
      </c>
      <c r="F1302" s="14" t="s">
        <v>3641</v>
      </c>
      <c r="G1302" s="14">
        <v>0</v>
      </c>
      <c r="H1302" s="14" t="s">
        <v>3642</v>
      </c>
      <c r="I1302" s="15">
        <v>125</v>
      </c>
      <c r="J1302" s="77">
        <v>1</v>
      </c>
      <c r="K1302" s="92"/>
    </row>
    <row r="1303" spans="1:11" ht="12.5" x14ac:dyDescent="0.25">
      <c r="A1303" s="14" t="s">
        <v>1505</v>
      </c>
      <c r="B1303" s="14" t="s">
        <v>3615</v>
      </c>
      <c r="C1303" s="14" t="s">
        <v>3643</v>
      </c>
      <c r="D1303" s="16">
        <v>45741</v>
      </c>
      <c r="E1303" s="16">
        <v>45762</v>
      </c>
      <c r="F1303" s="14" t="s">
        <v>3644</v>
      </c>
      <c r="G1303" s="14">
        <v>44464291</v>
      </c>
      <c r="H1303" s="14" t="s">
        <v>3623</v>
      </c>
      <c r="I1303" s="15">
        <v>1000</v>
      </c>
      <c r="J1303" s="77">
        <v>1</v>
      </c>
      <c r="K1303" s="92"/>
    </row>
    <row r="1304" spans="1:11" ht="20" x14ac:dyDescent="0.25">
      <c r="A1304" s="14" t="s">
        <v>1505</v>
      </c>
      <c r="B1304" s="14" t="s">
        <v>3615</v>
      </c>
      <c r="C1304" s="14" t="s">
        <v>3645</v>
      </c>
      <c r="D1304" s="16">
        <v>45741</v>
      </c>
      <c r="E1304" s="16">
        <v>45762</v>
      </c>
      <c r="F1304" s="14" t="s">
        <v>3644</v>
      </c>
      <c r="G1304" s="14">
        <v>42009103</v>
      </c>
      <c r="H1304" s="14" t="s">
        <v>3646</v>
      </c>
      <c r="I1304" s="15">
        <v>1000</v>
      </c>
      <c r="J1304" s="77">
        <v>1</v>
      </c>
      <c r="K1304" s="92"/>
    </row>
    <row r="1305" spans="1:11" ht="12.5" x14ac:dyDescent="0.25">
      <c r="A1305" s="14" t="s">
        <v>1505</v>
      </c>
      <c r="B1305" s="14" t="s">
        <v>3615</v>
      </c>
      <c r="C1305" s="14" t="s">
        <v>3647</v>
      </c>
      <c r="D1305" s="16">
        <v>45761</v>
      </c>
      <c r="E1305" s="16">
        <v>45762</v>
      </c>
      <c r="F1305" s="14" t="s">
        <v>3648</v>
      </c>
      <c r="G1305" s="14">
        <v>55770215</v>
      </c>
      <c r="H1305" s="14" t="s">
        <v>3649</v>
      </c>
      <c r="I1305" s="15">
        <v>575</v>
      </c>
      <c r="J1305" s="77">
        <v>1</v>
      </c>
      <c r="K1305" s="92"/>
    </row>
    <row r="1306" spans="1:11" ht="20" x14ac:dyDescent="0.25">
      <c r="A1306" s="14" t="s">
        <v>1505</v>
      </c>
      <c r="B1306" s="14" t="s">
        <v>3615</v>
      </c>
      <c r="C1306" s="14" t="s">
        <v>3650</v>
      </c>
      <c r="D1306" s="16">
        <v>45761</v>
      </c>
      <c r="E1306" s="16">
        <v>45762</v>
      </c>
      <c r="F1306" s="14" t="s">
        <v>3651</v>
      </c>
      <c r="G1306" s="14">
        <v>51663252</v>
      </c>
      <c r="H1306" s="14" t="s">
        <v>3637</v>
      </c>
      <c r="I1306" s="15">
        <v>360</v>
      </c>
      <c r="J1306" s="77">
        <v>1</v>
      </c>
      <c r="K1306" s="92"/>
    </row>
    <row r="1307" spans="1:11" ht="12.5" x14ac:dyDescent="0.25">
      <c r="A1307" s="14" t="s">
        <v>1505</v>
      </c>
      <c r="B1307" s="14" t="s">
        <v>3615</v>
      </c>
      <c r="C1307" s="14" t="s">
        <v>3652</v>
      </c>
      <c r="D1307" s="16">
        <v>45761</v>
      </c>
      <c r="E1307" s="16">
        <v>45762</v>
      </c>
      <c r="F1307" s="14" t="s">
        <v>3653</v>
      </c>
      <c r="G1307" s="14">
        <v>36039225</v>
      </c>
      <c r="H1307" s="14" t="s">
        <v>3654</v>
      </c>
      <c r="I1307" s="15">
        <v>108</v>
      </c>
      <c r="J1307" s="77">
        <v>1</v>
      </c>
      <c r="K1307" s="92"/>
    </row>
    <row r="1308" spans="1:11" ht="20" x14ac:dyDescent="0.25">
      <c r="A1308" s="14" t="s">
        <v>1505</v>
      </c>
      <c r="B1308" s="14" t="s">
        <v>3615</v>
      </c>
      <c r="C1308" s="14" t="s">
        <v>3655</v>
      </c>
      <c r="D1308" s="16">
        <v>45750</v>
      </c>
      <c r="E1308" s="16">
        <v>45762</v>
      </c>
      <c r="F1308" s="14" t="s">
        <v>3656</v>
      </c>
      <c r="G1308" s="14">
        <v>55460577</v>
      </c>
      <c r="H1308" s="14" t="s">
        <v>3657</v>
      </c>
      <c r="I1308" s="15">
        <v>105.6</v>
      </c>
      <c r="J1308" s="77">
        <v>1</v>
      </c>
      <c r="K1308" s="92"/>
    </row>
    <row r="1309" spans="1:11" ht="20" x14ac:dyDescent="0.25">
      <c r="A1309" s="14" t="s">
        <v>1505</v>
      </c>
      <c r="B1309" s="14" t="s">
        <v>3615</v>
      </c>
      <c r="C1309" s="14" t="s">
        <v>2653</v>
      </c>
      <c r="D1309" s="16">
        <v>45750</v>
      </c>
      <c r="E1309" s="16">
        <v>45762</v>
      </c>
      <c r="F1309" s="14" t="s">
        <v>3658</v>
      </c>
      <c r="G1309" s="14">
        <v>0</v>
      </c>
      <c r="H1309" s="14" t="s">
        <v>3621</v>
      </c>
      <c r="I1309" s="15">
        <v>75</v>
      </c>
      <c r="J1309" s="77">
        <v>1</v>
      </c>
      <c r="K1309" s="92"/>
    </row>
    <row r="1310" spans="1:11" ht="20" x14ac:dyDescent="0.25">
      <c r="A1310" s="14" t="s">
        <v>1505</v>
      </c>
      <c r="B1310" s="14" t="s">
        <v>3615</v>
      </c>
      <c r="C1310" s="14" t="s">
        <v>3659</v>
      </c>
      <c r="D1310" s="16">
        <v>45750</v>
      </c>
      <c r="E1310" s="16">
        <v>45762</v>
      </c>
      <c r="F1310" s="14" t="s">
        <v>3660</v>
      </c>
      <c r="G1310" s="14">
        <v>0</v>
      </c>
      <c r="H1310" s="14" t="s">
        <v>3661</v>
      </c>
      <c r="I1310" s="15">
        <v>45</v>
      </c>
      <c r="J1310" s="77">
        <v>1</v>
      </c>
      <c r="K1310" s="92"/>
    </row>
    <row r="1311" spans="1:11" ht="12.5" x14ac:dyDescent="0.25">
      <c r="A1311" s="14" t="s">
        <v>1505</v>
      </c>
      <c r="B1311" s="14" t="s">
        <v>3615</v>
      </c>
      <c r="C1311" s="14" t="s">
        <v>3662</v>
      </c>
      <c r="D1311" s="16">
        <v>45770</v>
      </c>
      <c r="E1311" s="16">
        <v>45762</v>
      </c>
      <c r="F1311" s="14" t="s">
        <v>3663</v>
      </c>
      <c r="G1311" s="14">
        <v>36650641</v>
      </c>
      <c r="H1311" s="14" t="s">
        <v>3664</v>
      </c>
      <c r="I1311" s="15">
        <v>1674.53</v>
      </c>
      <c r="J1311" s="77">
        <v>1</v>
      </c>
      <c r="K1311" s="92"/>
    </row>
    <row r="1312" spans="1:11" ht="20" x14ac:dyDescent="0.25">
      <c r="A1312" s="14" t="s">
        <v>1505</v>
      </c>
      <c r="B1312" s="14" t="s">
        <v>3665</v>
      </c>
      <c r="C1312" s="14"/>
      <c r="D1312" s="16"/>
      <c r="E1312" s="16"/>
      <c r="F1312" s="14" t="s">
        <v>3666</v>
      </c>
      <c r="G1312" s="14" t="s">
        <v>3667</v>
      </c>
      <c r="H1312" s="14" t="s">
        <v>3668</v>
      </c>
      <c r="I1312" s="15"/>
      <c r="J1312" s="77">
        <v>1</v>
      </c>
      <c r="K1312" s="92"/>
    </row>
    <row r="1313" spans="1:11" ht="12.5" x14ac:dyDescent="0.25">
      <c r="A1313" s="14" t="s">
        <v>1505</v>
      </c>
      <c r="B1313" s="14" t="s">
        <v>3665</v>
      </c>
      <c r="C1313" s="14" t="s">
        <v>3443</v>
      </c>
      <c r="D1313" s="16">
        <v>45664</v>
      </c>
      <c r="E1313" s="16">
        <v>45698</v>
      </c>
      <c r="F1313" s="14" t="s">
        <v>3669</v>
      </c>
      <c r="G1313" s="14">
        <v>50373285</v>
      </c>
      <c r="H1313" s="14" t="s">
        <v>3670</v>
      </c>
      <c r="I1313" s="15">
        <v>2718</v>
      </c>
      <c r="J1313" s="77">
        <v>1</v>
      </c>
      <c r="K1313" s="92"/>
    </row>
    <row r="1314" spans="1:11" ht="12.5" x14ac:dyDescent="0.25">
      <c r="A1314" s="14" t="s">
        <v>1505</v>
      </c>
      <c r="B1314" s="14" t="s">
        <v>3665</v>
      </c>
      <c r="C1314" s="14" t="s">
        <v>3443</v>
      </c>
      <c r="D1314" s="16">
        <v>45665</v>
      </c>
      <c r="E1314" s="16">
        <v>45698</v>
      </c>
      <c r="F1314" s="14" t="s">
        <v>3671</v>
      </c>
      <c r="G1314" s="14">
        <v>52452671</v>
      </c>
      <c r="H1314" s="14" t="s">
        <v>3672</v>
      </c>
      <c r="I1314" s="15">
        <v>2184</v>
      </c>
      <c r="J1314" s="77">
        <v>1</v>
      </c>
      <c r="K1314" s="92"/>
    </row>
    <row r="1315" spans="1:11" ht="20" x14ac:dyDescent="0.25">
      <c r="A1315" s="14" t="s">
        <v>1505</v>
      </c>
      <c r="B1315" s="14" t="s">
        <v>3665</v>
      </c>
      <c r="C1315" s="14" t="s">
        <v>3438</v>
      </c>
      <c r="D1315" s="16">
        <v>45665</v>
      </c>
      <c r="E1315" s="16">
        <v>45698</v>
      </c>
      <c r="F1315" s="14" t="s">
        <v>3673</v>
      </c>
      <c r="G1315" s="14">
        <v>52597997</v>
      </c>
      <c r="H1315" s="14" t="s">
        <v>3674</v>
      </c>
      <c r="I1315" s="15">
        <v>206</v>
      </c>
      <c r="J1315" s="77">
        <v>1</v>
      </c>
      <c r="K1315" s="92"/>
    </row>
    <row r="1316" spans="1:11" ht="20" x14ac:dyDescent="0.25">
      <c r="A1316" s="14" t="s">
        <v>1505</v>
      </c>
      <c r="B1316" s="14" t="s">
        <v>3665</v>
      </c>
      <c r="C1316" s="14" t="s">
        <v>3438</v>
      </c>
      <c r="D1316" s="16">
        <v>45665</v>
      </c>
      <c r="E1316" s="16">
        <v>45762</v>
      </c>
      <c r="F1316" s="14" t="s">
        <v>3673</v>
      </c>
      <c r="G1316" s="14">
        <v>52597997</v>
      </c>
      <c r="H1316" s="14" t="s">
        <v>3674</v>
      </c>
      <c r="I1316" s="15">
        <v>1054</v>
      </c>
      <c r="J1316" s="77">
        <v>1</v>
      </c>
      <c r="K1316" s="92"/>
    </row>
    <row r="1317" spans="1:11" ht="12.5" x14ac:dyDescent="0.25">
      <c r="A1317" s="14" t="s">
        <v>1505</v>
      </c>
      <c r="B1317" s="14" t="s">
        <v>3665</v>
      </c>
      <c r="C1317" s="14" t="s">
        <v>3441</v>
      </c>
      <c r="D1317" s="16">
        <v>45722</v>
      </c>
      <c r="E1317" s="16">
        <v>45762</v>
      </c>
      <c r="F1317" s="14" t="s">
        <v>3675</v>
      </c>
      <c r="G1317" s="14">
        <v>50373285</v>
      </c>
      <c r="H1317" s="14" t="s">
        <v>3670</v>
      </c>
      <c r="I1317" s="15">
        <v>1692</v>
      </c>
      <c r="J1317" s="77">
        <v>1</v>
      </c>
      <c r="K1317" s="92"/>
    </row>
    <row r="1318" spans="1:11" ht="12.5" x14ac:dyDescent="0.25">
      <c r="A1318" s="14" t="s">
        <v>1505</v>
      </c>
      <c r="B1318" s="14" t="s">
        <v>3665</v>
      </c>
      <c r="C1318" s="14" t="s">
        <v>3438</v>
      </c>
      <c r="D1318" s="16">
        <v>45721</v>
      </c>
      <c r="E1318" s="16">
        <v>45762</v>
      </c>
      <c r="F1318" s="14" t="s">
        <v>3675</v>
      </c>
      <c r="G1318" s="14">
        <v>47093455</v>
      </c>
      <c r="H1318" s="14" t="s">
        <v>3676</v>
      </c>
      <c r="I1318" s="15">
        <v>2362</v>
      </c>
      <c r="J1318" s="77">
        <v>1</v>
      </c>
      <c r="K1318" s="92"/>
    </row>
    <row r="1319" spans="1:11" ht="20" x14ac:dyDescent="0.25">
      <c r="A1319" s="14" t="s">
        <v>1505</v>
      </c>
      <c r="B1319" s="14" t="s">
        <v>3677</v>
      </c>
      <c r="C1319" s="14"/>
      <c r="D1319" s="16"/>
      <c r="E1319" s="16"/>
      <c r="F1319" s="14" t="s">
        <v>3678</v>
      </c>
      <c r="G1319" s="14" t="s">
        <v>3679</v>
      </c>
      <c r="H1319" s="14" t="s">
        <v>3680</v>
      </c>
      <c r="I1319" s="15"/>
      <c r="J1319" s="77">
        <v>1</v>
      </c>
      <c r="K1319" s="92"/>
    </row>
    <row r="1320" spans="1:11" ht="20" x14ac:dyDescent="0.25">
      <c r="A1320" s="14" t="s">
        <v>1505</v>
      </c>
      <c r="B1320" s="14" t="s">
        <v>3677</v>
      </c>
      <c r="C1320" s="14" t="s">
        <v>3681</v>
      </c>
      <c r="D1320" s="16">
        <v>45691</v>
      </c>
      <c r="E1320" s="16">
        <v>45688</v>
      </c>
      <c r="F1320" s="14" t="s">
        <v>3682</v>
      </c>
      <c r="G1320" s="14">
        <v>52637557</v>
      </c>
      <c r="H1320" s="14" t="s">
        <v>3683</v>
      </c>
      <c r="I1320" s="15">
        <v>2400</v>
      </c>
      <c r="J1320" s="77">
        <v>1</v>
      </c>
      <c r="K1320" s="92"/>
    </row>
    <row r="1321" spans="1:11" ht="20" x14ac:dyDescent="0.25">
      <c r="A1321" s="14" t="s">
        <v>1505</v>
      </c>
      <c r="B1321" s="14" t="s">
        <v>3677</v>
      </c>
      <c r="C1321" s="14" t="s">
        <v>3684</v>
      </c>
      <c r="D1321" s="16">
        <v>45691</v>
      </c>
      <c r="E1321" s="16">
        <v>45688</v>
      </c>
      <c r="F1321" s="14" t="s">
        <v>3685</v>
      </c>
      <c r="G1321" s="14">
        <v>52637557</v>
      </c>
      <c r="H1321" s="14" t="s">
        <v>3683</v>
      </c>
      <c r="I1321" s="15">
        <v>2556.75</v>
      </c>
      <c r="J1321" s="77">
        <v>1</v>
      </c>
      <c r="K1321" s="92"/>
    </row>
    <row r="1322" spans="1:11" ht="20" x14ac:dyDescent="0.25">
      <c r="A1322" s="14" t="s">
        <v>1505</v>
      </c>
      <c r="B1322" s="14" t="s">
        <v>3677</v>
      </c>
      <c r="C1322" s="14" t="s">
        <v>3684</v>
      </c>
      <c r="D1322" s="16">
        <v>45691</v>
      </c>
      <c r="E1322" s="16">
        <v>45771</v>
      </c>
      <c r="F1322" s="14" t="s">
        <v>3685</v>
      </c>
      <c r="G1322" s="14">
        <v>52637557</v>
      </c>
      <c r="H1322" s="14" t="s">
        <v>3683</v>
      </c>
      <c r="I1322" s="15">
        <v>443.25</v>
      </c>
      <c r="J1322" s="77">
        <v>1</v>
      </c>
      <c r="K1322" s="92"/>
    </row>
    <row r="1323" spans="1:11" ht="20" x14ac:dyDescent="0.25">
      <c r="A1323" s="14" t="s">
        <v>1505</v>
      </c>
      <c r="B1323" s="14" t="s">
        <v>3677</v>
      </c>
      <c r="C1323" s="14" t="s">
        <v>3686</v>
      </c>
      <c r="D1323" s="16">
        <v>45838</v>
      </c>
      <c r="E1323" s="16">
        <v>45771</v>
      </c>
      <c r="F1323" s="14" t="s">
        <v>3687</v>
      </c>
      <c r="G1323" s="14">
        <v>52637557</v>
      </c>
      <c r="H1323" s="14" t="s">
        <v>3688</v>
      </c>
      <c r="I1323" s="15">
        <v>4513.5</v>
      </c>
      <c r="J1323" s="77">
        <v>1</v>
      </c>
      <c r="K1323" s="92"/>
    </row>
    <row r="1324" spans="1:11" ht="20" x14ac:dyDescent="0.25">
      <c r="A1324" s="14" t="s">
        <v>1505</v>
      </c>
      <c r="B1324" s="14" t="s">
        <v>3689</v>
      </c>
      <c r="C1324" s="14"/>
      <c r="D1324" s="16"/>
      <c r="E1324" s="16"/>
      <c r="F1324" s="14" t="s">
        <v>3690</v>
      </c>
      <c r="G1324" s="14" t="s">
        <v>3691</v>
      </c>
      <c r="H1324" s="14" t="s">
        <v>3692</v>
      </c>
      <c r="I1324" s="15"/>
      <c r="J1324" s="77">
        <v>1</v>
      </c>
      <c r="K1324" s="92"/>
    </row>
    <row r="1325" spans="1:11" ht="12.5" x14ac:dyDescent="0.25">
      <c r="A1325" s="14" t="s">
        <v>1505</v>
      </c>
      <c r="B1325" s="14" t="s">
        <v>3689</v>
      </c>
      <c r="C1325" s="14" t="s">
        <v>3693</v>
      </c>
      <c r="D1325" s="16">
        <v>45743</v>
      </c>
      <c r="E1325" s="16">
        <v>45705</v>
      </c>
      <c r="F1325" s="14" t="s">
        <v>3694</v>
      </c>
      <c r="G1325" s="14">
        <v>52075826</v>
      </c>
      <c r="H1325" s="14" t="s">
        <v>3695</v>
      </c>
      <c r="I1325" s="15">
        <v>700</v>
      </c>
      <c r="J1325" s="77">
        <v>1</v>
      </c>
      <c r="K1325" s="92"/>
    </row>
    <row r="1326" spans="1:11" ht="12.5" x14ac:dyDescent="0.25">
      <c r="A1326" s="14" t="s">
        <v>1505</v>
      </c>
      <c r="B1326" s="14" t="s">
        <v>3689</v>
      </c>
      <c r="C1326" s="14" t="s">
        <v>3696</v>
      </c>
      <c r="D1326" s="16">
        <v>45771</v>
      </c>
      <c r="E1326" s="16">
        <v>45705</v>
      </c>
      <c r="F1326" s="14" t="s">
        <v>3697</v>
      </c>
      <c r="G1326" s="14">
        <v>36416738</v>
      </c>
      <c r="H1326" s="14" t="s">
        <v>3510</v>
      </c>
      <c r="I1326" s="15">
        <v>1455.2</v>
      </c>
      <c r="J1326" s="77">
        <v>1</v>
      </c>
      <c r="K1326" s="92"/>
    </row>
    <row r="1327" spans="1:11" ht="12.5" x14ac:dyDescent="0.25">
      <c r="A1327" s="14" t="s">
        <v>1505</v>
      </c>
      <c r="B1327" s="14" t="s">
        <v>3689</v>
      </c>
      <c r="C1327" s="14" t="s">
        <v>3698</v>
      </c>
      <c r="D1327" s="16">
        <v>45777</v>
      </c>
      <c r="E1327" s="16">
        <v>45705</v>
      </c>
      <c r="F1327" s="14" t="s">
        <v>3699</v>
      </c>
      <c r="G1327" s="14">
        <v>52075826</v>
      </c>
      <c r="H1327" s="14" t="s">
        <v>3695</v>
      </c>
      <c r="I1327" s="15">
        <v>550</v>
      </c>
      <c r="J1327" s="77">
        <v>1</v>
      </c>
      <c r="K1327" s="92"/>
    </row>
    <row r="1328" spans="1:11" ht="12.5" x14ac:dyDescent="0.25">
      <c r="A1328" s="14" t="s">
        <v>1505</v>
      </c>
      <c r="B1328" s="14" t="s">
        <v>3689</v>
      </c>
      <c r="C1328" s="14" t="s">
        <v>3700</v>
      </c>
      <c r="D1328" s="16">
        <v>45804</v>
      </c>
      <c r="E1328" s="16">
        <v>45705</v>
      </c>
      <c r="F1328" s="14" t="s">
        <v>3701</v>
      </c>
      <c r="G1328" s="14">
        <v>52075826</v>
      </c>
      <c r="H1328" s="14" t="s">
        <v>3695</v>
      </c>
      <c r="I1328" s="15">
        <v>450</v>
      </c>
      <c r="J1328" s="77">
        <v>1</v>
      </c>
      <c r="K1328" s="92"/>
    </row>
    <row r="1329" spans="1:11" ht="12.5" x14ac:dyDescent="0.25">
      <c r="A1329" s="14" t="s">
        <v>1505</v>
      </c>
      <c r="B1329" s="14" t="s">
        <v>3689</v>
      </c>
      <c r="C1329" s="14" t="s">
        <v>3702</v>
      </c>
      <c r="D1329" s="16">
        <v>45834</v>
      </c>
      <c r="E1329" s="16">
        <v>45705</v>
      </c>
      <c r="F1329" s="14" t="s">
        <v>3703</v>
      </c>
      <c r="G1329" s="14">
        <v>52075826</v>
      </c>
      <c r="H1329" s="14" t="s">
        <v>3695</v>
      </c>
      <c r="I1329" s="15">
        <v>600</v>
      </c>
      <c r="J1329" s="77">
        <v>1</v>
      </c>
      <c r="K1329" s="92"/>
    </row>
    <row r="1330" spans="1:11" ht="12.5" x14ac:dyDescent="0.25">
      <c r="A1330" s="14" t="s">
        <v>1505</v>
      </c>
      <c r="B1330" s="14" t="s">
        <v>3689</v>
      </c>
      <c r="C1330" s="14" t="s">
        <v>3704</v>
      </c>
      <c r="D1330" s="16">
        <v>45868</v>
      </c>
      <c r="E1330" s="16">
        <v>45705</v>
      </c>
      <c r="F1330" s="14" t="s">
        <v>3705</v>
      </c>
      <c r="G1330" s="14">
        <v>46936238</v>
      </c>
      <c r="H1330" s="14" t="s">
        <v>3706</v>
      </c>
      <c r="I1330" s="15">
        <v>369.85</v>
      </c>
      <c r="J1330" s="77">
        <v>1</v>
      </c>
      <c r="K1330" s="92"/>
    </row>
    <row r="1331" spans="1:11" ht="12.5" x14ac:dyDescent="0.25">
      <c r="A1331" s="14" t="s">
        <v>1505</v>
      </c>
      <c r="B1331" s="14" t="s">
        <v>3689</v>
      </c>
      <c r="C1331" s="14" t="s">
        <v>3707</v>
      </c>
      <c r="D1331" s="16">
        <v>45911</v>
      </c>
      <c r="E1331" s="16">
        <v>45705</v>
      </c>
      <c r="F1331" s="14" t="s">
        <v>3708</v>
      </c>
      <c r="G1331" s="14">
        <v>6223524</v>
      </c>
      <c r="H1331" s="14" t="s">
        <v>1528</v>
      </c>
      <c r="I1331" s="15">
        <v>629.95000000000005</v>
      </c>
      <c r="J1331" s="77">
        <v>1</v>
      </c>
      <c r="K1331" s="92"/>
    </row>
    <row r="1332" spans="1:11" ht="12.5" x14ac:dyDescent="0.25">
      <c r="A1332" s="14" t="s">
        <v>1505</v>
      </c>
      <c r="B1332" s="14" t="s">
        <v>3689</v>
      </c>
      <c r="C1332" s="14" t="s">
        <v>3709</v>
      </c>
      <c r="D1332" s="16">
        <v>45930</v>
      </c>
      <c r="E1332" s="16">
        <v>45705</v>
      </c>
      <c r="F1332" s="14" t="s">
        <v>3710</v>
      </c>
      <c r="G1332" s="14">
        <v>52055019</v>
      </c>
      <c r="H1332" s="14" t="s">
        <v>3711</v>
      </c>
      <c r="I1332" s="15">
        <v>78.5</v>
      </c>
      <c r="J1332" s="77">
        <v>1</v>
      </c>
      <c r="K1332" s="92"/>
    </row>
    <row r="1333" spans="1:11" ht="20" x14ac:dyDescent="0.25">
      <c r="A1333" s="14" t="s">
        <v>1505</v>
      </c>
      <c r="B1333" s="14" t="s">
        <v>3712</v>
      </c>
      <c r="C1333" s="14"/>
      <c r="D1333" s="16"/>
      <c r="E1333" s="16"/>
      <c r="F1333" s="14" t="s">
        <v>3713</v>
      </c>
      <c r="G1333" s="14" t="s">
        <v>3714</v>
      </c>
      <c r="H1333" s="14" t="s">
        <v>3715</v>
      </c>
      <c r="I1333" s="15"/>
      <c r="J1333" s="77">
        <v>1</v>
      </c>
      <c r="K1333" s="92"/>
    </row>
    <row r="1334" spans="1:11" ht="12.5" x14ac:dyDescent="0.25">
      <c r="A1334" s="14" t="s">
        <v>1505</v>
      </c>
      <c r="B1334" s="14" t="s">
        <v>3712</v>
      </c>
      <c r="C1334" s="14" t="s">
        <v>3716</v>
      </c>
      <c r="D1334" s="16">
        <v>45674</v>
      </c>
      <c r="E1334" s="16">
        <v>45688</v>
      </c>
      <c r="F1334" s="14" t="s">
        <v>3717</v>
      </c>
      <c r="G1334" s="14">
        <v>36849880</v>
      </c>
      <c r="H1334" s="14" t="s">
        <v>3718</v>
      </c>
      <c r="I1334" s="15">
        <v>786.96</v>
      </c>
      <c r="J1334" s="77">
        <v>1</v>
      </c>
      <c r="K1334" s="92"/>
    </row>
    <row r="1335" spans="1:11" ht="20" x14ac:dyDescent="0.25">
      <c r="A1335" s="14" t="s">
        <v>1505</v>
      </c>
      <c r="B1335" s="14" t="s">
        <v>3712</v>
      </c>
      <c r="C1335" s="14" t="s">
        <v>3511</v>
      </c>
      <c r="D1335" s="16">
        <v>45679</v>
      </c>
      <c r="E1335" s="16">
        <v>45688</v>
      </c>
      <c r="F1335" s="14" t="s">
        <v>3719</v>
      </c>
      <c r="G1335" s="14">
        <v>36849880</v>
      </c>
      <c r="H1335" s="14" t="s">
        <v>3718</v>
      </c>
      <c r="I1335" s="15">
        <v>365</v>
      </c>
      <c r="J1335" s="77">
        <v>1</v>
      </c>
      <c r="K1335" s="92"/>
    </row>
    <row r="1336" spans="1:11" ht="12.5" x14ac:dyDescent="0.25">
      <c r="A1336" s="14" t="s">
        <v>1505</v>
      </c>
      <c r="B1336" s="14" t="s">
        <v>3712</v>
      </c>
      <c r="C1336" s="14" t="s">
        <v>3720</v>
      </c>
      <c r="D1336" s="16">
        <v>45684</v>
      </c>
      <c r="E1336" s="16">
        <v>45688</v>
      </c>
      <c r="F1336" s="14" t="s">
        <v>3721</v>
      </c>
      <c r="G1336" s="14">
        <v>36849880</v>
      </c>
      <c r="H1336" s="14" t="s">
        <v>3718</v>
      </c>
      <c r="I1336" s="15">
        <v>704.16</v>
      </c>
      <c r="J1336" s="77">
        <v>1</v>
      </c>
      <c r="K1336" s="92"/>
    </row>
    <row r="1337" spans="1:11" ht="12.5" x14ac:dyDescent="0.25">
      <c r="A1337" s="14" t="s">
        <v>1505</v>
      </c>
      <c r="B1337" s="14" t="s">
        <v>3712</v>
      </c>
      <c r="C1337" s="14" t="s">
        <v>3722</v>
      </c>
      <c r="D1337" s="16">
        <v>45691</v>
      </c>
      <c r="E1337" s="16">
        <v>45688</v>
      </c>
      <c r="F1337" s="14" t="s">
        <v>3723</v>
      </c>
      <c r="G1337" s="14">
        <v>10945181</v>
      </c>
      <c r="H1337" s="14" t="s">
        <v>3724</v>
      </c>
      <c r="I1337" s="15">
        <v>1400</v>
      </c>
      <c r="J1337" s="77">
        <v>1</v>
      </c>
      <c r="K1337" s="92"/>
    </row>
    <row r="1338" spans="1:11" ht="12.5" x14ac:dyDescent="0.25">
      <c r="A1338" s="14" t="s">
        <v>1505</v>
      </c>
      <c r="B1338" s="14" t="s">
        <v>3712</v>
      </c>
      <c r="C1338" s="14" t="s">
        <v>3725</v>
      </c>
      <c r="D1338" s="16">
        <v>45691</v>
      </c>
      <c r="E1338" s="16">
        <v>45688</v>
      </c>
      <c r="F1338" s="14" t="s">
        <v>3726</v>
      </c>
      <c r="G1338" s="14">
        <v>36677761</v>
      </c>
      <c r="H1338" s="14" t="s">
        <v>3727</v>
      </c>
      <c r="I1338" s="15">
        <v>1368.63</v>
      </c>
      <c r="J1338" s="77">
        <v>1</v>
      </c>
      <c r="K1338" s="92"/>
    </row>
    <row r="1339" spans="1:11" ht="12.5" x14ac:dyDescent="0.25">
      <c r="A1339" s="14" t="s">
        <v>1505</v>
      </c>
      <c r="B1339" s="14" t="s">
        <v>3712</v>
      </c>
      <c r="C1339" s="14" t="s">
        <v>3725</v>
      </c>
      <c r="D1339" s="16">
        <v>45691</v>
      </c>
      <c r="E1339" s="16">
        <v>45762</v>
      </c>
      <c r="F1339" s="14" t="s">
        <v>3726</v>
      </c>
      <c r="G1339" s="14">
        <v>36677761</v>
      </c>
      <c r="H1339" s="14" t="s">
        <v>3727</v>
      </c>
      <c r="I1339" s="15">
        <v>1631.37</v>
      </c>
      <c r="J1339" s="77">
        <v>1</v>
      </c>
      <c r="K1339" s="92"/>
    </row>
    <row r="1340" spans="1:11" ht="20" x14ac:dyDescent="0.25">
      <c r="A1340" s="14" t="s">
        <v>1505</v>
      </c>
      <c r="B1340" s="14" t="s">
        <v>3712</v>
      </c>
      <c r="C1340" s="14" t="s">
        <v>3728</v>
      </c>
      <c r="D1340" s="16">
        <v>45691</v>
      </c>
      <c r="E1340" s="16">
        <v>45762</v>
      </c>
      <c r="F1340" s="14" t="s">
        <v>3729</v>
      </c>
      <c r="G1340" s="14">
        <v>37096559</v>
      </c>
      <c r="H1340" s="14" t="s">
        <v>3730</v>
      </c>
      <c r="I1340" s="15">
        <v>392</v>
      </c>
      <c r="J1340" s="77">
        <v>1</v>
      </c>
      <c r="K1340" s="92"/>
    </row>
    <row r="1341" spans="1:11" ht="12.5" x14ac:dyDescent="0.25">
      <c r="A1341" s="14" t="s">
        <v>1505</v>
      </c>
      <c r="B1341" s="14" t="s">
        <v>3712</v>
      </c>
      <c r="C1341" s="14" t="s">
        <v>3731</v>
      </c>
      <c r="D1341" s="16">
        <v>45679</v>
      </c>
      <c r="E1341" s="16">
        <v>45762</v>
      </c>
      <c r="F1341" s="14" t="s">
        <v>3732</v>
      </c>
      <c r="G1341" s="14">
        <v>45232989</v>
      </c>
      <c r="H1341" s="14" t="s">
        <v>3733</v>
      </c>
      <c r="I1341" s="15">
        <v>96</v>
      </c>
      <c r="J1341" s="77">
        <v>1</v>
      </c>
      <c r="K1341" s="92"/>
    </row>
    <row r="1342" spans="1:11" ht="12.5" x14ac:dyDescent="0.25">
      <c r="A1342" s="14" t="s">
        <v>1505</v>
      </c>
      <c r="B1342" s="14" t="s">
        <v>3712</v>
      </c>
      <c r="C1342" s="14" t="s">
        <v>3443</v>
      </c>
      <c r="D1342" s="16">
        <v>45684</v>
      </c>
      <c r="E1342" s="16">
        <v>45762</v>
      </c>
      <c r="F1342" s="14" t="s">
        <v>3734</v>
      </c>
      <c r="G1342" s="14">
        <v>45973717</v>
      </c>
      <c r="H1342" s="14" t="s">
        <v>3735</v>
      </c>
      <c r="I1342" s="15">
        <v>600</v>
      </c>
      <c r="J1342" s="77">
        <v>1</v>
      </c>
      <c r="K1342" s="92"/>
    </row>
    <row r="1343" spans="1:11" ht="12.5" x14ac:dyDescent="0.25">
      <c r="A1343" s="14" t="s">
        <v>1505</v>
      </c>
      <c r="B1343" s="14" t="s">
        <v>3712</v>
      </c>
      <c r="C1343" s="14" t="s">
        <v>3462</v>
      </c>
      <c r="D1343" s="16">
        <v>45700</v>
      </c>
      <c r="E1343" s="16">
        <v>45762</v>
      </c>
      <c r="F1343" s="14" t="s">
        <v>3736</v>
      </c>
      <c r="G1343" s="14">
        <v>10945181</v>
      </c>
      <c r="H1343" s="14" t="s">
        <v>3724</v>
      </c>
      <c r="I1343" s="15">
        <v>1512</v>
      </c>
      <c r="J1343" s="77">
        <v>1</v>
      </c>
      <c r="K1343" s="92"/>
    </row>
    <row r="1344" spans="1:11" ht="12.5" x14ac:dyDescent="0.25">
      <c r="A1344" s="14" t="s">
        <v>1505</v>
      </c>
      <c r="B1344" s="14" t="s">
        <v>3712</v>
      </c>
      <c r="C1344" s="14" t="s">
        <v>3441</v>
      </c>
      <c r="D1344" s="16">
        <v>45706</v>
      </c>
      <c r="E1344" s="16">
        <v>45762</v>
      </c>
      <c r="F1344" s="14" t="s">
        <v>3737</v>
      </c>
      <c r="G1344" s="14">
        <v>45973717</v>
      </c>
      <c r="H1344" s="14" t="s">
        <v>3735</v>
      </c>
      <c r="I1344" s="15">
        <v>393.38</v>
      </c>
      <c r="J1344" s="77">
        <v>1</v>
      </c>
      <c r="K1344" s="92"/>
    </row>
    <row r="1345" spans="1:11" ht="20" x14ac:dyDescent="0.25">
      <c r="A1345" s="14" t="s">
        <v>1505</v>
      </c>
      <c r="B1345" s="14" t="s">
        <v>3738</v>
      </c>
      <c r="C1345" s="14"/>
      <c r="D1345" s="16"/>
      <c r="E1345" s="16"/>
      <c r="F1345" s="14" t="s">
        <v>3739</v>
      </c>
      <c r="G1345" s="14" t="s">
        <v>3740</v>
      </c>
      <c r="H1345" s="14" t="s">
        <v>3741</v>
      </c>
      <c r="I1345" s="15"/>
      <c r="J1345" s="77">
        <v>1</v>
      </c>
      <c r="K1345" s="92"/>
    </row>
    <row r="1346" spans="1:11" ht="12.5" x14ac:dyDescent="0.25">
      <c r="A1346" s="14" t="s">
        <v>1505</v>
      </c>
      <c r="B1346" s="14" t="s">
        <v>3738</v>
      </c>
      <c r="C1346" s="14" t="s">
        <v>3443</v>
      </c>
      <c r="D1346" s="16">
        <v>45664</v>
      </c>
      <c r="E1346" s="16">
        <v>45704</v>
      </c>
      <c r="F1346" s="14" t="s">
        <v>3742</v>
      </c>
      <c r="G1346" s="14">
        <v>51441152</v>
      </c>
      <c r="H1346" s="14" t="s">
        <v>3743</v>
      </c>
      <c r="I1346" s="15">
        <v>954</v>
      </c>
      <c r="J1346" s="77">
        <v>1</v>
      </c>
      <c r="K1346" s="92"/>
    </row>
    <row r="1347" spans="1:11" ht="12.5" x14ac:dyDescent="0.25">
      <c r="A1347" s="14" t="s">
        <v>1505</v>
      </c>
      <c r="B1347" s="14" t="s">
        <v>3738</v>
      </c>
      <c r="C1347" s="14" t="s">
        <v>3441</v>
      </c>
      <c r="D1347" s="16">
        <v>45698</v>
      </c>
      <c r="E1347" s="16">
        <v>45704</v>
      </c>
      <c r="F1347" s="14" t="s">
        <v>3744</v>
      </c>
      <c r="G1347" s="14">
        <v>51441152</v>
      </c>
      <c r="H1347" s="14" t="s">
        <v>3743</v>
      </c>
      <c r="I1347" s="15">
        <v>900</v>
      </c>
      <c r="J1347" s="77">
        <v>1</v>
      </c>
      <c r="K1347" s="92"/>
    </row>
    <row r="1348" spans="1:11" ht="12.5" x14ac:dyDescent="0.25">
      <c r="A1348" s="14" t="s">
        <v>1505</v>
      </c>
      <c r="B1348" s="14" t="s">
        <v>3738</v>
      </c>
      <c r="C1348" s="14" t="s">
        <v>3451</v>
      </c>
      <c r="D1348" s="16">
        <v>45722</v>
      </c>
      <c r="E1348" s="16">
        <v>45704</v>
      </c>
      <c r="F1348" s="14" t="s">
        <v>3745</v>
      </c>
      <c r="G1348" s="14">
        <v>51441152</v>
      </c>
      <c r="H1348" s="14" t="s">
        <v>3743</v>
      </c>
      <c r="I1348" s="15">
        <v>936</v>
      </c>
      <c r="J1348" s="77">
        <v>1</v>
      </c>
      <c r="K1348" s="92"/>
    </row>
    <row r="1349" spans="1:11" ht="12.5" x14ac:dyDescent="0.25">
      <c r="A1349" s="14" t="s">
        <v>1505</v>
      </c>
      <c r="B1349" s="14" t="s">
        <v>3738</v>
      </c>
      <c r="C1349" s="14" t="s">
        <v>3746</v>
      </c>
      <c r="D1349" s="16">
        <v>45750</v>
      </c>
      <c r="E1349" s="16">
        <v>45704</v>
      </c>
      <c r="F1349" s="14" t="s">
        <v>3747</v>
      </c>
      <c r="G1349" s="14">
        <v>51441152</v>
      </c>
      <c r="H1349" s="14" t="s">
        <v>3743</v>
      </c>
      <c r="I1349" s="15">
        <v>954</v>
      </c>
      <c r="J1349" s="77">
        <v>1</v>
      </c>
      <c r="K1349" s="92"/>
    </row>
    <row r="1350" spans="1:11" ht="12.5" x14ac:dyDescent="0.25">
      <c r="A1350" s="14" t="s">
        <v>1505</v>
      </c>
      <c r="B1350" s="14" t="s">
        <v>3738</v>
      </c>
      <c r="C1350" s="14" t="s">
        <v>3748</v>
      </c>
      <c r="D1350" s="16">
        <v>45763</v>
      </c>
      <c r="E1350" s="16">
        <v>45704</v>
      </c>
      <c r="F1350" s="14" t="s">
        <v>3749</v>
      </c>
      <c r="G1350" s="14">
        <v>36812170</v>
      </c>
      <c r="H1350" s="14" t="s">
        <v>3565</v>
      </c>
      <c r="I1350" s="15">
        <v>478.75</v>
      </c>
      <c r="J1350" s="77">
        <v>1</v>
      </c>
      <c r="K1350" s="92"/>
    </row>
    <row r="1351" spans="1:11" ht="20" x14ac:dyDescent="0.25">
      <c r="A1351" s="14" t="s">
        <v>1505</v>
      </c>
      <c r="B1351" s="14" t="s">
        <v>3750</v>
      </c>
      <c r="C1351" s="14"/>
      <c r="D1351" s="16"/>
      <c r="E1351" s="16"/>
      <c r="F1351" s="14" t="s">
        <v>3751</v>
      </c>
      <c r="G1351" s="14" t="s">
        <v>3752</v>
      </c>
      <c r="H1351" s="14" t="s">
        <v>3753</v>
      </c>
      <c r="I1351" s="15"/>
      <c r="J1351" s="77">
        <v>1</v>
      </c>
      <c r="K1351" s="92"/>
    </row>
    <row r="1352" spans="1:11" ht="12.5" x14ac:dyDescent="0.25">
      <c r="A1352" s="14" t="s">
        <v>1505</v>
      </c>
      <c r="B1352" s="14" t="s">
        <v>3750</v>
      </c>
      <c r="C1352" s="14" t="s">
        <v>3754</v>
      </c>
      <c r="D1352" s="16">
        <v>45659</v>
      </c>
      <c r="E1352" s="16">
        <v>45688</v>
      </c>
      <c r="F1352" s="14" t="s">
        <v>3755</v>
      </c>
      <c r="G1352" s="14">
        <v>41061594</v>
      </c>
      <c r="H1352" s="14" t="s">
        <v>3756</v>
      </c>
      <c r="I1352" s="15">
        <v>1690</v>
      </c>
      <c r="J1352" s="77">
        <v>1</v>
      </c>
      <c r="K1352" s="92"/>
    </row>
    <row r="1353" spans="1:11" ht="12.5" x14ac:dyDescent="0.25">
      <c r="A1353" s="14" t="s">
        <v>1505</v>
      </c>
      <c r="B1353" s="14" t="s">
        <v>3750</v>
      </c>
      <c r="C1353" s="14" t="s">
        <v>278</v>
      </c>
      <c r="D1353" s="16">
        <v>45659</v>
      </c>
      <c r="E1353" s="16">
        <v>45688</v>
      </c>
      <c r="F1353" s="14" t="s">
        <v>3755</v>
      </c>
      <c r="G1353" s="14">
        <v>41061390</v>
      </c>
      <c r="H1353" s="14" t="s">
        <v>3757</v>
      </c>
      <c r="I1353" s="15">
        <v>1500</v>
      </c>
      <c r="J1353" s="77">
        <v>1</v>
      </c>
      <c r="K1353" s="92"/>
    </row>
    <row r="1354" spans="1:11" ht="12.5" x14ac:dyDescent="0.25">
      <c r="A1354" s="14" t="s">
        <v>1505</v>
      </c>
      <c r="B1354" s="14" t="s">
        <v>3750</v>
      </c>
      <c r="C1354" s="14" t="s">
        <v>3758</v>
      </c>
      <c r="D1354" s="16">
        <v>45659</v>
      </c>
      <c r="E1354" s="16">
        <v>45688</v>
      </c>
      <c r="F1354" s="14" t="s">
        <v>3755</v>
      </c>
      <c r="G1354" s="14">
        <v>41063236</v>
      </c>
      <c r="H1354" s="14" t="s">
        <v>3759</v>
      </c>
      <c r="I1354" s="15">
        <v>949.75</v>
      </c>
      <c r="J1354" s="77">
        <v>1</v>
      </c>
      <c r="K1354" s="92"/>
    </row>
    <row r="1355" spans="1:11" ht="12.5" x14ac:dyDescent="0.25">
      <c r="A1355" s="14" t="s">
        <v>1505</v>
      </c>
      <c r="B1355" s="14" t="s">
        <v>3750</v>
      </c>
      <c r="C1355" s="14" t="s">
        <v>3758</v>
      </c>
      <c r="D1355" s="16">
        <v>45659</v>
      </c>
      <c r="E1355" s="16">
        <v>45762</v>
      </c>
      <c r="F1355" s="14" t="s">
        <v>3755</v>
      </c>
      <c r="G1355" s="14">
        <v>41063236</v>
      </c>
      <c r="H1355" s="14" t="s">
        <v>3759</v>
      </c>
      <c r="I1355" s="15">
        <v>850.25</v>
      </c>
      <c r="J1355" s="77">
        <v>1</v>
      </c>
      <c r="K1355" s="92"/>
    </row>
    <row r="1356" spans="1:11" ht="12.5" x14ac:dyDescent="0.25">
      <c r="A1356" s="14" t="s">
        <v>1505</v>
      </c>
      <c r="B1356" s="14" t="s">
        <v>3750</v>
      </c>
      <c r="C1356" s="14" t="s">
        <v>3760</v>
      </c>
      <c r="D1356" s="16">
        <v>45691</v>
      </c>
      <c r="E1356" s="16">
        <v>45762</v>
      </c>
      <c r="F1356" s="14" t="s">
        <v>3761</v>
      </c>
      <c r="G1356" s="14">
        <v>41061594</v>
      </c>
      <c r="H1356" s="14" t="s">
        <v>3756</v>
      </c>
      <c r="I1356" s="15">
        <v>1837</v>
      </c>
      <c r="J1356" s="77">
        <v>1</v>
      </c>
      <c r="K1356" s="92"/>
    </row>
    <row r="1357" spans="1:11" ht="12.5" x14ac:dyDescent="0.25">
      <c r="A1357" s="14" t="s">
        <v>1505</v>
      </c>
      <c r="B1357" s="14" t="s">
        <v>3750</v>
      </c>
      <c r="C1357" s="14" t="s">
        <v>3465</v>
      </c>
      <c r="D1357" s="16">
        <v>45691</v>
      </c>
      <c r="E1357" s="16">
        <v>45762</v>
      </c>
      <c r="F1357" s="14" t="s">
        <v>3762</v>
      </c>
      <c r="G1357" s="14">
        <v>41061390</v>
      </c>
      <c r="H1357" s="14" t="s">
        <v>3757</v>
      </c>
      <c r="I1357" s="15">
        <v>1452.5</v>
      </c>
      <c r="J1357" s="77">
        <v>1</v>
      </c>
      <c r="K1357" s="92"/>
    </row>
    <row r="1358" spans="1:11" ht="20" x14ac:dyDescent="0.25">
      <c r="A1358" s="14" t="s">
        <v>1505</v>
      </c>
      <c r="B1358" s="14" t="s">
        <v>3763</v>
      </c>
      <c r="C1358" s="14"/>
      <c r="D1358" s="16"/>
      <c r="E1358" s="16"/>
      <c r="F1358" s="14" t="s">
        <v>3764</v>
      </c>
      <c r="G1358" s="14" t="s">
        <v>3765</v>
      </c>
      <c r="H1358" s="14" t="s">
        <v>3766</v>
      </c>
      <c r="I1358" s="15"/>
      <c r="J1358" s="77">
        <v>1</v>
      </c>
      <c r="K1358" s="92"/>
    </row>
    <row r="1359" spans="1:11" ht="20" x14ac:dyDescent="0.25">
      <c r="A1359" s="14" t="s">
        <v>1505</v>
      </c>
      <c r="B1359" s="14" t="s">
        <v>3763</v>
      </c>
      <c r="C1359" s="14" t="s">
        <v>3767</v>
      </c>
      <c r="D1359" s="16">
        <v>45664</v>
      </c>
      <c r="E1359" s="16">
        <v>45698</v>
      </c>
      <c r="F1359" s="14" t="s">
        <v>3768</v>
      </c>
      <c r="G1359" s="14">
        <v>52163105</v>
      </c>
      <c r="H1359" s="14" t="s">
        <v>3769</v>
      </c>
      <c r="I1359" s="15">
        <v>165</v>
      </c>
      <c r="J1359" s="77">
        <v>1</v>
      </c>
      <c r="K1359" s="92"/>
    </row>
    <row r="1360" spans="1:11" ht="20" x14ac:dyDescent="0.25">
      <c r="A1360" s="14" t="s">
        <v>1505</v>
      </c>
      <c r="B1360" s="14" t="s">
        <v>3763</v>
      </c>
      <c r="C1360" s="14"/>
      <c r="D1360" s="16">
        <v>45660</v>
      </c>
      <c r="E1360" s="16">
        <v>45698</v>
      </c>
      <c r="F1360" s="14" t="s">
        <v>3770</v>
      </c>
      <c r="G1360" s="14"/>
      <c r="H1360" s="14" t="s">
        <v>3771</v>
      </c>
      <c r="I1360" s="15">
        <v>412.5</v>
      </c>
      <c r="J1360" s="77">
        <v>1</v>
      </c>
      <c r="K1360" s="92"/>
    </row>
    <row r="1361" spans="1:11" ht="12.5" x14ac:dyDescent="0.25">
      <c r="A1361" s="14" t="s">
        <v>1505</v>
      </c>
      <c r="B1361" s="14" t="s">
        <v>3763</v>
      </c>
      <c r="C1361" s="14" t="s">
        <v>3443</v>
      </c>
      <c r="D1361" s="16">
        <v>45660</v>
      </c>
      <c r="E1361" s="16">
        <v>45698</v>
      </c>
      <c r="F1361" s="14" t="s">
        <v>3772</v>
      </c>
      <c r="G1361" s="14">
        <v>52161579</v>
      </c>
      <c r="H1361" s="14" t="s">
        <v>3773</v>
      </c>
      <c r="I1361" s="15">
        <v>442</v>
      </c>
      <c r="J1361" s="77">
        <v>1</v>
      </c>
      <c r="K1361" s="92"/>
    </row>
    <row r="1362" spans="1:11" ht="12.5" x14ac:dyDescent="0.25">
      <c r="A1362" s="14" t="s">
        <v>1505</v>
      </c>
      <c r="B1362" s="14" t="s">
        <v>3763</v>
      </c>
      <c r="C1362" s="14" t="s">
        <v>3774</v>
      </c>
      <c r="D1362" s="16">
        <v>45665</v>
      </c>
      <c r="E1362" s="16">
        <v>45698</v>
      </c>
      <c r="F1362" s="14" t="s">
        <v>3775</v>
      </c>
      <c r="G1362" s="14">
        <v>51846357</v>
      </c>
      <c r="H1362" s="14" t="s">
        <v>3776</v>
      </c>
      <c r="I1362" s="15">
        <v>105</v>
      </c>
      <c r="J1362" s="77">
        <v>1</v>
      </c>
      <c r="K1362" s="92"/>
    </row>
    <row r="1363" spans="1:11" ht="12.5" x14ac:dyDescent="0.25">
      <c r="A1363" s="14" t="s">
        <v>1505</v>
      </c>
      <c r="B1363" s="14" t="s">
        <v>3763</v>
      </c>
      <c r="C1363" s="14"/>
      <c r="D1363" s="16">
        <v>45666</v>
      </c>
      <c r="E1363" s="16">
        <v>45698</v>
      </c>
      <c r="F1363" s="14" t="s">
        <v>3775</v>
      </c>
      <c r="G1363" s="14"/>
      <c r="H1363" s="14" t="s">
        <v>3776</v>
      </c>
      <c r="I1363" s="15">
        <v>500</v>
      </c>
      <c r="J1363" s="77">
        <v>1</v>
      </c>
      <c r="K1363" s="92"/>
    </row>
    <row r="1364" spans="1:11" ht="20" x14ac:dyDescent="0.25">
      <c r="A1364" s="14" t="s">
        <v>1505</v>
      </c>
      <c r="B1364" s="14" t="s">
        <v>3763</v>
      </c>
      <c r="C1364" s="14" t="s">
        <v>3777</v>
      </c>
      <c r="D1364" s="16">
        <v>45698</v>
      </c>
      <c r="E1364" s="16">
        <v>45698</v>
      </c>
      <c r="F1364" s="14" t="s">
        <v>3778</v>
      </c>
      <c r="G1364" s="14">
        <v>52163105</v>
      </c>
      <c r="H1364" s="14" t="s">
        <v>3769</v>
      </c>
      <c r="I1364" s="15">
        <v>180</v>
      </c>
      <c r="J1364" s="77">
        <v>1</v>
      </c>
      <c r="K1364" s="92"/>
    </row>
    <row r="1365" spans="1:11" ht="20" x14ac:dyDescent="0.25">
      <c r="A1365" s="14" t="s">
        <v>1505</v>
      </c>
      <c r="B1365" s="14" t="s">
        <v>3763</v>
      </c>
      <c r="C1365" s="14"/>
      <c r="D1365" s="16">
        <v>45692</v>
      </c>
      <c r="E1365" s="16">
        <v>45698</v>
      </c>
      <c r="F1365" s="14" t="s">
        <v>3779</v>
      </c>
      <c r="G1365" s="14"/>
      <c r="H1365" s="14" t="s">
        <v>3771</v>
      </c>
      <c r="I1365" s="15">
        <v>405</v>
      </c>
      <c r="J1365" s="77">
        <v>1</v>
      </c>
      <c r="K1365" s="92"/>
    </row>
    <row r="1366" spans="1:11" ht="12.5" x14ac:dyDescent="0.25">
      <c r="A1366" s="14" t="s">
        <v>1505</v>
      </c>
      <c r="B1366" s="14" t="s">
        <v>3763</v>
      </c>
      <c r="C1366" s="14" t="s">
        <v>3438</v>
      </c>
      <c r="D1366" s="16">
        <v>45692</v>
      </c>
      <c r="E1366" s="16">
        <v>45698</v>
      </c>
      <c r="F1366" s="14" t="s">
        <v>3780</v>
      </c>
      <c r="G1366" s="14">
        <v>52161579</v>
      </c>
      <c r="H1366" s="14" t="s">
        <v>3773</v>
      </c>
      <c r="I1366" s="15">
        <v>1465.75</v>
      </c>
      <c r="J1366" s="77">
        <v>1</v>
      </c>
      <c r="K1366" s="92"/>
    </row>
    <row r="1367" spans="1:11" ht="12.5" x14ac:dyDescent="0.25">
      <c r="A1367" s="14" t="s">
        <v>1505</v>
      </c>
      <c r="B1367" s="14" t="s">
        <v>3763</v>
      </c>
      <c r="C1367" s="14" t="s">
        <v>3438</v>
      </c>
      <c r="D1367" s="16">
        <v>45692</v>
      </c>
      <c r="E1367" s="16">
        <v>45762</v>
      </c>
      <c r="F1367" s="14" t="s">
        <v>3780</v>
      </c>
      <c r="G1367" s="14">
        <v>52161579</v>
      </c>
      <c r="H1367" s="14" t="s">
        <v>3773</v>
      </c>
      <c r="I1367" s="15">
        <v>225.75</v>
      </c>
      <c r="J1367" s="77">
        <v>1</v>
      </c>
      <c r="K1367" s="92"/>
    </row>
    <row r="1368" spans="1:11" ht="12.5" x14ac:dyDescent="0.25">
      <c r="A1368" s="14" t="s">
        <v>1505</v>
      </c>
      <c r="B1368" s="14" t="s">
        <v>3763</v>
      </c>
      <c r="C1368" s="14" t="s">
        <v>3465</v>
      </c>
      <c r="D1368" s="16">
        <v>45692</v>
      </c>
      <c r="E1368" s="16">
        <v>45762</v>
      </c>
      <c r="F1368" s="14" t="s">
        <v>3781</v>
      </c>
      <c r="G1368" s="14">
        <v>51846357</v>
      </c>
      <c r="H1368" s="14" t="s">
        <v>3776</v>
      </c>
      <c r="I1368" s="15">
        <v>262.5</v>
      </c>
      <c r="J1368" s="77">
        <v>1</v>
      </c>
      <c r="K1368" s="92"/>
    </row>
    <row r="1369" spans="1:11" ht="12.5" x14ac:dyDescent="0.25">
      <c r="A1369" s="14" t="s">
        <v>1505</v>
      </c>
      <c r="B1369" s="14" t="s">
        <v>3763</v>
      </c>
      <c r="C1369" s="14"/>
      <c r="D1369" s="16">
        <v>45692</v>
      </c>
      <c r="E1369" s="16">
        <v>45762</v>
      </c>
      <c r="F1369" s="14" t="s">
        <v>3781</v>
      </c>
      <c r="G1369" s="14"/>
      <c r="H1369" s="14" t="s">
        <v>3776</v>
      </c>
      <c r="I1369" s="15">
        <v>500</v>
      </c>
      <c r="J1369" s="77">
        <v>1</v>
      </c>
      <c r="K1369" s="92"/>
    </row>
    <row r="1370" spans="1:11" ht="12.5" x14ac:dyDescent="0.25">
      <c r="A1370" s="14" t="s">
        <v>1505</v>
      </c>
      <c r="B1370" s="14" t="s">
        <v>3763</v>
      </c>
      <c r="C1370" s="14" t="s">
        <v>3630</v>
      </c>
      <c r="D1370" s="16">
        <v>45726</v>
      </c>
      <c r="E1370" s="16">
        <v>45762</v>
      </c>
      <c r="F1370" s="14" t="s">
        <v>3782</v>
      </c>
      <c r="G1370" s="14">
        <v>51846357</v>
      </c>
      <c r="H1370" s="14" t="s">
        <v>3783</v>
      </c>
      <c r="I1370" s="15">
        <v>255</v>
      </c>
      <c r="J1370" s="77">
        <v>1</v>
      </c>
      <c r="K1370" s="92"/>
    </row>
    <row r="1371" spans="1:11" ht="12.5" x14ac:dyDescent="0.25">
      <c r="A1371" s="14" t="s">
        <v>1505</v>
      </c>
      <c r="B1371" s="14" t="s">
        <v>3763</v>
      </c>
      <c r="C1371" s="14" t="s">
        <v>3441</v>
      </c>
      <c r="D1371" s="16">
        <v>45723</v>
      </c>
      <c r="E1371" s="16">
        <v>45762</v>
      </c>
      <c r="F1371" s="14" t="s">
        <v>3784</v>
      </c>
      <c r="G1371" s="14">
        <v>52161579</v>
      </c>
      <c r="H1371" s="14" t="s">
        <v>3785</v>
      </c>
      <c r="I1371" s="15">
        <v>1387</v>
      </c>
      <c r="J1371" s="77">
        <v>1</v>
      </c>
      <c r="K1371" s="92"/>
    </row>
    <row r="1372" spans="1:11" ht="20" x14ac:dyDescent="0.25">
      <c r="A1372" s="14" t="s">
        <v>1505</v>
      </c>
      <c r="B1372" s="14" t="s">
        <v>3763</v>
      </c>
      <c r="C1372" s="14" t="s">
        <v>3443</v>
      </c>
      <c r="D1372" s="16">
        <v>45726</v>
      </c>
      <c r="E1372" s="16">
        <v>45762</v>
      </c>
      <c r="F1372" s="14" t="s">
        <v>3786</v>
      </c>
      <c r="G1372" s="14">
        <v>52163105</v>
      </c>
      <c r="H1372" s="14" t="s">
        <v>3769</v>
      </c>
      <c r="I1372" s="15">
        <v>105</v>
      </c>
      <c r="J1372" s="77">
        <v>1</v>
      </c>
      <c r="K1372" s="92"/>
    </row>
    <row r="1373" spans="1:11" ht="20" x14ac:dyDescent="0.25">
      <c r="A1373" s="14" t="s">
        <v>1505</v>
      </c>
      <c r="B1373" s="14" t="s">
        <v>3763</v>
      </c>
      <c r="C1373" s="14"/>
      <c r="D1373" s="16">
        <v>45726</v>
      </c>
      <c r="E1373" s="16">
        <v>45762</v>
      </c>
      <c r="F1373" s="14" t="s">
        <v>3787</v>
      </c>
      <c r="G1373" s="14"/>
      <c r="H1373" s="14" t="s">
        <v>3771</v>
      </c>
      <c r="I1373" s="15">
        <v>555</v>
      </c>
      <c r="J1373" s="77">
        <v>1</v>
      </c>
      <c r="K1373" s="92"/>
    </row>
    <row r="1374" spans="1:11" ht="12.5" x14ac:dyDescent="0.25">
      <c r="A1374" s="14" t="s">
        <v>1505</v>
      </c>
      <c r="B1374" s="14" t="s">
        <v>3763</v>
      </c>
      <c r="C1374" s="14"/>
      <c r="D1374" s="16">
        <v>45723</v>
      </c>
      <c r="E1374" s="16">
        <v>45762</v>
      </c>
      <c r="F1374" s="14" t="s">
        <v>3788</v>
      </c>
      <c r="G1374" s="14"/>
      <c r="H1374" s="14" t="s">
        <v>3776</v>
      </c>
      <c r="I1374" s="15">
        <v>385</v>
      </c>
      <c r="J1374" s="77">
        <v>1</v>
      </c>
      <c r="K1374" s="92"/>
    </row>
    <row r="1375" spans="1:11" ht="20" x14ac:dyDescent="0.25">
      <c r="A1375" s="14" t="s">
        <v>1505</v>
      </c>
      <c r="B1375" s="14" t="s">
        <v>3789</v>
      </c>
      <c r="C1375" s="14"/>
      <c r="D1375" s="16"/>
      <c r="E1375" s="16"/>
      <c r="F1375" s="14" t="s">
        <v>3790</v>
      </c>
      <c r="G1375" s="14" t="s">
        <v>3791</v>
      </c>
      <c r="H1375" s="14" t="s">
        <v>3792</v>
      </c>
      <c r="I1375" s="15"/>
      <c r="J1375" s="77">
        <v>1</v>
      </c>
      <c r="K1375" s="92"/>
    </row>
    <row r="1376" spans="1:11" ht="12.5" x14ac:dyDescent="0.25">
      <c r="A1376" s="14" t="s">
        <v>1505</v>
      </c>
      <c r="B1376" s="14" t="s">
        <v>3789</v>
      </c>
      <c r="C1376" s="14" t="s">
        <v>3793</v>
      </c>
      <c r="D1376" s="16">
        <v>45693</v>
      </c>
      <c r="E1376" s="16">
        <v>45697</v>
      </c>
      <c r="F1376" s="14" t="s">
        <v>3794</v>
      </c>
      <c r="G1376" s="14">
        <v>52374165</v>
      </c>
      <c r="H1376" s="14" t="s">
        <v>3795</v>
      </c>
      <c r="I1376" s="15">
        <v>2200</v>
      </c>
      <c r="J1376" s="77">
        <v>1</v>
      </c>
      <c r="K1376" s="92"/>
    </row>
    <row r="1377" spans="1:11" ht="12.5" x14ac:dyDescent="0.25">
      <c r="A1377" s="14" t="s">
        <v>1505</v>
      </c>
      <c r="B1377" s="14" t="s">
        <v>3789</v>
      </c>
      <c r="C1377" s="14" t="s">
        <v>3796</v>
      </c>
      <c r="D1377" s="16">
        <v>45726</v>
      </c>
      <c r="E1377" s="16">
        <v>45697</v>
      </c>
      <c r="F1377" s="14" t="s">
        <v>3797</v>
      </c>
      <c r="G1377" s="14">
        <v>52374165</v>
      </c>
      <c r="H1377" s="14" t="s">
        <v>3795</v>
      </c>
      <c r="I1377" s="15">
        <v>1157.5</v>
      </c>
      <c r="J1377" s="77">
        <v>1</v>
      </c>
      <c r="K1377" s="92"/>
    </row>
    <row r="1378" spans="1:11" ht="20" x14ac:dyDescent="0.25">
      <c r="A1378" s="14" t="s">
        <v>1505</v>
      </c>
      <c r="B1378" s="14" t="s">
        <v>3798</v>
      </c>
      <c r="C1378" s="14"/>
      <c r="D1378" s="16"/>
      <c r="E1378" s="16"/>
      <c r="F1378" s="14" t="s">
        <v>3799</v>
      </c>
      <c r="G1378" s="14" t="s">
        <v>3800</v>
      </c>
      <c r="H1378" s="14" t="s">
        <v>3801</v>
      </c>
      <c r="I1378" s="15"/>
      <c r="J1378" s="77">
        <v>1</v>
      </c>
      <c r="K1378" s="92"/>
    </row>
    <row r="1379" spans="1:11" ht="20" x14ac:dyDescent="0.25">
      <c r="A1379" s="14" t="s">
        <v>1505</v>
      </c>
      <c r="B1379" s="14" t="s">
        <v>3798</v>
      </c>
      <c r="C1379" s="14" t="s">
        <v>3802</v>
      </c>
      <c r="D1379" s="16">
        <v>45671</v>
      </c>
      <c r="E1379" s="16">
        <v>45707</v>
      </c>
      <c r="F1379" s="14" t="s">
        <v>3803</v>
      </c>
      <c r="G1379" s="14">
        <v>35239476</v>
      </c>
      <c r="H1379" s="14" t="s">
        <v>3804</v>
      </c>
      <c r="I1379" s="15">
        <v>2890</v>
      </c>
      <c r="J1379" s="77">
        <v>1</v>
      </c>
      <c r="K1379" s="92"/>
    </row>
    <row r="1380" spans="1:11" ht="20" x14ac:dyDescent="0.25">
      <c r="A1380" s="14" t="s">
        <v>1505</v>
      </c>
      <c r="B1380" s="14" t="s">
        <v>3798</v>
      </c>
      <c r="C1380" s="14" t="s">
        <v>3805</v>
      </c>
      <c r="D1380" s="16">
        <v>45681</v>
      </c>
      <c r="E1380" s="16">
        <v>45707</v>
      </c>
      <c r="F1380" s="14" t="s">
        <v>3803</v>
      </c>
      <c r="G1380" s="14">
        <v>52101096</v>
      </c>
      <c r="H1380" s="14" t="s">
        <v>3806</v>
      </c>
      <c r="I1380" s="15">
        <v>53.25</v>
      </c>
      <c r="J1380" s="77">
        <v>1</v>
      </c>
      <c r="K1380" s="92"/>
    </row>
    <row r="1381" spans="1:11" ht="20" x14ac:dyDescent="0.25">
      <c r="A1381" s="14" t="s">
        <v>1505</v>
      </c>
      <c r="B1381" s="14" t="s">
        <v>3798</v>
      </c>
      <c r="C1381" s="14" t="s">
        <v>3805</v>
      </c>
      <c r="D1381" s="16">
        <v>45681</v>
      </c>
      <c r="E1381" s="16">
        <v>45768</v>
      </c>
      <c r="F1381" s="14" t="s">
        <v>3803</v>
      </c>
      <c r="G1381" s="14">
        <v>52101096</v>
      </c>
      <c r="H1381" s="14" t="s">
        <v>3806</v>
      </c>
      <c r="I1381" s="15">
        <v>2746.75</v>
      </c>
      <c r="J1381" s="77">
        <v>1</v>
      </c>
      <c r="K1381" s="92"/>
    </row>
    <row r="1382" spans="1:11" ht="20" x14ac:dyDescent="0.25">
      <c r="A1382" s="14" t="s">
        <v>1505</v>
      </c>
      <c r="B1382" s="14" t="s">
        <v>3798</v>
      </c>
      <c r="C1382" s="14" t="s">
        <v>3807</v>
      </c>
      <c r="D1382" s="16">
        <v>45686</v>
      </c>
      <c r="E1382" s="16">
        <v>45768</v>
      </c>
      <c r="F1382" s="14" t="s">
        <v>3808</v>
      </c>
      <c r="G1382" s="14">
        <v>6223524</v>
      </c>
      <c r="H1382" s="14" t="s">
        <v>3809</v>
      </c>
      <c r="I1382" s="15">
        <v>196.5</v>
      </c>
      <c r="J1382" s="77">
        <v>1</v>
      </c>
      <c r="K1382" s="92"/>
    </row>
    <row r="1383" spans="1:11" ht="20" x14ac:dyDescent="0.25">
      <c r="A1383" s="14" t="s">
        <v>1505</v>
      </c>
      <c r="B1383" s="14" t="s">
        <v>3810</v>
      </c>
      <c r="C1383" s="14"/>
      <c r="D1383" s="16"/>
      <c r="E1383" s="16"/>
      <c r="F1383" s="14" t="s">
        <v>3811</v>
      </c>
      <c r="G1383" s="14" t="s">
        <v>3812</v>
      </c>
      <c r="H1383" s="14" t="s">
        <v>3813</v>
      </c>
      <c r="I1383" s="15"/>
      <c r="J1383" s="77">
        <v>1</v>
      </c>
      <c r="K1383" s="92"/>
    </row>
    <row r="1384" spans="1:11" ht="12.5" x14ac:dyDescent="0.25">
      <c r="A1384" s="14" t="s">
        <v>1505</v>
      </c>
      <c r="B1384" s="14" t="s">
        <v>3810</v>
      </c>
      <c r="C1384" s="14" t="s">
        <v>3814</v>
      </c>
      <c r="D1384" s="16">
        <v>45829</v>
      </c>
      <c r="E1384" s="16">
        <v>45705</v>
      </c>
      <c r="F1384" s="14" t="s">
        <v>3815</v>
      </c>
      <c r="G1384" s="14">
        <v>6223524</v>
      </c>
      <c r="H1384" s="14" t="s">
        <v>1528</v>
      </c>
      <c r="I1384" s="15">
        <v>359.41</v>
      </c>
      <c r="J1384" s="77">
        <v>1</v>
      </c>
      <c r="K1384" s="92"/>
    </row>
    <row r="1385" spans="1:11" ht="12.5" x14ac:dyDescent="0.25">
      <c r="A1385" s="14" t="s">
        <v>1505</v>
      </c>
      <c r="B1385" s="14" t="s">
        <v>3810</v>
      </c>
      <c r="C1385" s="14" t="s">
        <v>3816</v>
      </c>
      <c r="D1385" s="16">
        <v>45686</v>
      </c>
      <c r="E1385" s="16">
        <v>45705</v>
      </c>
      <c r="F1385" s="14" t="s">
        <v>3817</v>
      </c>
      <c r="G1385" s="14">
        <v>6223524</v>
      </c>
      <c r="H1385" s="14" t="s">
        <v>1528</v>
      </c>
      <c r="I1385" s="15">
        <v>473.06</v>
      </c>
      <c r="J1385" s="77">
        <v>1</v>
      </c>
      <c r="K1385" s="92"/>
    </row>
    <row r="1386" spans="1:11" ht="12.5" x14ac:dyDescent="0.25">
      <c r="A1386" s="14" t="s">
        <v>1505</v>
      </c>
      <c r="B1386" s="14" t="s">
        <v>3810</v>
      </c>
      <c r="C1386" s="14" t="s">
        <v>3818</v>
      </c>
      <c r="D1386" s="16">
        <v>45788</v>
      </c>
      <c r="E1386" s="16">
        <v>45705</v>
      </c>
      <c r="F1386" s="14" t="s">
        <v>3819</v>
      </c>
      <c r="G1386" s="14">
        <v>46891587</v>
      </c>
      <c r="H1386" s="14" t="s">
        <v>3820</v>
      </c>
      <c r="I1386" s="15">
        <v>797.04</v>
      </c>
      <c r="J1386" s="77">
        <v>1</v>
      </c>
      <c r="K1386" s="92"/>
    </row>
    <row r="1387" spans="1:11" ht="20" x14ac:dyDescent="0.25">
      <c r="A1387" s="14" t="s">
        <v>1505</v>
      </c>
      <c r="B1387" s="14" t="s">
        <v>3810</v>
      </c>
      <c r="C1387" s="14" t="s">
        <v>3821</v>
      </c>
      <c r="D1387" s="16">
        <v>45863</v>
      </c>
      <c r="E1387" s="16">
        <v>45705</v>
      </c>
      <c r="F1387" s="14" t="s">
        <v>3822</v>
      </c>
      <c r="G1387" s="14">
        <v>47930373</v>
      </c>
      <c r="H1387" s="14" t="s">
        <v>3823</v>
      </c>
      <c r="I1387" s="15">
        <v>800</v>
      </c>
      <c r="J1387" s="77">
        <v>1</v>
      </c>
      <c r="K1387" s="92"/>
    </row>
    <row r="1388" spans="1:11" ht="20" x14ac:dyDescent="0.25">
      <c r="A1388" s="14" t="s">
        <v>1505</v>
      </c>
      <c r="B1388" s="14" t="s">
        <v>3810</v>
      </c>
      <c r="C1388" s="14" t="s">
        <v>3824</v>
      </c>
      <c r="D1388" s="16">
        <v>45707</v>
      </c>
      <c r="E1388" s="16">
        <v>45705</v>
      </c>
      <c r="F1388" s="14" t="s">
        <v>3825</v>
      </c>
      <c r="G1388" s="14">
        <v>44483767</v>
      </c>
      <c r="H1388" s="14" t="s">
        <v>3826</v>
      </c>
      <c r="I1388" s="15">
        <v>357.24</v>
      </c>
      <c r="J1388" s="77">
        <v>1</v>
      </c>
      <c r="K1388" s="92"/>
    </row>
    <row r="1389" spans="1:11" ht="20" x14ac:dyDescent="0.25">
      <c r="A1389" s="14" t="s">
        <v>1505</v>
      </c>
      <c r="B1389" s="14" t="s">
        <v>3827</v>
      </c>
      <c r="C1389" s="14"/>
      <c r="D1389" s="16"/>
      <c r="E1389" s="16"/>
      <c r="F1389" s="14" t="s">
        <v>3828</v>
      </c>
      <c r="G1389" s="14" t="s">
        <v>3829</v>
      </c>
      <c r="H1389" s="14" t="s">
        <v>3830</v>
      </c>
      <c r="I1389" s="15"/>
      <c r="J1389" s="77">
        <v>1</v>
      </c>
      <c r="K1389" s="92"/>
    </row>
    <row r="1390" spans="1:11" ht="20" x14ac:dyDescent="0.25">
      <c r="A1390" s="14" t="s">
        <v>1505</v>
      </c>
      <c r="B1390" s="14" t="s">
        <v>3827</v>
      </c>
      <c r="C1390" s="14" t="s">
        <v>3831</v>
      </c>
      <c r="D1390" s="16">
        <v>45670</v>
      </c>
      <c r="E1390" s="16">
        <v>45698</v>
      </c>
      <c r="F1390" s="14" t="s">
        <v>3832</v>
      </c>
      <c r="G1390" s="14">
        <v>54545943</v>
      </c>
      <c r="H1390" s="14" t="s">
        <v>3833</v>
      </c>
      <c r="I1390" s="15">
        <v>1200</v>
      </c>
      <c r="J1390" s="77">
        <v>1</v>
      </c>
      <c r="K1390" s="92"/>
    </row>
    <row r="1391" spans="1:11" ht="12.5" x14ac:dyDescent="0.25">
      <c r="A1391" s="14" t="s">
        <v>1505</v>
      </c>
      <c r="B1391" s="14" t="s">
        <v>3827</v>
      </c>
      <c r="C1391" s="14" t="s">
        <v>3834</v>
      </c>
      <c r="D1391" s="16">
        <v>45673</v>
      </c>
      <c r="E1391" s="16">
        <v>45698</v>
      </c>
      <c r="F1391" s="14" t="s">
        <v>3835</v>
      </c>
      <c r="G1391" s="14">
        <v>35514035</v>
      </c>
      <c r="H1391" s="14" t="s">
        <v>3836</v>
      </c>
      <c r="I1391" s="15">
        <v>282.69</v>
      </c>
      <c r="J1391" s="77">
        <v>1</v>
      </c>
      <c r="K1391" s="92"/>
    </row>
    <row r="1392" spans="1:11" ht="12.5" x14ac:dyDescent="0.25">
      <c r="A1392" s="14" t="s">
        <v>1505</v>
      </c>
      <c r="B1392" s="14" t="s">
        <v>3827</v>
      </c>
      <c r="C1392" s="14" t="s">
        <v>3837</v>
      </c>
      <c r="D1392" s="16">
        <v>45665</v>
      </c>
      <c r="E1392" s="16">
        <v>45698</v>
      </c>
      <c r="F1392" s="14" t="s">
        <v>3838</v>
      </c>
      <c r="G1392" s="14">
        <v>33982155</v>
      </c>
      <c r="H1392" s="14" t="s">
        <v>3839</v>
      </c>
      <c r="I1392" s="15">
        <v>890.65</v>
      </c>
      <c r="J1392" s="77">
        <v>1</v>
      </c>
      <c r="K1392" s="92"/>
    </row>
    <row r="1393" spans="1:11" ht="12.5" x14ac:dyDescent="0.25">
      <c r="A1393" s="14" t="s">
        <v>1505</v>
      </c>
      <c r="B1393" s="14" t="s">
        <v>3827</v>
      </c>
      <c r="C1393" s="14" t="s">
        <v>3754</v>
      </c>
      <c r="D1393" s="16">
        <v>45673</v>
      </c>
      <c r="E1393" s="16">
        <v>45698</v>
      </c>
      <c r="F1393" s="14" t="s">
        <v>3835</v>
      </c>
      <c r="G1393" s="14">
        <v>37481126</v>
      </c>
      <c r="H1393" s="14" t="s">
        <v>3840</v>
      </c>
      <c r="I1393" s="15">
        <v>189.66</v>
      </c>
      <c r="J1393" s="77">
        <v>1</v>
      </c>
      <c r="K1393" s="92"/>
    </row>
    <row r="1394" spans="1:11" ht="12.5" x14ac:dyDescent="0.25">
      <c r="A1394" s="14" t="s">
        <v>1505</v>
      </c>
      <c r="B1394" s="14" t="s">
        <v>3827</v>
      </c>
      <c r="C1394" s="14" t="s">
        <v>3754</v>
      </c>
      <c r="D1394" s="16">
        <v>45673</v>
      </c>
      <c r="E1394" s="16">
        <v>45762</v>
      </c>
      <c r="F1394" s="14" t="s">
        <v>3835</v>
      </c>
      <c r="G1394" s="14">
        <v>37481126</v>
      </c>
      <c r="H1394" s="14" t="s">
        <v>3840</v>
      </c>
      <c r="I1394" s="15">
        <v>788.34</v>
      </c>
      <c r="J1394" s="77">
        <v>1</v>
      </c>
      <c r="K1394" s="92"/>
    </row>
    <row r="1395" spans="1:11" ht="20" x14ac:dyDescent="0.25">
      <c r="A1395" s="14" t="s">
        <v>1505</v>
      </c>
      <c r="B1395" s="14" t="s">
        <v>3827</v>
      </c>
      <c r="C1395" s="14" t="s">
        <v>3841</v>
      </c>
      <c r="D1395" s="16">
        <v>45839</v>
      </c>
      <c r="E1395" s="16">
        <v>45762</v>
      </c>
      <c r="F1395" s="14" t="s">
        <v>3842</v>
      </c>
      <c r="G1395" s="14">
        <v>52021025</v>
      </c>
      <c r="H1395" s="14" t="s">
        <v>3843</v>
      </c>
      <c r="I1395" s="15">
        <v>121.45</v>
      </c>
      <c r="J1395" s="77">
        <v>1</v>
      </c>
      <c r="K1395" s="92"/>
    </row>
    <row r="1396" spans="1:11" ht="20" x14ac:dyDescent="0.25">
      <c r="A1396" s="14" t="s">
        <v>1505</v>
      </c>
      <c r="B1396" s="14" t="s">
        <v>3827</v>
      </c>
      <c r="C1396" s="14" t="s">
        <v>3844</v>
      </c>
      <c r="D1396" s="16">
        <v>45839</v>
      </c>
      <c r="E1396" s="16">
        <v>45762</v>
      </c>
      <c r="F1396" s="14" t="s">
        <v>3845</v>
      </c>
      <c r="G1396" s="14">
        <v>52021025</v>
      </c>
      <c r="H1396" s="14" t="s">
        <v>3846</v>
      </c>
      <c r="I1396" s="15">
        <v>57.87</v>
      </c>
      <c r="J1396" s="77">
        <v>1</v>
      </c>
      <c r="K1396" s="92"/>
    </row>
    <row r="1397" spans="1:11" ht="20" x14ac:dyDescent="0.25">
      <c r="A1397" s="14" t="s">
        <v>1505</v>
      </c>
      <c r="B1397" s="14" t="s">
        <v>3827</v>
      </c>
      <c r="C1397" s="14" t="s">
        <v>3847</v>
      </c>
      <c r="D1397" s="16">
        <v>45839</v>
      </c>
      <c r="E1397" s="16">
        <v>45762</v>
      </c>
      <c r="F1397" s="14" t="s">
        <v>3848</v>
      </c>
      <c r="G1397" s="14">
        <v>52021025</v>
      </c>
      <c r="H1397" s="14" t="s">
        <v>3849</v>
      </c>
      <c r="I1397" s="15">
        <v>71.790000000000006</v>
      </c>
      <c r="J1397" s="77">
        <v>1</v>
      </c>
      <c r="K1397" s="92"/>
    </row>
    <row r="1398" spans="1:11" ht="20" x14ac:dyDescent="0.25">
      <c r="A1398" s="14" t="s">
        <v>1505</v>
      </c>
      <c r="B1398" s="14" t="s">
        <v>3827</v>
      </c>
      <c r="C1398" s="14" t="s">
        <v>3850</v>
      </c>
      <c r="D1398" s="16">
        <v>45839</v>
      </c>
      <c r="E1398" s="16">
        <v>45762</v>
      </c>
      <c r="F1398" s="14" t="s">
        <v>3851</v>
      </c>
      <c r="G1398" s="14">
        <v>52021025</v>
      </c>
      <c r="H1398" s="14" t="s">
        <v>3849</v>
      </c>
      <c r="I1398" s="15">
        <v>211.75</v>
      </c>
      <c r="J1398" s="77">
        <v>1</v>
      </c>
      <c r="K1398" s="92"/>
    </row>
    <row r="1399" spans="1:11" ht="20" x14ac:dyDescent="0.25">
      <c r="A1399" s="14" t="s">
        <v>1505</v>
      </c>
      <c r="B1399" s="14" t="s">
        <v>3827</v>
      </c>
      <c r="C1399" s="14" t="s">
        <v>3852</v>
      </c>
      <c r="D1399" s="16">
        <v>45839</v>
      </c>
      <c r="E1399" s="16">
        <v>45762</v>
      </c>
      <c r="F1399" s="14" t="s">
        <v>3853</v>
      </c>
      <c r="G1399" s="14">
        <v>52021025</v>
      </c>
      <c r="H1399" s="14" t="s">
        <v>3854</v>
      </c>
      <c r="I1399" s="15">
        <v>67.510000000000005</v>
      </c>
      <c r="J1399" s="77">
        <v>1</v>
      </c>
      <c r="K1399" s="92"/>
    </row>
    <row r="1400" spans="1:11" ht="20" x14ac:dyDescent="0.25">
      <c r="A1400" s="14" t="s">
        <v>1505</v>
      </c>
      <c r="B1400" s="14" t="s">
        <v>3827</v>
      </c>
      <c r="C1400" s="14" t="s">
        <v>3855</v>
      </c>
      <c r="D1400" s="16">
        <v>45839</v>
      </c>
      <c r="E1400" s="16">
        <v>45762</v>
      </c>
      <c r="F1400" s="14" t="s">
        <v>3856</v>
      </c>
      <c r="G1400" s="14">
        <v>52021025</v>
      </c>
      <c r="H1400" s="14" t="s">
        <v>3849</v>
      </c>
      <c r="I1400" s="15">
        <v>114.91</v>
      </c>
      <c r="J1400" s="77">
        <v>1</v>
      </c>
      <c r="K1400" s="92"/>
    </row>
    <row r="1401" spans="1:11" ht="20" x14ac:dyDescent="0.25">
      <c r="A1401" s="14" t="s">
        <v>1505</v>
      </c>
      <c r="B1401" s="14" t="s">
        <v>3827</v>
      </c>
      <c r="C1401" s="14" t="s">
        <v>3857</v>
      </c>
      <c r="D1401" s="16">
        <v>45839</v>
      </c>
      <c r="E1401" s="16">
        <v>45762</v>
      </c>
      <c r="F1401" s="14" t="s">
        <v>3858</v>
      </c>
      <c r="G1401" s="14">
        <v>52021025</v>
      </c>
      <c r="H1401" s="14" t="s">
        <v>3849</v>
      </c>
      <c r="I1401" s="15">
        <v>69.58</v>
      </c>
      <c r="J1401" s="77">
        <v>1</v>
      </c>
      <c r="K1401" s="92"/>
    </row>
    <row r="1402" spans="1:11" ht="20" x14ac:dyDescent="0.25">
      <c r="A1402" s="14" t="s">
        <v>1505</v>
      </c>
      <c r="B1402" s="14" t="s">
        <v>3827</v>
      </c>
      <c r="C1402" s="14" t="s">
        <v>3859</v>
      </c>
      <c r="D1402" s="16">
        <v>45839</v>
      </c>
      <c r="E1402" s="16">
        <v>45762</v>
      </c>
      <c r="F1402" s="14" t="s">
        <v>3860</v>
      </c>
      <c r="G1402" s="14">
        <v>52021025</v>
      </c>
      <c r="H1402" s="14" t="s">
        <v>3861</v>
      </c>
      <c r="I1402" s="15">
        <v>73.53</v>
      </c>
      <c r="J1402" s="77">
        <v>1</v>
      </c>
      <c r="K1402" s="92"/>
    </row>
    <row r="1403" spans="1:11" ht="20" x14ac:dyDescent="0.25">
      <c r="A1403" s="14" t="s">
        <v>1505</v>
      </c>
      <c r="B1403" s="14" t="s">
        <v>3827</v>
      </c>
      <c r="C1403" s="14" t="s">
        <v>3862</v>
      </c>
      <c r="D1403" s="16">
        <v>45839</v>
      </c>
      <c r="E1403" s="16">
        <v>45762</v>
      </c>
      <c r="F1403" s="14" t="s">
        <v>3863</v>
      </c>
      <c r="G1403" s="14">
        <v>5201025</v>
      </c>
      <c r="H1403" s="14" t="s">
        <v>3843</v>
      </c>
      <c r="I1403" s="15">
        <v>73.53</v>
      </c>
      <c r="J1403" s="77">
        <v>1</v>
      </c>
      <c r="K1403" s="92"/>
    </row>
    <row r="1404" spans="1:11" ht="20" x14ac:dyDescent="0.25">
      <c r="A1404" s="14" t="s">
        <v>1505</v>
      </c>
      <c r="B1404" s="14" t="s">
        <v>3827</v>
      </c>
      <c r="C1404" s="14" t="s">
        <v>3864</v>
      </c>
      <c r="D1404" s="16">
        <v>45839</v>
      </c>
      <c r="E1404" s="16">
        <v>45762</v>
      </c>
      <c r="F1404" s="14" t="s">
        <v>3865</v>
      </c>
      <c r="G1404" s="14">
        <v>54545943</v>
      </c>
      <c r="H1404" s="14" t="s">
        <v>3833</v>
      </c>
      <c r="I1404" s="15">
        <v>912.74</v>
      </c>
      <c r="J1404" s="77">
        <v>1</v>
      </c>
      <c r="K1404" s="92"/>
    </row>
    <row r="1405" spans="1:11" ht="20" x14ac:dyDescent="0.25">
      <c r="A1405" s="14" t="s">
        <v>1505</v>
      </c>
      <c r="B1405" s="14" t="s">
        <v>3866</v>
      </c>
      <c r="C1405" s="14"/>
      <c r="D1405" s="16"/>
      <c r="E1405" s="16"/>
      <c r="F1405" s="14" t="s">
        <v>3867</v>
      </c>
      <c r="G1405" s="14" t="s">
        <v>3868</v>
      </c>
      <c r="H1405" s="14" t="s">
        <v>3869</v>
      </c>
      <c r="I1405" s="15"/>
      <c r="J1405" s="77">
        <v>1</v>
      </c>
      <c r="K1405" s="92"/>
    </row>
    <row r="1406" spans="1:11" ht="12.5" x14ac:dyDescent="0.25">
      <c r="A1406" s="14" t="s">
        <v>1505</v>
      </c>
      <c r="B1406" s="14" t="s">
        <v>3866</v>
      </c>
      <c r="C1406" s="14" t="s">
        <v>3870</v>
      </c>
      <c r="D1406" s="16">
        <v>45741</v>
      </c>
      <c r="E1406" s="16">
        <v>45697</v>
      </c>
      <c r="F1406" s="14" t="s">
        <v>3871</v>
      </c>
      <c r="G1406" s="14">
        <v>36849880</v>
      </c>
      <c r="H1406" s="14" t="s">
        <v>3872</v>
      </c>
      <c r="I1406" s="15">
        <v>1502.93</v>
      </c>
      <c r="J1406" s="77">
        <v>1</v>
      </c>
      <c r="K1406" s="92"/>
    </row>
    <row r="1407" spans="1:11" ht="12.5" x14ac:dyDescent="0.25">
      <c r="A1407" s="14" t="s">
        <v>1505</v>
      </c>
      <c r="B1407" s="14" t="s">
        <v>3866</v>
      </c>
      <c r="C1407" s="14" t="s">
        <v>3873</v>
      </c>
      <c r="D1407" s="16">
        <v>45726</v>
      </c>
      <c r="E1407" s="16">
        <v>45697</v>
      </c>
      <c r="F1407" s="14" t="s">
        <v>3874</v>
      </c>
      <c r="G1407" s="14">
        <v>50255444</v>
      </c>
      <c r="H1407" s="14" t="s">
        <v>3875</v>
      </c>
      <c r="I1407" s="15">
        <v>41.14</v>
      </c>
      <c r="J1407" s="77">
        <v>1</v>
      </c>
      <c r="K1407" s="92"/>
    </row>
    <row r="1408" spans="1:11" ht="12.5" x14ac:dyDescent="0.25">
      <c r="A1408" s="14" t="s">
        <v>1505</v>
      </c>
      <c r="B1408" s="14" t="s">
        <v>3866</v>
      </c>
      <c r="C1408" s="14" t="s">
        <v>3876</v>
      </c>
      <c r="D1408" s="16">
        <v>45756</v>
      </c>
      <c r="E1408" s="16">
        <v>45697</v>
      </c>
      <c r="F1408" s="14" t="s">
        <v>3877</v>
      </c>
      <c r="G1408" s="14">
        <v>50255444</v>
      </c>
      <c r="H1408" s="14" t="s">
        <v>3875</v>
      </c>
      <c r="I1408" s="15">
        <v>82.27</v>
      </c>
      <c r="J1408" s="77">
        <v>1</v>
      </c>
      <c r="K1408" s="92"/>
    </row>
    <row r="1409" spans="1:11" ht="12.5" x14ac:dyDescent="0.25">
      <c r="A1409" s="14" t="s">
        <v>1505</v>
      </c>
      <c r="B1409" s="14" t="s">
        <v>3866</v>
      </c>
      <c r="C1409" s="14" t="s">
        <v>3878</v>
      </c>
      <c r="D1409" s="16">
        <v>45685</v>
      </c>
      <c r="E1409" s="16">
        <v>45697</v>
      </c>
      <c r="F1409" s="14" t="s">
        <v>3879</v>
      </c>
      <c r="G1409" s="14">
        <v>31579183</v>
      </c>
      <c r="H1409" s="14" t="s">
        <v>3880</v>
      </c>
      <c r="I1409" s="15">
        <v>634.41999999999996</v>
      </c>
      <c r="J1409" s="77">
        <v>1</v>
      </c>
      <c r="K1409" s="92"/>
    </row>
    <row r="1410" spans="1:11" ht="20" x14ac:dyDescent="0.25">
      <c r="A1410" s="14" t="s">
        <v>1505</v>
      </c>
      <c r="B1410" s="14" t="s">
        <v>3866</v>
      </c>
      <c r="C1410" s="14" t="s">
        <v>3881</v>
      </c>
      <c r="D1410" s="16">
        <v>45733</v>
      </c>
      <c r="E1410" s="16">
        <v>45697</v>
      </c>
      <c r="F1410" s="14" t="s">
        <v>3882</v>
      </c>
      <c r="G1410" s="14" t="s">
        <v>3883</v>
      </c>
      <c r="H1410" s="14" t="s">
        <v>3884</v>
      </c>
      <c r="I1410" s="15">
        <v>255.49</v>
      </c>
      <c r="J1410" s="77">
        <v>1</v>
      </c>
      <c r="K1410" s="92"/>
    </row>
    <row r="1411" spans="1:11" ht="20" x14ac:dyDescent="0.25">
      <c r="A1411" s="14" t="s">
        <v>1505</v>
      </c>
      <c r="B1411" s="14" t="s">
        <v>3885</v>
      </c>
      <c r="C1411" s="14"/>
      <c r="D1411" s="16"/>
      <c r="E1411" s="16"/>
      <c r="F1411" s="14" t="s">
        <v>3886</v>
      </c>
      <c r="G1411" s="14" t="s">
        <v>3887</v>
      </c>
      <c r="H1411" s="14" t="s">
        <v>3888</v>
      </c>
      <c r="I1411" s="15"/>
      <c r="J1411" s="77">
        <v>1</v>
      </c>
      <c r="K1411" s="92"/>
    </row>
    <row r="1412" spans="1:11" ht="12.5" x14ac:dyDescent="0.25">
      <c r="A1412" s="14" t="s">
        <v>1505</v>
      </c>
      <c r="B1412" s="14" t="s">
        <v>3885</v>
      </c>
      <c r="C1412" s="14" t="s">
        <v>3889</v>
      </c>
      <c r="D1412" s="16">
        <v>45674</v>
      </c>
      <c r="E1412" s="16">
        <v>45698</v>
      </c>
      <c r="F1412" s="14" t="s">
        <v>3890</v>
      </c>
      <c r="G1412" s="14">
        <v>34153136</v>
      </c>
      <c r="H1412" s="14" t="s">
        <v>3891</v>
      </c>
      <c r="I1412" s="15">
        <v>467.4</v>
      </c>
      <c r="J1412" s="77">
        <v>1</v>
      </c>
      <c r="K1412" s="92"/>
    </row>
    <row r="1413" spans="1:11" ht="12.5" x14ac:dyDescent="0.25">
      <c r="A1413" s="14" t="s">
        <v>1505</v>
      </c>
      <c r="B1413" s="14" t="s">
        <v>3885</v>
      </c>
      <c r="C1413" s="14" t="s">
        <v>3892</v>
      </c>
      <c r="D1413" s="16">
        <v>45666</v>
      </c>
      <c r="E1413" s="16">
        <v>45698</v>
      </c>
      <c r="F1413" s="14" t="s">
        <v>3893</v>
      </c>
      <c r="G1413" s="14">
        <v>312355</v>
      </c>
      <c r="H1413" s="14" t="s">
        <v>3894</v>
      </c>
      <c r="I1413" s="15">
        <v>440</v>
      </c>
      <c r="J1413" s="77">
        <v>1</v>
      </c>
      <c r="K1413" s="92"/>
    </row>
    <row r="1414" spans="1:11" ht="12.5" x14ac:dyDescent="0.25">
      <c r="A1414" s="14" t="s">
        <v>1505</v>
      </c>
      <c r="B1414" s="14" t="s">
        <v>3885</v>
      </c>
      <c r="C1414" s="14" t="s">
        <v>3895</v>
      </c>
      <c r="D1414" s="16">
        <v>45659</v>
      </c>
      <c r="E1414" s="16">
        <v>45698</v>
      </c>
      <c r="F1414" s="14" t="s">
        <v>3893</v>
      </c>
      <c r="G1414" s="14">
        <v>52819027</v>
      </c>
      <c r="H1414" s="14" t="s">
        <v>3896</v>
      </c>
      <c r="I1414" s="15">
        <v>1027.5</v>
      </c>
      <c r="J1414" s="77">
        <v>1</v>
      </c>
      <c r="K1414" s="92"/>
    </row>
    <row r="1415" spans="1:11" ht="12.5" x14ac:dyDescent="0.25">
      <c r="A1415" s="14" t="s">
        <v>1505</v>
      </c>
      <c r="B1415" s="14" t="s">
        <v>3885</v>
      </c>
      <c r="C1415" s="14" t="s">
        <v>3897</v>
      </c>
      <c r="D1415" s="16">
        <v>45696</v>
      </c>
      <c r="E1415" s="16">
        <v>45698</v>
      </c>
      <c r="F1415" s="14" t="s">
        <v>3898</v>
      </c>
      <c r="G1415" s="14">
        <v>312355</v>
      </c>
      <c r="H1415" s="14" t="s">
        <v>3894</v>
      </c>
      <c r="I1415" s="15">
        <v>440</v>
      </c>
      <c r="J1415" s="77">
        <v>1</v>
      </c>
      <c r="K1415" s="92"/>
    </row>
    <row r="1416" spans="1:11" ht="12.5" x14ac:dyDescent="0.25">
      <c r="A1416" s="14" t="s">
        <v>1505</v>
      </c>
      <c r="B1416" s="14" t="s">
        <v>3885</v>
      </c>
      <c r="C1416" s="14" t="s">
        <v>3899</v>
      </c>
      <c r="D1416" s="16">
        <v>45690</v>
      </c>
      <c r="E1416" s="16">
        <v>45698</v>
      </c>
      <c r="F1416" s="14" t="s">
        <v>3898</v>
      </c>
      <c r="G1416" s="14">
        <v>36680397</v>
      </c>
      <c r="H1416" s="14" t="s">
        <v>3488</v>
      </c>
      <c r="I1416" s="15">
        <v>111.1</v>
      </c>
      <c r="J1416" s="77">
        <v>1</v>
      </c>
      <c r="K1416" s="92"/>
    </row>
    <row r="1417" spans="1:11" ht="12.5" x14ac:dyDescent="0.25">
      <c r="A1417" s="14" t="s">
        <v>1505</v>
      </c>
      <c r="B1417" s="14" t="s">
        <v>3885</v>
      </c>
      <c r="C1417" s="14" t="s">
        <v>3899</v>
      </c>
      <c r="D1417" s="16">
        <v>45690</v>
      </c>
      <c r="E1417" s="16">
        <v>45762</v>
      </c>
      <c r="F1417" s="14" t="s">
        <v>3898</v>
      </c>
      <c r="G1417" s="14">
        <v>36680397</v>
      </c>
      <c r="H1417" s="14" t="s">
        <v>3488</v>
      </c>
      <c r="I1417" s="15">
        <v>578.9</v>
      </c>
      <c r="J1417" s="77">
        <v>1</v>
      </c>
      <c r="K1417" s="92"/>
    </row>
    <row r="1418" spans="1:11" ht="12.5" x14ac:dyDescent="0.25">
      <c r="A1418" s="14" t="s">
        <v>1505</v>
      </c>
      <c r="B1418" s="14" t="s">
        <v>3885</v>
      </c>
      <c r="C1418" s="14" t="s">
        <v>3900</v>
      </c>
      <c r="D1418" s="16">
        <v>45702</v>
      </c>
      <c r="E1418" s="16">
        <v>45762</v>
      </c>
      <c r="F1418" s="14" t="s">
        <v>3898</v>
      </c>
      <c r="G1418" s="14">
        <v>52819027</v>
      </c>
      <c r="H1418" s="14" t="s">
        <v>3896</v>
      </c>
      <c r="I1418" s="15">
        <v>1155</v>
      </c>
      <c r="J1418" s="77">
        <v>1</v>
      </c>
      <c r="K1418" s="92"/>
    </row>
    <row r="1419" spans="1:11" ht="12.5" x14ac:dyDescent="0.25">
      <c r="A1419" s="14" t="s">
        <v>1505</v>
      </c>
      <c r="B1419" s="14" t="s">
        <v>3885</v>
      </c>
      <c r="C1419" s="14" t="s">
        <v>3640</v>
      </c>
      <c r="D1419" s="16">
        <v>45726</v>
      </c>
      <c r="E1419" s="16">
        <v>45762</v>
      </c>
      <c r="F1419" s="14" t="s">
        <v>3901</v>
      </c>
      <c r="G1419" s="14">
        <v>312355</v>
      </c>
      <c r="H1419" s="14" t="s">
        <v>3894</v>
      </c>
      <c r="I1419" s="15">
        <v>77.099999999999994</v>
      </c>
      <c r="J1419" s="77">
        <v>1</v>
      </c>
      <c r="K1419" s="92"/>
    </row>
    <row r="1420" spans="1:11" ht="12.5" x14ac:dyDescent="0.25">
      <c r="A1420" s="14" t="s">
        <v>1505</v>
      </c>
      <c r="B1420" s="14" t="s">
        <v>3885</v>
      </c>
      <c r="C1420" s="14" t="s">
        <v>3465</v>
      </c>
      <c r="D1420" s="16">
        <v>45754</v>
      </c>
      <c r="E1420" s="16">
        <v>45762</v>
      </c>
      <c r="F1420" s="14" t="s">
        <v>3902</v>
      </c>
      <c r="G1420" s="14">
        <v>47656824</v>
      </c>
      <c r="H1420" s="14" t="s">
        <v>3903</v>
      </c>
      <c r="I1420" s="15">
        <v>675</v>
      </c>
      <c r="J1420" s="77">
        <v>1</v>
      </c>
      <c r="K1420" s="92"/>
    </row>
    <row r="1421" spans="1:11" ht="20" x14ac:dyDescent="0.25">
      <c r="A1421" s="14" t="s">
        <v>1505</v>
      </c>
      <c r="B1421" s="14" t="s">
        <v>3904</v>
      </c>
      <c r="C1421" s="14"/>
      <c r="D1421" s="16"/>
      <c r="E1421" s="16"/>
      <c r="F1421" s="14" t="s">
        <v>3905</v>
      </c>
      <c r="G1421" s="14">
        <v>3079747</v>
      </c>
      <c r="H1421" s="14" t="s">
        <v>3906</v>
      </c>
      <c r="I1421" s="15"/>
      <c r="J1421" s="77">
        <v>1</v>
      </c>
      <c r="K1421" s="92"/>
    </row>
    <row r="1422" spans="1:11" ht="12.5" x14ac:dyDescent="0.25">
      <c r="A1422" s="14" t="s">
        <v>1505</v>
      </c>
      <c r="B1422" s="14" t="s">
        <v>3904</v>
      </c>
      <c r="C1422" s="14" t="s">
        <v>3907</v>
      </c>
      <c r="D1422" s="16">
        <v>45672</v>
      </c>
      <c r="E1422" s="16">
        <v>45698</v>
      </c>
      <c r="F1422" s="14" t="s">
        <v>3908</v>
      </c>
      <c r="G1422" s="14">
        <v>250167</v>
      </c>
      <c r="H1422" s="14" t="s">
        <v>3909</v>
      </c>
      <c r="I1422" s="15">
        <v>808</v>
      </c>
      <c r="J1422" s="77">
        <v>1</v>
      </c>
      <c r="K1422" s="92"/>
    </row>
    <row r="1423" spans="1:11" ht="12.5" x14ac:dyDescent="0.25">
      <c r="A1423" s="14" t="s">
        <v>1505</v>
      </c>
      <c r="B1423" s="14" t="s">
        <v>3904</v>
      </c>
      <c r="C1423" s="14" t="s">
        <v>3465</v>
      </c>
      <c r="D1423" s="16">
        <v>45706</v>
      </c>
      <c r="E1423" s="16">
        <v>45698</v>
      </c>
      <c r="F1423" s="14" t="s">
        <v>3910</v>
      </c>
      <c r="G1423" s="14">
        <v>250167</v>
      </c>
      <c r="H1423" s="14" t="s">
        <v>3909</v>
      </c>
      <c r="I1423" s="15">
        <v>1040</v>
      </c>
      <c r="J1423" s="77">
        <v>1</v>
      </c>
      <c r="K1423" s="92"/>
    </row>
    <row r="1424" spans="1:11" ht="12.5" x14ac:dyDescent="0.25">
      <c r="A1424" s="14" t="s">
        <v>1505</v>
      </c>
      <c r="B1424" s="14" t="s">
        <v>3904</v>
      </c>
      <c r="C1424" s="14" t="s">
        <v>3465</v>
      </c>
      <c r="D1424" s="16">
        <v>45706</v>
      </c>
      <c r="E1424" s="16">
        <v>45698</v>
      </c>
      <c r="F1424" s="14" t="s">
        <v>3911</v>
      </c>
      <c r="G1424" s="14">
        <v>226390</v>
      </c>
      <c r="H1424" s="14" t="s">
        <v>3912</v>
      </c>
      <c r="I1424" s="15">
        <v>400</v>
      </c>
      <c r="J1424" s="77">
        <v>1</v>
      </c>
      <c r="K1424" s="92"/>
    </row>
    <row r="1425" spans="1:11" ht="12.5" x14ac:dyDescent="0.25">
      <c r="A1425" s="14" t="s">
        <v>1505</v>
      </c>
      <c r="B1425" s="14" t="s">
        <v>3904</v>
      </c>
      <c r="C1425" s="14" t="s">
        <v>3913</v>
      </c>
      <c r="D1425" s="16">
        <v>45729</v>
      </c>
      <c r="E1425" s="16">
        <v>45698</v>
      </c>
      <c r="F1425" s="14" t="s">
        <v>3914</v>
      </c>
      <c r="G1425" s="14">
        <v>226402</v>
      </c>
      <c r="H1425" s="14" t="s">
        <v>3915</v>
      </c>
      <c r="I1425" s="15">
        <v>219.25</v>
      </c>
      <c r="J1425" s="77">
        <v>1</v>
      </c>
      <c r="K1425" s="92"/>
    </row>
    <row r="1426" spans="1:11" ht="12.5" x14ac:dyDescent="0.25">
      <c r="A1426" s="14" t="s">
        <v>1505</v>
      </c>
      <c r="B1426" s="14" t="s">
        <v>3904</v>
      </c>
      <c r="C1426" s="14" t="s">
        <v>3913</v>
      </c>
      <c r="D1426" s="16">
        <v>45729</v>
      </c>
      <c r="E1426" s="16">
        <v>45762</v>
      </c>
      <c r="F1426" s="14" t="s">
        <v>3914</v>
      </c>
      <c r="G1426" s="14">
        <v>226402</v>
      </c>
      <c r="H1426" s="14" t="s">
        <v>3915</v>
      </c>
      <c r="I1426" s="15">
        <v>30.75</v>
      </c>
      <c r="J1426" s="77">
        <v>1</v>
      </c>
      <c r="K1426" s="92"/>
    </row>
    <row r="1427" spans="1:11" ht="12.5" x14ac:dyDescent="0.25">
      <c r="A1427" s="14" t="s">
        <v>1505</v>
      </c>
      <c r="B1427" s="14" t="s">
        <v>3904</v>
      </c>
      <c r="C1427" s="14" t="s">
        <v>3916</v>
      </c>
      <c r="D1427" s="16">
        <v>45707</v>
      </c>
      <c r="E1427" s="16">
        <v>45762</v>
      </c>
      <c r="F1427" s="14" t="s">
        <v>3917</v>
      </c>
      <c r="G1427" s="14">
        <v>52195244</v>
      </c>
      <c r="H1427" s="14" t="s">
        <v>3918</v>
      </c>
      <c r="I1427" s="15">
        <v>74</v>
      </c>
      <c r="J1427" s="77">
        <v>1</v>
      </c>
      <c r="K1427" s="92"/>
    </row>
    <row r="1428" spans="1:11" ht="12.5" x14ac:dyDescent="0.25">
      <c r="A1428" s="14" t="s">
        <v>1505</v>
      </c>
      <c r="B1428" s="14" t="s">
        <v>3904</v>
      </c>
      <c r="C1428" s="14" t="s">
        <v>3919</v>
      </c>
      <c r="D1428" s="16">
        <v>45716</v>
      </c>
      <c r="E1428" s="16">
        <v>45762</v>
      </c>
      <c r="F1428" s="14" t="s">
        <v>3920</v>
      </c>
      <c r="G1428" s="14">
        <v>52195244</v>
      </c>
      <c r="H1428" s="14" t="s">
        <v>3918</v>
      </c>
      <c r="I1428" s="15">
        <v>280</v>
      </c>
      <c r="J1428" s="77">
        <v>1</v>
      </c>
      <c r="K1428" s="92"/>
    </row>
    <row r="1429" spans="1:11" ht="20" x14ac:dyDescent="0.25">
      <c r="A1429" s="14" t="s">
        <v>1505</v>
      </c>
      <c r="B1429" s="14" t="s">
        <v>3904</v>
      </c>
      <c r="C1429" s="14" t="s">
        <v>3467</v>
      </c>
      <c r="D1429" s="16">
        <v>45706</v>
      </c>
      <c r="E1429" s="16">
        <v>45762</v>
      </c>
      <c r="F1429" s="14" t="s">
        <v>3921</v>
      </c>
      <c r="G1429" s="14">
        <v>250167</v>
      </c>
      <c r="H1429" s="14" t="s">
        <v>3909</v>
      </c>
      <c r="I1429" s="15">
        <v>322</v>
      </c>
      <c r="J1429" s="77">
        <v>1</v>
      </c>
      <c r="K1429" s="92"/>
    </row>
    <row r="1430" spans="1:11" ht="12.5" x14ac:dyDescent="0.25">
      <c r="A1430" s="14" t="s">
        <v>1505</v>
      </c>
      <c r="B1430" s="14" t="s">
        <v>3904</v>
      </c>
      <c r="C1430" s="14" t="s">
        <v>3922</v>
      </c>
      <c r="D1430" s="16">
        <v>45729</v>
      </c>
      <c r="E1430" s="16">
        <v>45762</v>
      </c>
      <c r="F1430" s="14" t="s">
        <v>3923</v>
      </c>
      <c r="G1430" s="14">
        <v>35774282</v>
      </c>
      <c r="H1430" s="14" t="s">
        <v>3924</v>
      </c>
      <c r="I1430" s="15">
        <v>218.88</v>
      </c>
      <c r="J1430" s="77">
        <v>1</v>
      </c>
      <c r="K1430" s="92"/>
    </row>
    <row r="1431" spans="1:11" ht="12.5" x14ac:dyDescent="0.25">
      <c r="A1431" s="14" t="s">
        <v>1505</v>
      </c>
      <c r="B1431" s="14" t="s">
        <v>3904</v>
      </c>
      <c r="C1431" s="14" t="s">
        <v>3925</v>
      </c>
      <c r="D1431" s="16">
        <v>45729</v>
      </c>
      <c r="E1431" s="16">
        <v>45762</v>
      </c>
      <c r="F1431" s="14" t="s">
        <v>3923</v>
      </c>
      <c r="G1431" s="14">
        <v>35774282</v>
      </c>
      <c r="H1431" s="14" t="s">
        <v>3924</v>
      </c>
      <c r="I1431" s="15">
        <v>185.04</v>
      </c>
      <c r="J1431" s="77">
        <v>1</v>
      </c>
      <c r="K1431" s="92"/>
    </row>
    <row r="1432" spans="1:11" ht="12.5" x14ac:dyDescent="0.25">
      <c r="A1432" s="14" t="s">
        <v>1505</v>
      </c>
      <c r="B1432" s="14" t="s">
        <v>3904</v>
      </c>
      <c r="C1432" s="14" t="s">
        <v>3926</v>
      </c>
      <c r="D1432" s="16">
        <v>45700</v>
      </c>
      <c r="E1432" s="16">
        <v>45762</v>
      </c>
      <c r="F1432" s="14" t="s">
        <v>3927</v>
      </c>
      <c r="G1432" s="14">
        <v>36416738</v>
      </c>
      <c r="H1432" s="14" t="s">
        <v>3510</v>
      </c>
      <c r="I1432" s="15">
        <v>759.6</v>
      </c>
      <c r="J1432" s="77">
        <v>1</v>
      </c>
      <c r="K1432" s="92"/>
    </row>
    <row r="1433" spans="1:11" ht="12.5" x14ac:dyDescent="0.25">
      <c r="A1433" s="14" t="s">
        <v>1505</v>
      </c>
      <c r="B1433" s="14" t="s">
        <v>3904</v>
      </c>
      <c r="C1433" s="14" t="s">
        <v>3467</v>
      </c>
      <c r="D1433" s="16">
        <v>45701</v>
      </c>
      <c r="E1433" s="16">
        <v>45762</v>
      </c>
      <c r="F1433" s="14" t="s">
        <v>3928</v>
      </c>
      <c r="G1433" s="14">
        <v>226390</v>
      </c>
      <c r="H1433" s="14" t="s">
        <v>3912</v>
      </c>
      <c r="I1433" s="15">
        <v>300</v>
      </c>
      <c r="J1433" s="77">
        <v>1</v>
      </c>
      <c r="K1433" s="92"/>
    </row>
    <row r="1434" spans="1:11" ht="12.5" x14ac:dyDescent="0.25">
      <c r="A1434" s="14" t="s">
        <v>1505</v>
      </c>
      <c r="B1434" s="14" t="s">
        <v>3904</v>
      </c>
      <c r="C1434" s="14" t="s">
        <v>3929</v>
      </c>
      <c r="D1434" s="16">
        <v>45729</v>
      </c>
      <c r="E1434" s="16">
        <v>45762</v>
      </c>
      <c r="F1434" s="14" t="s">
        <v>3930</v>
      </c>
      <c r="G1434" s="14">
        <v>226402</v>
      </c>
      <c r="H1434" s="14" t="s">
        <v>3915</v>
      </c>
      <c r="I1434" s="15">
        <v>296.98</v>
      </c>
      <c r="J1434" s="77">
        <v>1</v>
      </c>
      <c r="K1434" s="92"/>
    </row>
    <row r="1435" spans="1:11" ht="20" x14ac:dyDescent="0.25">
      <c r="A1435" s="14" t="s">
        <v>1505</v>
      </c>
      <c r="B1435" s="14" t="s">
        <v>3931</v>
      </c>
      <c r="C1435" s="14"/>
      <c r="D1435" s="16"/>
      <c r="E1435" s="16"/>
      <c r="F1435" s="14" t="s">
        <v>3932</v>
      </c>
      <c r="G1435" s="14" t="s">
        <v>3933</v>
      </c>
      <c r="H1435" s="14" t="s">
        <v>3934</v>
      </c>
      <c r="I1435" s="15"/>
      <c r="J1435" s="77">
        <v>1</v>
      </c>
      <c r="K1435" s="92"/>
    </row>
    <row r="1436" spans="1:11" ht="12.5" x14ac:dyDescent="0.25">
      <c r="A1436" s="14" t="s">
        <v>1505</v>
      </c>
      <c r="B1436" s="14" t="s">
        <v>3931</v>
      </c>
      <c r="C1436" s="14" t="s">
        <v>3460</v>
      </c>
      <c r="D1436" s="16">
        <v>45659</v>
      </c>
      <c r="E1436" s="16">
        <v>45698</v>
      </c>
      <c r="F1436" s="14" t="s">
        <v>3935</v>
      </c>
      <c r="G1436" s="14">
        <v>55148531</v>
      </c>
      <c r="H1436" s="14" t="s">
        <v>3936</v>
      </c>
      <c r="I1436" s="15">
        <v>585</v>
      </c>
      <c r="J1436" s="77">
        <v>1</v>
      </c>
      <c r="K1436" s="92"/>
    </row>
    <row r="1437" spans="1:11" ht="20" x14ac:dyDescent="0.25">
      <c r="A1437" s="14" t="s">
        <v>1505</v>
      </c>
      <c r="B1437" s="14" t="s">
        <v>3931</v>
      </c>
      <c r="C1437" s="14" t="s">
        <v>3937</v>
      </c>
      <c r="D1437" s="16">
        <v>45660</v>
      </c>
      <c r="E1437" s="16">
        <v>45698</v>
      </c>
      <c r="F1437" s="14" t="s">
        <v>3938</v>
      </c>
      <c r="G1437" s="14">
        <v>161551</v>
      </c>
      <c r="H1437" s="14" t="s">
        <v>3939</v>
      </c>
      <c r="I1437" s="15">
        <v>630</v>
      </c>
      <c r="J1437" s="77">
        <v>1</v>
      </c>
      <c r="K1437" s="92"/>
    </row>
    <row r="1438" spans="1:11" ht="20" x14ac:dyDescent="0.25">
      <c r="A1438" s="14" t="s">
        <v>1505</v>
      </c>
      <c r="B1438" s="14" t="s">
        <v>3931</v>
      </c>
      <c r="C1438" s="14" t="s">
        <v>3940</v>
      </c>
      <c r="D1438" s="16">
        <v>45664</v>
      </c>
      <c r="E1438" s="16">
        <v>45698</v>
      </c>
      <c r="F1438" s="14" t="s">
        <v>3941</v>
      </c>
      <c r="G1438" s="14">
        <v>51192225</v>
      </c>
      <c r="H1438" s="14" t="s">
        <v>3942</v>
      </c>
      <c r="I1438" s="15">
        <v>277.5</v>
      </c>
      <c r="J1438" s="77">
        <v>1</v>
      </c>
      <c r="K1438" s="92"/>
    </row>
    <row r="1439" spans="1:11" ht="12.5" x14ac:dyDescent="0.25">
      <c r="A1439" s="14" t="s">
        <v>1505</v>
      </c>
      <c r="B1439" s="14" t="s">
        <v>3931</v>
      </c>
      <c r="C1439" s="14" t="s">
        <v>3943</v>
      </c>
      <c r="D1439" s="16">
        <v>45667</v>
      </c>
      <c r="E1439" s="16">
        <v>45698</v>
      </c>
      <c r="F1439" s="14" t="s">
        <v>3944</v>
      </c>
      <c r="G1439" s="14">
        <v>0</v>
      </c>
      <c r="H1439" s="14" t="s">
        <v>3945</v>
      </c>
      <c r="I1439" s="15">
        <v>12.93</v>
      </c>
      <c r="J1439" s="77">
        <v>1</v>
      </c>
      <c r="K1439" s="92"/>
    </row>
    <row r="1440" spans="1:11" ht="12.5" x14ac:dyDescent="0.25">
      <c r="A1440" s="14" t="s">
        <v>1505</v>
      </c>
      <c r="B1440" s="14" t="s">
        <v>3931</v>
      </c>
      <c r="C1440" s="14" t="s">
        <v>3946</v>
      </c>
      <c r="D1440" s="16">
        <v>45667</v>
      </c>
      <c r="E1440" s="16">
        <v>45698</v>
      </c>
      <c r="F1440" s="14" t="s">
        <v>3944</v>
      </c>
      <c r="G1440" s="14">
        <v>0</v>
      </c>
      <c r="H1440" s="14" t="s">
        <v>3947</v>
      </c>
      <c r="I1440" s="15">
        <v>96.98</v>
      </c>
      <c r="J1440" s="77">
        <v>1</v>
      </c>
      <c r="K1440" s="92"/>
    </row>
    <row r="1441" spans="1:11" ht="12.5" x14ac:dyDescent="0.25">
      <c r="A1441" s="14" t="s">
        <v>1505</v>
      </c>
      <c r="B1441" s="14" t="s">
        <v>3931</v>
      </c>
      <c r="C1441" s="14" t="s">
        <v>3948</v>
      </c>
      <c r="D1441" s="16">
        <v>45671</v>
      </c>
      <c r="E1441" s="16">
        <v>45698</v>
      </c>
      <c r="F1441" s="14" t="s">
        <v>3941</v>
      </c>
      <c r="G1441" s="14">
        <v>51036118</v>
      </c>
      <c r="H1441" s="14" t="s">
        <v>3949</v>
      </c>
      <c r="I1441" s="15">
        <v>270</v>
      </c>
      <c r="J1441" s="77">
        <v>1</v>
      </c>
      <c r="K1441" s="92"/>
    </row>
    <row r="1442" spans="1:11" ht="12.5" x14ac:dyDescent="0.25">
      <c r="A1442" s="14" t="s">
        <v>1505</v>
      </c>
      <c r="B1442" s="14" t="s">
        <v>3931</v>
      </c>
      <c r="C1442" s="14" t="s">
        <v>3950</v>
      </c>
      <c r="D1442" s="16">
        <v>45671</v>
      </c>
      <c r="E1442" s="16">
        <v>45698</v>
      </c>
      <c r="F1442" s="14" t="s">
        <v>3951</v>
      </c>
      <c r="G1442" s="14">
        <v>51036118</v>
      </c>
      <c r="H1442" s="14" t="s">
        <v>3949</v>
      </c>
      <c r="I1442" s="15">
        <v>135</v>
      </c>
      <c r="J1442" s="77">
        <v>1</v>
      </c>
      <c r="K1442" s="92"/>
    </row>
    <row r="1443" spans="1:11" ht="20" x14ac:dyDescent="0.25">
      <c r="A1443" s="14" t="s">
        <v>1505</v>
      </c>
      <c r="B1443" s="14" t="s">
        <v>3931</v>
      </c>
      <c r="C1443" s="14" t="s">
        <v>3760</v>
      </c>
      <c r="D1443" s="16">
        <v>45673</v>
      </c>
      <c r="E1443" s="16">
        <v>45698</v>
      </c>
      <c r="F1443" s="14" t="s">
        <v>3952</v>
      </c>
      <c r="G1443" s="14">
        <v>161551</v>
      </c>
      <c r="H1443" s="14" t="s">
        <v>3939</v>
      </c>
      <c r="I1443" s="15">
        <v>444.84</v>
      </c>
      <c r="J1443" s="77">
        <v>1</v>
      </c>
      <c r="K1443" s="92"/>
    </row>
    <row r="1444" spans="1:11" ht="20" x14ac:dyDescent="0.25">
      <c r="A1444" s="14" t="s">
        <v>1505</v>
      </c>
      <c r="B1444" s="14" t="s">
        <v>3931</v>
      </c>
      <c r="C1444" s="14" t="s">
        <v>3760</v>
      </c>
      <c r="D1444" s="16">
        <v>45673</v>
      </c>
      <c r="E1444" s="16">
        <v>45762</v>
      </c>
      <c r="F1444" s="14" t="s">
        <v>3952</v>
      </c>
      <c r="G1444" s="14">
        <v>161551</v>
      </c>
      <c r="H1444" s="14" t="s">
        <v>3939</v>
      </c>
      <c r="I1444" s="15">
        <v>95.16</v>
      </c>
      <c r="J1444" s="77">
        <v>1</v>
      </c>
      <c r="K1444" s="92"/>
    </row>
    <row r="1445" spans="1:11" ht="20" x14ac:dyDescent="0.25">
      <c r="A1445" s="14" t="s">
        <v>1505</v>
      </c>
      <c r="B1445" s="14" t="s">
        <v>3931</v>
      </c>
      <c r="C1445" s="14" t="s">
        <v>3953</v>
      </c>
      <c r="D1445" s="16">
        <v>45674</v>
      </c>
      <c r="E1445" s="16">
        <v>45762</v>
      </c>
      <c r="F1445" s="14" t="s">
        <v>3951</v>
      </c>
      <c r="G1445" s="14">
        <v>51192225</v>
      </c>
      <c r="H1445" s="14" t="s">
        <v>3942</v>
      </c>
      <c r="I1445" s="15">
        <v>225</v>
      </c>
      <c r="J1445" s="77">
        <v>1</v>
      </c>
      <c r="K1445" s="92"/>
    </row>
    <row r="1446" spans="1:11" ht="12.5" x14ac:dyDescent="0.25">
      <c r="A1446" s="14" t="s">
        <v>1505</v>
      </c>
      <c r="B1446" s="14" t="s">
        <v>3931</v>
      </c>
      <c r="C1446" s="14" t="s">
        <v>3443</v>
      </c>
      <c r="D1446" s="16">
        <v>45679</v>
      </c>
      <c r="E1446" s="16">
        <v>45762</v>
      </c>
      <c r="F1446" s="14" t="s">
        <v>3954</v>
      </c>
      <c r="G1446" s="14">
        <v>55148531</v>
      </c>
      <c r="H1446" s="14" t="s">
        <v>3936</v>
      </c>
      <c r="I1446" s="15">
        <v>474.5</v>
      </c>
      <c r="J1446" s="77">
        <v>1</v>
      </c>
      <c r="K1446" s="92"/>
    </row>
    <row r="1447" spans="1:11" ht="12.5" x14ac:dyDescent="0.25">
      <c r="A1447" s="14" t="s">
        <v>1505</v>
      </c>
      <c r="B1447" s="14" t="s">
        <v>3931</v>
      </c>
      <c r="C1447" s="14" t="s">
        <v>3955</v>
      </c>
      <c r="D1447" s="16">
        <v>45698</v>
      </c>
      <c r="E1447" s="16">
        <v>45762</v>
      </c>
      <c r="F1447" s="14" t="s">
        <v>3956</v>
      </c>
      <c r="G1447" s="14">
        <v>0</v>
      </c>
      <c r="H1447" s="14" t="s">
        <v>3947</v>
      </c>
      <c r="I1447" s="15">
        <v>82.08</v>
      </c>
      <c r="J1447" s="77">
        <v>1</v>
      </c>
      <c r="K1447" s="92"/>
    </row>
    <row r="1448" spans="1:11" ht="20" x14ac:dyDescent="0.25">
      <c r="A1448" s="14" t="s">
        <v>1505</v>
      </c>
      <c r="B1448" s="14" t="s">
        <v>3931</v>
      </c>
      <c r="C1448" s="14" t="s">
        <v>3957</v>
      </c>
      <c r="D1448" s="16">
        <v>45707</v>
      </c>
      <c r="E1448" s="16">
        <v>45762</v>
      </c>
      <c r="F1448" s="14" t="s">
        <v>3958</v>
      </c>
      <c r="G1448" s="14">
        <v>161551</v>
      </c>
      <c r="H1448" s="14" t="s">
        <v>3939</v>
      </c>
      <c r="I1448" s="15">
        <v>420</v>
      </c>
      <c r="J1448" s="77">
        <v>1</v>
      </c>
      <c r="K1448" s="92"/>
    </row>
    <row r="1449" spans="1:11" ht="20" x14ac:dyDescent="0.25">
      <c r="A1449" s="14" t="s">
        <v>1505</v>
      </c>
      <c r="B1449" s="14" t="s">
        <v>3931</v>
      </c>
      <c r="C1449" s="14" t="s">
        <v>3959</v>
      </c>
      <c r="D1449" s="16">
        <v>45714</v>
      </c>
      <c r="E1449" s="16">
        <v>45762</v>
      </c>
      <c r="F1449" s="14" t="s">
        <v>3960</v>
      </c>
      <c r="G1449" s="14">
        <v>51192225</v>
      </c>
      <c r="H1449" s="14" t="s">
        <v>3942</v>
      </c>
      <c r="I1449" s="15">
        <v>375</v>
      </c>
      <c r="J1449" s="77">
        <v>1</v>
      </c>
      <c r="K1449" s="92"/>
    </row>
    <row r="1450" spans="1:11" ht="12.5" x14ac:dyDescent="0.25">
      <c r="A1450" s="14" t="s">
        <v>1505</v>
      </c>
      <c r="B1450" s="14" t="s">
        <v>3931</v>
      </c>
      <c r="C1450" s="14" t="s">
        <v>3438</v>
      </c>
      <c r="D1450" s="16">
        <v>45726</v>
      </c>
      <c r="E1450" s="16">
        <v>45762</v>
      </c>
      <c r="F1450" s="14" t="s">
        <v>3961</v>
      </c>
      <c r="G1450" s="14">
        <v>55148531</v>
      </c>
      <c r="H1450" s="14" t="s">
        <v>3936</v>
      </c>
      <c r="I1450" s="15">
        <v>609</v>
      </c>
      <c r="J1450" s="77">
        <v>1</v>
      </c>
      <c r="K1450" s="92"/>
    </row>
    <row r="1451" spans="1:11" ht="12.5" x14ac:dyDescent="0.25">
      <c r="A1451" s="14" t="s">
        <v>1505</v>
      </c>
      <c r="B1451" s="14" t="s">
        <v>3931</v>
      </c>
      <c r="C1451" s="14" t="s">
        <v>3962</v>
      </c>
      <c r="D1451" s="16">
        <v>45726</v>
      </c>
      <c r="E1451" s="16">
        <v>45762</v>
      </c>
      <c r="F1451" s="14" t="s">
        <v>3963</v>
      </c>
      <c r="G1451" s="14">
        <v>0</v>
      </c>
      <c r="H1451" s="14" t="s">
        <v>3947</v>
      </c>
      <c r="I1451" s="15">
        <v>103.18</v>
      </c>
      <c r="J1451" s="77">
        <v>1</v>
      </c>
      <c r="K1451" s="92"/>
    </row>
    <row r="1452" spans="1:11" ht="20" x14ac:dyDescent="0.25">
      <c r="A1452" s="14" t="s">
        <v>1505</v>
      </c>
      <c r="B1452" s="14" t="s">
        <v>3931</v>
      </c>
      <c r="C1452" s="14" t="s">
        <v>3964</v>
      </c>
      <c r="D1452" s="16">
        <v>45734</v>
      </c>
      <c r="E1452" s="16">
        <v>45762</v>
      </c>
      <c r="F1452" s="14" t="s">
        <v>3965</v>
      </c>
      <c r="G1452" s="14">
        <v>51192225</v>
      </c>
      <c r="H1452" s="14" t="s">
        <v>3942</v>
      </c>
      <c r="I1452" s="15">
        <v>68.33</v>
      </c>
      <c r="J1452" s="77">
        <v>1</v>
      </c>
      <c r="K1452" s="92"/>
    </row>
    <row r="1453" spans="1:11" ht="20" x14ac:dyDescent="0.25">
      <c r="A1453" s="14" t="s">
        <v>1505</v>
      </c>
      <c r="B1453" s="14" t="s">
        <v>3966</v>
      </c>
      <c r="C1453" s="14"/>
      <c r="D1453" s="16"/>
      <c r="E1453" s="16"/>
      <c r="F1453" s="14" t="s">
        <v>3967</v>
      </c>
      <c r="G1453" s="14" t="s">
        <v>3968</v>
      </c>
      <c r="H1453" s="14" t="s">
        <v>3969</v>
      </c>
      <c r="I1453" s="15"/>
      <c r="J1453" s="77">
        <v>1</v>
      </c>
      <c r="K1453" s="92"/>
    </row>
    <row r="1454" spans="1:11" ht="12.5" x14ac:dyDescent="0.25">
      <c r="A1454" s="14" t="s">
        <v>1505</v>
      </c>
      <c r="B1454" s="14" t="s">
        <v>3966</v>
      </c>
      <c r="C1454" s="14" t="s">
        <v>278</v>
      </c>
      <c r="D1454" s="16">
        <v>45677</v>
      </c>
      <c r="E1454" s="16">
        <v>45704</v>
      </c>
      <c r="F1454" s="14" t="s">
        <v>3970</v>
      </c>
      <c r="G1454" s="14">
        <v>33696659</v>
      </c>
      <c r="H1454" s="14" t="s">
        <v>3971</v>
      </c>
      <c r="I1454" s="15">
        <v>1200</v>
      </c>
      <c r="J1454" s="77">
        <v>1</v>
      </c>
      <c r="K1454" s="92"/>
    </row>
    <row r="1455" spans="1:11" ht="12.5" x14ac:dyDescent="0.25">
      <c r="A1455" s="14" t="s">
        <v>1505</v>
      </c>
      <c r="B1455" s="14" t="s">
        <v>3966</v>
      </c>
      <c r="C1455" s="14" t="s">
        <v>3972</v>
      </c>
      <c r="D1455" s="16">
        <v>45713</v>
      </c>
      <c r="E1455" s="16">
        <v>45704</v>
      </c>
      <c r="F1455" s="14" t="s">
        <v>3973</v>
      </c>
      <c r="G1455" s="14">
        <v>33696659</v>
      </c>
      <c r="H1455" s="14" t="s">
        <v>3971</v>
      </c>
      <c r="I1455" s="15">
        <v>1200</v>
      </c>
      <c r="J1455" s="77">
        <v>1</v>
      </c>
      <c r="K1455" s="92"/>
    </row>
    <row r="1456" spans="1:11" ht="12.5" x14ac:dyDescent="0.25">
      <c r="A1456" s="14" t="s">
        <v>1505</v>
      </c>
      <c r="B1456" s="14" t="s">
        <v>3966</v>
      </c>
      <c r="C1456" s="14" t="s">
        <v>3974</v>
      </c>
      <c r="D1456" s="16">
        <v>45743</v>
      </c>
      <c r="E1456" s="16">
        <v>45704</v>
      </c>
      <c r="F1456" s="14" t="s">
        <v>3975</v>
      </c>
      <c r="G1456" s="14">
        <v>33696659</v>
      </c>
      <c r="H1456" s="14" t="s">
        <v>3971</v>
      </c>
      <c r="I1456" s="15">
        <v>35.25</v>
      </c>
      <c r="J1456" s="77">
        <v>1</v>
      </c>
      <c r="K1456" s="92"/>
    </row>
    <row r="1457" spans="1:11" ht="12.5" x14ac:dyDescent="0.25">
      <c r="A1457" s="14" t="s">
        <v>1505</v>
      </c>
      <c r="B1457" s="14" t="s">
        <v>3966</v>
      </c>
      <c r="C1457" s="14" t="s">
        <v>3974</v>
      </c>
      <c r="D1457" s="16">
        <v>45743</v>
      </c>
      <c r="E1457" s="16">
        <v>45799</v>
      </c>
      <c r="F1457" s="14" t="s">
        <v>3975</v>
      </c>
      <c r="G1457" s="14">
        <v>33696659</v>
      </c>
      <c r="H1457" s="14" t="s">
        <v>3971</v>
      </c>
      <c r="I1457" s="15">
        <v>1164.75</v>
      </c>
      <c r="J1457" s="77">
        <v>1</v>
      </c>
      <c r="K1457" s="92"/>
    </row>
    <row r="1458" spans="1:11" ht="12.5" x14ac:dyDescent="0.25">
      <c r="A1458" s="14" t="s">
        <v>1505</v>
      </c>
      <c r="B1458" s="14" t="s">
        <v>3966</v>
      </c>
      <c r="C1458" s="14" t="s">
        <v>3976</v>
      </c>
      <c r="D1458" s="16">
        <v>45762</v>
      </c>
      <c r="E1458" s="16">
        <v>45799</v>
      </c>
      <c r="F1458" s="14" t="s">
        <v>3977</v>
      </c>
      <c r="G1458" s="14">
        <v>33696659</v>
      </c>
      <c r="H1458" s="14" t="s">
        <v>3971</v>
      </c>
      <c r="I1458" s="15">
        <v>1200</v>
      </c>
      <c r="J1458" s="77">
        <v>1</v>
      </c>
      <c r="K1458" s="92"/>
    </row>
    <row r="1459" spans="1:11" ht="12.5" x14ac:dyDescent="0.25">
      <c r="A1459" s="14" t="s">
        <v>1505</v>
      </c>
      <c r="B1459" s="14" t="s">
        <v>3966</v>
      </c>
      <c r="C1459" s="14" t="s">
        <v>3955</v>
      </c>
      <c r="D1459" s="16">
        <v>45791</v>
      </c>
      <c r="E1459" s="16">
        <v>45799</v>
      </c>
      <c r="F1459" s="14" t="s">
        <v>3978</v>
      </c>
      <c r="G1459" s="14">
        <v>33696659</v>
      </c>
      <c r="H1459" s="14" t="s">
        <v>3971</v>
      </c>
      <c r="I1459" s="15">
        <v>70.5</v>
      </c>
      <c r="J1459" s="77">
        <v>1</v>
      </c>
      <c r="K1459" s="92"/>
    </row>
    <row r="1460" spans="1:11" ht="20" x14ac:dyDescent="0.25">
      <c r="A1460" s="14" t="s">
        <v>1505</v>
      </c>
      <c r="B1460" s="14" t="s">
        <v>3979</v>
      </c>
      <c r="C1460" s="14"/>
      <c r="D1460" s="16"/>
      <c r="E1460" s="16"/>
      <c r="F1460" s="14" t="s">
        <v>3980</v>
      </c>
      <c r="G1460" s="14" t="s">
        <v>3981</v>
      </c>
      <c r="H1460" s="14" t="s">
        <v>3982</v>
      </c>
      <c r="I1460" s="15"/>
      <c r="J1460" s="77">
        <v>1</v>
      </c>
      <c r="K1460" s="92"/>
    </row>
    <row r="1461" spans="1:11" ht="12.5" x14ac:dyDescent="0.25">
      <c r="A1461" s="14" t="s">
        <v>1505</v>
      </c>
      <c r="B1461" s="14" t="s">
        <v>3979</v>
      </c>
      <c r="C1461" s="14" t="s">
        <v>3983</v>
      </c>
      <c r="D1461" s="16">
        <v>45684</v>
      </c>
      <c r="E1461" s="16">
        <v>45698</v>
      </c>
      <c r="F1461" s="14" t="s">
        <v>3984</v>
      </c>
      <c r="G1461" s="14">
        <v>36746550</v>
      </c>
      <c r="H1461" s="14" t="s">
        <v>3985</v>
      </c>
      <c r="I1461" s="15">
        <v>1338</v>
      </c>
      <c r="J1461" s="77">
        <v>1</v>
      </c>
      <c r="K1461" s="92"/>
    </row>
    <row r="1462" spans="1:11" ht="12.5" x14ac:dyDescent="0.25">
      <c r="A1462" s="14" t="s">
        <v>1505</v>
      </c>
      <c r="B1462" s="14" t="s">
        <v>3979</v>
      </c>
      <c r="C1462" s="14" t="s">
        <v>3986</v>
      </c>
      <c r="D1462" s="16">
        <v>45810</v>
      </c>
      <c r="E1462" s="16">
        <v>45698</v>
      </c>
      <c r="F1462" s="14" t="s">
        <v>3987</v>
      </c>
      <c r="G1462" s="14">
        <v>47381817</v>
      </c>
      <c r="H1462" s="14" t="s">
        <v>3988</v>
      </c>
      <c r="I1462" s="15">
        <v>683.9</v>
      </c>
      <c r="J1462" s="77">
        <v>1</v>
      </c>
      <c r="K1462" s="92"/>
    </row>
    <row r="1463" spans="1:11" ht="12.5" x14ac:dyDescent="0.25">
      <c r="A1463" s="14" t="s">
        <v>1505</v>
      </c>
      <c r="B1463" s="14" t="s">
        <v>3979</v>
      </c>
      <c r="C1463" s="14" t="s">
        <v>3989</v>
      </c>
      <c r="D1463" s="16">
        <v>45924</v>
      </c>
      <c r="E1463" s="16">
        <v>45698</v>
      </c>
      <c r="F1463" s="14" t="s">
        <v>3990</v>
      </c>
      <c r="G1463" s="14">
        <v>36746550</v>
      </c>
      <c r="H1463" s="14" t="s">
        <v>3985</v>
      </c>
      <c r="I1463" s="15">
        <v>404.6</v>
      </c>
      <c r="J1463" s="77">
        <v>1</v>
      </c>
      <c r="K1463" s="92"/>
    </row>
    <row r="1464" spans="1:11" ht="20" x14ac:dyDescent="0.25">
      <c r="A1464" s="14" t="s">
        <v>1505</v>
      </c>
      <c r="B1464" s="14" t="s">
        <v>3991</v>
      </c>
      <c r="C1464" s="14"/>
      <c r="D1464" s="16"/>
      <c r="E1464" s="16"/>
      <c r="F1464" s="14" t="s">
        <v>3992</v>
      </c>
      <c r="G1464" s="14" t="s">
        <v>1847</v>
      </c>
      <c r="H1464" s="14" t="s">
        <v>3993</v>
      </c>
      <c r="I1464" s="15"/>
      <c r="J1464" s="77">
        <v>1</v>
      </c>
      <c r="K1464" s="92"/>
    </row>
    <row r="1465" spans="1:11" ht="20" x14ac:dyDescent="0.25">
      <c r="A1465" s="14" t="s">
        <v>1505</v>
      </c>
      <c r="B1465" s="14" t="s">
        <v>3991</v>
      </c>
      <c r="C1465" s="14" t="s">
        <v>3994</v>
      </c>
      <c r="D1465" s="16">
        <v>45726</v>
      </c>
      <c r="E1465" s="16">
        <v>45697</v>
      </c>
      <c r="F1465" s="14" t="s">
        <v>3995</v>
      </c>
      <c r="G1465" s="14">
        <v>45857334</v>
      </c>
      <c r="H1465" s="14" t="s">
        <v>3996</v>
      </c>
      <c r="I1465" s="15">
        <v>2306.25</v>
      </c>
      <c r="J1465" s="77">
        <v>1</v>
      </c>
      <c r="K1465" s="92"/>
    </row>
    <row r="1466" spans="1:11" ht="20" x14ac:dyDescent="0.25">
      <c r="A1466" s="14" t="s">
        <v>1505</v>
      </c>
      <c r="B1466" s="14" t="s">
        <v>3991</v>
      </c>
      <c r="C1466" s="14" t="s">
        <v>3994</v>
      </c>
      <c r="D1466" s="16">
        <v>45726</v>
      </c>
      <c r="E1466" s="16">
        <v>45782</v>
      </c>
      <c r="F1466" s="14" t="s">
        <v>3995</v>
      </c>
      <c r="G1466" s="14">
        <v>45857334</v>
      </c>
      <c r="H1466" s="14" t="s">
        <v>3996</v>
      </c>
      <c r="I1466" s="15">
        <v>2306.25</v>
      </c>
      <c r="J1466" s="77">
        <v>1</v>
      </c>
      <c r="K1466" s="92"/>
    </row>
    <row r="1467" spans="1:11" ht="20" x14ac:dyDescent="0.25">
      <c r="A1467" s="14" t="s">
        <v>1505</v>
      </c>
      <c r="B1467" s="14" t="s">
        <v>3997</v>
      </c>
      <c r="C1467" s="14"/>
      <c r="D1467" s="16"/>
      <c r="E1467" s="16"/>
      <c r="F1467" s="14" t="s">
        <v>3998</v>
      </c>
      <c r="G1467" s="14" t="s">
        <v>3999</v>
      </c>
      <c r="H1467" s="14" t="s">
        <v>4000</v>
      </c>
      <c r="I1467" s="15"/>
      <c r="J1467" s="77">
        <v>1</v>
      </c>
      <c r="K1467" s="92"/>
    </row>
    <row r="1468" spans="1:11" ht="30" x14ac:dyDescent="0.25">
      <c r="A1468" s="14" t="s">
        <v>1505</v>
      </c>
      <c r="B1468" s="14" t="s">
        <v>3997</v>
      </c>
      <c r="C1468" s="14" t="s">
        <v>4001</v>
      </c>
      <c r="D1468" s="16">
        <v>45726</v>
      </c>
      <c r="E1468" s="16">
        <v>45697</v>
      </c>
      <c r="F1468" s="14" t="s">
        <v>4002</v>
      </c>
      <c r="G1468" s="14">
        <v>36126802</v>
      </c>
      <c r="H1468" s="14" t="s">
        <v>4003</v>
      </c>
      <c r="I1468" s="15">
        <v>324</v>
      </c>
      <c r="J1468" s="77">
        <v>1</v>
      </c>
      <c r="K1468" s="92"/>
    </row>
    <row r="1469" spans="1:11" ht="30" x14ac:dyDescent="0.25">
      <c r="A1469" s="14" t="s">
        <v>1505</v>
      </c>
      <c r="B1469" s="14" t="s">
        <v>3997</v>
      </c>
      <c r="C1469" s="14" t="s">
        <v>4001</v>
      </c>
      <c r="D1469" s="16">
        <v>45726</v>
      </c>
      <c r="E1469" s="16">
        <v>45697</v>
      </c>
      <c r="F1469" s="14" t="s">
        <v>4004</v>
      </c>
      <c r="G1469" s="14">
        <v>36126802</v>
      </c>
      <c r="H1469" s="14" t="s">
        <v>4003</v>
      </c>
      <c r="I1469" s="15">
        <v>576</v>
      </c>
      <c r="J1469" s="77">
        <v>1</v>
      </c>
      <c r="K1469" s="92"/>
    </row>
    <row r="1470" spans="1:11" ht="20" x14ac:dyDescent="0.25">
      <c r="A1470" s="14" t="s">
        <v>1505</v>
      </c>
      <c r="B1470" s="14" t="s">
        <v>3997</v>
      </c>
      <c r="C1470" s="14" t="s">
        <v>4005</v>
      </c>
      <c r="D1470" s="16">
        <v>45740</v>
      </c>
      <c r="E1470" s="16">
        <v>45697</v>
      </c>
      <c r="F1470" s="14" t="s">
        <v>4006</v>
      </c>
      <c r="G1470" s="14">
        <v>14222566</v>
      </c>
      <c r="H1470" s="14" t="s">
        <v>4007</v>
      </c>
      <c r="I1470" s="15">
        <v>774</v>
      </c>
      <c r="J1470" s="77">
        <v>1</v>
      </c>
      <c r="K1470" s="92"/>
    </row>
    <row r="1471" spans="1:11" ht="12.5" x14ac:dyDescent="0.25">
      <c r="A1471" s="14" t="s">
        <v>1505</v>
      </c>
      <c r="B1471" s="14" t="s">
        <v>3997</v>
      </c>
      <c r="C1471" s="14" t="s">
        <v>4008</v>
      </c>
      <c r="D1471" s="16">
        <v>45740</v>
      </c>
      <c r="E1471" s="16">
        <v>45697</v>
      </c>
      <c r="F1471" s="14" t="s">
        <v>4009</v>
      </c>
      <c r="G1471" s="14">
        <v>14222566</v>
      </c>
      <c r="H1471" s="14" t="s">
        <v>4007</v>
      </c>
      <c r="I1471" s="15">
        <v>550.25</v>
      </c>
      <c r="J1471" s="77">
        <v>1</v>
      </c>
      <c r="K1471" s="92"/>
    </row>
    <row r="1472" spans="1:11" ht="20" x14ac:dyDescent="0.25">
      <c r="A1472" s="14" t="s">
        <v>1505</v>
      </c>
      <c r="B1472" s="14" t="s">
        <v>4010</v>
      </c>
      <c r="C1472" s="14"/>
      <c r="D1472" s="16"/>
      <c r="E1472" s="16"/>
      <c r="F1472" s="14" t="s">
        <v>4011</v>
      </c>
      <c r="G1472" s="14" t="s">
        <v>4012</v>
      </c>
      <c r="H1472" s="14" t="s">
        <v>4013</v>
      </c>
      <c r="I1472" s="15"/>
      <c r="J1472" s="77">
        <v>1</v>
      </c>
      <c r="K1472" s="92"/>
    </row>
    <row r="1473" spans="1:11" ht="20" x14ac:dyDescent="0.25">
      <c r="A1473" s="14" t="s">
        <v>1505</v>
      </c>
      <c r="B1473" s="14" t="s">
        <v>4010</v>
      </c>
      <c r="C1473" s="14" t="s">
        <v>3469</v>
      </c>
      <c r="D1473" s="16">
        <v>45718</v>
      </c>
      <c r="E1473" s="16">
        <v>45698</v>
      </c>
      <c r="F1473" s="14" t="s">
        <v>4014</v>
      </c>
      <c r="G1473" s="14">
        <v>45461546</v>
      </c>
      <c r="H1473" s="14" t="s">
        <v>4015</v>
      </c>
      <c r="I1473" s="15">
        <v>2213.5</v>
      </c>
      <c r="J1473" s="77">
        <v>1</v>
      </c>
      <c r="K1473" s="92"/>
    </row>
    <row r="1474" spans="1:11" ht="12.5" x14ac:dyDescent="0.25">
      <c r="A1474" s="14" t="s">
        <v>1505</v>
      </c>
      <c r="B1474" s="14" t="s">
        <v>4010</v>
      </c>
      <c r="C1474" s="14" t="s">
        <v>4016</v>
      </c>
      <c r="D1474" s="16">
        <v>45778</v>
      </c>
      <c r="E1474" s="16">
        <v>45762</v>
      </c>
      <c r="F1474" s="14" t="s">
        <v>4017</v>
      </c>
      <c r="G1474" s="14">
        <v>45461546</v>
      </c>
      <c r="H1474" s="14" t="s">
        <v>4015</v>
      </c>
      <c r="I1474" s="15">
        <v>2213.5</v>
      </c>
      <c r="J1474" s="77">
        <v>1</v>
      </c>
      <c r="K1474" s="92"/>
    </row>
    <row r="1475" spans="1:11" ht="20" x14ac:dyDescent="0.25">
      <c r="A1475" s="14" t="s">
        <v>1505</v>
      </c>
      <c r="B1475" s="14" t="s">
        <v>4018</v>
      </c>
      <c r="C1475" s="14"/>
      <c r="D1475" s="16"/>
      <c r="E1475" s="16"/>
      <c r="F1475" s="14" t="s">
        <v>4019</v>
      </c>
      <c r="G1475" s="14" t="s">
        <v>4020</v>
      </c>
      <c r="H1475" s="14" t="s">
        <v>4021</v>
      </c>
      <c r="I1475" s="15"/>
      <c r="J1475" s="77">
        <v>1</v>
      </c>
      <c r="K1475" s="92"/>
    </row>
    <row r="1476" spans="1:11" ht="20" x14ac:dyDescent="0.25">
      <c r="A1476" s="14" t="s">
        <v>1505</v>
      </c>
      <c r="B1476" s="14" t="s">
        <v>4018</v>
      </c>
      <c r="C1476" s="14" t="s">
        <v>4022</v>
      </c>
      <c r="D1476" s="16">
        <v>45692</v>
      </c>
      <c r="E1476" s="16">
        <v>45697</v>
      </c>
      <c r="F1476" s="14" t="s">
        <v>4023</v>
      </c>
      <c r="G1476" s="14">
        <v>53109651</v>
      </c>
      <c r="H1476" s="14" t="s">
        <v>4024</v>
      </c>
      <c r="I1476" s="15">
        <v>180</v>
      </c>
      <c r="J1476" s="77">
        <v>1</v>
      </c>
      <c r="K1476" s="92"/>
    </row>
    <row r="1477" spans="1:11" ht="12.5" x14ac:dyDescent="0.25">
      <c r="A1477" s="14" t="s">
        <v>1505</v>
      </c>
      <c r="B1477" s="14" t="s">
        <v>4018</v>
      </c>
      <c r="C1477" s="14" t="s">
        <v>4025</v>
      </c>
      <c r="D1477" s="16">
        <v>45707</v>
      </c>
      <c r="E1477" s="16">
        <v>45697</v>
      </c>
      <c r="F1477" s="14" t="s">
        <v>4026</v>
      </c>
      <c r="G1477" s="14">
        <v>36849880</v>
      </c>
      <c r="H1477" s="14" t="s">
        <v>3872</v>
      </c>
      <c r="I1477" s="15">
        <v>586.79999999999995</v>
      </c>
      <c r="J1477" s="77">
        <v>1</v>
      </c>
      <c r="K1477" s="92"/>
    </row>
    <row r="1478" spans="1:11" ht="20" x14ac:dyDescent="0.25">
      <c r="A1478" s="14" t="s">
        <v>1505</v>
      </c>
      <c r="B1478" s="14" t="s">
        <v>4018</v>
      </c>
      <c r="C1478" s="14" t="s">
        <v>4027</v>
      </c>
      <c r="D1478" s="16">
        <v>45724</v>
      </c>
      <c r="E1478" s="16">
        <v>45697</v>
      </c>
      <c r="F1478" s="14" t="s">
        <v>4028</v>
      </c>
      <c r="G1478" s="14">
        <v>53109651</v>
      </c>
      <c r="H1478" s="14" t="s">
        <v>4024</v>
      </c>
      <c r="I1478" s="15">
        <v>240</v>
      </c>
      <c r="J1478" s="77">
        <v>1</v>
      </c>
      <c r="K1478" s="92"/>
    </row>
    <row r="1479" spans="1:11" ht="20" x14ac:dyDescent="0.25">
      <c r="A1479" s="14" t="s">
        <v>1505</v>
      </c>
      <c r="B1479" s="14" t="s">
        <v>4018</v>
      </c>
      <c r="C1479" s="14" t="s">
        <v>4029</v>
      </c>
      <c r="D1479" s="16">
        <v>45760</v>
      </c>
      <c r="E1479" s="16">
        <v>45697</v>
      </c>
      <c r="F1479" s="14" t="s">
        <v>4030</v>
      </c>
      <c r="G1479" s="14">
        <v>53109651</v>
      </c>
      <c r="H1479" s="14" t="s">
        <v>4024</v>
      </c>
      <c r="I1479" s="15">
        <v>150</v>
      </c>
      <c r="J1479" s="77">
        <v>1</v>
      </c>
      <c r="K1479" s="92"/>
    </row>
    <row r="1480" spans="1:11" ht="30" x14ac:dyDescent="0.25">
      <c r="A1480" s="14" t="s">
        <v>1505</v>
      </c>
      <c r="B1480" s="14" t="s">
        <v>4018</v>
      </c>
      <c r="C1480" s="14" t="s">
        <v>4031</v>
      </c>
      <c r="D1480" s="16">
        <v>45775</v>
      </c>
      <c r="E1480" s="16">
        <v>45697</v>
      </c>
      <c r="F1480" s="14" t="s">
        <v>4032</v>
      </c>
      <c r="G1480" s="14">
        <v>36849880</v>
      </c>
      <c r="H1480" s="14" t="s">
        <v>3872</v>
      </c>
      <c r="I1480" s="15">
        <v>1034.45</v>
      </c>
      <c r="J1480" s="77">
        <v>1</v>
      </c>
      <c r="K1480" s="92"/>
    </row>
    <row r="1481" spans="1:11" ht="20" x14ac:dyDescent="0.25">
      <c r="A1481" s="14" t="s">
        <v>1505</v>
      </c>
      <c r="B1481" s="14" t="s">
        <v>4033</v>
      </c>
      <c r="C1481" s="14"/>
      <c r="D1481" s="16"/>
      <c r="E1481" s="16"/>
      <c r="F1481" s="14" t="s">
        <v>4034</v>
      </c>
      <c r="G1481" s="14" t="s">
        <v>4035</v>
      </c>
      <c r="H1481" s="14" t="s">
        <v>4036</v>
      </c>
      <c r="I1481" s="15">
        <v>0</v>
      </c>
      <c r="J1481" s="77">
        <v>1</v>
      </c>
      <c r="K1481" s="92"/>
    </row>
    <row r="1482" spans="1:11" ht="12.5" x14ac:dyDescent="0.25">
      <c r="A1482" s="14" t="s">
        <v>1505</v>
      </c>
      <c r="B1482" s="14" t="s">
        <v>4033</v>
      </c>
      <c r="C1482" s="14" t="s">
        <v>278</v>
      </c>
      <c r="D1482" s="16">
        <v>45665</v>
      </c>
      <c r="E1482" s="16">
        <v>45708</v>
      </c>
      <c r="F1482" s="14" t="s">
        <v>4037</v>
      </c>
      <c r="G1482" s="14">
        <v>46637907</v>
      </c>
      <c r="H1482" s="14" t="s">
        <v>4038</v>
      </c>
      <c r="I1482" s="15">
        <v>800</v>
      </c>
      <c r="J1482" s="77">
        <v>1</v>
      </c>
      <c r="K1482" s="92"/>
    </row>
    <row r="1483" spans="1:11" ht="12.5" x14ac:dyDescent="0.25">
      <c r="A1483" s="14" t="s">
        <v>1505</v>
      </c>
      <c r="B1483" s="14" t="s">
        <v>4033</v>
      </c>
      <c r="C1483" s="14" t="s">
        <v>4039</v>
      </c>
      <c r="D1483" s="16">
        <v>45692</v>
      </c>
      <c r="E1483" s="16">
        <v>45708</v>
      </c>
      <c r="F1483" s="14" t="s">
        <v>4040</v>
      </c>
      <c r="G1483" s="14">
        <v>46637907</v>
      </c>
      <c r="H1483" s="14" t="s">
        <v>4038</v>
      </c>
      <c r="I1483" s="15">
        <v>800</v>
      </c>
      <c r="J1483" s="77">
        <v>1</v>
      </c>
      <c r="K1483" s="92"/>
    </row>
    <row r="1484" spans="1:11" ht="12.5" x14ac:dyDescent="0.25">
      <c r="A1484" s="14" t="s">
        <v>1505</v>
      </c>
      <c r="B1484" s="14" t="s">
        <v>4033</v>
      </c>
      <c r="C1484" s="14" t="s">
        <v>4041</v>
      </c>
      <c r="D1484" s="16">
        <v>45723</v>
      </c>
      <c r="E1484" s="16">
        <v>45708</v>
      </c>
      <c r="F1484" s="14" t="s">
        <v>4042</v>
      </c>
      <c r="G1484" s="14">
        <v>46637907</v>
      </c>
      <c r="H1484" s="14" t="s">
        <v>4038</v>
      </c>
      <c r="I1484" s="15">
        <v>550.5</v>
      </c>
      <c r="J1484" s="77">
        <v>1</v>
      </c>
      <c r="K1484" s="92"/>
    </row>
    <row r="1485" spans="1:11" ht="20" x14ac:dyDescent="0.25">
      <c r="A1485" s="14" t="s">
        <v>1505</v>
      </c>
      <c r="B1485" s="14" t="s">
        <v>4043</v>
      </c>
      <c r="C1485" s="14"/>
      <c r="D1485" s="16"/>
      <c r="E1485" s="16"/>
      <c r="F1485" s="14" t="s">
        <v>4044</v>
      </c>
      <c r="G1485" s="14" t="s">
        <v>4045</v>
      </c>
      <c r="H1485" s="14" t="s">
        <v>4046</v>
      </c>
      <c r="I1485" s="15"/>
      <c r="J1485" s="77">
        <v>1</v>
      </c>
      <c r="K1485" s="92"/>
    </row>
    <row r="1486" spans="1:11" ht="12.5" x14ac:dyDescent="0.25">
      <c r="A1486" s="14" t="s">
        <v>1505</v>
      </c>
      <c r="B1486" s="14" t="s">
        <v>4043</v>
      </c>
      <c r="C1486" s="14" t="s">
        <v>4047</v>
      </c>
      <c r="D1486" s="16">
        <v>45677</v>
      </c>
      <c r="E1486" s="16">
        <v>45697</v>
      </c>
      <c r="F1486" s="14" t="s">
        <v>4048</v>
      </c>
      <c r="G1486" s="14">
        <v>397610</v>
      </c>
      <c r="H1486" s="14" t="s">
        <v>4049</v>
      </c>
      <c r="I1486" s="15">
        <v>1780.43</v>
      </c>
      <c r="J1486" s="77">
        <v>1</v>
      </c>
      <c r="K1486" s="92"/>
    </row>
    <row r="1487" spans="1:11" ht="12.5" x14ac:dyDescent="0.25">
      <c r="A1487" s="14" t="s">
        <v>1505</v>
      </c>
      <c r="B1487" s="14" t="s">
        <v>4043</v>
      </c>
      <c r="C1487" s="14" t="s">
        <v>4050</v>
      </c>
      <c r="D1487" s="16">
        <v>45708</v>
      </c>
      <c r="E1487" s="16">
        <v>45697</v>
      </c>
      <c r="F1487" s="14" t="s">
        <v>4051</v>
      </c>
      <c r="G1487" s="14">
        <v>45651850</v>
      </c>
      <c r="H1487" s="14" t="s">
        <v>4052</v>
      </c>
      <c r="I1487" s="15">
        <v>363.57</v>
      </c>
      <c r="J1487" s="77">
        <v>1</v>
      </c>
      <c r="K1487" s="92"/>
    </row>
    <row r="1488" spans="1:11" ht="12.5" x14ac:dyDescent="0.25">
      <c r="A1488" s="14" t="s">
        <v>1505</v>
      </c>
      <c r="B1488" s="14" t="s">
        <v>4043</v>
      </c>
      <c r="C1488" s="14" t="s">
        <v>4050</v>
      </c>
      <c r="D1488" s="16">
        <v>45708</v>
      </c>
      <c r="E1488" s="16">
        <v>45775</v>
      </c>
      <c r="F1488" s="14" t="s">
        <v>4051</v>
      </c>
      <c r="G1488" s="14">
        <v>45651850</v>
      </c>
      <c r="H1488" s="14" t="s">
        <v>4052</v>
      </c>
      <c r="I1488" s="15">
        <v>76.430000000000007</v>
      </c>
      <c r="J1488" s="77">
        <v>1</v>
      </c>
      <c r="K1488" s="92"/>
    </row>
    <row r="1489" spans="1:11" ht="12.5" x14ac:dyDescent="0.25">
      <c r="A1489" s="14" t="s">
        <v>1505</v>
      </c>
      <c r="B1489" s="14" t="s">
        <v>4043</v>
      </c>
      <c r="C1489" s="14" t="s">
        <v>3889</v>
      </c>
      <c r="D1489" s="16">
        <v>45692</v>
      </c>
      <c r="E1489" s="16">
        <v>45775</v>
      </c>
      <c r="F1489" s="14" t="s">
        <v>4053</v>
      </c>
      <c r="G1489" s="14">
        <v>34153136</v>
      </c>
      <c r="H1489" s="14" t="s">
        <v>4054</v>
      </c>
      <c r="I1489" s="15">
        <v>369</v>
      </c>
      <c r="J1489" s="77">
        <v>1</v>
      </c>
      <c r="K1489" s="92"/>
    </row>
    <row r="1490" spans="1:11" ht="12.5" x14ac:dyDescent="0.25">
      <c r="A1490" s="14" t="s">
        <v>1505</v>
      </c>
      <c r="B1490" s="14" t="s">
        <v>4043</v>
      </c>
      <c r="C1490" s="14"/>
      <c r="D1490" s="16">
        <v>45688</v>
      </c>
      <c r="E1490" s="16">
        <v>45775</v>
      </c>
      <c r="F1490" s="14" t="s">
        <v>4055</v>
      </c>
      <c r="G1490" s="14"/>
      <c r="H1490" s="14" t="s">
        <v>4056</v>
      </c>
      <c r="I1490" s="15">
        <v>105.22</v>
      </c>
      <c r="J1490" s="77">
        <v>1</v>
      </c>
      <c r="K1490" s="92"/>
    </row>
    <row r="1491" spans="1:11" ht="12.5" x14ac:dyDescent="0.25">
      <c r="A1491" s="14" t="s">
        <v>1505</v>
      </c>
      <c r="B1491" s="14" t="s">
        <v>4043</v>
      </c>
      <c r="C1491" s="14" t="s">
        <v>4057</v>
      </c>
      <c r="D1491" s="16">
        <v>45676</v>
      </c>
      <c r="E1491" s="16">
        <v>45775</v>
      </c>
      <c r="F1491" s="14" t="s">
        <v>4058</v>
      </c>
      <c r="G1491" s="14">
        <v>35937874</v>
      </c>
      <c r="H1491" s="14" t="s">
        <v>4059</v>
      </c>
      <c r="I1491" s="15">
        <v>22.5</v>
      </c>
      <c r="J1491" s="77">
        <v>1</v>
      </c>
      <c r="K1491" s="92"/>
    </row>
    <row r="1492" spans="1:11" ht="12.5" x14ac:dyDescent="0.25">
      <c r="A1492" s="14" t="s">
        <v>1505</v>
      </c>
      <c r="B1492" s="14" t="s">
        <v>4043</v>
      </c>
      <c r="C1492" s="14" t="s">
        <v>4060</v>
      </c>
      <c r="D1492" s="16">
        <v>45676</v>
      </c>
      <c r="E1492" s="16">
        <v>45775</v>
      </c>
      <c r="F1492" s="14" t="s">
        <v>4061</v>
      </c>
      <c r="G1492" s="14">
        <v>30807484</v>
      </c>
      <c r="H1492" s="14" t="s">
        <v>3587</v>
      </c>
      <c r="I1492" s="15">
        <v>51.89</v>
      </c>
      <c r="J1492" s="77">
        <v>1</v>
      </c>
      <c r="K1492" s="92"/>
    </row>
    <row r="1493" spans="1:11" ht="12.5" x14ac:dyDescent="0.25">
      <c r="A1493" s="14" t="s">
        <v>1505</v>
      </c>
      <c r="B1493" s="14" t="s">
        <v>4043</v>
      </c>
      <c r="C1493" s="14"/>
      <c r="D1493" s="16">
        <v>45676</v>
      </c>
      <c r="E1493" s="16">
        <v>45775</v>
      </c>
      <c r="F1493" s="14" t="s">
        <v>4062</v>
      </c>
      <c r="G1493" s="14"/>
      <c r="H1493" s="14" t="s">
        <v>4063</v>
      </c>
      <c r="I1493" s="15">
        <v>24.68</v>
      </c>
      <c r="J1493" s="77">
        <v>1</v>
      </c>
      <c r="K1493" s="92"/>
    </row>
    <row r="1494" spans="1:11" ht="12.5" x14ac:dyDescent="0.25">
      <c r="A1494" s="14" t="s">
        <v>1505</v>
      </c>
      <c r="B1494" s="14" t="s">
        <v>4043</v>
      </c>
      <c r="C1494" s="14"/>
      <c r="D1494" s="16">
        <v>45716</v>
      </c>
      <c r="E1494" s="16">
        <v>45775</v>
      </c>
      <c r="F1494" s="14" t="s">
        <v>4064</v>
      </c>
      <c r="G1494" s="14"/>
      <c r="H1494" s="14" t="s">
        <v>4056</v>
      </c>
      <c r="I1494" s="15">
        <v>105.22</v>
      </c>
      <c r="J1494" s="77">
        <v>1</v>
      </c>
      <c r="K1494" s="92"/>
    </row>
    <row r="1495" spans="1:11" ht="12.5" x14ac:dyDescent="0.25">
      <c r="A1495" s="14" t="s">
        <v>1505</v>
      </c>
      <c r="B1495" s="14" t="s">
        <v>4043</v>
      </c>
      <c r="C1495" s="14" t="s">
        <v>4057</v>
      </c>
      <c r="D1495" s="16">
        <v>45711</v>
      </c>
      <c r="E1495" s="16">
        <v>45775</v>
      </c>
      <c r="F1495" s="14" t="s">
        <v>4065</v>
      </c>
      <c r="G1495" s="14">
        <v>35937874</v>
      </c>
      <c r="H1495" s="14" t="s">
        <v>4059</v>
      </c>
      <c r="I1495" s="15">
        <v>22.5</v>
      </c>
      <c r="J1495" s="77">
        <v>1</v>
      </c>
      <c r="K1495" s="92"/>
    </row>
    <row r="1496" spans="1:11" ht="12.5" x14ac:dyDescent="0.25">
      <c r="A1496" s="14" t="s">
        <v>1505</v>
      </c>
      <c r="B1496" s="14" t="s">
        <v>4043</v>
      </c>
      <c r="C1496" s="14" t="s">
        <v>4060</v>
      </c>
      <c r="D1496" s="16">
        <v>45711</v>
      </c>
      <c r="E1496" s="16">
        <v>45775</v>
      </c>
      <c r="F1496" s="14" t="s">
        <v>4066</v>
      </c>
      <c r="G1496" s="14">
        <v>30807484</v>
      </c>
      <c r="H1496" s="14" t="s">
        <v>3587</v>
      </c>
      <c r="I1496" s="15">
        <v>51.89</v>
      </c>
      <c r="J1496" s="77">
        <v>1</v>
      </c>
      <c r="K1496" s="92"/>
    </row>
    <row r="1497" spans="1:11" ht="12.5" x14ac:dyDescent="0.25">
      <c r="A1497" s="14" t="s">
        <v>1505</v>
      </c>
      <c r="B1497" s="14" t="s">
        <v>4043</v>
      </c>
      <c r="C1497" s="14"/>
      <c r="D1497" s="16">
        <v>45711</v>
      </c>
      <c r="E1497" s="16">
        <v>45775</v>
      </c>
      <c r="F1497" s="14" t="s">
        <v>4067</v>
      </c>
      <c r="G1497" s="14"/>
      <c r="H1497" s="14" t="s">
        <v>4063</v>
      </c>
      <c r="I1497" s="15">
        <v>24.68</v>
      </c>
      <c r="J1497" s="77">
        <v>1</v>
      </c>
      <c r="K1497" s="92"/>
    </row>
    <row r="1498" spans="1:11" ht="12.5" x14ac:dyDescent="0.25">
      <c r="A1498" s="14" t="s">
        <v>1505</v>
      </c>
      <c r="B1498" s="14" t="s">
        <v>4043</v>
      </c>
      <c r="C1498" s="14"/>
      <c r="D1498" s="16">
        <v>45747</v>
      </c>
      <c r="E1498" s="16">
        <v>45775</v>
      </c>
      <c r="F1498" s="14" t="s">
        <v>4068</v>
      </c>
      <c r="G1498" s="14"/>
      <c r="H1498" s="14" t="s">
        <v>4056</v>
      </c>
      <c r="I1498" s="15">
        <v>105.22</v>
      </c>
      <c r="J1498" s="77">
        <v>1</v>
      </c>
      <c r="K1498" s="92"/>
    </row>
    <row r="1499" spans="1:11" ht="12.5" x14ac:dyDescent="0.25">
      <c r="A1499" s="14" t="s">
        <v>1505</v>
      </c>
      <c r="B1499" s="14" t="s">
        <v>4043</v>
      </c>
      <c r="C1499" s="14" t="s">
        <v>4057</v>
      </c>
      <c r="D1499" s="16">
        <v>45736</v>
      </c>
      <c r="E1499" s="16">
        <v>45775</v>
      </c>
      <c r="F1499" s="14" t="s">
        <v>4069</v>
      </c>
      <c r="G1499" s="14">
        <v>35937874</v>
      </c>
      <c r="H1499" s="14" t="s">
        <v>4059</v>
      </c>
      <c r="I1499" s="15">
        <v>22.5</v>
      </c>
      <c r="J1499" s="77">
        <v>1</v>
      </c>
      <c r="K1499" s="92"/>
    </row>
    <row r="1500" spans="1:11" ht="12.5" x14ac:dyDescent="0.25">
      <c r="A1500" s="14" t="s">
        <v>1505</v>
      </c>
      <c r="B1500" s="14" t="s">
        <v>4043</v>
      </c>
      <c r="C1500" s="14" t="s">
        <v>4060</v>
      </c>
      <c r="D1500" s="16">
        <v>45736</v>
      </c>
      <c r="E1500" s="16">
        <v>45775</v>
      </c>
      <c r="F1500" s="14" t="s">
        <v>4070</v>
      </c>
      <c r="G1500" s="14">
        <v>30807484</v>
      </c>
      <c r="H1500" s="14" t="s">
        <v>3587</v>
      </c>
      <c r="I1500" s="15">
        <v>51.89</v>
      </c>
      <c r="J1500" s="77">
        <v>1</v>
      </c>
      <c r="K1500" s="92"/>
    </row>
    <row r="1501" spans="1:11" ht="12.5" x14ac:dyDescent="0.25">
      <c r="A1501" s="14" t="s">
        <v>1505</v>
      </c>
      <c r="B1501" s="14" t="s">
        <v>4043</v>
      </c>
      <c r="C1501" s="14"/>
      <c r="D1501" s="16">
        <v>45736</v>
      </c>
      <c r="E1501" s="16">
        <v>45775</v>
      </c>
      <c r="F1501" s="14" t="s">
        <v>4071</v>
      </c>
      <c r="G1501" s="14"/>
      <c r="H1501" s="14" t="s">
        <v>4063</v>
      </c>
      <c r="I1501" s="15">
        <v>24.68</v>
      </c>
      <c r="J1501" s="77">
        <v>1</v>
      </c>
      <c r="K1501" s="92"/>
    </row>
    <row r="1502" spans="1:11" ht="12.5" x14ac:dyDescent="0.25">
      <c r="A1502" s="14" t="s">
        <v>1505</v>
      </c>
      <c r="B1502" s="14" t="s">
        <v>4043</v>
      </c>
      <c r="C1502" s="14"/>
      <c r="D1502" s="16">
        <v>45777</v>
      </c>
      <c r="E1502" s="16">
        <v>45775</v>
      </c>
      <c r="F1502" s="14" t="s">
        <v>4072</v>
      </c>
      <c r="G1502" s="14"/>
      <c r="H1502" s="14" t="s">
        <v>4056</v>
      </c>
      <c r="I1502" s="15">
        <v>245.51</v>
      </c>
      <c r="J1502" s="77">
        <v>1</v>
      </c>
      <c r="K1502" s="92"/>
    </row>
    <row r="1503" spans="1:11" ht="12.5" x14ac:dyDescent="0.25">
      <c r="A1503" s="14" t="s">
        <v>1505</v>
      </c>
      <c r="B1503" s="14" t="s">
        <v>4043</v>
      </c>
      <c r="C1503" s="14" t="s">
        <v>4057</v>
      </c>
      <c r="D1503" s="16">
        <v>45771</v>
      </c>
      <c r="E1503" s="16">
        <v>45775</v>
      </c>
      <c r="F1503" s="14" t="s">
        <v>4073</v>
      </c>
      <c r="G1503" s="14">
        <v>35937874</v>
      </c>
      <c r="H1503" s="14" t="s">
        <v>4059</v>
      </c>
      <c r="I1503" s="15">
        <v>52.5</v>
      </c>
      <c r="J1503" s="77">
        <v>1</v>
      </c>
      <c r="K1503" s="92"/>
    </row>
    <row r="1504" spans="1:11" ht="12.5" x14ac:dyDescent="0.25">
      <c r="A1504" s="14" t="s">
        <v>1505</v>
      </c>
      <c r="B1504" s="14" t="s">
        <v>4043</v>
      </c>
      <c r="C1504" s="14" t="s">
        <v>4060</v>
      </c>
      <c r="D1504" s="16">
        <v>45771</v>
      </c>
      <c r="E1504" s="16">
        <v>45775</v>
      </c>
      <c r="F1504" s="14" t="s">
        <v>4074</v>
      </c>
      <c r="G1504" s="14">
        <v>30807484</v>
      </c>
      <c r="H1504" s="14" t="s">
        <v>3587</v>
      </c>
      <c r="I1504" s="15">
        <v>121.09</v>
      </c>
      <c r="J1504" s="77">
        <v>1</v>
      </c>
      <c r="K1504" s="92"/>
    </row>
    <row r="1505" spans="1:11" ht="12.5" x14ac:dyDescent="0.25">
      <c r="A1505" s="14" t="s">
        <v>1505</v>
      </c>
      <c r="B1505" s="14" t="s">
        <v>4043</v>
      </c>
      <c r="C1505" s="14"/>
      <c r="D1505" s="16">
        <v>45771</v>
      </c>
      <c r="E1505" s="16">
        <v>45775</v>
      </c>
      <c r="F1505" s="14" t="s">
        <v>4075</v>
      </c>
      <c r="G1505" s="14"/>
      <c r="H1505" s="14" t="s">
        <v>4063</v>
      </c>
      <c r="I1505" s="15">
        <v>57.59</v>
      </c>
      <c r="J1505" s="77">
        <v>1</v>
      </c>
      <c r="K1505" s="92"/>
    </row>
    <row r="1506" spans="1:11" ht="12.5" x14ac:dyDescent="0.25">
      <c r="A1506" s="14" t="s">
        <v>1505</v>
      </c>
      <c r="B1506" s="14" t="s">
        <v>4043</v>
      </c>
      <c r="C1506" s="14"/>
      <c r="D1506" s="16">
        <v>45808</v>
      </c>
      <c r="E1506" s="16">
        <v>45775</v>
      </c>
      <c r="F1506" s="14" t="s">
        <v>4076</v>
      </c>
      <c r="G1506" s="14"/>
      <c r="H1506" s="14" t="s">
        <v>4056</v>
      </c>
      <c r="I1506" s="15">
        <v>245.51</v>
      </c>
      <c r="J1506" s="77">
        <v>1</v>
      </c>
      <c r="K1506" s="92"/>
    </row>
    <row r="1507" spans="1:11" ht="12.5" x14ac:dyDescent="0.25">
      <c r="A1507" s="14" t="s">
        <v>1505</v>
      </c>
      <c r="B1507" s="14" t="s">
        <v>4043</v>
      </c>
      <c r="C1507" s="14" t="s">
        <v>4057</v>
      </c>
      <c r="D1507" s="16">
        <v>45797</v>
      </c>
      <c r="E1507" s="16">
        <v>45775</v>
      </c>
      <c r="F1507" s="14" t="s">
        <v>4077</v>
      </c>
      <c r="G1507" s="14">
        <v>35937874</v>
      </c>
      <c r="H1507" s="14" t="s">
        <v>4059</v>
      </c>
      <c r="I1507" s="15">
        <v>52.5</v>
      </c>
      <c r="J1507" s="77">
        <v>1</v>
      </c>
      <c r="K1507" s="92"/>
    </row>
    <row r="1508" spans="1:11" ht="12.5" x14ac:dyDescent="0.25">
      <c r="A1508" s="14" t="s">
        <v>1505</v>
      </c>
      <c r="B1508" s="14" t="s">
        <v>4043</v>
      </c>
      <c r="C1508" s="14" t="s">
        <v>4060</v>
      </c>
      <c r="D1508" s="16">
        <v>45797</v>
      </c>
      <c r="E1508" s="16">
        <v>45775</v>
      </c>
      <c r="F1508" s="14" t="s">
        <v>4078</v>
      </c>
      <c r="G1508" s="14">
        <v>30807484</v>
      </c>
      <c r="H1508" s="14" t="s">
        <v>3587</v>
      </c>
      <c r="I1508" s="15">
        <v>121.09</v>
      </c>
      <c r="J1508" s="77">
        <v>1</v>
      </c>
      <c r="K1508" s="92"/>
    </row>
    <row r="1509" spans="1:11" ht="12.5" x14ac:dyDescent="0.25">
      <c r="A1509" s="14" t="s">
        <v>1505</v>
      </c>
      <c r="B1509" s="14" t="s">
        <v>4043</v>
      </c>
      <c r="C1509" s="14"/>
      <c r="D1509" s="16">
        <v>45797</v>
      </c>
      <c r="E1509" s="16">
        <v>45775</v>
      </c>
      <c r="F1509" s="14" t="s">
        <v>4079</v>
      </c>
      <c r="G1509" s="14"/>
      <c r="H1509" s="14" t="s">
        <v>4063</v>
      </c>
      <c r="I1509" s="15">
        <v>57.59</v>
      </c>
      <c r="J1509" s="77">
        <v>1</v>
      </c>
      <c r="K1509" s="92"/>
    </row>
    <row r="1510" spans="1:11" ht="12.5" x14ac:dyDescent="0.25">
      <c r="A1510" s="14" t="s">
        <v>1505</v>
      </c>
      <c r="B1510" s="14" t="s">
        <v>4043</v>
      </c>
      <c r="C1510" s="14" t="s">
        <v>4080</v>
      </c>
      <c r="D1510" s="16">
        <v>45782</v>
      </c>
      <c r="E1510" s="16">
        <v>45775</v>
      </c>
      <c r="F1510" s="14" t="s">
        <v>4081</v>
      </c>
      <c r="G1510" s="14">
        <v>397610</v>
      </c>
      <c r="H1510" s="14" t="s">
        <v>4049</v>
      </c>
      <c r="I1510" s="15">
        <v>132.32</v>
      </c>
      <c r="J1510" s="77">
        <v>1</v>
      </c>
      <c r="K1510" s="92"/>
    </row>
    <row r="1511" spans="1:11" ht="20" x14ac:dyDescent="0.25">
      <c r="A1511" s="14" t="s">
        <v>1505</v>
      </c>
      <c r="B1511" s="14" t="s">
        <v>4082</v>
      </c>
      <c r="C1511" s="14"/>
      <c r="D1511" s="16"/>
      <c r="E1511" s="16"/>
      <c r="F1511" s="14" t="s">
        <v>4083</v>
      </c>
      <c r="G1511" s="14" t="s">
        <v>4084</v>
      </c>
      <c r="H1511" s="14" t="s">
        <v>4085</v>
      </c>
      <c r="I1511" s="15"/>
      <c r="J1511" s="77">
        <v>1</v>
      </c>
      <c r="K1511" s="92"/>
    </row>
    <row r="1512" spans="1:11" ht="12.5" x14ac:dyDescent="0.25">
      <c r="A1512" s="14" t="s">
        <v>1505</v>
      </c>
      <c r="B1512" s="14" t="s">
        <v>4082</v>
      </c>
      <c r="C1512" s="14" t="s">
        <v>4086</v>
      </c>
      <c r="D1512" s="16">
        <v>45667</v>
      </c>
      <c r="E1512" s="16">
        <v>45688</v>
      </c>
      <c r="F1512" s="14" t="s">
        <v>4087</v>
      </c>
      <c r="G1512" s="14">
        <v>37481126</v>
      </c>
      <c r="H1512" s="14" t="s">
        <v>4088</v>
      </c>
      <c r="I1512" s="15">
        <v>762</v>
      </c>
      <c r="J1512" s="77">
        <v>1</v>
      </c>
      <c r="K1512" s="92"/>
    </row>
    <row r="1513" spans="1:11" ht="12.5" x14ac:dyDescent="0.25">
      <c r="A1513" s="14" t="s">
        <v>1505</v>
      </c>
      <c r="B1513" s="14" t="s">
        <v>4082</v>
      </c>
      <c r="C1513" s="14" t="s">
        <v>4089</v>
      </c>
      <c r="D1513" s="16">
        <v>45677</v>
      </c>
      <c r="E1513" s="16">
        <v>45688</v>
      </c>
      <c r="F1513" s="14" t="s">
        <v>4090</v>
      </c>
      <c r="G1513" s="14">
        <v>55561977</v>
      </c>
      <c r="H1513" s="14" t="s">
        <v>3214</v>
      </c>
      <c r="I1513" s="15">
        <v>396</v>
      </c>
      <c r="J1513" s="77">
        <v>1</v>
      </c>
      <c r="K1513" s="92"/>
    </row>
    <row r="1514" spans="1:11" ht="12.5" x14ac:dyDescent="0.25">
      <c r="A1514" s="14" t="s">
        <v>1505</v>
      </c>
      <c r="B1514" s="14" t="s">
        <v>4082</v>
      </c>
      <c r="C1514" s="14" t="s">
        <v>3460</v>
      </c>
      <c r="D1514" s="16">
        <v>45677</v>
      </c>
      <c r="E1514" s="16">
        <v>45688</v>
      </c>
      <c r="F1514" s="14" t="s">
        <v>4090</v>
      </c>
      <c r="G1514" s="14">
        <v>55561977</v>
      </c>
      <c r="H1514" s="14" t="s">
        <v>4091</v>
      </c>
      <c r="I1514" s="15">
        <v>236.5</v>
      </c>
      <c r="J1514" s="77">
        <v>1</v>
      </c>
      <c r="K1514" s="92"/>
    </row>
    <row r="1515" spans="1:11" ht="12.5" x14ac:dyDescent="0.25">
      <c r="A1515" s="14" t="s">
        <v>1505</v>
      </c>
      <c r="B1515" s="14" t="s">
        <v>4082</v>
      </c>
      <c r="C1515" s="14" t="s">
        <v>4092</v>
      </c>
      <c r="D1515" s="16">
        <v>45677</v>
      </c>
      <c r="E1515" s="16">
        <v>45688</v>
      </c>
      <c r="F1515" s="14" t="s">
        <v>4090</v>
      </c>
      <c r="G1515" s="14">
        <v>55131620</v>
      </c>
      <c r="H1515" s="14" t="s">
        <v>4093</v>
      </c>
      <c r="I1515" s="15">
        <v>291.5</v>
      </c>
      <c r="J1515" s="77">
        <v>1</v>
      </c>
      <c r="K1515" s="92"/>
    </row>
    <row r="1516" spans="1:11" ht="12.5" x14ac:dyDescent="0.25">
      <c r="A1516" s="14" t="s">
        <v>1505</v>
      </c>
      <c r="B1516" s="14" t="s">
        <v>4082</v>
      </c>
      <c r="C1516" s="14" t="s">
        <v>3443</v>
      </c>
      <c r="D1516" s="16">
        <v>45705</v>
      </c>
      <c r="E1516" s="16">
        <v>45688</v>
      </c>
      <c r="F1516" s="14" t="s">
        <v>4094</v>
      </c>
      <c r="G1516" s="14">
        <v>55131620</v>
      </c>
      <c r="H1516" s="14" t="s">
        <v>4093</v>
      </c>
      <c r="I1516" s="15">
        <v>422.25</v>
      </c>
      <c r="J1516" s="77">
        <v>1</v>
      </c>
      <c r="K1516" s="92"/>
    </row>
    <row r="1517" spans="1:11" ht="12.5" x14ac:dyDescent="0.25">
      <c r="A1517" s="14" t="s">
        <v>1505</v>
      </c>
      <c r="B1517" s="14" t="s">
        <v>4082</v>
      </c>
      <c r="C1517" s="14" t="s">
        <v>3443</v>
      </c>
      <c r="D1517" s="16">
        <v>45705</v>
      </c>
      <c r="E1517" s="16">
        <v>45762</v>
      </c>
      <c r="F1517" s="14" t="s">
        <v>4094</v>
      </c>
      <c r="G1517" s="14">
        <v>55131620</v>
      </c>
      <c r="H1517" s="14" t="s">
        <v>4093</v>
      </c>
      <c r="I1517" s="15">
        <v>12.25</v>
      </c>
      <c r="J1517" s="77">
        <v>1</v>
      </c>
      <c r="K1517" s="92"/>
    </row>
    <row r="1518" spans="1:11" ht="12.5" x14ac:dyDescent="0.25">
      <c r="A1518" s="14" t="s">
        <v>1505</v>
      </c>
      <c r="B1518" s="14" t="s">
        <v>4082</v>
      </c>
      <c r="C1518" s="14" t="s">
        <v>3443</v>
      </c>
      <c r="D1518" s="16">
        <v>45708</v>
      </c>
      <c r="E1518" s="16">
        <v>45762</v>
      </c>
      <c r="F1518" s="14" t="s">
        <v>4094</v>
      </c>
      <c r="G1518" s="14">
        <v>55561977</v>
      </c>
      <c r="H1518" s="14" t="s">
        <v>4091</v>
      </c>
      <c r="I1518" s="15">
        <v>297</v>
      </c>
      <c r="J1518" s="77">
        <v>1</v>
      </c>
      <c r="K1518" s="92"/>
    </row>
    <row r="1519" spans="1:11" ht="12.5" x14ac:dyDescent="0.25">
      <c r="A1519" s="14" t="s">
        <v>1505</v>
      </c>
      <c r="B1519" s="14" t="s">
        <v>4082</v>
      </c>
      <c r="C1519" s="14" t="s">
        <v>4095</v>
      </c>
      <c r="D1519" s="16">
        <v>45739</v>
      </c>
      <c r="E1519" s="16">
        <v>45762</v>
      </c>
      <c r="F1519" s="14" t="s">
        <v>4096</v>
      </c>
      <c r="G1519" s="14">
        <v>45645701</v>
      </c>
      <c r="H1519" s="14" t="s">
        <v>3214</v>
      </c>
      <c r="I1519" s="15">
        <v>599.5</v>
      </c>
      <c r="J1519" s="77">
        <v>1</v>
      </c>
      <c r="K1519" s="92"/>
    </row>
    <row r="1520" spans="1:11" ht="12.5" x14ac:dyDescent="0.25">
      <c r="A1520" s="14" t="s">
        <v>1505</v>
      </c>
      <c r="B1520" s="14" t="s">
        <v>4082</v>
      </c>
      <c r="C1520" s="14" t="s">
        <v>3438</v>
      </c>
      <c r="D1520" s="16">
        <v>45727</v>
      </c>
      <c r="E1520" s="16">
        <v>45762</v>
      </c>
      <c r="F1520" s="14" t="s">
        <v>4096</v>
      </c>
      <c r="G1520" s="14">
        <v>55561977</v>
      </c>
      <c r="H1520" s="14" t="s">
        <v>4091</v>
      </c>
      <c r="I1520" s="15">
        <v>297</v>
      </c>
      <c r="J1520" s="77">
        <v>1</v>
      </c>
      <c r="K1520" s="92"/>
    </row>
    <row r="1521" spans="1:11" ht="12.5" x14ac:dyDescent="0.25">
      <c r="A1521" s="14" t="s">
        <v>1505</v>
      </c>
      <c r="B1521" s="14" t="s">
        <v>4082</v>
      </c>
      <c r="C1521" s="14" t="s">
        <v>4097</v>
      </c>
      <c r="D1521" s="16">
        <v>45742</v>
      </c>
      <c r="E1521" s="16">
        <v>45762</v>
      </c>
      <c r="F1521" s="14" t="s">
        <v>4096</v>
      </c>
      <c r="G1521" s="14">
        <v>55131620</v>
      </c>
      <c r="H1521" s="14" t="s">
        <v>4093</v>
      </c>
      <c r="I1521" s="15">
        <v>368.5</v>
      </c>
      <c r="J1521" s="77">
        <v>1</v>
      </c>
      <c r="K1521" s="92"/>
    </row>
    <row r="1522" spans="1:11" ht="12.5" x14ac:dyDescent="0.25">
      <c r="A1522" s="14" t="s">
        <v>1505</v>
      </c>
      <c r="B1522" s="14" t="s">
        <v>4082</v>
      </c>
      <c r="C1522" s="14" t="s">
        <v>3441</v>
      </c>
      <c r="D1522" s="16">
        <v>45763</v>
      </c>
      <c r="E1522" s="16">
        <v>45762</v>
      </c>
      <c r="F1522" s="14" t="s">
        <v>4098</v>
      </c>
      <c r="G1522" s="14">
        <v>55131620</v>
      </c>
      <c r="H1522" s="14" t="s">
        <v>4093</v>
      </c>
      <c r="I1522" s="15">
        <v>330</v>
      </c>
      <c r="J1522" s="77">
        <v>1</v>
      </c>
      <c r="K1522" s="92"/>
    </row>
    <row r="1523" spans="1:11" ht="12.5" x14ac:dyDescent="0.25">
      <c r="A1523" s="14" t="s">
        <v>1505</v>
      </c>
      <c r="B1523" s="14" t="s">
        <v>4082</v>
      </c>
      <c r="C1523" s="14" t="s">
        <v>3441</v>
      </c>
      <c r="D1523" s="16">
        <v>45750</v>
      </c>
      <c r="E1523" s="16">
        <v>45762</v>
      </c>
      <c r="F1523" s="14" t="s">
        <v>4098</v>
      </c>
      <c r="G1523" s="14">
        <v>55561977</v>
      </c>
      <c r="H1523" s="14" t="s">
        <v>4091</v>
      </c>
      <c r="I1523" s="15">
        <v>204</v>
      </c>
      <c r="J1523" s="77">
        <v>1</v>
      </c>
      <c r="K1523" s="92"/>
    </row>
    <row r="1524" spans="1:11" ht="20" x14ac:dyDescent="0.25">
      <c r="A1524" s="14" t="s">
        <v>1505</v>
      </c>
      <c r="B1524" s="14" t="s">
        <v>4099</v>
      </c>
      <c r="C1524" s="14"/>
      <c r="D1524" s="16"/>
      <c r="E1524" s="16"/>
      <c r="F1524" s="14" t="s">
        <v>4100</v>
      </c>
      <c r="G1524" s="14" t="s">
        <v>4101</v>
      </c>
      <c r="H1524" s="14" t="s">
        <v>4102</v>
      </c>
      <c r="I1524" s="15"/>
      <c r="J1524" s="77">
        <v>1</v>
      </c>
      <c r="K1524" s="92"/>
    </row>
    <row r="1525" spans="1:11" ht="12.5" x14ac:dyDescent="0.25">
      <c r="A1525" s="14" t="s">
        <v>1505</v>
      </c>
      <c r="B1525" s="14" t="s">
        <v>4099</v>
      </c>
      <c r="C1525" s="14" t="s">
        <v>4103</v>
      </c>
      <c r="D1525" s="16">
        <v>45761</v>
      </c>
      <c r="E1525" s="16">
        <v>45697</v>
      </c>
      <c r="F1525" s="14" t="s">
        <v>4104</v>
      </c>
      <c r="G1525" s="14">
        <v>56733038</v>
      </c>
      <c r="H1525" s="14" t="s">
        <v>4105</v>
      </c>
      <c r="I1525" s="15">
        <v>1640</v>
      </c>
      <c r="J1525" s="77">
        <v>1</v>
      </c>
      <c r="K1525" s="92"/>
    </row>
    <row r="1526" spans="1:11" ht="12.5" x14ac:dyDescent="0.25">
      <c r="A1526" s="14" t="s">
        <v>1505</v>
      </c>
      <c r="B1526" s="14" t="s">
        <v>4099</v>
      </c>
      <c r="C1526" s="14" t="s">
        <v>4106</v>
      </c>
      <c r="D1526" s="16">
        <v>45790</v>
      </c>
      <c r="E1526" s="16">
        <v>45697</v>
      </c>
      <c r="F1526" s="14" t="s">
        <v>4107</v>
      </c>
      <c r="G1526" s="14">
        <v>56733038</v>
      </c>
      <c r="H1526" s="14" t="s">
        <v>4105</v>
      </c>
      <c r="I1526" s="15">
        <v>361.5</v>
      </c>
      <c r="J1526" s="77">
        <v>1</v>
      </c>
      <c r="K1526" s="92"/>
    </row>
    <row r="1527" spans="1:11" ht="20" x14ac:dyDescent="0.25">
      <c r="A1527" s="14" t="s">
        <v>1505</v>
      </c>
      <c r="B1527" s="14" t="s">
        <v>4108</v>
      </c>
      <c r="C1527" s="14"/>
      <c r="D1527" s="16"/>
      <c r="E1527" s="16"/>
      <c r="F1527" s="14" t="s">
        <v>4109</v>
      </c>
      <c r="G1527" s="14" t="s">
        <v>4110</v>
      </c>
      <c r="H1527" s="14" t="s">
        <v>4111</v>
      </c>
      <c r="I1527" s="15"/>
      <c r="J1527" s="77">
        <v>1</v>
      </c>
      <c r="K1527" s="92"/>
    </row>
    <row r="1528" spans="1:11" ht="12.5" x14ac:dyDescent="0.25">
      <c r="A1528" s="14" t="s">
        <v>1505</v>
      </c>
      <c r="B1528" s="14" t="s">
        <v>4108</v>
      </c>
      <c r="C1528" s="14" t="s">
        <v>4112</v>
      </c>
      <c r="D1528" s="16">
        <v>45659</v>
      </c>
      <c r="E1528" s="16">
        <v>45762</v>
      </c>
      <c r="F1528" s="14" t="s">
        <v>4113</v>
      </c>
      <c r="G1528" s="14">
        <v>56109075</v>
      </c>
      <c r="H1528" s="14" t="s">
        <v>4114</v>
      </c>
      <c r="I1528" s="15">
        <v>2000</v>
      </c>
      <c r="J1528" s="77">
        <v>1</v>
      </c>
      <c r="K1528" s="92"/>
    </row>
    <row r="1529" spans="1:11" ht="12.5" x14ac:dyDescent="0.25">
      <c r="A1529" s="14" t="s">
        <v>1505</v>
      </c>
      <c r="B1529" s="14" t="s">
        <v>4108</v>
      </c>
      <c r="C1529" s="14" t="s">
        <v>4115</v>
      </c>
      <c r="D1529" s="16">
        <v>45687</v>
      </c>
      <c r="E1529" s="16">
        <v>45763</v>
      </c>
      <c r="F1529" s="14" t="s">
        <v>4116</v>
      </c>
      <c r="G1529" s="14">
        <v>56109075</v>
      </c>
      <c r="H1529" s="14" t="s">
        <v>4114</v>
      </c>
      <c r="I1529" s="15">
        <v>1842</v>
      </c>
      <c r="J1529" s="77">
        <v>1</v>
      </c>
      <c r="K1529" s="92"/>
    </row>
    <row r="1530" spans="1:11" ht="20" x14ac:dyDescent="0.25">
      <c r="A1530" s="14" t="s">
        <v>1505</v>
      </c>
      <c r="B1530" s="14" t="s">
        <v>4117</v>
      </c>
      <c r="C1530" s="14"/>
      <c r="D1530" s="16"/>
      <c r="E1530" s="16"/>
      <c r="F1530" s="14" t="s">
        <v>4118</v>
      </c>
      <c r="G1530" s="14" t="s">
        <v>4119</v>
      </c>
      <c r="H1530" s="14" t="s">
        <v>4120</v>
      </c>
      <c r="I1530" s="15"/>
      <c r="J1530" s="77">
        <v>1</v>
      </c>
      <c r="K1530" s="92"/>
    </row>
    <row r="1531" spans="1:11" ht="12.5" x14ac:dyDescent="0.25">
      <c r="A1531" s="14" t="s">
        <v>1505</v>
      </c>
      <c r="B1531" s="14" t="s">
        <v>4117</v>
      </c>
      <c r="C1531" s="14" t="s">
        <v>4121</v>
      </c>
      <c r="D1531" s="16">
        <v>45663</v>
      </c>
      <c r="E1531" s="16">
        <v>45688</v>
      </c>
      <c r="F1531" s="14" t="s">
        <v>4122</v>
      </c>
      <c r="G1531" s="14">
        <v>47381817</v>
      </c>
      <c r="H1531" s="14" t="s">
        <v>4123</v>
      </c>
      <c r="I1531" s="15">
        <v>100.8</v>
      </c>
      <c r="J1531" s="77">
        <v>1</v>
      </c>
      <c r="K1531" s="92"/>
    </row>
    <row r="1532" spans="1:11" ht="12.5" x14ac:dyDescent="0.25">
      <c r="A1532" s="14" t="s">
        <v>1505</v>
      </c>
      <c r="B1532" s="14" t="s">
        <v>4117</v>
      </c>
      <c r="C1532" s="14" t="s">
        <v>4124</v>
      </c>
      <c r="D1532" s="16">
        <v>45683</v>
      </c>
      <c r="E1532" s="16">
        <v>45688</v>
      </c>
      <c r="F1532" s="14" t="s">
        <v>4125</v>
      </c>
      <c r="G1532" s="14">
        <v>47381817</v>
      </c>
      <c r="H1532" s="14" t="s">
        <v>4123</v>
      </c>
      <c r="I1532" s="15">
        <v>74.599999999999994</v>
      </c>
      <c r="J1532" s="77">
        <v>1</v>
      </c>
      <c r="K1532" s="92"/>
    </row>
    <row r="1533" spans="1:11" ht="12.5" x14ac:dyDescent="0.25">
      <c r="A1533" s="14" t="s">
        <v>1505</v>
      </c>
      <c r="B1533" s="14" t="s">
        <v>4117</v>
      </c>
      <c r="C1533" s="14" t="s">
        <v>4126</v>
      </c>
      <c r="D1533" s="16">
        <v>45708</v>
      </c>
      <c r="E1533" s="16">
        <v>45688</v>
      </c>
      <c r="F1533" s="14" t="s">
        <v>4127</v>
      </c>
      <c r="G1533" s="14">
        <v>47381817</v>
      </c>
      <c r="H1533" s="14" t="s">
        <v>4123</v>
      </c>
      <c r="I1533" s="15">
        <v>28.8</v>
      </c>
      <c r="J1533" s="77">
        <v>1</v>
      </c>
      <c r="K1533" s="92"/>
    </row>
    <row r="1534" spans="1:11" ht="12.5" x14ac:dyDescent="0.25">
      <c r="A1534" s="14" t="s">
        <v>1505</v>
      </c>
      <c r="B1534" s="14" t="s">
        <v>4117</v>
      </c>
      <c r="C1534" s="14" t="s">
        <v>3441</v>
      </c>
      <c r="D1534" s="16">
        <v>45727</v>
      </c>
      <c r="E1534" s="16">
        <v>45688</v>
      </c>
      <c r="F1534" s="14" t="s">
        <v>4128</v>
      </c>
      <c r="G1534" s="14">
        <v>55483402</v>
      </c>
      <c r="H1534" s="14" t="s">
        <v>4129</v>
      </c>
      <c r="I1534" s="15">
        <v>1000</v>
      </c>
      <c r="J1534" s="77">
        <v>1</v>
      </c>
      <c r="K1534" s="92"/>
    </row>
    <row r="1535" spans="1:11" ht="12.5" x14ac:dyDescent="0.25">
      <c r="A1535" s="14" t="s">
        <v>1505</v>
      </c>
      <c r="B1535" s="14" t="s">
        <v>4117</v>
      </c>
      <c r="C1535" s="14" t="s">
        <v>4130</v>
      </c>
      <c r="D1535" s="16">
        <v>45740</v>
      </c>
      <c r="E1535" s="16">
        <v>45688</v>
      </c>
      <c r="F1535" s="14" t="s">
        <v>4131</v>
      </c>
      <c r="G1535" s="14">
        <v>36812170</v>
      </c>
      <c r="H1535" s="14" t="s">
        <v>4132</v>
      </c>
      <c r="I1535" s="15">
        <v>691.8</v>
      </c>
      <c r="J1535" s="77">
        <v>1</v>
      </c>
      <c r="K1535" s="92"/>
    </row>
    <row r="1536" spans="1:11" ht="20" x14ac:dyDescent="0.25">
      <c r="A1536" s="14" t="s">
        <v>1505</v>
      </c>
      <c r="B1536" s="14" t="s">
        <v>4133</v>
      </c>
      <c r="C1536" s="14"/>
      <c r="D1536" s="16"/>
      <c r="E1536" s="16"/>
      <c r="F1536" s="14" t="s">
        <v>4134</v>
      </c>
      <c r="G1536" s="14" t="s">
        <v>4135</v>
      </c>
      <c r="H1536" s="14" t="s">
        <v>4136</v>
      </c>
      <c r="I1536" s="15"/>
      <c r="J1536" s="77">
        <v>1</v>
      </c>
      <c r="K1536" s="92"/>
    </row>
    <row r="1537" spans="1:11" ht="12.5" x14ac:dyDescent="0.25">
      <c r="A1537" s="14" t="s">
        <v>1505</v>
      </c>
      <c r="B1537" s="14" t="s">
        <v>4133</v>
      </c>
      <c r="C1537" s="14" t="s">
        <v>3443</v>
      </c>
      <c r="D1537" s="16">
        <v>45671</v>
      </c>
      <c r="E1537" s="16">
        <v>45697</v>
      </c>
      <c r="F1537" s="14" t="s">
        <v>4137</v>
      </c>
      <c r="G1537" s="14">
        <v>51717379</v>
      </c>
      <c r="H1537" s="14" t="s">
        <v>4138</v>
      </c>
      <c r="I1537" s="15">
        <v>1349.6</v>
      </c>
      <c r="J1537" s="77">
        <v>1</v>
      </c>
      <c r="K1537" s="92"/>
    </row>
    <row r="1538" spans="1:11" ht="12.5" x14ac:dyDescent="0.25">
      <c r="A1538" s="14" t="s">
        <v>1505</v>
      </c>
      <c r="B1538" s="14" t="s">
        <v>4133</v>
      </c>
      <c r="C1538" s="14" t="s">
        <v>4139</v>
      </c>
      <c r="D1538" s="16">
        <v>45694</v>
      </c>
      <c r="E1538" s="16">
        <v>45697</v>
      </c>
      <c r="F1538" s="14" t="s">
        <v>4140</v>
      </c>
      <c r="G1538" s="14">
        <v>6223524</v>
      </c>
      <c r="H1538" s="14" t="s">
        <v>4141</v>
      </c>
      <c r="I1538" s="15">
        <v>242.06</v>
      </c>
      <c r="J1538" s="77">
        <v>1</v>
      </c>
      <c r="K1538" s="92"/>
    </row>
    <row r="1539" spans="1:11" ht="12.5" x14ac:dyDescent="0.25">
      <c r="A1539" s="14" t="s">
        <v>1505</v>
      </c>
      <c r="B1539" s="14" t="s">
        <v>4133</v>
      </c>
      <c r="C1539" s="14" t="s">
        <v>3441</v>
      </c>
      <c r="D1539" s="16">
        <v>45732</v>
      </c>
      <c r="E1539" s="16">
        <v>45697</v>
      </c>
      <c r="F1539" s="14" t="s">
        <v>4142</v>
      </c>
      <c r="G1539" s="14">
        <v>51717379</v>
      </c>
      <c r="H1539" s="14" t="s">
        <v>4138</v>
      </c>
      <c r="I1539" s="15">
        <v>286.58999999999997</v>
      </c>
      <c r="J1539" s="77">
        <v>1</v>
      </c>
      <c r="K1539" s="92"/>
    </row>
    <row r="1540" spans="1:11" ht="12.5" x14ac:dyDescent="0.25">
      <c r="A1540" s="14" t="s">
        <v>1505</v>
      </c>
      <c r="B1540" s="14" t="s">
        <v>4133</v>
      </c>
      <c r="C1540" s="14" t="s">
        <v>3441</v>
      </c>
      <c r="D1540" s="16">
        <v>45732</v>
      </c>
      <c r="E1540" s="16">
        <v>45799</v>
      </c>
      <c r="F1540" s="14" t="s">
        <v>4142</v>
      </c>
      <c r="G1540" s="14">
        <v>51717379</v>
      </c>
      <c r="H1540" s="14" t="s">
        <v>4138</v>
      </c>
      <c r="I1540" s="15">
        <v>1175.01</v>
      </c>
      <c r="J1540" s="77">
        <v>1</v>
      </c>
      <c r="K1540" s="92"/>
    </row>
    <row r="1541" spans="1:11" ht="12.5" x14ac:dyDescent="0.25">
      <c r="A1541" s="14" t="s">
        <v>1505</v>
      </c>
      <c r="B1541" s="14" t="s">
        <v>4133</v>
      </c>
      <c r="C1541" s="14" t="s">
        <v>4143</v>
      </c>
      <c r="D1541" s="16">
        <v>45757</v>
      </c>
      <c r="E1541" s="16">
        <v>45799</v>
      </c>
      <c r="F1541" s="14" t="s">
        <v>4144</v>
      </c>
      <c r="G1541" s="14">
        <v>6223524</v>
      </c>
      <c r="H1541" s="14" t="s">
        <v>4141</v>
      </c>
      <c r="I1541" s="15">
        <v>355.72</v>
      </c>
      <c r="J1541" s="77">
        <v>1</v>
      </c>
      <c r="K1541" s="92"/>
    </row>
    <row r="1542" spans="1:11" ht="12.5" x14ac:dyDescent="0.25">
      <c r="A1542" s="14" t="s">
        <v>1505</v>
      </c>
      <c r="B1542" s="14" t="s">
        <v>4133</v>
      </c>
      <c r="C1542" s="14" t="s">
        <v>4145</v>
      </c>
      <c r="D1542" s="16">
        <v>45775</v>
      </c>
      <c r="E1542" s="16">
        <v>45799</v>
      </c>
      <c r="F1542" s="14" t="s">
        <v>4144</v>
      </c>
      <c r="G1542" s="14">
        <v>6223524</v>
      </c>
      <c r="H1542" s="14" t="s">
        <v>4141</v>
      </c>
      <c r="I1542" s="15">
        <v>19.420000000000002</v>
      </c>
      <c r="J1542" s="77">
        <v>1</v>
      </c>
      <c r="K1542" s="92"/>
    </row>
    <row r="1543" spans="1:11" ht="12.5" x14ac:dyDescent="0.25">
      <c r="A1543" s="14" t="s">
        <v>1505</v>
      </c>
      <c r="B1543" s="14" t="s">
        <v>4133</v>
      </c>
      <c r="C1543" s="14" t="s">
        <v>4146</v>
      </c>
      <c r="D1543" s="16">
        <v>45856</v>
      </c>
      <c r="E1543" s="16">
        <v>45799</v>
      </c>
      <c r="F1543" s="14" t="s">
        <v>4147</v>
      </c>
      <c r="G1543" s="14">
        <v>51717379</v>
      </c>
      <c r="H1543" s="14" t="s">
        <v>4138</v>
      </c>
      <c r="I1543" s="15">
        <v>328.1</v>
      </c>
      <c r="J1543" s="77">
        <v>1</v>
      </c>
      <c r="K1543" s="92"/>
    </row>
    <row r="1544" spans="1:11" ht="20" x14ac:dyDescent="0.25">
      <c r="A1544" s="14" t="s">
        <v>1505</v>
      </c>
      <c r="B1544" s="14" t="s">
        <v>4148</v>
      </c>
      <c r="C1544" s="14"/>
      <c r="D1544" s="16"/>
      <c r="E1544" s="16"/>
      <c r="F1544" s="14" t="s">
        <v>4149</v>
      </c>
      <c r="G1544" s="14" t="s">
        <v>4150</v>
      </c>
      <c r="H1544" s="14" t="s">
        <v>4151</v>
      </c>
      <c r="I1544" s="15"/>
      <c r="J1544" s="77">
        <v>1</v>
      </c>
      <c r="K1544" s="92"/>
    </row>
    <row r="1545" spans="1:11" ht="20" x14ac:dyDescent="0.25">
      <c r="A1545" s="14" t="s">
        <v>1505</v>
      </c>
      <c r="B1545" s="14" t="s">
        <v>4148</v>
      </c>
      <c r="C1545" s="14" t="s">
        <v>4152</v>
      </c>
      <c r="D1545" s="16">
        <v>45727</v>
      </c>
      <c r="E1545" s="16">
        <v>45698</v>
      </c>
      <c r="F1545" s="14" t="s">
        <v>4153</v>
      </c>
      <c r="G1545" s="14">
        <v>51265605</v>
      </c>
      <c r="H1545" s="14" t="s">
        <v>4154</v>
      </c>
      <c r="I1545" s="15">
        <v>747.5</v>
      </c>
      <c r="J1545" s="77">
        <v>1</v>
      </c>
      <c r="K1545" s="92"/>
    </row>
    <row r="1546" spans="1:11" ht="20" x14ac:dyDescent="0.25">
      <c r="A1546" s="14" t="s">
        <v>1505</v>
      </c>
      <c r="B1546" s="14" t="s">
        <v>4148</v>
      </c>
      <c r="C1546" s="14" t="s">
        <v>4152</v>
      </c>
      <c r="D1546" s="16">
        <v>45727</v>
      </c>
      <c r="E1546" s="16">
        <v>45698</v>
      </c>
      <c r="F1546" s="14" t="s">
        <v>4155</v>
      </c>
      <c r="G1546" s="14">
        <v>31788858</v>
      </c>
      <c r="H1546" s="14" t="s">
        <v>4156</v>
      </c>
      <c r="I1546" s="15">
        <v>1115</v>
      </c>
      <c r="J1546" s="77">
        <v>1</v>
      </c>
      <c r="K1546" s="92"/>
    </row>
    <row r="1547" spans="1:11" ht="20" x14ac:dyDescent="0.25">
      <c r="A1547" s="14" t="s">
        <v>1505</v>
      </c>
      <c r="B1547" s="14" t="s">
        <v>4157</v>
      </c>
      <c r="C1547" s="14"/>
      <c r="D1547" s="16"/>
      <c r="E1547" s="16"/>
      <c r="F1547" s="14" t="s">
        <v>4158</v>
      </c>
      <c r="G1547" s="14" t="s">
        <v>4159</v>
      </c>
      <c r="H1547" s="14" t="s">
        <v>4160</v>
      </c>
      <c r="I1547" s="15"/>
      <c r="J1547" s="77">
        <v>1</v>
      </c>
      <c r="K1547" s="92"/>
    </row>
    <row r="1548" spans="1:11" ht="12.5" x14ac:dyDescent="0.25">
      <c r="A1548" s="14" t="s">
        <v>1505</v>
      </c>
      <c r="B1548" s="14" t="s">
        <v>4157</v>
      </c>
      <c r="C1548" s="14" t="s">
        <v>4161</v>
      </c>
      <c r="D1548" s="16">
        <v>45666</v>
      </c>
      <c r="E1548" s="16">
        <v>45704</v>
      </c>
      <c r="F1548" s="14" t="s">
        <v>4162</v>
      </c>
      <c r="G1548" s="14">
        <v>17055385</v>
      </c>
      <c r="H1548" s="14" t="s">
        <v>4163</v>
      </c>
      <c r="I1548" s="15">
        <v>630</v>
      </c>
      <c r="J1548" s="77">
        <v>1</v>
      </c>
      <c r="K1548" s="92"/>
    </row>
    <row r="1549" spans="1:11" ht="12.5" x14ac:dyDescent="0.25">
      <c r="A1549" s="14" t="s">
        <v>1505</v>
      </c>
      <c r="B1549" s="14" t="s">
        <v>4157</v>
      </c>
      <c r="C1549" s="14" t="s">
        <v>4164</v>
      </c>
      <c r="D1549" s="16">
        <v>45676</v>
      </c>
      <c r="E1549" s="16">
        <v>45704</v>
      </c>
      <c r="F1549" s="14" t="s">
        <v>4165</v>
      </c>
      <c r="G1549" s="14">
        <v>160466</v>
      </c>
      <c r="H1549" s="14" t="s">
        <v>4166</v>
      </c>
      <c r="I1549" s="15">
        <v>190</v>
      </c>
      <c r="J1549" s="77">
        <v>1</v>
      </c>
      <c r="K1549" s="92"/>
    </row>
    <row r="1550" spans="1:11" ht="12.5" x14ac:dyDescent="0.25">
      <c r="A1550" s="14" t="s">
        <v>1505</v>
      </c>
      <c r="B1550" s="14" t="s">
        <v>4157</v>
      </c>
      <c r="C1550" s="14" t="s">
        <v>4167</v>
      </c>
      <c r="D1550" s="16">
        <v>45676</v>
      </c>
      <c r="E1550" s="16">
        <v>45704</v>
      </c>
      <c r="F1550" s="14" t="s">
        <v>4168</v>
      </c>
      <c r="G1550" s="14">
        <v>36229270</v>
      </c>
      <c r="H1550" s="14" t="s">
        <v>4169</v>
      </c>
      <c r="I1550" s="15">
        <v>150</v>
      </c>
      <c r="J1550" s="77">
        <v>1</v>
      </c>
      <c r="K1550" s="92"/>
    </row>
    <row r="1551" spans="1:11" ht="12.5" x14ac:dyDescent="0.25">
      <c r="A1551" s="14" t="s">
        <v>1505</v>
      </c>
      <c r="B1551" s="14" t="s">
        <v>4157</v>
      </c>
      <c r="C1551" s="14" t="s">
        <v>4170</v>
      </c>
      <c r="D1551" s="16">
        <v>45699</v>
      </c>
      <c r="E1551" s="16">
        <v>45704</v>
      </c>
      <c r="F1551" s="14" t="s">
        <v>4171</v>
      </c>
      <c r="G1551" s="14">
        <v>17055385</v>
      </c>
      <c r="H1551" s="14" t="s">
        <v>4163</v>
      </c>
      <c r="I1551" s="15">
        <v>700</v>
      </c>
      <c r="J1551" s="77">
        <v>1</v>
      </c>
      <c r="K1551" s="92"/>
    </row>
    <row r="1552" spans="1:11" ht="12.5" x14ac:dyDescent="0.25">
      <c r="A1552" s="14" t="s">
        <v>1505</v>
      </c>
      <c r="B1552" s="14" t="s">
        <v>4157</v>
      </c>
      <c r="C1552" s="14" t="s">
        <v>4172</v>
      </c>
      <c r="D1552" s="16">
        <v>45699</v>
      </c>
      <c r="E1552" s="16">
        <v>45704</v>
      </c>
      <c r="F1552" s="14" t="s">
        <v>4173</v>
      </c>
      <c r="G1552" s="14">
        <v>17055385</v>
      </c>
      <c r="H1552" s="14" t="s">
        <v>4163</v>
      </c>
      <c r="I1552" s="15">
        <v>159.25</v>
      </c>
      <c r="J1552" s="77">
        <v>1</v>
      </c>
      <c r="K1552" s="92"/>
    </row>
    <row r="1553" spans="1:11" ht="20" x14ac:dyDescent="0.25">
      <c r="A1553" s="14" t="s">
        <v>1505</v>
      </c>
      <c r="B1553" s="14" t="s">
        <v>4174</v>
      </c>
      <c r="C1553" s="14"/>
      <c r="D1553" s="16"/>
      <c r="E1553" s="16"/>
      <c r="F1553" s="14" t="s">
        <v>4175</v>
      </c>
      <c r="G1553" s="14" t="s">
        <v>4176</v>
      </c>
      <c r="H1553" s="14" t="s">
        <v>4177</v>
      </c>
      <c r="I1553" s="15"/>
      <c r="J1553" s="77">
        <v>1</v>
      </c>
      <c r="K1553" s="92"/>
    </row>
    <row r="1554" spans="1:11" ht="20" x14ac:dyDescent="0.25">
      <c r="A1554" s="14" t="s">
        <v>1505</v>
      </c>
      <c r="B1554" s="14" t="s">
        <v>4174</v>
      </c>
      <c r="C1554" s="14" t="s">
        <v>4178</v>
      </c>
      <c r="D1554" s="16">
        <v>45683</v>
      </c>
      <c r="E1554" s="16">
        <v>45688</v>
      </c>
      <c r="F1554" s="14" t="s">
        <v>4179</v>
      </c>
      <c r="G1554" s="14">
        <v>55331424</v>
      </c>
      <c r="H1554" s="14" t="s">
        <v>4180</v>
      </c>
      <c r="I1554" s="15">
        <v>1240</v>
      </c>
      <c r="J1554" s="77">
        <v>1</v>
      </c>
      <c r="K1554" s="92"/>
    </row>
    <row r="1555" spans="1:11" ht="20" x14ac:dyDescent="0.25">
      <c r="A1555" s="14" t="s">
        <v>1505</v>
      </c>
      <c r="B1555" s="14" t="s">
        <v>4174</v>
      </c>
      <c r="C1555" s="14" t="s">
        <v>4181</v>
      </c>
      <c r="D1555" s="16">
        <v>45716</v>
      </c>
      <c r="E1555" s="16">
        <v>45688</v>
      </c>
      <c r="F1555" s="14" t="s">
        <v>4182</v>
      </c>
      <c r="G1555" s="14">
        <v>55331424</v>
      </c>
      <c r="H1555" s="14" t="s">
        <v>4180</v>
      </c>
      <c r="I1555" s="15">
        <v>588</v>
      </c>
      <c r="J1555" s="77">
        <v>1</v>
      </c>
      <c r="K1555" s="92"/>
    </row>
    <row r="1556" spans="1:11" ht="20" x14ac:dyDescent="0.25">
      <c r="A1556" s="14" t="s">
        <v>1505</v>
      </c>
      <c r="B1556" s="14" t="s">
        <v>4174</v>
      </c>
      <c r="C1556" s="14" t="s">
        <v>4181</v>
      </c>
      <c r="D1556" s="16">
        <v>45716</v>
      </c>
      <c r="E1556" s="16">
        <v>45803</v>
      </c>
      <c r="F1556" s="14" t="s">
        <v>4182</v>
      </c>
      <c r="G1556" s="14">
        <v>55331424</v>
      </c>
      <c r="H1556" s="14" t="s">
        <v>4180</v>
      </c>
      <c r="I1556" s="15">
        <v>937</v>
      </c>
      <c r="J1556" s="77">
        <v>1</v>
      </c>
      <c r="K1556" s="92"/>
    </row>
    <row r="1557" spans="1:11" ht="20" x14ac:dyDescent="0.25">
      <c r="A1557" s="14" t="s">
        <v>1505</v>
      </c>
      <c r="B1557" s="14" t="s">
        <v>4174</v>
      </c>
      <c r="C1557" s="14" t="s">
        <v>4183</v>
      </c>
      <c r="D1557" s="16">
        <v>45809</v>
      </c>
      <c r="E1557" s="16">
        <v>45803</v>
      </c>
      <c r="F1557" s="14" t="s">
        <v>4184</v>
      </c>
      <c r="G1557" s="14">
        <v>892386</v>
      </c>
      <c r="H1557" s="14" t="s">
        <v>2608</v>
      </c>
      <c r="I1557" s="15">
        <v>21</v>
      </c>
      <c r="J1557" s="77">
        <v>1</v>
      </c>
      <c r="K1557" s="92"/>
    </row>
    <row r="1558" spans="1:11" ht="30" x14ac:dyDescent="0.25">
      <c r="A1558" s="14" t="s">
        <v>1505</v>
      </c>
      <c r="B1558" s="14" t="s">
        <v>4174</v>
      </c>
      <c r="C1558" s="14" t="s">
        <v>4185</v>
      </c>
      <c r="D1558" s="16">
        <v>45828</v>
      </c>
      <c r="E1558" s="16">
        <v>45803</v>
      </c>
      <c r="F1558" s="14" t="s">
        <v>4186</v>
      </c>
      <c r="G1558" s="14">
        <v>35721171</v>
      </c>
      <c r="H1558" s="14" t="s">
        <v>4187</v>
      </c>
      <c r="I1558" s="15">
        <v>304</v>
      </c>
      <c r="J1558" s="77">
        <v>1</v>
      </c>
      <c r="K1558" s="92"/>
    </row>
    <row r="1559" spans="1:11" ht="12.5" x14ac:dyDescent="0.25">
      <c r="A1559" s="14" t="s">
        <v>1505</v>
      </c>
      <c r="B1559" s="14" t="s">
        <v>4174</v>
      </c>
      <c r="C1559" s="14"/>
      <c r="D1559" s="16">
        <v>45836</v>
      </c>
      <c r="E1559" s="16">
        <v>45803</v>
      </c>
      <c r="F1559" s="14" t="s">
        <v>4188</v>
      </c>
      <c r="G1559" s="14">
        <v>45250413</v>
      </c>
      <c r="H1559" s="14" t="s">
        <v>4189</v>
      </c>
      <c r="I1559" s="15">
        <v>70</v>
      </c>
      <c r="J1559" s="77">
        <v>1</v>
      </c>
      <c r="K1559" s="92"/>
    </row>
    <row r="1560" spans="1:11" ht="20" x14ac:dyDescent="0.25">
      <c r="A1560" s="14" t="s">
        <v>1505</v>
      </c>
      <c r="B1560" s="14" t="s">
        <v>4174</v>
      </c>
      <c r="C1560" s="14" t="s">
        <v>4190</v>
      </c>
      <c r="D1560" s="16">
        <v>45839</v>
      </c>
      <c r="E1560" s="16">
        <v>45803</v>
      </c>
      <c r="F1560" s="14" t="s">
        <v>4191</v>
      </c>
      <c r="G1560" s="14">
        <v>14222990</v>
      </c>
      <c r="H1560" s="14" t="s">
        <v>4192</v>
      </c>
      <c r="I1560" s="15">
        <v>25</v>
      </c>
      <c r="J1560" s="77">
        <v>1</v>
      </c>
      <c r="K1560" s="92"/>
    </row>
    <row r="1561" spans="1:11" ht="20" x14ac:dyDescent="0.25">
      <c r="A1561" s="14" t="s">
        <v>1505</v>
      </c>
      <c r="B1561" s="14" t="s">
        <v>4174</v>
      </c>
      <c r="C1561" s="14" t="s">
        <v>4193</v>
      </c>
      <c r="D1561" s="16">
        <v>45852</v>
      </c>
      <c r="E1561" s="16">
        <v>45803</v>
      </c>
      <c r="F1561" s="14" t="s">
        <v>4194</v>
      </c>
      <c r="G1561" s="14">
        <v>42013569</v>
      </c>
      <c r="H1561" s="14" t="s">
        <v>4195</v>
      </c>
      <c r="I1561" s="15">
        <v>11</v>
      </c>
      <c r="J1561" s="77">
        <v>1</v>
      </c>
      <c r="K1561" s="92"/>
    </row>
    <row r="1562" spans="1:11" ht="20" x14ac:dyDescent="0.25">
      <c r="A1562" s="14" t="s">
        <v>1505</v>
      </c>
      <c r="B1562" s="14" t="s">
        <v>4174</v>
      </c>
      <c r="C1562" s="14" t="s">
        <v>4196</v>
      </c>
      <c r="D1562" s="16">
        <v>45853</v>
      </c>
      <c r="E1562" s="16">
        <v>45803</v>
      </c>
      <c r="F1562" s="14" t="s">
        <v>4197</v>
      </c>
      <c r="G1562" s="14">
        <v>18046924</v>
      </c>
      <c r="H1562" s="14" t="s">
        <v>3753</v>
      </c>
      <c r="I1562" s="15">
        <v>31</v>
      </c>
      <c r="J1562" s="77">
        <v>1</v>
      </c>
      <c r="K1562" s="92"/>
    </row>
    <row r="1563" spans="1:11" ht="12.5" x14ac:dyDescent="0.25">
      <c r="A1563" s="14" t="s">
        <v>1505</v>
      </c>
      <c r="B1563" s="14" t="s">
        <v>4174</v>
      </c>
      <c r="C1563" s="14"/>
      <c r="D1563" s="16">
        <v>45895</v>
      </c>
      <c r="E1563" s="16">
        <v>45803</v>
      </c>
      <c r="F1563" s="14" t="s">
        <v>4198</v>
      </c>
      <c r="G1563" s="14"/>
      <c r="H1563" s="14" t="s">
        <v>4199</v>
      </c>
      <c r="I1563" s="15">
        <v>110</v>
      </c>
      <c r="J1563" s="77">
        <v>1</v>
      </c>
      <c r="K1563" s="92"/>
    </row>
    <row r="1564" spans="1:11" ht="12.5" x14ac:dyDescent="0.25">
      <c r="A1564" s="14" t="s">
        <v>1505</v>
      </c>
      <c r="B1564" s="14" t="s">
        <v>4174</v>
      </c>
      <c r="C1564" s="14"/>
      <c r="D1564" s="16">
        <v>45902</v>
      </c>
      <c r="E1564" s="16">
        <v>45803</v>
      </c>
      <c r="F1564" s="14" t="s">
        <v>4200</v>
      </c>
      <c r="G1564" s="14"/>
      <c r="H1564" s="14" t="s">
        <v>4199</v>
      </c>
      <c r="I1564" s="15">
        <v>110</v>
      </c>
      <c r="J1564" s="77">
        <v>1</v>
      </c>
      <c r="K1564" s="92"/>
    </row>
    <row r="1565" spans="1:11" ht="20" x14ac:dyDescent="0.25">
      <c r="A1565" s="14" t="s">
        <v>1505</v>
      </c>
      <c r="B1565" s="14" t="s">
        <v>4174</v>
      </c>
      <c r="C1565" s="14" t="s">
        <v>4201</v>
      </c>
      <c r="D1565" s="16">
        <v>45922</v>
      </c>
      <c r="E1565" s="16">
        <v>45803</v>
      </c>
      <c r="F1565" s="14" t="s">
        <v>4202</v>
      </c>
      <c r="G1565" s="14">
        <v>415821937</v>
      </c>
      <c r="H1565" s="14" t="s">
        <v>4203</v>
      </c>
      <c r="I1565" s="15">
        <v>209</v>
      </c>
      <c r="J1565" s="77">
        <v>1</v>
      </c>
      <c r="K1565" s="92"/>
    </row>
    <row r="1566" spans="1:11" ht="20" x14ac:dyDescent="0.25">
      <c r="A1566" s="14" t="s">
        <v>1505</v>
      </c>
      <c r="B1566" s="14" t="s">
        <v>4204</v>
      </c>
      <c r="C1566" s="14"/>
      <c r="D1566" s="16"/>
      <c r="E1566" s="16"/>
      <c r="F1566" s="14" t="s">
        <v>4205</v>
      </c>
      <c r="G1566" s="14" t="s">
        <v>4206</v>
      </c>
      <c r="H1566" s="14" t="s">
        <v>4207</v>
      </c>
      <c r="I1566" s="15"/>
      <c r="J1566" s="77">
        <v>1</v>
      </c>
      <c r="K1566" s="92"/>
    </row>
    <row r="1567" spans="1:11" ht="12.5" x14ac:dyDescent="0.25">
      <c r="A1567" s="14" t="s">
        <v>1505</v>
      </c>
      <c r="B1567" s="14" t="s">
        <v>4204</v>
      </c>
      <c r="C1567" s="14" t="s">
        <v>4208</v>
      </c>
      <c r="D1567" s="16">
        <v>45959</v>
      </c>
      <c r="E1567" s="16">
        <v>45698</v>
      </c>
      <c r="F1567" s="14" t="s">
        <v>4209</v>
      </c>
      <c r="G1567" s="14">
        <v>41307496</v>
      </c>
      <c r="H1567" s="14" t="s">
        <v>4210</v>
      </c>
      <c r="I1567" s="15">
        <v>1820.5</v>
      </c>
      <c r="J1567" s="77">
        <v>1</v>
      </c>
      <c r="K1567" s="92"/>
    </row>
    <row r="1568" spans="1:11" ht="20" x14ac:dyDescent="0.25">
      <c r="A1568" s="14" t="s">
        <v>1505</v>
      </c>
      <c r="B1568" s="14" t="s">
        <v>4211</v>
      </c>
      <c r="C1568" s="14"/>
      <c r="D1568" s="16"/>
      <c r="E1568" s="16"/>
      <c r="F1568" s="14" t="s">
        <v>4212</v>
      </c>
      <c r="G1568" s="14" t="s">
        <v>4213</v>
      </c>
      <c r="H1568" s="14" t="s">
        <v>4214</v>
      </c>
      <c r="I1568" s="15"/>
      <c r="J1568" s="77">
        <v>1</v>
      </c>
      <c r="K1568" s="92"/>
    </row>
    <row r="1569" spans="1:11" ht="20" x14ac:dyDescent="0.25">
      <c r="A1569" s="14" t="s">
        <v>1505</v>
      </c>
      <c r="B1569" s="14" t="s">
        <v>4211</v>
      </c>
      <c r="C1569" s="14" t="s">
        <v>4215</v>
      </c>
      <c r="D1569" s="16">
        <v>45665</v>
      </c>
      <c r="E1569" s="16">
        <v>45697</v>
      </c>
      <c r="F1569" s="14" t="s">
        <v>4216</v>
      </c>
      <c r="G1569" s="14">
        <v>30414164</v>
      </c>
      <c r="H1569" s="14" t="s">
        <v>4217</v>
      </c>
      <c r="I1569" s="15">
        <v>240</v>
      </c>
      <c r="J1569" s="77">
        <v>1</v>
      </c>
      <c r="K1569" s="92"/>
    </row>
    <row r="1570" spans="1:11" ht="20" x14ac:dyDescent="0.25">
      <c r="A1570" s="14" t="s">
        <v>1505</v>
      </c>
      <c r="B1570" s="14" t="s">
        <v>4211</v>
      </c>
      <c r="C1570" s="14" t="s">
        <v>4215</v>
      </c>
      <c r="D1570" s="16">
        <v>45692</v>
      </c>
      <c r="E1570" s="16">
        <v>45697</v>
      </c>
      <c r="F1570" s="14" t="s">
        <v>4218</v>
      </c>
      <c r="G1570" s="14">
        <v>30414164</v>
      </c>
      <c r="H1570" s="14" t="s">
        <v>4217</v>
      </c>
      <c r="I1570" s="15">
        <v>240</v>
      </c>
      <c r="J1570" s="77">
        <v>1</v>
      </c>
      <c r="K1570" s="92"/>
    </row>
    <row r="1571" spans="1:11" ht="20" x14ac:dyDescent="0.25">
      <c r="A1571" s="14" t="s">
        <v>1505</v>
      </c>
      <c r="B1571" s="14" t="s">
        <v>4211</v>
      </c>
      <c r="C1571" s="14" t="s">
        <v>4215</v>
      </c>
      <c r="D1571" s="16">
        <v>45729</v>
      </c>
      <c r="E1571" s="16">
        <v>45697</v>
      </c>
      <c r="F1571" s="14" t="s">
        <v>4219</v>
      </c>
      <c r="G1571" s="14">
        <v>30414164</v>
      </c>
      <c r="H1571" s="14" t="s">
        <v>4217</v>
      </c>
      <c r="I1571" s="15">
        <v>240</v>
      </c>
      <c r="J1571" s="77">
        <v>1</v>
      </c>
      <c r="K1571" s="92"/>
    </row>
    <row r="1572" spans="1:11" ht="12.5" x14ac:dyDescent="0.25">
      <c r="A1572" s="14" t="s">
        <v>1505</v>
      </c>
      <c r="B1572" s="14" t="s">
        <v>4211</v>
      </c>
      <c r="C1572" s="14" t="s">
        <v>4220</v>
      </c>
      <c r="D1572" s="16">
        <v>45729</v>
      </c>
      <c r="E1572" s="16">
        <v>45697</v>
      </c>
      <c r="F1572" s="14" t="s">
        <v>4221</v>
      </c>
      <c r="G1572" s="14">
        <v>36416738</v>
      </c>
      <c r="H1572" s="14" t="s">
        <v>4222</v>
      </c>
      <c r="I1572" s="15">
        <v>830.95</v>
      </c>
      <c r="J1572" s="77">
        <v>1</v>
      </c>
      <c r="K1572" s="92"/>
    </row>
    <row r="1573" spans="1:11" ht="20" x14ac:dyDescent="0.25">
      <c r="A1573" s="14" t="s">
        <v>1505</v>
      </c>
      <c r="B1573" s="14" t="s">
        <v>4211</v>
      </c>
      <c r="C1573" s="14" t="s">
        <v>4215</v>
      </c>
      <c r="D1573" s="16">
        <v>45748</v>
      </c>
      <c r="E1573" s="16">
        <v>45697</v>
      </c>
      <c r="F1573" s="14" t="s">
        <v>4223</v>
      </c>
      <c r="G1573" s="14">
        <v>30414164</v>
      </c>
      <c r="H1573" s="14" t="s">
        <v>4217</v>
      </c>
      <c r="I1573" s="15">
        <v>195.55</v>
      </c>
      <c r="J1573" s="77">
        <v>1</v>
      </c>
      <c r="K1573" s="92"/>
    </row>
    <row r="1574" spans="1:11" ht="20" x14ac:dyDescent="0.25">
      <c r="A1574" s="14" t="s">
        <v>1505</v>
      </c>
      <c r="B1574" s="14" t="s">
        <v>4211</v>
      </c>
      <c r="C1574" s="14" t="s">
        <v>4215</v>
      </c>
      <c r="D1574" s="16">
        <v>45748</v>
      </c>
      <c r="E1574" s="16">
        <v>45797</v>
      </c>
      <c r="F1574" s="14" t="s">
        <v>4223</v>
      </c>
      <c r="G1574" s="14">
        <v>30414164</v>
      </c>
      <c r="H1574" s="14" t="s">
        <v>4217</v>
      </c>
      <c r="I1574" s="15">
        <v>44.45</v>
      </c>
      <c r="J1574" s="77">
        <v>1</v>
      </c>
      <c r="K1574" s="92"/>
    </row>
    <row r="1575" spans="1:11" ht="20" x14ac:dyDescent="0.25">
      <c r="A1575" s="14" t="s">
        <v>1505</v>
      </c>
      <c r="B1575" s="14" t="s">
        <v>4211</v>
      </c>
      <c r="C1575" s="14" t="s">
        <v>4224</v>
      </c>
      <c r="D1575" s="16">
        <v>45814</v>
      </c>
      <c r="E1575" s="16">
        <v>45797</v>
      </c>
      <c r="F1575" s="14" t="s">
        <v>4225</v>
      </c>
      <c r="G1575" s="14">
        <v>36849880</v>
      </c>
      <c r="H1575" s="14" t="s">
        <v>3872</v>
      </c>
      <c r="I1575" s="15">
        <v>1702.05</v>
      </c>
      <c r="J1575" s="77">
        <v>1</v>
      </c>
      <c r="K1575" s="92"/>
    </row>
    <row r="1576" spans="1:11" ht="20" x14ac:dyDescent="0.25">
      <c r="A1576" s="14" t="s">
        <v>1505</v>
      </c>
      <c r="B1576" s="14" t="s">
        <v>4226</v>
      </c>
      <c r="C1576" s="14"/>
      <c r="D1576" s="16"/>
      <c r="E1576" s="16"/>
      <c r="F1576" s="14" t="s">
        <v>4227</v>
      </c>
      <c r="G1576" s="14" t="s">
        <v>4228</v>
      </c>
      <c r="H1576" s="14" t="s">
        <v>4229</v>
      </c>
      <c r="I1576" s="15"/>
      <c r="J1576" s="77">
        <v>1</v>
      </c>
      <c r="K1576" s="92"/>
    </row>
    <row r="1577" spans="1:11" ht="12.5" x14ac:dyDescent="0.25">
      <c r="A1577" s="14" t="s">
        <v>1505</v>
      </c>
      <c r="B1577" s="14" t="s">
        <v>4226</v>
      </c>
      <c r="C1577" s="14" t="s">
        <v>3499</v>
      </c>
      <c r="D1577" s="16">
        <v>45749</v>
      </c>
      <c r="E1577" s="16">
        <v>45705</v>
      </c>
      <c r="F1577" s="14" t="s">
        <v>4230</v>
      </c>
      <c r="G1577" s="14">
        <v>46855041</v>
      </c>
      <c r="H1577" s="14" t="s">
        <v>4231</v>
      </c>
      <c r="I1577" s="15">
        <v>1616</v>
      </c>
      <c r="J1577" s="77">
        <v>1</v>
      </c>
      <c r="K1577" s="92"/>
    </row>
    <row r="1578" spans="1:11" ht="12.5" x14ac:dyDescent="0.25">
      <c r="A1578" s="14" t="s">
        <v>1505</v>
      </c>
      <c r="B1578" s="14" t="s">
        <v>4226</v>
      </c>
      <c r="C1578" s="14" t="s">
        <v>3889</v>
      </c>
      <c r="D1578" s="16">
        <v>45735</v>
      </c>
      <c r="E1578" s="16">
        <v>45705</v>
      </c>
      <c r="F1578" s="14" t="s">
        <v>4232</v>
      </c>
      <c r="G1578" s="14">
        <v>46855041</v>
      </c>
      <c r="H1578" s="14" t="s">
        <v>4231</v>
      </c>
      <c r="I1578" s="15">
        <v>117.25</v>
      </c>
      <c r="J1578" s="77">
        <v>1</v>
      </c>
      <c r="K1578" s="92"/>
    </row>
    <row r="1579" spans="1:11" ht="20" x14ac:dyDescent="0.25">
      <c r="A1579" s="14" t="s">
        <v>1505</v>
      </c>
      <c r="B1579" s="14" t="s">
        <v>4233</v>
      </c>
      <c r="C1579" s="14"/>
      <c r="D1579" s="16"/>
      <c r="E1579" s="16"/>
      <c r="F1579" s="14" t="s">
        <v>4234</v>
      </c>
      <c r="G1579" s="14" t="s">
        <v>4235</v>
      </c>
      <c r="H1579" s="14" t="s">
        <v>4236</v>
      </c>
      <c r="I1579" s="15"/>
      <c r="J1579" s="77">
        <v>1</v>
      </c>
      <c r="K1579" s="92"/>
    </row>
    <row r="1580" spans="1:11" ht="12.5" x14ac:dyDescent="0.25">
      <c r="A1580" s="14" t="s">
        <v>1505</v>
      </c>
      <c r="B1580" s="14" t="s">
        <v>4233</v>
      </c>
      <c r="C1580" s="14" t="s">
        <v>4237</v>
      </c>
      <c r="D1580" s="16">
        <v>45755</v>
      </c>
      <c r="E1580" s="16">
        <v>45722</v>
      </c>
      <c r="F1580" s="14" t="s">
        <v>4238</v>
      </c>
      <c r="G1580" s="14">
        <v>36460427</v>
      </c>
      <c r="H1580" s="14" t="s">
        <v>4239</v>
      </c>
      <c r="I1580" s="15">
        <v>621.9</v>
      </c>
      <c r="J1580" s="77">
        <v>1</v>
      </c>
      <c r="K1580" s="92"/>
    </row>
    <row r="1581" spans="1:11" ht="12.5" x14ac:dyDescent="0.25">
      <c r="A1581" s="14" t="s">
        <v>1505</v>
      </c>
      <c r="B1581" s="14" t="s">
        <v>4233</v>
      </c>
      <c r="C1581" s="14" t="s">
        <v>3443</v>
      </c>
      <c r="D1581" s="16">
        <v>45776</v>
      </c>
      <c r="E1581" s="16">
        <v>45722</v>
      </c>
      <c r="F1581" s="14" t="s">
        <v>4240</v>
      </c>
      <c r="G1581" s="14">
        <v>37053230</v>
      </c>
      <c r="H1581" s="14" t="s">
        <v>4241</v>
      </c>
      <c r="I1581" s="15">
        <v>1061.8499999999999</v>
      </c>
      <c r="J1581" s="77">
        <v>1</v>
      </c>
      <c r="K1581" s="92"/>
    </row>
    <row r="1582" spans="1:11" ht="20" x14ac:dyDescent="0.25">
      <c r="A1582" s="14" t="s">
        <v>1505</v>
      </c>
      <c r="B1582" s="14" t="s">
        <v>4242</v>
      </c>
      <c r="C1582" s="14"/>
      <c r="D1582" s="16"/>
      <c r="E1582" s="16"/>
      <c r="F1582" s="14" t="s">
        <v>4243</v>
      </c>
      <c r="G1582" s="14" t="s">
        <v>4244</v>
      </c>
      <c r="H1582" s="14" t="s">
        <v>4245</v>
      </c>
      <c r="I1582" s="15"/>
      <c r="J1582" s="77">
        <v>1</v>
      </c>
      <c r="K1582" s="92"/>
    </row>
    <row r="1583" spans="1:11" ht="20" x14ac:dyDescent="0.25">
      <c r="A1583" s="14" t="s">
        <v>1505</v>
      </c>
      <c r="B1583" s="14" t="s">
        <v>4242</v>
      </c>
      <c r="C1583" s="14" t="s">
        <v>3619</v>
      </c>
      <c r="D1583" s="16">
        <v>45712</v>
      </c>
      <c r="E1583" s="16">
        <v>45697</v>
      </c>
      <c r="F1583" s="14" t="s">
        <v>4246</v>
      </c>
      <c r="G1583" s="14">
        <v>225603</v>
      </c>
      <c r="H1583" s="14" t="s">
        <v>4247</v>
      </c>
      <c r="I1583" s="15">
        <v>212.53</v>
      </c>
      <c r="J1583" s="77">
        <v>1</v>
      </c>
      <c r="K1583" s="92"/>
    </row>
    <row r="1584" spans="1:11" ht="12.5" x14ac:dyDescent="0.25">
      <c r="A1584" s="14" t="s">
        <v>1505</v>
      </c>
      <c r="B1584" s="14" t="s">
        <v>4242</v>
      </c>
      <c r="C1584" s="14" t="s">
        <v>4248</v>
      </c>
      <c r="D1584" s="16">
        <v>45714</v>
      </c>
      <c r="E1584" s="16">
        <v>45697</v>
      </c>
      <c r="F1584" s="14" t="s">
        <v>4249</v>
      </c>
      <c r="G1584" s="14">
        <v>35937874</v>
      </c>
      <c r="H1584" s="14" t="s">
        <v>3584</v>
      </c>
      <c r="I1584" s="15">
        <v>41.08</v>
      </c>
      <c r="J1584" s="77">
        <v>1</v>
      </c>
      <c r="K1584" s="92"/>
    </row>
    <row r="1585" spans="1:11" ht="12.5" x14ac:dyDescent="0.25">
      <c r="A1585" s="14" t="s">
        <v>1505</v>
      </c>
      <c r="B1585" s="14" t="s">
        <v>4242</v>
      </c>
      <c r="C1585" s="14" t="s">
        <v>4250</v>
      </c>
      <c r="D1585" s="16">
        <v>45714</v>
      </c>
      <c r="E1585" s="16">
        <v>45697</v>
      </c>
      <c r="F1585" s="14" t="s">
        <v>4251</v>
      </c>
      <c r="G1585" s="14">
        <v>30807484</v>
      </c>
      <c r="H1585" s="14" t="s">
        <v>3587</v>
      </c>
      <c r="I1585" s="15">
        <v>86.3</v>
      </c>
      <c r="J1585" s="77">
        <v>1</v>
      </c>
      <c r="K1585" s="92"/>
    </row>
    <row r="1586" spans="1:11" ht="20" x14ac:dyDescent="0.25">
      <c r="A1586" s="14" t="s">
        <v>1505</v>
      </c>
      <c r="B1586" s="14" t="s">
        <v>4242</v>
      </c>
      <c r="C1586" s="14" t="s">
        <v>3897</v>
      </c>
      <c r="D1586" s="16">
        <v>45737</v>
      </c>
      <c r="E1586" s="16">
        <v>45697</v>
      </c>
      <c r="F1586" s="14" t="s">
        <v>4252</v>
      </c>
      <c r="G1586" s="14">
        <v>225603</v>
      </c>
      <c r="H1586" s="14" t="s">
        <v>4247</v>
      </c>
      <c r="I1586" s="15">
        <v>212.53</v>
      </c>
      <c r="J1586" s="77">
        <v>1</v>
      </c>
      <c r="K1586" s="92"/>
    </row>
    <row r="1587" spans="1:11" ht="12.5" x14ac:dyDescent="0.25">
      <c r="A1587" s="14" t="s">
        <v>1505</v>
      </c>
      <c r="B1587" s="14" t="s">
        <v>4242</v>
      </c>
      <c r="C1587" s="14" t="s">
        <v>4248</v>
      </c>
      <c r="D1587" s="16">
        <v>45737</v>
      </c>
      <c r="E1587" s="16">
        <v>45697</v>
      </c>
      <c r="F1587" s="14" t="s">
        <v>4249</v>
      </c>
      <c r="G1587" s="14">
        <v>35937874</v>
      </c>
      <c r="H1587" s="14" t="s">
        <v>3584</v>
      </c>
      <c r="I1587" s="15">
        <v>41.08</v>
      </c>
      <c r="J1587" s="77">
        <v>1</v>
      </c>
      <c r="K1587" s="92"/>
    </row>
    <row r="1588" spans="1:11" ht="12.5" x14ac:dyDescent="0.25">
      <c r="A1588" s="14" t="s">
        <v>1505</v>
      </c>
      <c r="B1588" s="14" t="s">
        <v>4242</v>
      </c>
      <c r="C1588" s="14" t="s">
        <v>4250</v>
      </c>
      <c r="D1588" s="16">
        <v>45737</v>
      </c>
      <c r="E1588" s="16">
        <v>45697</v>
      </c>
      <c r="F1588" s="14" t="s">
        <v>4251</v>
      </c>
      <c r="G1588" s="14">
        <v>30807484</v>
      </c>
      <c r="H1588" s="14" t="s">
        <v>3587</v>
      </c>
      <c r="I1588" s="15">
        <v>86.3</v>
      </c>
      <c r="J1588" s="77">
        <v>1</v>
      </c>
      <c r="K1588" s="92"/>
    </row>
    <row r="1589" spans="1:11" ht="20" x14ac:dyDescent="0.25">
      <c r="A1589" s="14" t="s">
        <v>1505</v>
      </c>
      <c r="B1589" s="14" t="s">
        <v>4242</v>
      </c>
      <c r="C1589" s="14" t="s">
        <v>153</v>
      </c>
      <c r="D1589" s="16">
        <v>45763</v>
      </c>
      <c r="E1589" s="16">
        <v>45697</v>
      </c>
      <c r="F1589" s="14" t="s">
        <v>4253</v>
      </c>
      <c r="G1589" s="14">
        <v>225603</v>
      </c>
      <c r="H1589" s="14" t="s">
        <v>4247</v>
      </c>
      <c r="I1589" s="15">
        <v>212.53</v>
      </c>
      <c r="J1589" s="77">
        <v>1</v>
      </c>
      <c r="K1589" s="92"/>
    </row>
    <row r="1590" spans="1:11" ht="12.5" x14ac:dyDescent="0.25">
      <c r="A1590" s="14" t="s">
        <v>1505</v>
      </c>
      <c r="B1590" s="14" t="s">
        <v>4242</v>
      </c>
      <c r="C1590" s="14" t="s">
        <v>4248</v>
      </c>
      <c r="D1590" s="16">
        <v>45775</v>
      </c>
      <c r="E1590" s="16">
        <v>45697</v>
      </c>
      <c r="F1590" s="14" t="s">
        <v>4249</v>
      </c>
      <c r="G1590" s="14">
        <v>35937874</v>
      </c>
      <c r="H1590" s="14" t="s">
        <v>3584</v>
      </c>
      <c r="I1590" s="15">
        <v>41.08</v>
      </c>
      <c r="J1590" s="77">
        <v>1</v>
      </c>
      <c r="K1590" s="92"/>
    </row>
    <row r="1591" spans="1:11" ht="12.5" x14ac:dyDescent="0.25">
      <c r="A1591" s="14" t="s">
        <v>1505</v>
      </c>
      <c r="B1591" s="14" t="s">
        <v>4242</v>
      </c>
      <c r="C1591" s="14" t="s">
        <v>4250</v>
      </c>
      <c r="D1591" s="16">
        <v>45775</v>
      </c>
      <c r="E1591" s="16">
        <v>45697</v>
      </c>
      <c r="F1591" s="14" t="s">
        <v>4251</v>
      </c>
      <c r="G1591" s="14">
        <v>30807484</v>
      </c>
      <c r="H1591" s="14" t="s">
        <v>3587</v>
      </c>
      <c r="I1591" s="15">
        <v>86.3</v>
      </c>
      <c r="J1591" s="77">
        <v>1</v>
      </c>
      <c r="K1591" s="92"/>
    </row>
    <row r="1592" spans="1:11" ht="20" x14ac:dyDescent="0.25">
      <c r="A1592" s="14" t="s">
        <v>1505</v>
      </c>
      <c r="B1592" s="14" t="s">
        <v>4242</v>
      </c>
      <c r="C1592" s="14" t="s">
        <v>4254</v>
      </c>
      <c r="D1592" s="16">
        <v>45807</v>
      </c>
      <c r="E1592" s="16">
        <v>45697</v>
      </c>
      <c r="F1592" s="14" t="s">
        <v>4255</v>
      </c>
      <c r="G1592" s="14">
        <v>225603</v>
      </c>
      <c r="H1592" s="14" t="s">
        <v>4247</v>
      </c>
      <c r="I1592" s="15">
        <v>227.77</v>
      </c>
      <c r="J1592" s="77">
        <v>1</v>
      </c>
      <c r="K1592" s="92"/>
    </row>
    <row r="1593" spans="1:11" ht="12.5" x14ac:dyDescent="0.25">
      <c r="A1593" s="14" t="s">
        <v>1505</v>
      </c>
      <c r="B1593" s="14" t="s">
        <v>4242</v>
      </c>
      <c r="C1593" s="14" t="s">
        <v>4248</v>
      </c>
      <c r="D1593" s="16">
        <v>45810</v>
      </c>
      <c r="E1593" s="16">
        <v>45697</v>
      </c>
      <c r="F1593" s="14" t="s">
        <v>4249</v>
      </c>
      <c r="G1593" s="14">
        <v>35937874</v>
      </c>
      <c r="H1593" s="14" t="s">
        <v>3584</v>
      </c>
      <c r="I1593" s="15">
        <v>41.08</v>
      </c>
      <c r="J1593" s="77">
        <v>1</v>
      </c>
      <c r="K1593" s="92"/>
    </row>
    <row r="1594" spans="1:11" ht="12.5" x14ac:dyDescent="0.25">
      <c r="A1594" s="14" t="s">
        <v>1505</v>
      </c>
      <c r="B1594" s="14" t="s">
        <v>4242</v>
      </c>
      <c r="C1594" s="14" t="s">
        <v>4250</v>
      </c>
      <c r="D1594" s="16">
        <v>45810</v>
      </c>
      <c r="E1594" s="16">
        <v>45697</v>
      </c>
      <c r="F1594" s="14" t="s">
        <v>4251</v>
      </c>
      <c r="G1594" s="14">
        <v>30807484</v>
      </c>
      <c r="H1594" s="14" t="s">
        <v>3587</v>
      </c>
      <c r="I1594" s="15">
        <v>91.49</v>
      </c>
      <c r="J1594" s="77">
        <v>1</v>
      </c>
      <c r="K1594" s="92"/>
    </row>
    <row r="1595" spans="1:11" ht="20" x14ac:dyDescent="0.25">
      <c r="A1595" s="14" t="s">
        <v>1505</v>
      </c>
      <c r="B1595" s="14" t="s">
        <v>4242</v>
      </c>
      <c r="C1595" s="14" t="s">
        <v>182</v>
      </c>
      <c r="D1595" s="16">
        <v>45833</v>
      </c>
      <c r="E1595" s="16">
        <v>45697</v>
      </c>
      <c r="F1595" s="14" t="s">
        <v>4256</v>
      </c>
      <c r="G1595" s="14">
        <v>225603</v>
      </c>
      <c r="H1595" s="14" t="s">
        <v>4247</v>
      </c>
      <c r="I1595" s="15">
        <v>277.43</v>
      </c>
      <c r="J1595" s="77">
        <v>1</v>
      </c>
      <c r="K1595" s="92"/>
    </row>
    <row r="1596" spans="1:11" ht="20" x14ac:dyDescent="0.25">
      <c r="A1596" s="14" t="s">
        <v>1505</v>
      </c>
      <c r="B1596" s="14" t="s">
        <v>4257</v>
      </c>
      <c r="C1596" s="14"/>
      <c r="D1596" s="16"/>
      <c r="E1596" s="16"/>
      <c r="F1596" s="14" t="s">
        <v>4258</v>
      </c>
      <c r="G1596" s="14" t="s">
        <v>4259</v>
      </c>
      <c r="H1596" s="14" t="s">
        <v>4260</v>
      </c>
      <c r="I1596" s="15"/>
      <c r="J1596" s="77">
        <v>1</v>
      </c>
      <c r="K1596" s="92"/>
    </row>
    <row r="1597" spans="1:11" ht="20" x14ac:dyDescent="0.25">
      <c r="A1597" s="14" t="s">
        <v>1505</v>
      </c>
      <c r="B1597" s="14" t="s">
        <v>4257</v>
      </c>
      <c r="C1597" s="14" t="s">
        <v>4261</v>
      </c>
      <c r="D1597" s="16">
        <v>45664</v>
      </c>
      <c r="E1597" s="16">
        <v>45697</v>
      </c>
      <c r="F1597" s="14" t="s">
        <v>4262</v>
      </c>
      <c r="G1597" s="14">
        <v>36215511</v>
      </c>
      <c r="H1597" s="14" t="s">
        <v>4263</v>
      </c>
      <c r="I1597" s="15">
        <v>1617.5</v>
      </c>
      <c r="J1597" s="77">
        <v>1</v>
      </c>
      <c r="K1597" s="92"/>
    </row>
    <row r="1598" spans="1:11" ht="20" x14ac:dyDescent="0.25">
      <c r="A1598" s="14" t="s">
        <v>1505</v>
      </c>
      <c r="B1598" s="14" t="s">
        <v>4257</v>
      </c>
      <c r="C1598" s="14" t="s">
        <v>4261</v>
      </c>
      <c r="D1598" s="16">
        <v>45664</v>
      </c>
      <c r="E1598" s="16">
        <v>45762</v>
      </c>
      <c r="F1598" s="14" t="s">
        <v>4262</v>
      </c>
      <c r="G1598" s="14">
        <v>36215511</v>
      </c>
      <c r="H1598" s="14" t="s">
        <v>4263</v>
      </c>
      <c r="I1598" s="15">
        <v>267.5</v>
      </c>
      <c r="J1598" s="77">
        <v>1</v>
      </c>
      <c r="K1598" s="92"/>
    </row>
    <row r="1599" spans="1:11" ht="12.5" x14ac:dyDescent="0.25">
      <c r="A1599" s="14" t="s">
        <v>1505</v>
      </c>
      <c r="B1599" s="14" t="s">
        <v>4257</v>
      </c>
      <c r="C1599" s="14" t="s">
        <v>4264</v>
      </c>
      <c r="D1599" s="16">
        <v>45664</v>
      </c>
      <c r="E1599" s="16">
        <v>45762</v>
      </c>
      <c r="F1599" s="14" t="s">
        <v>4265</v>
      </c>
      <c r="G1599" s="14">
        <v>45651850</v>
      </c>
      <c r="H1599" s="14" t="s">
        <v>4266</v>
      </c>
      <c r="I1599" s="15">
        <v>348</v>
      </c>
      <c r="J1599" s="77">
        <v>1</v>
      </c>
      <c r="K1599" s="92"/>
    </row>
    <row r="1600" spans="1:11" ht="30" x14ac:dyDescent="0.25">
      <c r="A1600" s="14" t="s">
        <v>1505</v>
      </c>
      <c r="B1600" s="14" t="s">
        <v>4257</v>
      </c>
      <c r="C1600" s="14" t="s">
        <v>4261</v>
      </c>
      <c r="D1600" s="16">
        <v>45807</v>
      </c>
      <c r="E1600" s="16">
        <v>45762</v>
      </c>
      <c r="F1600" s="14" t="s">
        <v>4267</v>
      </c>
      <c r="G1600" s="14">
        <v>56813830</v>
      </c>
      <c r="H1600" s="14" t="s">
        <v>4268</v>
      </c>
      <c r="I1600" s="15">
        <v>1002</v>
      </c>
      <c r="J1600" s="77">
        <v>1</v>
      </c>
      <c r="K1600" s="92"/>
    </row>
    <row r="1601" spans="1:11" ht="20" x14ac:dyDescent="0.25">
      <c r="A1601" s="14" t="s">
        <v>1505</v>
      </c>
      <c r="B1601" s="14" t="s">
        <v>4269</v>
      </c>
      <c r="C1601" s="14"/>
      <c r="D1601" s="16"/>
      <c r="E1601" s="16"/>
      <c r="F1601" s="14" t="s">
        <v>4270</v>
      </c>
      <c r="G1601" s="14" t="s">
        <v>4271</v>
      </c>
      <c r="H1601" s="14" t="s">
        <v>4272</v>
      </c>
      <c r="I1601" s="15"/>
      <c r="J1601" s="77">
        <v>1</v>
      </c>
      <c r="K1601" s="92"/>
    </row>
    <row r="1602" spans="1:11" ht="12.5" x14ac:dyDescent="0.25">
      <c r="A1602" s="14" t="s">
        <v>1505</v>
      </c>
      <c r="B1602" s="14" t="s">
        <v>4269</v>
      </c>
      <c r="C1602" s="14" t="s">
        <v>4041</v>
      </c>
      <c r="D1602" s="16">
        <v>45807</v>
      </c>
      <c r="E1602" s="16">
        <v>45697</v>
      </c>
      <c r="F1602" s="14" t="s">
        <v>4273</v>
      </c>
      <c r="G1602" s="14">
        <v>35537761</v>
      </c>
      <c r="H1602" s="14" t="s">
        <v>4274</v>
      </c>
      <c r="I1602" s="15">
        <v>402</v>
      </c>
      <c r="J1602" s="77">
        <v>1</v>
      </c>
      <c r="K1602" s="92"/>
    </row>
    <row r="1603" spans="1:11" ht="12.5" x14ac:dyDescent="0.25">
      <c r="A1603" s="14" t="s">
        <v>1505</v>
      </c>
      <c r="B1603" s="14" t="s">
        <v>4269</v>
      </c>
      <c r="C1603" s="14" t="s">
        <v>4275</v>
      </c>
      <c r="D1603" s="16">
        <v>45810</v>
      </c>
      <c r="E1603" s="16">
        <v>45697</v>
      </c>
      <c r="F1603" s="14" t="s">
        <v>4276</v>
      </c>
      <c r="G1603" s="14">
        <v>14419963</v>
      </c>
      <c r="H1603" s="14" t="s">
        <v>4277</v>
      </c>
      <c r="I1603" s="15">
        <v>309.10000000000002</v>
      </c>
      <c r="J1603" s="77">
        <v>1</v>
      </c>
      <c r="K1603" s="92"/>
    </row>
    <row r="1604" spans="1:11" ht="12.5" x14ac:dyDescent="0.25">
      <c r="A1604" s="14" t="s">
        <v>1505</v>
      </c>
      <c r="B1604" s="14" t="s">
        <v>4269</v>
      </c>
      <c r="C1604" s="14" t="s">
        <v>4278</v>
      </c>
      <c r="D1604" s="16">
        <v>45819</v>
      </c>
      <c r="E1604" s="16">
        <v>45697</v>
      </c>
      <c r="F1604" s="14" t="s">
        <v>4273</v>
      </c>
      <c r="G1604" s="14">
        <v>35537761</v>
      </c>
      <c r="H1604" s="14" t="s">
        <v>4274</v>
      </c>
      <c r="I1604" s="15">
        <v>90</v>
      </c>
      <c r="J1604" s="77">
        <v>1</v>
      </c>
      <c r="K1604" s="92"/>
    </row>
    <row r="1605" spans="1:11" ht="12.5" x14ac:dyDescent="0.25">
      <c r="A1605" s="14" t="s">
        <v>1505</v>
      </c>
      <c r="B1605" s="14" t="s">
        <v>4269</v>
      </c>
      <c r="C1605" s="14" t="s">
        <v>4279</v>
      </c>
      <c r="D1605" s="16">
        <v>45832</v>
      </c>
      <c r="E1605" s="16">
        <v>45697</v>
      </c>
      <c r="F1605" s="14" t="s">
        <v>4273</v>
      </c>
      <c r="G1605" s="14">
        <v>35537761</v>
      </c>
      <c r="H1605" s="14" t="s">
        <v>4274</v>
      </c>
      <c r="I1605" s="15">
        <v>120</v>
      </c>
      <c r="J1605" s="77">
        <v>1</v>
      </c>
      <c r="K1605" s="92"/>
    </row>
    <row r="1606" spans="1:11" ht="12.5" x14ac:dyDescent="0.25">
      <c r="A1606" s="14" t="s">
        <v>1505</v>
      </c>
      <c r="B1606" s="14" t="s">
        <v>4269</v>
      </c>
      <c r="C1606" s="14" t="s">
        <v>4280</v>
      </c>
      <c r="D1606" s="16">
        <v>45909</v>
      </c>
      <c r="E1606" s="16">
        <v>45697</v>
      </c>
      <c r="F1606" s="14" t="s">
        <v>4281</v>
      </c>
      <c r="G1606" s="14">
        <v>14419963</v>
      </c>
      <c r="H1606" s="14" t="s">
        <v>4277</v>
      </c>
      <c r="I1606" s="15">
        <v>176.1</v>
      </c>
      <c r="J1606" s="77">
        <v>1</v>
      </c>
      <c r="K1606" s="92"/>
    </row>
    <row r="1607" spans="1:11" ht="12.5" x14ac:dyDescent="0.25">
      <c r="A1607" s="14" t="s">
        <v>1505</v>
      </c>
      <c r="B1607" s="14" t="s">
        <v>4269</v>
      </c>
      <c r="C1607" s="14" t="s">
        <v>4282</v>
      </c>
      <c r="D1607" s="16">
        <v>45945</v>
      </c>
      <c r="E1607" s="16">
        <v>45697</v>
      </c>
      <c r="F1607" s="14" t="s">
        <v>4281</v>
      </c>
      <c r="G1607" s="14">
        <v>14419963</v>
      </c>
      <c r="H1607" s="14" t="s">
        <v>4277</v>
      </c>
      <c r="I1607" s="15">
        <v>230.5</v>
      </c>
      <c r="J1607" s="77">
        <v>1</v>
      </c>
      <c r="K1607" s="92"/>
    </row>
    <row r="1608" spans="1:11" ht="12.5" x14ac:dyDescent="0.25">
      <c r="A1608" s="14" t="s">
        <v>1505</v>
      </c>
      <c r="B1608" s="14" t="s">
        <v>4269</v>
      </c>
      <c r="C1608" s="14" t="s">
        <v>4283</v>
      </c>
      <c r="D1608" s="16">
        <v>45924</v>
      </c>
      <c r="E1608" s="16">
        <v>45697</v>
      </c>
      <c r="F1608" s="14" t="s">
        <v>4281</v>
      </c>
      <c r="G1608" s="14">
        <v>14419963</v>
      </c>
      <c r="H1608" s="14" t="s">
        <v>4277</v>
      </c>
      <c r="I1608" s="15">
        <v>254.05</v>
      </c>
      <c r="J1608" s="77">
        <v>1</v>
      </c>
      <c r="K1608" s="92"/>
    </row>
    <row r="1609" spans="1:11" ht="20" x14ac:dyDescent="0.25">
      <c r="A1609" s="14" t="s">
        <v>1505</v>
      </c>
      <c r="B1609" s="14" t="s">
        <v>4284</v>
      </c>
      <c r="C1609" s="14"/>
      <c r="D1609" s="16"/>
      <c r="E1609" s="16"/>
      <c r="F1609" s="14" t="s">
        <v>4285</v>
      </c>
      <c r="G1609" s="14" t="s">
        <v>4286</v>
      </c>
      <c r="H1609" s="14" t="s">
        <v>4287</v>
      </c>
      <c r="I1609" s="15"/>
      <c r="J1609" s="77">
        <v>1</v>
      </c>
      <c r="K1609" s="92"/>
    </row>
    <row r="1610" spans="1:11" ht="20" x14ac:dyDescent="0.25">
      <c r="A1610" s="14" t="s">
        <v>1505</v>
      </c>
      <c r="B1610" s="14" t="s">
        <v>4284</v>
      </c>
      <c r="C1610" s="14" t="s">
        <v>4288</v>
      </c>
      <c r="D1610" s="16">
        <v>45664</v>
      </c>
      <c r="E1610" s="16">
        <v>45697</v>
      </c>
      <c r="F1610" s="14" t="s">
        <v>4289</v>
      </c>
      <c r="G1610" s="14">
        <v>51156989</v>
      </c>
      <c r="H1610" s="14" t="s">
        <v>4290</v>
      </c>
      <c r="I1610" s="15">
        <v>1578.75</v>
      </c>
      <c r="J1610" s="77">
        <v>1</v>
      </c>
      <c r="K1610" s="92"/>
    </row>
    <row r="1611" spans="1:11" ht="20" x14ac:dyDescent="0.25">
      <c r="A1611" s="14" t="s">
        <v>1505</v>
      </c>
      <c r="B1611" s="14" t="s">
        <v>4284</v>
      </c>
      <c r="C1611" s="14" t="s">
        <v>4288</v>
      </c>
      <c r="D1611" s="16">
        <v>45664</v>
      </c>
      <c r="E1611" s="16">
        <v>45762</v>
      </c>
      <c r="F1611" s="14" t="s">
        <v>4289</v>
      </c>
      <c r="G1611" s="14">
        <v>51156989</v>
      </c>
      <c r="H1611" s="14" t="s">
        <v>4290</v>
      </c>
      <c r="I1611" s="15">
        <v>33.75</v>
      </c>
      <c r="J1611" s="77">
        <v>1</v>
      </c>
      <c r="K1611" s="92"/>
    </row>
    <row r="1612" spans="1:11" ht="20" x14ac:dyDescent="0.25">
      <c r="A1612" s="14" t="s">
        <v>1505</v>
      </c>
      <c r="B1612" s="14" t="s">
        <v>4284</v>
      </c>
      <c r="C1612" s="14" t="s">
        <v>4291</v>
      </c>
      <c r="D1612" s="16">
        <v>45751</v>
      </c>
      <c r="E1612" s="16">
        <v>45762</v>
      </c>
      <c r="F1612" s="14" t="s">
        <v>4292</v>
      </c>
      <c r="G1612" s="14">
        <v>51156989</v>
      </c>
      <c r="H1612" s="14" t="s">
        <v>4290</v>
      </c>
      <c r="I1612" s="15">
        <v>1545</v>
      </c>
      <c r="J1612" s="77">
        <v>1</v>
      </c>
      <c r="K1612" s="92"/>
    </row>
    <row r="1613" spans="1:11" ht="20" x14ac:dyDescent="0.25">
      <c r="A1613" s="14" t="s">
        <v>1505</v>
      </c>
      <c r="B1613" s="14" t="s">
        <v>4293</v>
      </c>
      <c r="C1613" s="14"/>
      <c r="D1613" s="16"/>
      <c r="E1613" s="16"/>
      <c r="F1613" s="14" t="s">
        <v>4294</v>
      </c>
      <c r="G1613" s="14" t="s">
        <v>4295</v>
      </c>
      <c r="H1613" s="14" t="s">
        <v>4296</v>
      </c>
      <c r="I1613" s="15"/>
      <c r="J1613" s="77">
        <v>1</v>
      </c>
      <c r="K1613" s="92"/>
    </row>
    <row r="1614" spans="1:11" ht="20" x14ac:dyDescent="0.25">
      <c r="A1614" s="14" t="s">
        <v>1505</v>
      </c>
      <c r="B1614" s="14" t="s">
        <v>4293</v>
      </c>
      <c r="C1614" s="14" t="s">
        <v>4297</v>
      </c>
      <c r="D1614" s="16">
        <v>45686</v>
      </c>
      <c r="E1614" s="16">
        <v>45697</v>
      </c>
      <c r="F1614" s="14" t="s">
        <v>4298</v>
      </c>
      <c r="G1614" s="14">
        <v>37890085</v>
      </c>
      <c r="H1614" s="14" t="s">
        <v>4299</v>
      </c>
      <c r="I1614" s="15">
        <v>680</v>
      </c>
      <c r="J1614" s="77">
        <v>1</v>
      </c>
      <c r="K1614" s="92"/>
    </row>
    <row r="1615" spans="1:11" ht="12.5" x14ac:dyDescent="0.25">
      <c r="A1615" s="14" t="s">
        <v>1505</v>
      </c>
      <c r="B1615" s="14" t="s">
        <v>4293</v>
      </c>
      <c r="C1615" s="14" t="s">
        <v>4300</v>
      </c>
      <c r="D1615" s="16">
        <v>45702</v>
      </c>
      <c r="E1615" s="16">
        <v>45697</v>
      </c>
      <c r="F1615" s="14" t="s">
        <v>4301</v>
      </c>
      <c r="G1615" s="14">
        <v>223078</v>
      </c>
      <c r="H1615" s="14" t="s">
        <v>4302</v>
      </c>
      <c r="I1615" s="15">
        <v>336</v>
      </c>
      <c r="J1615" s="77">
        <v>1</v>
      </c>
      <c r="K1615" s="92"/>
    </row>
    <row r="1616" spans="1:11" ht="12.5" x14ac:dyDescent="0.25">
      <c r="A1616" s="14" t="s">
        <v>1505</v>
      </c>
      <c r="B1616" s="14" t="s">
        <v>4293</v>
      </c>
      <c r="C1616" s="14" t="s">
        <v>4303</v>
      </c>
      <c r="D1616" s="16">
        <v>45702</v>
      </c>
      <c r="E1616" s="16">
        <v>45697</v>
      </c>
      <c r="F1616" s="14" t="s">
        <v>4301</v>
      </c>
      <c r="G1616" s="14">
        <v>223080</v>
      </c>
      <c r="H1616" s="14" t="s">
        <v>4304</v>
      </c>
      <c r="I1616" s="15">
        <v>336</v>
      </c>
      <c r="J1616" s="77">
        <v>1</v>
      </c>
      <c r="K1616" s="92"/>
    </row>
    <row r="1617" spans="1:11" ht="20" x14ac:dyDescent="0.25">
      <c r="A1617" s="14" t="s">
        <v>1505</v>
      </c>
      <c r="B1617" s="14" t="s">
        <v>4293</v>
      </c>
      <c r="C1617" s="14" t="s">
        <v>4305</v>
      </c>
      <c r="D1617" s="16">
        <v>45702</v>
      </c>
      <c r="E1617" s="16">
        <v>45697</v>
      </c>
      <c r="F1617" s="14" t="s">
        <v>4306</v>
      </c>
      <c r="G1617" s="14">
        <v>37890085</v>
      </c>
      <c r="H1617" s="14" t="s">
        <v>4299</v>
      </c>
      <c r="I1617" s="15">
        <v>226.25</v>
      </c>
      <c r="J1617" s="77">
        <v>1</v>
      </c>
      <c r="K1617" s="92"/>
    </row>
    <row r="1618" spans="1:11" ht="20" x14ac:dyDescent="0.25">
      <c r="A1618" s="14" t="s">
        <v>1505</v>
      </c>
      <c r="B1618" s="14" t="s">
        <v>4293</v>
      </c>
      <c r="C1618" s="14" t="s">
        <v>4307</v>
      </c>
      <c r="D1618" s="16">
        <v>45733</v>
      </c>
      <c r="E1618" s="16">
        <v>45762</v>
      </c>
      <c r="F1618" s="14" t="s">
        <v>4308</v>
      </c>
      <c r="G1618" s="14">
        <v>37890085</v>
      </c>
      <c r="H1618" s="14" t="s">
        <v>4299</v>
      </c>
      <c r="I1618" s="15">
        <v>778.25</v>
      </c>
      <c r="J1618" s="77">
        <v>1</v>
      </c>
      <c r="K1618" s="92"/>
    </row>
    <row r="1619" spans="1:11" ht="12.5" x14ac:dyDescent="0.25">
      <c r="A1619" s="14" t="s">
        <v>1505</v>
      </c>
      <c r="B1619" s="14" t="s">
        <v>4293</v>
      </c>
      <c r="C1619" s="14" t="s">
        <v>4309</v>
      </c>
      <c r="D1619" s="16">
        <v>45727</v>
      </c>
      <c r="E1619" s="16">
        <v>45762</v>
      </c>
      <c r="F1619" s="14" t="s">
        <v>4310</v>
      </c>
      <c r="G1619" s="14">
        <v>223078</v>
      </c>
      <c r="H1619" s="14" t="s">
        <v>4302</v>
      </c>
      <c r="I1619" s="15">
        <v>400</v>
      </c>
      <c r="J1619" s="77">
        <v>1</v>
      </c>
      <c r="K1619" s="92"/>
    </row>
    <row r="1620" spans="1:11" ht="12.5" x14ac:dyDescent="0.25">
      <c r="A1620" s="14" t="s">
        <v>1505</v>
      </c>
      <c r="B1620" s="14" t="s">
        <v>4293</v>
      </c>
      <c r="C1620" s="14" t="s">
        <v>4311</v>
      </c>
      <c r="D1620" s="16">
        <v>45727</v>
      </c>
      <c r="E1620" s="16">
        <v>45762</v>
      </c>
      <c r="F1620" s="14" t="s">
        <v>4310</v>
      </c>
      <c r="G1620" s="14">
        <v>223080</v>
      </c>
      <c r="H1620" s="14" t="s">
        <v>4304</v>
      </c>
      <c r="I1620" s="15">
        <v>400</v>
      </c>
      <c r="J1620" s="77">
        <v>1</v>
      </c>
      <c r="K1620" s="92"/>
    </row>
    <row r="1621" spans="1:11" ht="20" x14ac:dyDescent="0.25">
      <c r="A1621" s="14" t="s">
        <v>1505</v>
      </c>
      <c r="B1621" s="14" t="s">
        <v>4312</v>
      </c>
      <c r="C1621" s="14"/>
      <c r="D1621" s="16"/>
      <c r="E1621" s="16"/>
      <c r="F1621" s="14" t="s">
        <v>4313</v>
      </c>
      <c r="G1621" s="14" t="s">
        <v>4314</v>
      </c>
      <c r="H1621" s="14" t="s">
        <v>4315</v>
      </c>
      <c r="I1621" s="15"/>
      <c r="J1621" s="77">
        <v>1</v>
      </c>
      <c r="K1621" s="92"/>
    </row>
    <row r="1622" spans="1:11" ht="12.5" x14ac:dyDescent="0.25">
      <c r="A1622" s="14" t="s">
        <v>1505</v>
      </c>
      <c r="B1622" s="14" t="s">
        <v>4312</v>
      </c>
      <c r="C1622" s="14" t="s">
        <v>4316</v>
      </c>
      <c r="D1622" s="16">
        <v>45706</v>
      </c>
      <c r="E1622" s="16">
        <v>45688</v>
      </c>
      <c r="F1622" s="14" t="s">
        <v>4317</v>
      </c>
      <c r="G1622" s="14">
        <v>36080322</v>
      </c>
      <c r="H1622" s="14" t="s">
        <v>4318</v>
      </c>
      <c r="I1622" s="15">
        <v>600</v>
      </c>
      <c r="J1622" s="77">
        <v>1</v>
      </c>
      <c r="K1622" s="92"/>
    </row>
    <row r="1623" spans="1:11" ht="12.5" x14ac:dyDescent="0.25">
      <c r="A1623" s="14" t="s">
        <v>1505</v>
      </c>
      <c r="B1623" s="14" t="s">
        <v>4312</v>
      </c>
      <c r="C1623" s="14" t="s">
        <v>4319</v>
      </c>
      <c r="D1623" s="16">
        <v>45728</v>
      </c>
      <c r="E1623" s="16">
        <v>45688</v>
      </c>
      <c r="F1623" s="14" t="s">
        <v>4320</v>
      </c>
      <c r="G1623" s="14">
        <v>36080322</v>
      </c>
      <c r="H1623" s="14" t="s">
        <v>4318</v>
      </c>
      <c r="I1623" s="15">
        <v>620</v>
      </c>
      <c r="J1623" s="77">
        <v>1</v>
      </c>
      <c r="K1623" s="92"/>
    </row>
    <row r="1624" spans="1:11" ht="12.5" x14ac:dyDescent="0.25">
      <c r="A1624" s="14" t="s">
        <v>1505</v>
      </c>
      <c r="B1624" s="14" t="s">
        <v>4312</v>
      </c>
      <c r="C1624" s="14" t="s">
        <v>4321</v>
      </c>
      <c r="D1624" s="16">
        <v>45735</v>
      </c>
      <c r="E1624" s="16">
        <v>45688</v>
      </c>
      <c r="F1624" s="14" t="s">
        <v>4322</v>
      </c>
      <c r="G1624" s="14">
        <v>47499087</v>
      </c>
      <c r="H1624" s="14" t="s">
        <v>4323</v>
      </c>
      <c r="I1624" s="15">
        <v>311</v>
      </c>
      <c r="J1624" s="77">
        <v>1</v>
      </c>
      <c r="K1624" s="92"/>
    </row>
    <row r="1625" spans="1:11" ht="12.5" x14ac:dyDescent="0.25">
      <c r="A1625" s="14" t="s">
        <v>1505</v>
      </c>
      <c r="B1625" s="14" t="s">
        <v>4312</v>
      </c>
      <c r="C1625" s="14" t="s">
        <v>4324</v>
      </c>
      <c r="D1625" s="16">
        <v>45756</v>
      </c>
      <c r="E1625" s="16">
        <v>45688</v>
      </c>
      <c r="F1625" s="14" t="s">
        <v>4325</v>
      </c>
      <c r="G1625" s="14">
        <v>36416738</v>
      </c>
      <c r="H1625" s="14" t="s">
        <v>4326</v>
      </c>
      <c r="I1625" s="15">
        <v>36</v>
      </c>
      <c r="J1625" s="77">
        <v>1</v>
      </c>
      <c r="K1625" s="92"/>
    </row>
    <row r="1626" spans="1:11" ht="20" x14ac:dyDescent="0.25">
      <c r="A1626" s="14" t="s">
        <v>1505</v>
      </c>
      <c r="B1626" s="14" t="s">
        <v>4327</v>
      </c>
      <c r="C1626" s="14"/>
      <c r="D1626" s="16"/>
      <c r="E1626" s="16"/>
      <c r="F1626" s="14" t="s">
        <v>4328</v>
      </c>
      <c r="G1626" s="14" t="s">
        <v>4329</v>
      </c>
      <c r="H1626" s="14" t="s">
        <v>4330</v>
      </c>
      <c r="I1626" s="15"/>
      <c r="J1626" s="77">
        <v>1</v>
      </c>
      <c r="K1626" s="92"/>
    </row>
    <row r="1627" spans="1:11" ht="20" x14ac:dyDescent="0.25">
      <c r="A1627" s="14" t="s">
        <v>1505</v>
      </c>
      <c r="B1627" s="14" t="s">
        <v>4327</v>
      </c>
      <c r="C1627" s="14" t="s">
        <v>4331</v>
      </c>
      <c r="D1627" s="16">
        <v>45704</v>
      </c>
      <c r="E1627" s="16">
        <v>45688</v>
      </c>
      <c r="F1627" s="14" t="s">
        <v>4332</v>
      </c>
      <c r="G1627" s="14">
        <v>36005622</v>
      </c>
      <c r="H1627" s="14" t="s">
        <v>4333</v>
      </c>
      <c r="I1627" s="15">
        <v>1535</v>
      </c>
      <c r="J1627" s="77">
        <v>1</v>
      </c>
      <c r="K1627" s="92"/>
    </row>
    <row r="1628" spans="1:11" ht="20" x14ac:dyDescent="0.25">
      <c r="A1628" s="14" t="s">
        <v>1505</v>
      </c>
      <c r="B1628" s="14" t="s">
        <v>4327</v>
      </c>
      <c r="C1628" s="14" t="s">
        <v>4331</v>
      </c>
      <c r="D1628" s="16">
        <v>45704</v>
      </c>
      <c r="E1628" s="16">
        <v>45762</v>
      </c>
      <c r="F1628" s="14" t="s">
        <v>4332</v>
      </c>
      <c r="G1628" s="14">
        <v>36005622</v>
      </c>
      <c r="H1628" s="14" t="s">
        <v>4333</v>
      </c>
      <c r="I1628" s="15">
        <v>103</v>
      </c>
      <c r="J1628" s="77">
        <v>1</v>
      </c>
      <c r="K1628" s="92"/>
    </row>
    <row r="1629" spans="1:11" ht="12.5" x14ac:dyDescent="0.25">
      <c r="A1629" s="14" t="s">
        <v>1505</v>
      </c>
      <c r="B1629" s="14" t="s">
        <v>4327</v>
      </c>
      <c r="C1629" s="14" t="s">
        <v>3469</v>
      </c>
      <c r="D1629" s="16">
        <v>45762</v>
      </c>
      <c r="E1629" s="16">
        <v>45762</v>
      </c>
      <c r="F1629" s="14" t="s">
        <v>4334</v>
      </c>
      <c r="G1629" s="14">
        <v>43580459</v>
      </c>
      <c r="H1629" s="14" t="s">
        <v>4335</v>
      </c>
      <c r="I1629" s="15">
        <v>500</v>
      </c>
      <c r="J1629" s="77">
        <v>1</v>
      </c>
      <c r="K1629" s="92"/>
    </row>
    <row r="1630" spans="1:11" ht="20" x14ac:dyDescent="0.25">
      <c r="A1630" s="14" t="s">
        <v>1505</v>
      </c>
      <c r="B1630" s="14" t="s">
        <v>4327</v>
      </c>
      <c r="C1630" s="14" t="s">
        <v>4336</v>
      </c>
      <c r="D1630" s="16">
        <v>45764</v>
      </c>
      <c r="E1630" s="16">
        <v>45762</v>
      </c>
      <c r="F1630" s="14" t="s">
        <v>4337</v>
      </c>
      <c r="G1630" s="14">
        <v>7010469498</v>
      </c>
      <c r="H1630" s="14" t="s">
        <v>4338</v>
      </c>
      <c r="I1630" s="15">
        <v>121.05</v>
      </c>
      <c r="J1630" s="77">
        <v>1</v>
      </c>
      <c r="K1630" s="92"/>
    </row>
    <row r="1631" spans="1:11" ht="20" x14ac:dyDescent="0.25">
      <c r="A1631" s="14" t="s">
        <v>1505</v>
      </c>
      <c r="B1631" s="14" t="s">
        <v>4327</v>
      </c>
      <c r="C1631" s="14" t="s">
        <v>4339</v>
      </c>
      <c r="D1631" s="16">
        <v>45777</v>
      </c>
      <c r="E1631" s="16">
        <v>45762</v>
      </c>
      <c r="F1631" s="14" t="s">
        <v>4340</v>
      </c>
      <c r="G1631" s="14">
        <v>250462536</v>
      </c>
      <c r="H1631" s="14" t="s">
        <v>4341</v>
      </c>
      <c r="I1631" s="15">
        <v>153.94999999999999</v>
      </c>
      <c r="J1631" s="77">
        <v>1</v>
      </c>
      <c r="K1631" s="92"/>
    </row>
    <row r="1632" spans="1:11" ht="12.5" x14ac:dyDescent="0.25">
      <c r="A1632" s="14" t="s">
        <v>1505</v>
      </c>
      <c r="B1632" s="14" t="s">
        <v>4327</v>
      </c>
      <c r="C1632" s="14" t="s">
        <v>4316</v>
      </c>
      <c r="D1632" s="16">
        <v>45785</v>
      </c>
      <c r="E1632" s="16">
        <v>45762</v>
      </c>
      <c r="F1632" s="14" t="s">
        <v>4334</v>
      </c>
      <c r="G1632" s="14">
        <v>43580459</v>
      </c>
      <c r="H1632" s="14" t="s">
        <v>4335</v>
      </c>
      <c r="I1632" s="15">
        <v>657</v>
      </c>
      <c r="J1632" s="77">
        <v>1</v>
      </c>
      <c r="K1632" s="92"/>
    </row>
    <row r="1633" spans="1:11" ht="20" x14ac:dyDescent="0.25">
      <c r="A1633" s="14" t="s">
        <v>1505</v>
      </c>
      <c r="B1633" s="14" t="s">
        <v>4342</v>
      </c>
      <c r="C1633" s="14"/>
      <c r="D1633" s="16"/>
      <c r="E1633" s="16"/>
      <c r="F1633" s="14" t="s">
        <v>4343</v>
      </c>
      <c r="G1633" s="14" t="s">
        <v>4344</v>
      </c>
      <c r="H1633" s="14" t="s">
        <v>4345</v>
      </c>
      <c r="I1633" s="15"/>
      <c r="J1633" s="77">
        <v>1</v>
      </c>
      <c r="K1633" s="92"/>
    </row>
    <row r="1634" spans="1:11" ht="12.5" x14ac:dyDescent="0.25">
      <c r="A1634" s="14" t="s">
        <v>1505</v>
      </c>
      <c r="B1634" s="14" t="s">
        <v>4342</v>
      </c>
      <c r="C1634" s="14" t="s">
        <v>4346</v>
      </c>
      <c r="D1634" s="16">
        <v>45671</v>
      </c>
      <c r="E1634" s="16">
        <v>45704</v>
      </c>
      <c r="F1634" s="14" t="s">
        <v>4347</v>
      </c>
      <c r="G1634" s="14">
        <v>54161649</v>
      </c>
      <c r="H1634" s="14" t="s">
        <v>4348</v>
      </c>
      <c r="I1634" s="15">
        <v>1534.25</v>
      </c>
      <c r="J1634" s="77">
        <v>1</v>
      </c>
      <c r="K1634" s="92"/>
    </row>
    <row r="1635" spans="1:11" ht="12.5" x14ac:dyDescent="0.25">
      <c r="A1635" s="14" t="s">
        <v>1505</v>
      </c>
      <c r="B1635" s="14" t="s">
        <v>4342</v>
      </c>
      <c r="C1635" s="14" t="s">
        <v>4346</v>
      </c>
      <c r="D1635" s="16">
        <v>45671</v>
      </c>
      <c r="E1635" s="16">
        <v>45762</v>
      </c>
      <c r="F1635" s="14" t="s">
        <v>4347</v>
      </c>
      <c r="G1635" s="14">
        <v>54161649</v>
      </c>
      <c r="H1635" s="14" t="s">
        <v>4348</v>
      </c>
      <c r="I1635" s="15">
        <v>453.25</v>
      </c>
      <c r="J1635" s="77">
        <v>1</v>
      </c>
      <c r="K1635" s="92"/>
    </row>
    <row r="1636" spans="1:11" ht="12.5" x14ac:dyDescent="0.25">
      <c r="A1636" s="14" t="s">
        <v>1505</v>
      </c>
      <c r="B1636" s="14" t="s">
        <v>4342</v>
      </c>
      <c r="C1636" s="14" t="s">
        <v>4349</v>
      </c>
      <c r="D1636" s="16">
        <v>45708</v>
      </c>
      <c r="E1636" s="16">
        <v>45762</v>
      </c>
      <c r="F1636" s="14" t="s">
        <v>4350</v>
      </c>
      <c r="G1636" s="14">
        <v>54161649</v>
      </c>
      <c r="H1636" s="14" t="s">
        <v>4348</v>
      </c>
      <c r="I1636" s="15">
        <v>427.75</v>
      </c>
      <c r="J1636" s="77">
        <v>1</v>
      </c>
      <c r="K1636" s="92"/>
    </row>
    <row r="1637" spans="1:11" ht="12.5" x14ac:dyDescent="0.25">
      <c r="A1637" s="14" t="s">
        <v>1505</v>
      </c>
      <c r="B1637" s="14" t="s">
        <v>4342</v>
      </c>
      <c r="C1637" s="14" t="s">
        <v>4351</v>
      </c>
      <c r="D1637" s="16">
        <v>45715</v>
      </c>
      <c r="E1637" s="16">
        <v>45762</v>
      </c>
      <c r="F1637" s="14" t="s">
        <v>4352</v>
      </c>
      <c r="G1637" s="14">
        <v>6223524</v>
      </c>
      <c r="H1637" s="14" t="s">
        <v>1528</v>
      </c>
      <c r="I1637" s="15">
        <v>476.75</v>
      </c>
      <c r="J1637" s="77">
        <v>1</v>
      </c>
      <c r="K1637" s="92"/>
    </row>
    <row r="1638" spans="1:11" ht="12.5" x14ac:dyDescent="0.25">
      <c r="A1638" s="14" t="s">
        <v>1505</v>
      </c>
      <c r="B1638" s="14" t="s">
        <v>4342</v>
      </c>
      <c r="C1638" s="14" t="s">
        <v>4353</v>
      </c>
      <c r="D1638" s="16">
        <v>45825</v>
      </c>
      <c r="E1638" s="16">
        <v>45762</v>
      </c>
      <c r="F1638" s="14" t="s">
        <v>4354</v>
      </c>
      <c r="G1638" s="14">
        <v>36889849</v>
      </c>
      <c r="H1638" s="14" t="s">
        <v>4355</v>
      </c>
      <c r="I1638" s="15">
        <v>176.5</v>
      </c>
      <c r="J1638" s="77">
        <v>1</v>
      </c>
      <c r="K1638" s="92"/>
    </row>
    <row r="1639" spans="1:11" ht="20" x14ac:dyDescent="0.25">
      <c r="A1639" s="14" t="s">
        <v>1505</v>
      </c>
      <c r="B1639" s="14" t="s">
        <v>4356</v>
      </c>
      <c r="C1639" s="14"/>
      <c r="D1639" s="16"/>
      <c r="E1639" s="16"/>
      <c r="F1639" s="14" t="s">
        <v>4357</v>
      </c>
      <c r="G1639" s="14" t="s">
        <v>4358</v>
      </c>
      <c r="H1639" s="14" t="s">
        <v>4359</v>
      </c>
      <c r="I1639" s="15"/>
      <c r="J1639" s="77">
        <v>1</v>
      </c>
      <c r="K1639" s="92"/>
    </row>
    <row r="1640" spans="1:11" ht="12.5" x14ac:dyDescent="0.25">
      <c r="A1640" s="14" t="s">
        <v>1505</v>
      </c>
      <c r="B1640" s="14" t="s">
        <v>4356</v>
      </c>
      <c r="C1640" s="14" t="s">
        <v>3462</v>
      </c>
      <c r="D1640" s="16">
        <v>45678</v>
      </c>
      <c r="E1640" s="16">
        <v>45688</v>
      </c>
      <c r="F1640" s="14" t="s">
        <v>4360</v>
      </c>
      <c r="G1640" s="14">
        <v>37838407</v>
      </c>
      <c r="H1640" s="14" t="s">
        <v>4361</v>
      </c>
      <c r="I1640" s="15">
        <v>930</v>
      </c>
      <c r="J1640" s="77">
        <v>1</v>
      </c>
      <c r="K1640" s="92"/>
    </row>
    <row r="1641" spans="1:11" ht="12.5" x14ac:dyDescent="0.25">
      <c r="A1641" s="14" t="s">
        <v>1505</v>
      </c>
      <c r="B1641" s="14" t="s">
        <v>4356</v>
      </c>
      <c r="C1641" s="14" t="s">
        <v>4362</v>
      </c>
      <c r="D1641" s="16">
        <v>45664</v>
      </c>
      <c r="E1641" s="16">
        <v>45688</v>
      </c>
      <c r="F1641" s="14" t="s">
        <v>4363</v>
      </c>
      <c r="G1641" s="14">
        <v>611638</v>
      </c>
      <c r="H1641" s="14" t="s">
        <v>4364</v>
      </c>
      <c r="I1641" s="15">
        <v>98</v>
      </c>
      <c r="J1641" s="77">
        <v>1</v>
      </c>
      <c r="K1641" s="92"/>
    </row>
    <row r="1642" spans="1:11" ht="12.5" x14ac:dyDescent="0.25">
      <c r="A1642" s="14" t="s">
        <v>1505</v>
      </c>
      <c r="B1642" s="14" t="s">
        <v>4356</v>
      </c>
      <c r="C1642" s="14" t="s">
        <v>4365</v>
      </c>
      <c r="D1642" s="16">
        <v>45686</v>
      </c>
      <c r="E1642" s="16">
        <v>45688</v>
      </c>
      <c r="F1642" s="14" t="s">
        <v>4366</v>
      </c>
      <c r="G1642" s="14">
        <v>46569448</v>
      </c>
      <c r="H1642" s="14" t="s">
        <v>4367</v>
      </c>
      <c r="I1642" s="15">
        <v>250</v>
      </c>
      <c r="J1642" s="77">
        <v>1</v>
      </c>
      <c r="K1642" s="92"/>
    </row>
    <row r="1643" spans="1:11" ht="20" x14ac:dyDescent="0.25">
      <c r="A1643" s="14" t="s">
        <v>1505</v>
      </c>
      <c r="B1643" s="14" t="s">
        <v>4356</v>
      </c>
      <c r="C1643" s="14" t="s">
        <v>4368</v>
      </c>
      <c r="D1643" s="16">
        <v>45669</v>
      </c>
      <c r="E1643" s="16">
        <v>45688</v>
      </c>
      <c r="F1643" s="14" t="s">
        <v>4369</v>
      </c>
      <c r="G1643" s="14">
        <v>22750371</v>
      </c>
      <c r="H1643" s="14" t="s">
        <v>4370</v>
      </c>
      <c r="I1643" s="15">
        <v>65</v>
      </c>
      <c r="J1643" s="77">
        <v>1</v>
      </c>
      <c r="K1643" s="92"/>
    </row>
    <row r="1644" spans="1:11" ht="20" x14ac:dyDescent="0.25">
      <c r="A1644" s="14" t="s">
        <v>1505</v>
      </c>
      <c r="B1644" s="14" t="s">
        <v>4356</v>
      </c>
      <c r="C1644" s="14" t="s">
        <v>4371</v>
      </c>
      <c r="D1644" s="16">
        <v>45686</v>
      </c>
      <c r="E1644" s="16">
        <v>45688</v>
      </c>
      <c r="F1644" s="14" t="s">
        <v>4372</v>
      </c>
      <c r="G1644" s="14">
        <v>44156979</v>
      </c>
      <c r="H1644" s="14" t="s">
        <v>4373</v>
      </c>
      <c r="I1644" s="15">
        <v>130.80000000000001</v>
      </c>
      <c r="J1644" s="77">
        <v>1</v>
      </c>
      <c r="K1644" s="92"/>
    </row>
    <row r="1645" spans="1:11" ht="20" x14ac:dyDescent="0.25">
      <c r="A1645" s="14" t="s">
        <v>1505</v>
      </c>
      <c r="B1645" s="14" t="s">
        <v>4356</v>
      </c>
      <c r="C1645" s="14" t="s">
        <v>3659</v>
      </c>
      <c r="D1645" s="16">
        <v>45682</v>
      </c>
      <c r="E1645" s="16">
        <v>45688</v>
      </c>
      <c r="F1645" s="14" t="s">
        <v>4374</v>
      </c>
      <c r="G1645" s="14">
        <v>50963028</v>
      </c>
      <c r="H1645" s="14" t="s">
        <v>4375</v>
      </c>
      <c r="I1645" s="15">
        <v>20</v>
      </c>
      <c r="J1645" s="77">
        <v>1</v>
      </c>
      <c r="K1645" s="92"/>
    </row>
    <row r="1646" spans="1:11" ht="12.5" x14ac:dyDescent="0.25">
      <c r="A1646" s="14" t="s">
        <v>1505</v>
      </c>
      <c r="B1646" s="14" t="s">
        <v>4356</v>
      </c>
      <c r="C1646" s="14" t="s">
        <v>4376</v>
      </c>
      <c r="D1646" s="16">
        <v>45687</v>
      </c>
      <c r="E1646" s="16">
        <v>45688</v>
      </c>
      <c r="F1646" s="14" t="s">
        <v>4377</v>
      </c>
      <c r="G1646" s="14">
        <v>611638</v>
      </c>
      <c r="H1646" s="14" t="s">
        <v>4364</v>
      </c>
      <c r="I1646" s="15">
        <v>5.7</v>
      </c>
      <c r="J1646" s="77">
        <v>1</v>
      </c>
      <c r="K1646" s="92"/>
    </row>
    <row r="1647" spans="1:11" ht="12.5" x14ac:dyDescent="0.25">
      <c r="A1647" s="14" t="s">
        <v>1505</v>
      </c>
      <c r="B1647" s="14" t="s">
        <v>4356</v>
      </c>
      <c r="C1647" s="14" t="s">
        <v>4376</v>
      </c>
      <c r="D1647" s="16">
        <v>45687</v>
      </c>
      <c r="E1647" s="16">
        <v>45792</v>
      </c>
      <c r="F1647" s="14" t="s">
        <v>4377</v>
      </c>
      <c r="G1647" s="14">
        <v>611638</v>
      </c>
      <c r="H1647" s="14" t="s">
        <v>4364</v>
      </c>
      <c r="I1647" s="15">
        <v>78.3</v>
      </c>
      <c r="J1647" s="77">
        <v>1</v>
      </c>
      <c r="K1647" s="92"/>
    </row>
    <row r="1648" spans="1:11" ht="20" x14ac:dyDescent="0.25">
      <c r="A1648" s="14" t="s">
        <v>1505</v>
      </c>
      <c r="B1648" s="14" t="s">
        <v>4356</v>
      </c>
      <c r="C1648" s="14" t="s">
        <v>4378</v>
      </c>
      <c r="D1648" s="16">
        <v>45750</v>
      </c>
      <c r="E1648" s="16">
        <v>45792</v>
      </c>
      <c r="F1648" s="14" t="s">
        <v>4379</v>
      </c>
      <c r="G1648" s="14">
        <v>44156979</v>
      </c>
      <c r="H1648" s="14" t="s">
        <v>4373</v>
      </c>
      <c r="I1648" s="15">
        <v>50</v>
      </c>
      <c r="J1648" s="77">
        <v>1</v>
      </c>
      <c r="K1648" s="92"/>
    </row>
    <row r="1649" spans="1:11" ht="12.5" x14ac:dyDescent="0.25">
      <c r="A1649" s="14" t="s">
        <v>1505</v>
      </c>
      <c r="B1649" s="14" t="s">
        <v>4356</v>
      </c>
      <c r="C1649" s="14" t="s">
        <v>4380</v>
      </c>
      <c r="D1649" s="16">
        <v>45695</v>
      </c>
      <c r="E1649" s="16">
        <v>45792</v>
      </c>
      <c r="F1649" s="14" t="s">
        <v>4381</v>
      </c>
      <c r="G1649" s="14">
        <v>45332525</v>
      </c>
      <c r="H1649" s="14" t="s">
        <v>4382</v>
      </c>
      <c r="I1649" s="15">
        <v>435.42</v>
      </c>
      <c r="J1649" s="77">
        <v>1</v>
      </c>
      <c r="K1649" s="92"/>
    </row>
    <row r="1650" spans="1:11" ht="12.5" x14ac:dyDescent="0.25">
      <c r="A1650" s="14" t="s">
        <v>1505</v>
      </c>
      <c r="B1650" s="14" t="s">
        <v>4356</v>
      </c>
      <c r="C1650" s="14" t="s">
        <v>4383</v>
      </c>
      <c r="D1650" s="16">
        <v>45714</v>
      </c>
      <c r="E1650" s="16">
        <v>45792</v>
      </c>
      <c r="F1650" s="14" t="s">
        <v>4384</v>
      </c>
      <c r="G1650" s="14">
        <v>46569448</v>
      </c>
      <c r="H1650" s="14" t="s">
        <v>4367</v>
      </c>
      <c r="I1650" s="15">
        <v>500</v>
      </c>
      <c r="J1650" s="77">
        <v>1</v>
      </c>
      <c r="K1650" s="92"/>
    </row>
    <row r="1651" spans="1:11" ht="20" x14ac:dyDescent="0.25">
      <c r="A1651" s="14" t="s">
        <v>1505</v>
      </c>
      <c r="B1651" s="14" t="s">
        <v>4356</v>
      </c>
      <c r="C1651" s="14" t="s">
        <v>4368</v>
      </c>
      <c r="D1651" s="16">
        <v>45752</v>
      </c>
      <c r="E1651" s="16">
        <v>45792</v>
      </c>
      <c r="F1651" s="14" t="s">
        <v>4385</v>
      </c>
      <c r="G1651" s="14">
        <v>32876</v>
      </c>
      <c r="H1651" s="14" t="s">
        <v>4386</v>
      </c>
      <c r="I1651" s="15">
        <v>60</v>
      </c>
      <c r="J1651" s="77">
        <v>1</v>
      </c>
      <c r="K1651" s="92"/>
    </row>
    <row r="1652" spans="1:11" ht="12.5" x14ac:dyDescent="0.25">
      <c r="A1652" s="14" t="s">
        <v>1505</v>
      </c>
      <c r="B1652" s="14" t="s">
        <v>4356</v>
      </c>
      <c r="C1652" s="14" t="s">
        <v>4387</v>
      </c>
      <c r="D1652" s="16">
        <v>45692</v>
      </c>
      <c r="E1652" s="16">
        <v>45792</v>
      </c>
      <c r="F1652" s="14" t="s">
        <v>4388</v>
      </c>
      <c r="G1652" s="14">
        <v>44156979</v>
      </c>
      <c r="H1652" s="14" t="s">
        <v>4373</v>
      </c>
      <c r="I1652" s="15">
        <v>82.25</v>
      </c>
      <c r="J1652" s="77">
        <v>1</v>
      </c>
      <c r="K1652" s="92"/>
    </row>
    <row r="1653" spans="1:11" ht="20" x14ac:dyDescent="0.25">
      <c r="A1653" s="14" t="s">
        <v>1505</v>
      </c>
      <c r="B1653" s="14" t="s">
        <v>4356</v>
      </c>
      <c r="C1653" s="14" t="s">
        <v>4183</v>
      </c>
      <c r="D1653" s="16">
        <v>45710</v>
      </c>
      <c r="E1653" s="16">
        <v>45792</v>
      </c>
      <c r="F1653" s="14" t="s">
        <v>4389</v>
      </c>
      <c r="G1653" s="14">
        <v>37988948</v>
      </c>
      <c r="H1653" s="14" t="s">
        <v>4390</v>
      </c>
      <c r="I1653" s="15">
        <v>25</v>
      </c>
      <c r="J1653" s="77">
        <v>1</v>
      </c>
      <c r="K1653" s="92"/>
    </row>
    <row r="1654" spans="1:11" ht="12.5" x14ac:dyDescent="0.25">
      <c r="A1654" s="14" t="s">
        <v>1505</v>
      </c>
      <c r="B1654" s="14" t="s">
        <v>4356</v>
      </c>
      <c r="C1654" s="14" t="s">
        <v>4391</v>
      </c>
      <c r="D1654" s="16">
        <v>45689</v>
      </c>
      <c r="E1654" s="16">
        <v>45792</v>
      </c>
      <c r="F1654" s="14" t="s">
        <v>4392</v>
      </c>
      <c r="G1654" s="14">
        <v>44156979</v>
      </c>
      <c r="H1654" s="14" t="s">
        <v>4373</v>
      </c>
      <c r="I1654" s="15">
        <v>102.75</v>
      </c>
      <c r="J1654" s="77">
        <v>1</v>
      </c>
      <c r="K1654" s="92"/>
    </row>
    <row r="1655" spans="1:11" ht="20" x14ac:dyDescent="0.25">
      <c r="A1655" s="14" t="s">
        <v>1505</v>
      </c>
      <c r="B1655" s="14" t="s">
        <v>4356</v>
      </c>
      <c r="C1655" s="14" t="s">
        <v>4393</v>
      </c>
      <c r="D1655" s="16">
        <v>45725</v>
      </c>
      <c r="E1655" s="16">
        <v>45792</v>
      </c>
      <c r="F1655" s="14" t="s">
        <v>4394</v>
      </c>
      <c r="G1655" s="14">
        <v>50152742</v>
      </c>
      <c r="H1655" s="14" t="s">
        <v>3535</v>
      </c>
      <c r="I1655" s="15">
        <v>80</v>
      </c>
      <c r="J1655" s="77">
        <v>1</v>
      </c>
      <c r="K1655" s="92"/>
    </row>
    <row r="1656" spans="1:11" ht="12.5" x14ac:dyDescent="0.25">
      <c r="A1656" s="14" t="s">
        <v>1505</v>
      </c>
      <c r="B1656" s="14" t="s">
        <v>4356</v>
      </c>
      <c r="C1656" s="14" t="s">
        <v>4395</v>
      </c>
      <c r="D1656" s="16">
        <v>45722</v>
      </c>
      <c r="E1656" s="16">
        <v>45792</v>
      </c>
      <c r="F1656" s="14" t="s">
        <v>4396</v>
      </c>
      <c r="G1656" s="14">
        <v>46569448</v>
      </c>
      <c r="H1656" s="14" t="s">
        <v>4367</v>
      </c>
      <c r="I1656" s="15">
        <v>85.78</v>
      </c>
      <c r="J1656" s="77">
        <v>1</v>
      </c>
      <c r="K1656" s="92"/>
    </row>
    <row r="1657" spans="1:11" ht="20" x14ac:dyDescent="0.25">
      <c r="A1657" s="14" t="s">
        <v>1505</v>
      </c>
      <c r="B1657" s="14" t="s">
        <v>4397</v>
      </c>
      <c r="C1657" s="14"/>
      <c r="D1657" s="16"/>
      <c r="E1657" s="16"/>
      <c r="F1657" s="14" t="s">
        <v>4398</v>
      </c>
      <c r="G1657" s="14" t="s">
        <v>4399</v>
      </c>
      <c r="H1657" s="14" t="s">
        <v>4400</v>
      </c>
      <c r="I1657" s="15"/>
      <c r="J1657" s="77">
        <v>1</v>
      </c>
      <c r="K1657" s="92"/>
    </row>
    <row r="1658" spans="1:11" ht="20" x14ac:dyDescent="0.25">
      <c r="A1658" s="14" t="s">
        <v>1505</v>
      </c>
      <c r="B1658" s="14" t="s">
        <v>4397</v>
      </c>
      <c r="C1658" s="14" t="s">
        <v>4401</v>
      </c>
      <c r="D1658" s="16">
        <v>45731</v>
      </c>
      <c r="E1658" s="16">
        <v>45698</v>
      </c>
      <c r="F1658" s="14" t="s">
        <v>4402</v>
      </c>
      <c r="G1658" s="14">
        <v>31415296</v>
      </c>
      <c r="H1658" s="14" t="s">
        <v>4403</v>
      </c>
      <c r="I1658" s="15">
        <v>118.9</v>
      </c>
      <c r="J1658" s="77">
        <v>1</v>
      </c>
      <c r="K1658" s="92"/>
    </row>
    <row r="1659" spans="1:11" ht="12.5" x14ac:dyDescent="0.25">
      <c r="A1659" s="14" t="s">
        <v>1505</v>
      </c>
      <c r="B1659" s="14" t="s">
        <v>4397</v>
      </c>
      <c r="C1659" s="14" t="s">
        <v>4404</v>
      </c>
      <c r="D1659" s="16">
        <v>45748</v>
      </c>
      <c r="E1659" s="16">
        <v>45698</v>
      </c>
      <c r="F1659" s="14" t="s">
        <v>4405</v>
      </c>
      <c r="G1659" s="14">
        <v>6223524</v>
      </c>
      <c r="H1659" s="14" t="s">
        <v>1528</v>
      </c>
      <c r="I1659" s="15">
        <v>476.75</v>
      </c>
      <c r="J1659" s="77">
        <v>1</v>
      </c>
      <c r="K1659" s="92"/>
    </row>
    <row r="1660" spans="1:11" ht="20" x14ac:dyDescent="0.25">
      <c r="A1660" s="14" t="s">
        <v>1505</v>
      </c>
      <c r="B1660" s="14" t="s">
        <v>4397</v>
      </c>
      <c r="C1660" s="14" t="s">
        <v>4406</v>
      </c>
      <c r="D1660" s="16">
        <v>45809</v>
      </c>
      <c r="E1660" s="16">
        <v>45698</v>
      </c>
      <c r="F1660" s="14" t="s">
        <v>4407</v>
      </c>
      <c r="G1660" s="14">
        <v>36787507</v>
      </c>
      <c r="H1660" s="14" t="s">
        <v>4408</v>
      </c>
      <c r="I1660" s="15">
        <v>32.24</v>
      </c>
      <c r="J1660" s="77">
        <v>1</v>
      </c>
      <c r="K1660" s="92"/>
    </row>
    <row r="1661" spans="1:11" ht="20" x14ac:dyDescent="0.25">
      <c r="A1661" s="14" t="s">
        <v>1505</v>
      </c>
      <c r="B1661" s="14" t="s">
        <v>4397</v>
      </c>
      <c r="C1661" s="14" t="s">
        <v>4409</v>
      </c>
      <c r="D1661" s="16">
        <v>45809</v>
      </c>
      <c r="E1661" s="16">
        <v>45698</v>
      </c>
      <c r="F1661" s="14" t="s">
        <v>4410</v>
      </c>
      <c r="G1661" s="14">
        <v>44752636</v>
      </c>
      <c r="H1661" s="14" t="s">
        <v>4411</v>
      </c>
      <c r="I1661" s="15">
        <v>62.96</v>
      </c>
      <c r="J1661" s="77">
        <v>1</v>
      </c>
      <c r="K1661" s="92"/>
    </row>
    <row r="1662" spans="1:11" ht="12.5" x14ac:dyDescent="0.25">
      <c r="A1662" s="14" t="s">
        <v>1505</v>
      </c>
      <c r="B1662" s="14" t="s">
        <v>4397</v>
      </c>
      <c r="C1662" s="14" t="s">
        <v>4412</v>
      </c>
      <c r="D1662" s="16">
        <v>45869</v>
      </c>
      <c r="E1662" s="16">
        <v>45698</v>
      </c>
      <c r="F1662" s="14" t="s">
        <v>4413</v>
      </c>
      <c r="G1662" s="14">
        <v>40021246</v>
      </c>
      <c r="H1662" s="14" t="s">
        <v>4414</v>
      </c>
      <c r="I1662" s="15">
        <v>662.15</v>
      </c>
      <c r="J1662" s="77">
        <v>1</v>
      </c>
      <c r="K1662" s="92"/>
    </row>
    <row r="1663" spans="1:11" ht="20" x14ac:dyDescent="0.25">
      <c r="A1663" s="14" t="s">
        <v>1505</v>
      </c>
      <c r="B1663" s="14" t="s">
        <v>4415</v>
      </c>
      <c r="C1663" s="14"/>
      <c r="D1663" s="16"/>
      <c r="E1663" s="16"/>
      <c r="F1663" s="14" t="s">
        <v>4416</v>
      </c>
      <c r="G1663" s="14">
        <v>35981105</v>
      </c>
      <c r="H1663" s="14" t="s">
        <v>4417</v>
      </c>
      <c r="I1663" s="15"/>
      <c r="J1663" s="77">
        <v>1</v>
      </c>
      <c r="K1663" s="92"/>
    </row>
    <row r="1664" spans="1:11" ht="12.5" x14ac:dyDescent="0.25">
      <c r="A1664" s="14" t="s">
        <v>1505</v>
      </c>
      <c r="B1664" s="14" t="s">
        <v>4415</v>
      </c>
      <c r="C1664" s="14" t="s">
        <v>4418</v>
      </c>
      <c r="D1664" s="16">
        <v>45904</v>
      </c>
      <c r="E1664" s="16">
        <v>45698</v>
      </c>
      <c r="F1664" s="14" t="s">
        <v>4419</v>
      </c>
      <c r="G1664" s="14">
        <v>36029751</v>
      </c>
      <c r="H1664" s="14" t="s">
        <v>4420</v>
      </c>
      <c r="I1664" s="15">
        <v>1346.75</v>
      </c>
      <c r="J1664" s="77">
        <v>1</v>
      </c>
      <c r="K1664" s="92"/>
    </row>
    <row r="1665" spans="1:11" ht="20" x14ac:dyDescent="0.25">
      <c r="A1665" s="14" t="s">
        <v>1505</v>
      </c>
      <c r="B1665" s="14" t="s">
        <v>4421</v>
      </c>
      <c r="C1665" s="14"/>
      <c r="D1665" s="16"/>
      <c r="E1665" s="16"/>
      <c r="F1665" s="14" t="s">
        <v>4422</v>
      </c>
      <c r="G1665" s="14" t="s">
        <v>4423</v>
      </c>
      <c r="H1665" s="14" t="s">
        <v>4424</v>
      </c>
      <c r="I1665" s="15"/>
      <c r="J1665" s="77">
        <v>1</v>
      </c>
      <c r="K1665" s="92"/>
    </row>
    <row r="1666" spans="1:11" ht="20" x14ac:dyDescent="0.25">
      <c r="A1666" s="14" t="s">
        <v>1505</v>
      </c>
      <c r="B1666" s="14" t="s">
        <v>4421</v>
      </c>
      <c r="C1666" s="14" t="s">
        <v>3462</v>
      </c>
      <c r="D1666" s="16">
        <v>45696</v>
      </c>
      <c r="E1666" s="16">
        <v>45688</v>
      </c>
      <c r="F1666" s="14" t="s">
        <v>4425</v>
      </c>
      <c r="G1666" s="14">
        <v>40923665</v>
      </c>
      <c r="H1666" s="14" t="s">
        <v>4426</v>
      </c>
      <c r="I1666" s="15">
        <v>1322.75</v>
      </c>
      <c r="J1666" s="77">
        <v>1</v>
      </c>
      <c r="K1666" s="92"/>
    </row>
    <row r="1667" spans="1:11" ht="20" x14ac:dyDescent="0.25">
      <c r="A1667" s="14" t="s">
        <v>1505</v>
      </c>
      <c r="B1667" s="14" t="s">
        <v>4421</v>
      </c>
      <c r="C1667" s="14" t="s">
        <v>3462</v>
      </c>
      <c r="D1667" s="16">
        <v>45696</v>
      </c>
      <c r="E1667" s="16">
        <v>45782</v>
      </c>
      <c r="F1667" s="14" t="s">
        <v>4425</v>
      </c>
      <c r="G1667" s="14">
        <v>40923665</v>
      </c>
      <c r="H1667" s="14" t="s">
        <v>4426</v>
      </c>
      <c r="I1667" s="15">
        <v>349.25</v>
      </c>
      <c r="J1667" s="77">
        <v>1</v>
      </c>
      <c r="K1667" s="92"/>
    </row>
    <row r="1668" spans="1:11" ht="20" x14ac:dyDescent="0.25">
      <c r="A1668" s="14" t="s">
        <v>1505</v>
      </c>
      <c r="B1668" s="14" t="s">
        <v>4421</v>
      </c>
      <c r="C1668" s="14" t="s">
        <v>4427</v>
      </c>
      <c r="D1668" s="16">
        <v>45705</v>
      </c>
      <c r="E1668" s="16">
        <v>45782</v>
      </c>
      <c r="F1668" s="14" t="s">
        <v>4428</v>
      </c>
      <c r="G1668" s="14">
        <v>46528300</v>
      </c>
      <c r="H1668" s="14" t="s">
        <v>4429</v>
      </c>
      <c r="I1668" s="15">
        <v>831</v>
      </c>
      <c r="J1668" s="77">
        <v>1</v>
      </c>
      <c r="K1668" s="92"/>
    </row>
    <row r="1669" spans="1:11" ht="20" x14ac:dyDescent="0.25">
      <c r="A1669" s="14" t="s">
        <v>1505</v>
      </c>
      <c r="B1669" s="14" t="s">
        <v>4421</v>
      </c>
      <c r="C1669" s="14" t="s">
        <v>4430</v>
      </c>
      <c r="D1669" s="16">
        <v>45722</v>
      </c>
      <c r="E1669" s="16">
        <v>45782</v>
      </c>
      <c r="F1669" s="14" t="s">
        <v>4431</v>
      </c>
      <c r="G1669" s="14">
        <v>46528300</v>
      </c>
      <c r="H1669" s="14" t="s">
        <v>4429</v>
      </c>
      <c r="I1669" s="15">
        <v>142.5</v>
      </c>
      <c r="J1669" s="77">
        <v>1</v>
      </c>
      <c r="K1669" s="92"/>
    </row>
    <row r="1670" spans="1:11" ht="20" x14ac:dyDescent="0.25">
      <c r="A1670" s="14" t="s">
        <v>1505</v>
      </c>
      <c r="B1670" s="14" t="s">
        <v>4432</v>
      </c>
      <c r="C1670" s="14"/>
      <c r="D1670" s="16"/>
      <c r="E1670" s="16"/>
      <c r="F1670" s="14" t="s">
        <v>4433</v>
      </c>
      <c r="G1670" s="14" t="s">
        <v>4434</v>
      </c>
      <c r="H1670" s="14" t="s">
        <v>4435</v>
      </c>
      <c r="I1670" s="15"/>
      <c r="J1670" s="77">
        <v>1</v>
      </c>
      <c r="K1670" s="92"/>
    </row>
    <row r="1671" spans="1:11" ht="12.5" x14ac:dyDescent="0.25">
      <c r="A1671" s="14" t="s">
        <v>1505</v>
      </c>
      <c r="B1671" s="14" t="s">
        <v>4432</v>
      </c>
      <c r="C1671" s="14" t="s">
        <v>4436</v>
      </c>
      <c r="D1671" s="16">
        <v>45817</v>
      </c>
      <c r="E1671" s="16">
        <v>45729</v>
      </c>
      <c r="F1671" s="14" t="s">
        <v>4437</v>
      </c>
      <c r="G1671" s="14">
        <v>43279929</v>
      </c>
      <c r="H1671" s="14" t="s">
        <v>4438</v>
      </c>
      <c r="I1671" s="15">
        <v>1263.75</v>
      </c>
      <c r="J1671" s="77">
        <v>1</v>
      </c>
      <c r="K1671" s="92"/>
    </row>
    <row r="1672" spans="1:11" ht="20" x14ac:dyDescent="0.25">
      <c r="A1672" s="14" t="s">
        <v>1505</v>
      </c>
      <c r="B1672" s="14" t="s">
        <v>4439</v>
      </c>
      <c r="C1672" s="14"/>
      <c r="D1672" s="16"/>
      <c r="E1672" s="16"/>
      <c r="F1672" s="14" t="s">
        <v>4433</v>
      </c>
      <c r="G1672" s="14" t="s">
        <v>4440</v>
      </c>
      <c r="H1672" s="14" t="s">
        <v>4441</v>
      </c>
      <c r="I1672" s="15"/>
      <c r="J1672" s="77">
        <v>1</v>
      </c>
      <c r="K1672" s="92"/>
    </row>
    <row r="1673" spans="1:11" ht="20" x14ac:dyDescent="0.25">
      <c r="A1673" s="14" t="s">
        <v>1505</v>
      </c>
      <c r="B1673" s="14" t="s">
        <v>4439</v>
      </c>
      <c r="C1673" s="14" t="s">
        <v>4442</v>
      </c>
      <c r="D1673" s="16">
        <v>45673</v>
      </c>
      <c r="E1673" s="16">
        <v>45704</v>
      </c>
      <c r="F1673" s="14" t="s">
        <v>4443</v>
      </c>
      <c r="G1673" s="14">
        <v>14419963</v>
      </c>
      <c r="H1673" s="14" t="s">
        <v>4444</v>
      </c>
      <c r="I1673" s="15">
        <v>134.91</v>
      </c>
      <c r="J1673" s="77">
        <v>1</v>
      </c>
      <c r="K1673" s="92"/>
    </row>
    <row r="1674" spans="1:11" ht="40" x14ac:dyDescent="0.25">
      <c r="A1674" s="14" t="s">
        <v>1505</v>
      </c>
      <c r="B1674" s="14" t="s">
        <v>4439</v>
      </c>
      <c r="C1674" s="14" t="s">
        <v>4445</v>
      </c>
      <c r="D1674" s="16">
        <v>45695</v>
      </c>
      <c r="E1674" s="16">
        <v>45704</v>
      </c>
      <c r="F1674" s="14" t="s">
        <v>4446</v>
      </c>
      <c r="G1674" s="14">
        <v>31935265</v>
      </c>
      <c r="H1674" s="14" t="s">
        <v>4447</v>
      </c>
      <c r="I1674" s="15">
        <v>588</v>
      </c>
      <c r="J1674" s="77">
        <v>1</v>
      </c>
      <c r="K1674" s="92"/>
    </row>
    <row r="1675" spans="1:11" ht="20" x14ac:dyDescent="0.25">
      <c r="A1675" s="14" t="s">
        <v>1505</v>
      </c>
      <c r="B1675" s="14" t="s">
        <v>4439</v>
      </c>
      <c r="C1675" s="14" t="s">
        <v>4448</v>
      </c>
      <c r="D1675" s="16">
        <v>45744</v>
      </c>
      <c r="E1675" s="16">
        <v>45704</v>
      </c>
      <c r="F1675" s="14" t="s">
        <v>4449</v>
      </c>
      <c r="G1675" s="14">
        <v>14419963</v>
      </c>
      <c r="H1675" s="14" t="s">
        <v>4444</v>
      </c>
      <c r="I1675" s="15">
        <v>379</v>
      </c>
      <c r="J1675" s="77">
        <v>1</v>
      </c>
      <c r="K1675" s="92"/>
    </row>
    <row r="1676" spans="1:11" ht="20" x14ac:dyDescent="0.25">
      <c r="A1676" s="14" t="s">
        <v>1505</v>
      </c>
      <c r="B1676" s="14" t="s">
        <v>4439</v>
      </c>
      <c r="C1676" s="14" t="s">
        <v>4450</v>
      </c>
      <c r="D1676" s="16">
        <v>45751</v>
      </c>
      <c r="E1676" s="16">
        <v>45704</v>
      </c>
      <c r="F1676" s="14" t="s">
        <v>4451</v>
      </c>
      <c r="G1676" s="14">
        <v>36008745</v>
      </c>
      <c r="H1676" s="14" t="s">
        <v>4452</v>
      </c>
      <c r="I1676" s="15">
        <v>161.84</v>
      </c>
      <c r="J1676" s="77">
        <v>1</v>
      </c>
      <c r="K1676" s="92"/>
    </row>
    <row r="1677" spans="1:11" ht="20" x14ac:dyDescent="0.25">
      <c r="A1677" s="14" t="s">
        <v>1505</v>
      </c>
      <c r="B1677" s="14" t="s">
        <v>4439</v>
      </c>
      <c r="C1677" s="14" t="s">
        <v>4450</v>
      </c>
      <c r="D1677" s="16">
        <v>45751</v>
      </c>
      <c r="E1677" s="16">
        <v>45797</v>
      </c>
      <c r="F1677" s="14" t="s">
        <v>4451</v>
      </c>
      <c r="G1677" s="14">
        <v>36008745</v>
      </c>
      <c r="H1677" s="14" t="s">
        <v>4452</v>
      </c>
      <c r="I1677" s="15">
        <v>237.91</v>
      </c>
      <c r="J1677" s="77">
        <v>1</v>
      </c>
      <c r="K1677" s="92"/>
    </row>
    <row r="1678" spans="1:11" ht="20" x14ac:dyDescent="0.25">
      <c r="A1678" s="14" t="s">
        <v>1505</v>
      </c>
      <c r="B1678" s="14" t="s">
        <v>4439</v>
      </c>
      <c r="C1678" s="14" t="s">
        <v>4453</v>
      </c>
      <c r="D1678" s="16">
        <v>45751</v>
      </c>
      <c r="E1678" s="16">
        <v>45797</v>
      </c>
      <c r="F1678" s="14" t="s">
        <v>4451</v>
      </c>
      <c r="G1678" s="14">
        <v>36008745</v>
      </c>
      <c r="H1678" s="14" t="s">
        <v>4452</v>
      </c>
      <c r="I1678" s="15">
        <v>399.75</v>
      </c>
      <c r="J1678" s="77">
        <v>1</v>
      </c>
      <c r="K1678" s="92"/>
    </row>
    <row r="1679" spans="1:11" ht="40" x14ac:dyDescent="0.25">
      <c r="A1679" s="14" t="s">
        <v>1505</v>
      </c>
      <c r="B1679" s="14" t="s">
        <v>4439</v>
      </c>
      <c r="C1679" s="14" t="s">
        <v>4454</v>
      </c>
      <c r="D1679" s="16">
        <v>45769</v>
      </c>
      <c r="E1679" s="16">
        <v>45797</v>
      </c>
      <c r="F1679" s="14" t="s">
        <v>4455</v>
      </c>
      <c r="G1679" s="14">
        <v>31935265</v>
      </c>
      <c r="H1679" s="14" t="s">
        <v>4447</v>
      </c>
      <c r="I1679" s="15">
        <v>196</v>
      </c>
      <c r="J1679" s="77">
        <v>1</v>
      </c>
      <c r="K1679" s="92"/>
    </row>
    <row r="1680" spans="1:11" ht="20" x14ac:dyDescent="0.25">
      <c r="A1680" s="14" t="s">
        <v>1505</v>
      </c>
      <c r="B1680" s="14" t="s">
        <v>4439</v>
      </c>
      <c r="C1680" s="14" t="s">
        <v>3913</v>
      </c>
      <c r="D1680" s="16">
        <v>45777</v>
      </c>
      <c r="E1680" s="16">
        <v>45797</v>
      </c>
      <c r="F1680" s="14" t="s">
        <v>4456</v>
      </c>
      <c r="G1680" s="14">
        <v>12618161</v>
      </c>
      <c r="H1680" s="14" t="s">
        <v>4457</v>
      </c>
      <c r="I1680" s="15">
        <v>264</v>
      </c>
      <c r="J1680" s="77">
        <v>1</v>
      </c>
      <c r="K1680" s="92"/>
    </row>
    <row r="1681" spans="1:11" ht="20" x14ac:dyDescent="0.25">
      <c r="A1681" s="14" t="s">
        <v>1505</v>
      </c>
      <c r="B1681" s="14" t="s">
        <v>4439</v>
      </c>
      <c r="C1681" s="14" t="s">
        <v>4458</v>
      </c>
      <c r="D1681" s="16">
        <v>45777</v>
      </c>
      <c r="E1681" s="16">
        <v>45797</v>
      </c>
      <c r="F1681" s="14" t="s">
        <v>4459</v>
      </c>
      <c r="G1681" s="14">
        <v>12618161</v>
      </c>
      <c r="H1681" s="14" t="s">
        <v>4460</v>
      </c>
      <c r="I1681" s="15">
        <v>166.09</v>
      </c>
      <c r="J1681" s="77">
        <v>1</v>
      </c>
      <c r="K1681" s="92"/>
    </row>
    <row r="1682" spans="1:11" ht="20" x14ac:dyDescent="0.25">
      <c r="A1682" s="14" t="s">
        <v>1505</v>
      </c>
      <c r="B1682" s="14" t="s">
        <v>4461</v>
      </c>
      <c r="C1682" s="14"/>
      <c r="D1682" s="16"/>
      <c r="E1682" s="16"/>
      <c r="F1682" s="14" t="s">
        <v>4462</v>
      </c>
      <c r="G1682" s="14" t="s">
        <v>4463</v>
      </c>
      <c r="H1682" s="14" t="s">
        <v>4464</v>
      </c>
      <c r="I1682" s="15"/>
      <c r="J1682" s="77">
        <v>1</v>
      </c>
      <c r="K1682" s="92"/>
    </row>
    <row r="1683" spans="1:11" ht="12.5" x14ac:dyDescent="0.25">
      <c r="A1683" s="14" t="s">
        <v>1505</v>
      </c>
      <c r="B1683" s="14" t="s">
        <v>4461</v>
      </c>
      <c r="C1683" s="14" t="s">
        <v>4465</v>
      </c>
      <c r="D1683" s="16">
        <v>45958</v>
      </c>
      <c r="E1683" s="16">
        <v>45698</v>
      </c>
      <c r="F1683" s="14" t="s">
        <v>4466</v>
      </c>
      <c r="G1683" s="14">
        <v>41253922</v>
      </c>
      <c r="H1683" s="14" t="s">
        <v>4467</v>
      </c>
      <c r="I1683" s="15">
        <v>900</v>
      </c>
      <c r="J1683" s="77">
        <v>1</v>
      </c>
      <c r="K1683" s="92"/>
    </row>
    <row r="1684" spans="1:11" ht="12.5" x14ac:dyDescent="0.25">
      <c r="A1684" s="14" t="s">
        <v>1505</v>
      </c>
      <c r="B1684" s="14" t="s">
        <v>4461</v>
      </c>
      <c r="C1684" s="14" t="s">
        <v>4468</v>
      </c>
      <c r="D1684" s="16">
        <v>45961</v>
      </c>
      <c r="E1684" s="16">
        <v>45698</v>
      </c>
      <c r="F1684" s="14" t="s">
        <v>4469</v>
      </c>
      <c r="G1684" s="14">
        <v>41253922</v>
      </c>
      <c r="H1684" s="14" t="s">
        <v>4467</v>
      </c>
      <c r="I1684" s="15">
        <v>361.75</v>
      </c>
      <c r="J1684" s="77">
        <v>1</v>
      </c>
      <c r="K1684" s="92"/>
    </row>
    <row r="1685" spans="1:11" ht="20" x14ac:dyDescent="0.25">
      <c r="A1685" s="14" t="s">
        <v>1505</v>
      </c>
      <c r="B1685" s="14" t="s">
        <v>4470</v>
      </c>
      <c r="C1685" s="14"/>
      <c r="D1685" s="16"/>
      <c r="E1685" s="16"/>
      <c r="F1685" s="14" t="s">
        <v>4471</v>
      </c>
      <c r="G1685" s="14" t="s">
        <v>4472</v>
      </c>
      <c r="H1685" s="14" t="s">
        <v>4473</v>
      </c>
      <c r="I1685" s="15"/>
      <c r="J1685" s="77">
        <v>1</v>
      </c>
      <c r="K1685" s="92"/>
    </row>
    <row r="1686" spans="1:11" ht="12.5" x14ac:dyDescent="0.25">
      <c r="A1686" s="14" t="s">
        <v>1505</v>
      </c>
      <c r="B1686" s="14" t="s">
        <v>4470</v>
      </c>
      <c r="C1686" s="14" t="s">
        <v>4474</v>
      </c>
      <c r="D1686" s="16">
        <v>45694</v>
      </c>
      <c r="E1686" s="16">
        <v>45698</v>
      </c>
      <c r="F1686" s="14" t="s">
        <v>4475</v>
      </c>
      <c r="G1686" s="14">
        <v>41136322</v>
      </c>
      <c r="H1686" s="14" t="s">
        <v>4476</v>
      </c>
      <c r="I1686" s="15">
        <v>180</v>
      </c>
      <c r="J1686" s="77">
        <v>1</v>
      </c>
      <c r="K1686" s="92"/>
    </row>
    <row r="1687" spans="1:11" ht="12.5" x14ac:dyDescent="0.25">
      <c r="A1687" s="14" t="s">
        <v>1505</v>
      </c>
      <c r="B1687" s="14" t="s">
        <v>4470</v>
      </c>
      <c r="C1687" s="14" t="s">
        <v>4477</v>
      </c>
      <c r="D1687" s="16">
        <v>45706</v>
      </c>
      <c r="E1687" s="16">
        <v>45698</v>
      </c>
      <c r="F1687" s="14" t="s">
        <v>4478</v>
      </c>
      <c r="G1687" s="14">
        <v>36806463</v>
      </c>
      <c r="H1687" s="14" t="s">
        <v>4479</v>
      </c>
      <c r="I1687" s="15">
        <v>74</v>
      </c>
      <c r="J1687" s="77">
        <v>1</v>
      </c>
      <c r="K1687" s="92"/>
    </row>
    <row r="1688" spans="1:11" ht="12.5" x14ac:dyDescent="0.25">
      <c r="A1688" s="14" t="s">
        <v>1505</v>
      </c>
      <c r="B1688" s="14" t="s">
        <v>4470</v>
      </c>
      <c r="C1688" s="14" t="s">
        <v>4480</v>
      </c>
      <c r="D1688" s="16">
        <v>45706</v>
      </c>
      <c r="E1688" s="16">
        <v>45698</v>
      </c>
      <c r="F1688" s="14" t="s">
        <v>4481</v>
      </c>
      <c r="G1688" s="14">
        <v>36746550</v>
      </c>
      <c r="H1688" s="14" t="s">
        <v>4482</v>
      </c>
      <c r="I1688" s="15">
        <v>401.5</v>
      </c>
      <c r="J1688" s="77">
        <v>1</v>
      </c>
      <c r="K1688" s="92"/>
    </row>
    <row r="1689" spans="1:11" ht="12.5" x14ac:dyDescent="0.25">
      <c r="A1689" s="14" t="s">
        <v>1505</v>
      </c>
      <c r="B1689" s="14" t="s">
        <v>4470</v>
      </c>
      <c r="C1689" s="14" t="s">
        <v>4483</v>
      </c>
      <c r="D1689" s="16">
        <v>45706</v>
      </c>
      <c r="E1689" s="16">
        <v>45698</v>
      </c>
      <c r="F1689" s="14" t="s">
        <v>4484</v>
      </c>
      <c r="G1689" s="14">
        <v>36746550</v>
      </c>
      <c r="H1689" s="14" t="s">
        <v>4485</v>
      </c>
      <c r="I1689" s="15">
        <v>185</v>
      </c>
      <c r="J1689" s="77">
        <v>1</v>
      </c>
      <c r="K1689" s="92"/>
    </row>
    <row r="1690" spans="1:11" ht="12.5" x14ac:dyDescent="0.25">
      <c r="A1690" s="14" t="s">
        <v>1505</v>
      </c>
      <c r="B1690" s="14" t="s">
        <v>4470</v>
      </c>
      <c r="C1690" s="14" t="s">
        <v>4486</v>
      </c>
      <c r="D1690" s="16">
        <v>45739</v>
      </c>
      <c r="E1690" s="16">
        <v>45698</v>
      </c>
      <c r="F1690" s="14" t="s">
        <v>4487</v>
      </c>
      <c r="G1690" s="14">
        <v>41136322</v>
      </c>
      <c r="H1690" s="14" t="s">
        <v>4476</v>
      </c>
      <c r="I1690" s="15">
        <v>198</v>
      </c>
      <c r="J1690" s="77">
        <v>1</v>
      </c>
      <c r="K1690" s="92"/>
    </row>
    <row r="1691" spans="1:11" ht="20" x14ac:dyDescent="0.25">
      <c r="A1691" s="14" t="s">
        <v>1505</v>
      </c>
      <c r="B1691" s="14" t="s">
        <v>4470</v>
      </c>
      <c r="C1691" s="14" t="s">
        <v>4488</v>
      </c>
      <c r="D1691" s="16">
        <v>45767</v>
      </c>
      <c r="E1691" s="16">
        <v>45698</v>
      </c>
      <c r="F1691" s="14" t="s">
        <v>4489</v>
      </c>
      <c r="G1691" s="14">
        <v>25601580</v>
      </c>
      <c r="H1691" s="14" t="s">
        <v>4490</v>
      </c>
      <c r="I1691" s="15">
        <v>202.75</v>
      </c>
      <c r="J1691" s="77">
        <v>1</v>
      </c>
      <c r="K1691" s="92"/>
    </row>
    <row r="1692" spans="1:11" ht="20" x14ac:dyDescent="0.25">
      <c r="A1692" s="14" t="s">
        <v>1505</v>
      </c>
      <c r="B1692" s="14" t="s">
        <v>4470</v>
      </c>
      <c r="C1692" s="14" t="s">
        <v>4488</v>
      </c>
      <c r="D1692" s="16">
        <v>45767</v>
      </c>
      <c r="E1692" s="16">
        <v>45762</v>
      </c>
      <c r="F1692" s="14" t="s">
        <v>4489</v>
      </c>
      <c r="G1692" s="14">
        <v>25601580</v>
      </c>
      <c r="H1692" s="14" t="s">
        <v>4490</v>
      </c>
      <c r="I1692" s="15">
        <v>380.75</v>
      </c>
      <c r="J1692" s="77">
        <v>1</v>
      </c>
      <c r="K1692" s="92"/>
    </row>
    <row r="1693" spans="1:11" ht="12.5" x14ac:dyDescent="0.25">
      <c r="A1693" s="14" t="s">
        <v>1505</v>
      </c>
      <c r="B1693" s="14" t="s">
        <v>4470</v>
      </c>
      <c r="C1693" s="14" t="s">
        <v>4491</v>
      </c>
      <c r="D1693" s="16">
        <v>45769</v>
      </c>
      <c r="E1693" s="16">
        <v>45762</v>
      </c>
      <c r="F1693" s="14" t="s">
        <v>4492</v>
      </c>
      <c r="G1693" s="14">
        <v>36431389</v>
      </c>
      <c r="H1693" s="14" t="s">
        <v>4493</v>
      </c>
      <c r="I1693" s="15">
        <v>106</v>
      </c>
      <c r="J1693" s="77">
        <v>1</v>
      </c>
      <c r="K1693" s="92"/>
    </row>
    <row r="1694" spans="1:11" ht="12.5" x14ac:dyDescent="0.25">
      <c r="A1694" s="14" t="s">
        <v>1505</v>
      </c>
      <c r="B1694" s="14" t="s">
        <v>4470</v>
      </c>
      <c r="C1694" s="14" t="s">
        <v>4494</v>
      </c>
      <c r="D1694" s="16">
        <v>45804</v>
      </c>
      <c r="E1694" s="16">
        <v>45762</v>
      </c>
      <c r="F1694" s="14" t="s">
        <v>4495</v>
      </c>
      <c r="G1694" s="14">
        <v>41136322</v>
      </c>
      <c r="H1694" s="14" t="s">
        <v>4496</v>
      </c>
      <c r="I1694" s="15">
        <v>65.2</v>
      </c>
      <c r="J1694" s="77">
        <v>1</v>
      </c>
      <c r="K1694" s="92"/>
    </row>
    <row r="1695" spans="1:11" ht="12.5" x14ac:dyDescent="0.25">
      <c r="A1695" s="14" t="s">
        <v>1505</v>
      </c>
      <c r="B1695" s="14" t="s">
        <v>4470</v>
      </c>
      <c r="C1695" s="14" t="s">
        <v>4497</v>
      </c>
      <c r="D1695" s="16">
        <v>45789</v>
      </c>
      <c r="E1695" s="16">
        <v>45762</v>
      </c>
      <c r="F1695" s="14" t="s">
        <v>4498</v>
      </c>
      <c r="G1695" s="14">
        <v>41136322</v>
      </c>
      <c r="H1695" s="14" t="s">
        <v>4496</v>
      </c>
      <c r="I1695" s="15">
        <v>144</v>
      </c>
      <c r="J1695" s="77">
        <v>1</v>
      </c>
      <c r="K1695" s="92"/>
    </row>
    <row r="1696" spans="1:11" ht="12.5" x14ac:dyDescent="0.25">
      <c r="A1696" s="14" t="s">
        <v>1505</v>
      </c>
      <c r="B1696" s="14" t="s">
        <v>4470</v>
      </c>
      <c r="C1696" s="14" t="s">
        <v>4499</v>
      </c>
      <c r="D1696" s="16">
        <v>45782</v>
      </c>
      <c r="E1696" s="16">
        <v>45762</v>
      </c>
      <c r="F1696" s="14" t="s">
        <v>4500</v>
      </c>
      <c r="G1696" s="14">
        <v>25601580</v>
      </c>
      <c r="H1696" s="14" t="s">
        <v>4490</v>
      </c>
      <c r="I1696" s="15">
        <v>89</v>
      </c>
      <c r="J1696" s="77">
        <v>1</v>
      </c>
      <c r="K1696" s="92"/>
    </row>
    <row r="1697" spans="1:11" ht="12.5" x14ac:dyDescent="0.25">
      <c r="A1697" s="14" t="s">
        <v>1505</v>
      </c>
      <c r="B1697" s="14" t="s">
        <v>4470</v>
      </c>
      <c r="C1697" s="14" t="s">
        <v>4501</v>
      </c>
      <c r="D1697" s="16">
        <v>45823</v>
      </c>
      <c r="E1697" s="16">
        <v>45762</v>
      </c>
      <c r="F1697" s="14" t="s">
        <v>4502</v>
      </c>
      <c r="G1697" s="14">
        <v>47474815</v>
      </c>
      <c r="H1697" s="14" t="s">
        <v>4503</v>
      </c>
      <c r="I1697" s="15">
        <v>29.8</v>
      </c>
      <c r="J1697" s="77">
        <v>1</v>
      </c>
      <c r="K1697" s="92"/>
    </row>
    <row r="1698" spans="1:11" ht="12.5" x14ac:dyDescent="0.25">
      <c r="A1698" s="14" t="s">
        <v>1505</v>
      </c>
      <c r="B1698" s="14" t="s">
        <v>4470</v>
      </c>
      <c r="C1698" s="14" t="s">
        <v>4504</v>
      </c>
      <c r="D1698" s="16">
        <v>45823</v>
      </c>
      <c r="E1698" s="16">
        <v>45762</v>
      </c>
      <c r="F1698" s="14" t="s">
        <v>4502</v>
      </c>
      <c r="G1698" s="14">
        <v>47474815</v>
      </c>
      <c r="H1698" s="14" t="s">
        <v>4503</v>
      </c>
      <c r="I1698" s="15">
        <v>38.5</v>
      </c>
      <c r="J1698" s="77">
        <v>1</v>
      </c>
      <c r="K1698" s="92"/>
    </row>
    <row r="1699" spans="1:11" ht="12.5" x14ac:dyDescent="0.25">
      <c r="A1699" s="14" t="s">
        <v>1505</v>
      </c>
      <c r="B1699" s="14" t="s">
        <v>4470</v>
      </c>
      <c r="C1699" s="14" t="s">
        <v>4505</v>
      </c>
      <c r="D1699" s="16">
        <v>45823</v>
      </c>
      <c r="E1699" s="16">
        <v>45762</v>
      </c>
      <c r="F1699" s="14" t="s">
        <v>4506</v>
      </c>
      <c r="G1699" s="14">
        <v>47167572</v>
      </c>
      <c r="H1699" s="14" t="s">
        <v>4507</v>
      </c>
      <c r="I1699" s="15">
        <v>34.1</v>
      </c>
      <c r="J1699" s="77">
        <v>1</v>
      </c>
      <c r="K1699" s="92"/>
    </row>
    <row r="1700" spans="1:11" ht="12.5" x14ac:dyDescent="0.25">
      <c r="A1700" s="14" t="s">
        <v>1505</v>
      </c>
      <c r="B1700" s="14" t="s">
        <v>4470</v>
      </c>
      <c r="C1700" s="14" t="s">
        <v>4508</v>
      </c>
      <c r="D1700" s="16">
        <v>45778</v>
      </c>
      <c r="E1700" s="16">
        <v>45762</v>
      </c>
      <c r="F1700" s="14" t="s">
        <v>4509</v>
      </c>
      <c r="G1700" s="14">
        <v>48273180</v>
      </c>
      <c r="H1700" s="14" t="s">
        <v>4510</v>
      </c>
      <c r="I1700" s="15">
        <v>49.4</v>
      </c>
      <c r="J1700" s="77">
        <v>1</v>
      </c>
      <c r="K1700" s="92"/>
    </row>
    <row r="1701" spans="1:11" ht="12.5" x14ac:dyDescent="0.25">
      <c r="A1701" s="14" t="s">
        <v>1505</v>
      </c>
      <c r="B1701" s="14" t="s">
        <v>4470</v>
      </c>
      <c r="C1701" s="14" t="s">
        <v>4511</v>
      </c>
      <c r="D1701" s="16">
        <v>45781</v>
      </c>
      <c r="E1701" s="16">
        <v>45762</v>
      </c>
      <c r="F1701" s="14" t="s">
        <v>4512</v>
      </c>
      <c r="G1701" s="14">
        <v>36638731</v>
      </c>
      <c r="H1701" s="14" t="s">
        <v>4513</v>
      </c>
      <c r="I1701" s="15">
        <v>38.5</v>
      </c>
      <c r="J1701" s="77">
        <v>1</v>
      </c>
      <c r="K1701" s="92"/>
    </row>
    <row r="1702" spans="1:11" ht="12.5" x14ac:dyDescent="0.25">
      <c r="A1702" s="14" t="s">
        <v>1505</v>
      </c>
      <c r="B1702" s="14" t="s">
        <v>4470</v>
      </c>
      <c r="C1702" s="14" t="s">
        <v>4514</v>
      </c>
      <c r="D1702" s="16">
        <v>45785</v>
      </c>
      <c r="E1702" s="16">
        <v>45762</v>
      </c>
      <c r="F1702" s="14" t="s">
        <v>4515</v>
      </c>
      <c r="G1702" s="14">
        <v>47474815</v>
      </c>
      <c r="H1702" s="14" t="s">
        <v>4503</v>
      </c>
      <c r="I1702" s="15">
        <v>67.75</v>
      </c>
      <c r="J1702" s="77">
        <v>1</v>
      </c>
      <c r="K1702" s="92"/>
    </row>
    <row r="1703" spans="1:11" ht="12.5" x14ac:dyDescent="0.25">
      <c r="A1703" s="14" t="s">
        <v>1505</v>
      </c>
      <c r="B1703" s="14" t="s">
        <v>4470</v>
      </c>
      <c r="C1703" s="14" t="s">
        <v>4516</v>
      </c>
      <c r="D1703" s="16">
        <v>45809</v>
      </c>
      <c r="E1703" s="16">
        <v>45762</v>
      </c>
      <c r="F1703" s="14" t="s">
        <v>4502</v>
      </c>
      <c r="G1703" s="14">
        <v>55426239</v>
      </c>
      <c r="H1703" s="14" t="s">
        <v>4517</v>
      </c>
      <c r="I1703" s="15">
        <v>28.2</v>
      </c>
      <c r="J1703" s="77">
        <v>1</v>
      </c>
      <c r="K1703" s="92"/>
    </row>
    <row r="1704" spans="1:11" ht="12.5" x14ac:dyDescent="0.25">
      <c r="A1704" s="14" t="s">
        <v>1505</v>
      </c>
      <c r="B1704" s="14" t="s">
        <v>4470</v>
      </c>
      <c r="C1704" s="14" t="s">
        <v>4518</v>
      </c>
      <c r="D1704" s="16">
        <v>45780</v>
      </c>
      <c r="E1704" s="16">
        <v>45762</v>
      </c>
      <c r="F1704" s="14" t="s">
        <v>4519</v>
      </c>
      <c r="G1704" s="14">
        <v>54089328</v>
      </c>
      <c r="H1704" s="14" t="s">
        <v>4520</v>
      </c>
      <c r="I1704" s="15">
        <v>35.700000000000003</v>
      </c>
      <c r="J1704" s="77">
        <v>1</v>
      </c>
      <c r="K1704" s="92"/>
    </row>
    <row r="1705" spans="1:11" ht="12.5" x14ac:dyDescent="0.25">
      <c r="A1705" s="14" t="s">
        <v>1505</v>
      </c>
      <c r="B1705" s="14" t="s">
        <v>4470</v>
      </c>
      <c r="C1705" s="14" t="s">
        <v>4483</v>
      </c>
      <c r="D1705" s="16">
        <v>45733</v>
      </c>
      <c r="E1705" s="16">
        <v>45762</v>
      </c>
      <c r="F1705" s="14" t="s">
        <v>4521</v>
      </c>
      <c r="G1705" s="14">
        <v>36746550</v>
      </c>
      <c r="H1705" s="14" t="s">
        <v>4522</v>
      </c>
      <c r="I1705" s="15">
        <v>134.35</v>
      </c>
      <c r="J1705" s="77">
        <v>1</v>
      </c>
      <c r="K1705" s="92"/>
    </row>
    <row r="1706" spans="1:11" ht="20" x14ac:dyDescent="0.25">
      <c r="A1706" s="14" t="s">
        <v>1505</v>
      </c>
      <c r="B1706" s="14" t="s">
        <v>4523</v>
      </c>
      <c r="C1706" s="14"/>
      <c r="D1706" s="16"/>
      <c r="E1706" s="16"/>
      <c r="F1706" s="14" t="s">
        <v>4524</v>
      </c>
      <c r="G1706" s="14" t="s">
        <v>4525</v>
      </c>
      <c r="H1706" s="14" t="s">
        <v>4526</v>
      </c>
      <c r="I1706" s="15"/>
      <c r="J1706" s="77">
        <v>1</v>
      </c>
      <c r="K1706" s="92"/>
    </row>
    <row r="1707" spans="1:11" ht="20" x14ac:dyDescent="0.25">
      <c r="A1707" s="14" t="s">
        <v>1505</v>
      </c>
      <c r="B1707" s="14" t="s">
        <v>4523</v>
      </c>
      <c r="C1707" s="14" t="s">
        <v>4527</v>
      </c>
      <c r="D1707" s="16">
        <v>45714</v>
      </c>
      <c r="E1707" s="16">
        <v>45697</v>
      </c>
      <c r="F1707" s="14" t="s">
        <v>4528</v>
      </c>
      <c r="G1707" s="14">
        <v>42208033</v>
      </c>
      <c r="H1707" s="14" t="s">
        <v>4529</v>
      </c>
      <c r="I1707" s="15">
        <v>285</v>
      </c>
      <c r="J1707" s="77">
        <v>1</v>
      </c>
      <c r="K1707" s="92"/>
    </row>
    <row r="1708" spans="1:11" ht="20" x14ac:dyDescent="0.25">
      <c r="A1708" s="14" t="s">
        <v>1505</v>
      </c>
      <c r="B1708" s="14" t="s">
        <v>4523</v>
      </c>
      <c r="C1708" s="14" t="s">
        <v>4530</v>
      </c>
      <c r="D1708" s="16">
        <v>45741</v>
      </c>
      <c r="E1708" s="16">
        <v>45697</v>
      </c>
      <c r="F1708" s="14" t="s">
        <v>4531</v>
      </c>
      <c r="G1708" s="14">
        <v>42208033</v>
      </c>
      <c r="H1708" s="14" t="s">
        <v>4529</v>
      </c>
      <c r="I1708" s="15">
        <v>200</v>
      </c>
      <c r="J1708" s="77">
        <v>1</v>
      </c>
      <c r="K1708" s="92"/>
    </row>
    <row r="1709" spans="1:11" ht="20" x14ac:dyDescent="0.25">
      <c r="A1709" s="14" t="s">
        <v>1505</v>
      </c>
      <c r="B1709" s="14" t="s">
        <v>4523</v>
      </c>
      <c r="C1709" s="14" t="s">
        <v>4532</v>
      </c>
      <c r="D1709" s="16">
        <v>45760</v>
      </c>
      <c r="E1709" s="16">
        <v>45697</v>
      </c>
      <c r="F1709" s="14" t="s">
        <v>4533</v>
      </c>
      <c r="G1709" s="14">
        <v>42208033</v>
      </c>
      <c r="H1709" s="14" t="s">
        <v>4529</v>
      </c>
      <c r="I1709" s="15">
        <v>250</v>
      </c>
      <c r="J1709" s="77">
        <v>1</v>
      </c>
      <c r="K1709" s="92"/>
    </row>
    <row r="1710" spans="1:11" ht="20" x14ac:dyDescent="0.25">
      <c r="A1710" s="14" t="s">
        <v>1505</v>
      </c>
      <c r="B1710" s="14" t="s">
        <v>4523</v>
      </c>
      <c r="C1710" s="14" t="s">
        <v>4534</v>
      </c>
      <c r="D1710" s="16">
        <v>45763</v>
      </c>
      <c r="E1710" s="16">
        <v>45697</v>
      </c>
      <c r="F1710" s="14" t="s">
        <v>4535</v>
      </c>
      <c r="G1710" s="14">
        <v>36849880</v>
      </c>
      <c r="H1710" s="14" t="s">
        <v>4536</v>
      </c>
      <c r="I1710" s="15">
        <v>478.25</v>
      </c>
      <c r="J1710" s="77">
        <v>1</v>
      </c>
      <c r="K1710" s="92"/>
    </row>
    <row r="1711" spans="1:11" ht="20" x14ac:dyDescent="0.25">
      <c r="A1711" s="14" t="s">
        <v>1505</v>
      </c>
      <c r="B1711" s="14" t="s">
        <v>4523</v>
      </c>
      <c r="C1711" s="14" t="s">
        <v>4534</v>
      </c>
      <c r="D1711" s="16">
        <v>45763</v>
      </c>
      <c r="E1711" s="16">
        <v>45789</v>
      </c>
      <c r="F1711" s="14" t="s">
        <v>4535</v>
      </c>
      <c r="G1711" s="14">
        <v>36849880</v>
      </c>
      <c r="H1711" s="14" t="s">
        <v>4536</v>
      </c>
      <c r="I1711" s="15">
        <v>91.75</v>
      </c>
      <c r="J1711" s="77">
        <v>1</v>
      </c>
      <c r="K1711" s="92"/>
    </row>
    <row r="1712" spans="1:11" ht="20" x14ac:dyDescent="0.25">
      <c r="A1712" s="14" t="s">
        <v>1505</v>
      </c>
      <c r="B1712" s="14" t="s">
        <v>4523</v>
      </c>
      <c r="C1712" s="14" t="s">
        <v>4537</v>
      </c>
      <c r="D1712" s="16">
        <v>45763</v>
      </c>
      <c r="E1712" s="16">
        <v>45789</v>
      </c>
      <c r="F1712" s="14" t="s">
        <v>4538</v>
      </c>
      <c r="G1712" s="14">
        <v>36849880</v>
      </c>
      <c r="H1712" s="14" t="s">
        <v>4536</v>
      </c>
      <c r="I1712" s="15">
        <v>490</v>
      </c>
      <c r="J1712" s="77">
        <v>1</v>
      </c>
      <c r="K1712" s="92"/>
    </row>
    <row r="1713" spans="1:11" ht="20" x14ac:dyDescent="0.25">
      <c r="A1713" s="14" t="s">
        <v>1505</v>
      </c>
      <c r="B1713" s="14" t="s">
        <v>4523</v>
      </c>
      <c r="C1713" s="14" t="s">
        <v>4539</v>
      </c>
      <c r="D1713" s="16">
        <v>45763</v>
      </c>
      <c r="E1713" s="16">
        <v>45789</v>
      </c>
      <c r="F1713" s="14" t="s">
        <v>4540</v>
      </c>
      <c r="G1713" s="14">
        <v>36849880</v>
      </c>
      <c r="H1713" s="14" t="s">
        <v>4536</v>
      </c>
      <c r="I1713" s="15">
        <v>530</v>
      </c>
      <c r="J1713" s="77">
        <v>1</v>
      </c>
      <c r="K1713" s="92"/>
    </row>
    <row r="1714" spans="1:11" ht="30" x14ac:dyDescent="0.25">
      <c r="A1714" s="14" t="s">
        <v>1505</v>
      </c>
      <c r="B1714" s="14" t="s">
        <v>4523</v>
      </c>
      <c r="C1714" s="14" t="s">
        <v>4541</v>
      </c>
      <c r="D1714" s="16">
        <v>45938</v>
      </c>
      <c r="E1714" s="16">
        <v>45789</v>
      </c>
      <c r="F1714" s="14" t="s">
        <v>4542</v>
      </c>
      <c r="G1714" s="14" t="s">
        <v>4543</v>
      </c>
      <c r="H1714" s="14" t="s">
        <v>4544</v>
      </c>
      <c r="I1714" s="15">
        <v>101.5</v>
      </c>
      <c r="J1714" s="77">
        <v>1</v>
      </c>
      <c r="K1714" s="92"/>
    </row>
    <row r="1715" spans="1:11" ht="20" x14ac:dyDescent="0.25">
      <c r="A1715" s="14" t="s">
        <v>1505</v>
      </c>
      <c r="B1715" s="14" t="s">
        <v>4545</v>
      </c>
      <c r="C1715" s="14"/>
      <c r="D1715" s="16"/>
      <c r="E1715" s="16"/>
      <c r="F1715" s="14" t="s">
        <v>4546</v>
      </c>
      <c r="G1715" s="14" t="s">
        <v>4547</v>
      </c>
      <c r="H1715" s="14" t="s">
        <v>4548</v>
      </c>
      <c r="I1715" s="15"/>
      <c r="J1715" s="77">
        <v>1</v>
      </c>
      <c r="K1715" s="92"/>
    </row>
    <row r="1716" spans="1:11" ht="12.5" x14ac:dyDescent="0.25">
      <c r="A1716" s="14" t="s">
        <v>1505</v>
      </c>
      <c r="B1716" s="14" t="s">
        <v>4545</v>
      </c>
      <c r="C1716" s="14" t="s">
        <v>3579</v>
      </c>
      <c r="D1716" s="16">
        <v>45694</v>
      </c>
      <c r="E1716" s="16">
        <v>45697</v>
      </c>
      <c r="F1716" s="14" t="s">
        <v>4549</v>
      </c>
      <c r="G1716" s="14">
        <v>0</v>
      </c>
      <c r="H1716" s="14" t="s">
        <v>4550</v>
      </c>
      <c r="I1716" s="15">
        <v>102</v>
      </c>
      <c r="J1716" s="77">
        <v>1</v>
      </c>
      <c r="K1716" s="92"/>
    </row>
    <row r="1717" spans="1:11" ht="12.5" x14ac:dyDescent="0.25">
      <c r="A1717" s="14" t="s">
        <v>1505</v>
      </c>
      <c r="B1717" s="14" t="s">
        <v>4545</v>
      </c>
      <c r="C1717" s="14" t="s">
        <v>3579</v>
      </c>
      <c r="D1717" s="16">
        <v>45722</v>
      </c>
      <c r="E1717" s="16">
        <v>45697</v>
      </c>
      <c r="F1717" s="14" t="s">
        <v>4551</v>
      </c>
      <c r="G1717" s="14">
        <v>0</v>
      </c>
      <c r="H1717" s="14" t="s">
        <v>4550</v>
      </c>
      <c r="I1717" s="15">
        <v>136</v>
      </c>
      <c r="J1717" s="77">
        <v>1</v>
      </c>
      <c r="K1717" s="92"/>
    </row>
    <row r="1718" spans="1:11" ht="12.5" x14ac:dyDescent="0.25">
      <c r="A1718" s="14" t="s">
        <v>1505</v>
      </c>
      <c r="B1718" s="14" t="s">
        <v>4545</v>
      </c>
      <c r="C1718" s="14" t="s">
        <v>3579</v>
      </c>
      <c r="D1718" s="16">
        <v>45755</v>
      </c>
      <c r="E1718" s="16">
        <v>45697</v>
      </c>
      <c r="F1718" s="14" t="s">
        <v>4552</v>
      </c>
      <c r="G1718" s="14">
        <v>0</v>
      </c>
      <c r="H1718" s="14" t="s">
        <v>4550</v>
      </c>
      <c r="I1718" s="15">
        <v>136</v>
      </c>
      <c r="J1718" s="77">
        <v>1</v>
      </c>
      <c r="K1718" s="92"/>
    </row>
    <row r="1719" spans="1:11" ht="12.5" x14ac:dyDescent="0.25">
      <c r="A1719" s="14" t="s">
        <v>1505</v>
      </c>
      <c r="B1719" s="14" t="s">
        <v>4545</v>
      </c>
      <c r="C1719" s="14" t="s">
        <v>3579</v>
      </c>
      <c r="D1719" s="16">
        <v>45783</v>
      </c>
      <c r="E1719" s="16">
        <v>45697</v>
      </c>
      <c r="F1719" s="14" t="s">
        <v>4553</v>
      </c>
      <c r="G1719" s="14">
        <v>0</v>
      </c>
      <c r="H1719" s="14" t="s">
        <v>4550</v>
      </c>
      <c r="I1719" s="15">
        <v>136</v>
      </c>
      <c r="J1719" s="77">
        <v>1</v>
      </c>
      <c r="K1719" s="92"/>
    </row>
    <row r="1720" spans="1:11" ht="12.5" x14ac:dyDescent="0.25">
      <c r="A1720" s="14" t="s">
        <v>1505</v>
      </c>
      <c r="B1720" s="14" t="s">
        <v>4545</v>
      </c>
      <c r="C1720" s="14" t="s">
        <v>3579</v>
      </c>
      <c r="D1720" s="16">
        <v>45814</v>
      </c>
      <c r="E1720" s="16">
        <v>45697</v>
      </c>
      <c r="F1720" s="14" t="s">
        <v>4554</v>
      </c>
      <c r="G1720" s="14">
        <v>0</v>
      </c>
      <c r="H1720" s="14" t="s">
        <v>4550</v>
      </c>
      <c r="I1720" s="15">
        <v>136</v>
      </c>
      <c r="J1720" s="77">
        <v>1</v>
      </c>
      <c r="K1720" s="92"/>
    </row>
    <row r="1721" spans="1:11" ht="12.5" x14ac:dyDescent="0.25">
      <c r="A1721" s="14" t="s">
        <v>1505</v>
      </c>
      <c r="B1721" s="14" t="s">
        <v>4545</v>
      </c>
      <c r="C1721" s="14" t="s">
        <v>3579</v>
      </c>
      <c r="D1721" s="16">
        <v>45845</v>
      </c>
      <c r="E1721" s="16">
        <v>45697</v>
      </c>
      <c r="F1721" s="14" t="s">
        <v>4555</v>
      </c>
      <c r="G1721" s="14">
        <v>0</v>
      </c>
      <c r="H1721" s="14" t="s">
        <v>4550</v>
      </c>
      <c r="I1721" s="15">
        <v>136</v>
      </c>
      <c r="J1721" s="77">
        <v>1</v>
      </c>
      <c r="K1721" s="92"/>
    </row>
    <row r="1722" spans="1:11" ht="12.5" x14ac:dyDescent="0.25">
      <c r="A1722" s="14" t="s">
        <v>1505</v>
      </c>
      <c r="B1722" s="14" t="s">
        <v>4545</v>
      </c>
      <c r="C1722" s="14" t="s">
        <v>3579</v>
      </c>
      <c r="D1722" s="16">
        <v>45875</v>
      </c>
      <c r="E1722" s="16">
        <v>45697</v>
      </c>
      <c r="F1722" s="14" t="s">
        <v>4556</v>
      </c>
      <c r="G1722" s="14">
        <v>0</v>
      </c>
      <c r="H1722" s="14" t="s">
        <v>4550</v>
      </c>
      <c r="I1722" s="15">
        <v>102</v>
      </c>
      <c r="J1722" s="77">
        <v>1</v>
      </c>
      <c r="K1722" s="92"/>
    </row>
    <row r="1723" spans="1:11" ht="12.5" x14ac:dyDescent="0.25">
      <c r="A1723" s="14" t="s">
        <v>1505</v>
      </c>
      <c r="B1723" s="14" t="s">
        <v>4545</v>
      </c>
      <c r="C1723" s="14" t="s">
        <v>3579</v>
      </c>
      <c r="D1723" s="16">
        <v>45909</v>
      </c>
      <c r="E1723" s="16">
        <v>45697</v>
      </c>
      <c r="F1723" s="14" t="s">
        <v>4557</v>
      </c>
      <c r="G1723" s="14">
        <v>0</v>
      </c>
      <c r="H1723" s="14" t="s">
        <v>4550</v>
      </c>
      <c r="I1723" s="15">
        <v>136</v>
      </c>
      <c r="J1723" s="77">
        <v>1</v>
      </c>
      <c r="K1723" s="92"/>
    </row>
    <row r="1724" spans="1:11" ht="12.5" x14ac:dyDescent="0.25">
      <c r="A1724" s="14" t="s">
        <v>1505</v>
      </c>
      <c r="B1724" s="14" t="s">
        <v>4545</v>
      </c>
      <c r="C1724" s="14" t="s">
        <v>3579</v>
      </c>
      <c r="D1724" s="16">
        <v>45937</v>
      </c>
      <c r="E1724" s="16">
        <v>45697</v>
      </c>
      <c r="F1724" s="14" t="s">
        <v>4558</v>
      </c>
      <c r="G1724" s="14">
        <v>0</v>
      </c>
      <c r="H1724" s="14" t="s">
        <v>4550</v>
      </c>
      <c r="I1724" s="15">
        <v>136</v>
      </c>
      <c r="J1724" s="77">
        <v>1</v>
      </c>
      <c r="K1724" s="92"/>
    </row>
    <row r="1725" spans="1:11" ht="12.5" x14ac:dyDescent="0.25">
      <c r="A1725" s="14" t="s">
        <v>1505</v>
      </c>
      <c r="B1725" s="14" t="s">
        <v>4545</v>
      </c>
      <c r="C1725" s="14" t="s">
        <v>3579</v>
      </c>
      <c r="D1725" s="16">
        <v>45966</v>
      </c>
      <c r="E1725" s="16">
        <v>45697</v>
      </c>
      <c r="F1725" s="14" t="s">
        <v>4559</v>
      </c>
      <c r="G1725" s="14">
        <v>0</v>
      </c>
      <c r="H1725" s="14" t="s">
        <v>4550</v>
      </c>
      <c r="I1725" s="15">
        <v>6.75</v>
      </c>
      <c r="J1725" s="77">
        <v>1</v>
      </c>
      <c r="K1725" s="92"/>
    </row>
    <row r="1726" spans="1:11" ht="20" x14ac:dyDescent="0.25">
      <c r="A1726" s="14" t="s">
        <v>1505</v>
      </c>
      <c r="B1726" s="14" t="s">
        <v>4560</v>
      </c>
      <c r="C1726" s="14"/>
      <c r="D1726" s="16"/>
      <c r="E1726" s="16"/>
      <c r="F1726" s="14" t="s">
        <v>4546</v>
      </c>
      <c r="G1726" s="14" t="s">
        <v>4561</v>
      </c>
      <c r="H1726" s="14" t="s">
        <v>4562</v>
      </c>
      <c r="I1726" s="15"/>
      <c r="J1726" s="77">
        <v>1</v>
      </c>
      <c r="K1726" s="92"/>
    </row>
    <row r="1727" spans="1:11" ht="30" x14ac:dyDescent="0.25">
      <c r="A1727" s="14" t="s">
        <v>1505</v>
      </c>
      <c r="B1727" s="14" t="s">
        <v>4560</v>
      </c>
      <c r="C1727" s="14" t="s">
        <v>4563</v>
      </c>
      <c r="D1727" s="16">
        <v>45701</v>
      </c>
      <c r="E1727" s="16">
        <v>45697</v>
      </c>
      <c r="F1727" s="14" t="s">
        <v>4564</v>
      </c>
      <c r="G1727" s="14">
        <v>47381817</v>
      </c>
      <c r="H1727" s="14" t="s">
        <v>4565</v>
      </c>
      <c r="I1727" s="15">
        <v>422.9</v>
      </c>
      <c r="J1727" s="77">
        <v>1</v>
      </c>
      <c r="K1727" s="92"/>
    </row>
    <row r="1728" spans="1:11" ht="20" x14ac:dyDescent="0.25">
      <c r="A1728" s="14" t="s">
        <v>1505</v>
      </c>
      <c r="B1728" s="14" t="s">
        <v>4560</v>
      </c>
      <c r="C1728" s="14" t="s">
        <v>3974</v>
      </c>
      <c r="D1728" s="16">
        <v>45733</v>
      </c>
      <c r="E1728" s="16">
        <v>45697</v>
      </c>
      <c r="F1728" s="14" t="s">
        <v>4566</v>
      </c>
      <c r="G1728" s="14" t="s">
        <v>4567</v>
      </c>
      <c r="H1728" s="14" t="s">
        <v>4568</v>
      </c>
      <c r="I1728" s="15">
        <v>83.33</v>
      </c>
      <c r="J1728" s="77">
        <v>1</v>
      </c>
      <c r="K1728" s="92"/>
    </row>
    <row r="1729" spans="1:11" ht="20" x14ac:dyDescent="0.25">
      <c r="A1729" s="14" t="s">
        <v>1505</v>
      </c>
      <c r="B1729" s="14" t="s">
        <v>4560</v>
      </c>
      <c r="C1729" s="14" t="s">
        <v>4569</v>
      </c>
      <c r="D1729" s="16">
        <v>45783</v>
      </c>
      <c r="E1729" s="16">
        <v>45697</v>
      </c>
      <c r="F1729" s="14" t="s">
        <v>4570</v>
      </c>
      <c r="G1729" s="14">
        <v>36740624</v>
      </c>
      <c r="H1729" s="14" t="s">
        <v>4571</v>
      </c>
      <c r="I1729" s="15">
        <v>314.7</v>
      </c>
      <c r="J1729" s="77">
        <v>1</v>
      </c>
      <c r="K1729" s="92"/>
    </row>
    <row r="1730" spans="1:11" ht="20" x14ac:dyDescent="0.25">
      <c r="A1730" s="14" t="s">
        <v>1505</v>
      </c>
      <c r="B1730" s="14" t="s">
        <v>4560</v>
      </c>
      <c r="C1730" s="14" t="s">
        <v>4572</v>
      </c>
      <c r="D1730" s="16">
        <v>45806</v>
      </c>
      <c r="E1730" s="16">
        <v>45697</v>
      </c>
      <c r="F1730" s="14" t="s">
        <v>4573</v>
      </c>
      <c r="G1730" s="14" t="s">
        <v>4574</v>
      </c>
      <c r="H1730" s="14" t="s">
        <v>4575</v>
      </c>
      <c r="I1730" s="15">
        <v>26.88</v>
      </c>
      <c r="J1730" s="77">
        <v>1</v>
      </c>
      <c r="K1730" s="92"/>
    </row>
    <row r="1731" spans="1:11" ht="20" x14ac:dyDescent="0.25">
      <c r="A1731" s="14" t="s">
        <v>1505</v>
      </c>
      <c r="B1731" s="14" t="s">
        <v>4560</v>
      </c>
      <c r="C1731" s="14" t="s">
        <v>4572</v>
      </c>
      <c r="D1731" s="16">
        <v>45806</v>
      </c>
      <c r="E1731" s="16">
        <v>45697</v>
      </c>
      <c r="F1731" s="14" t="s">
        <v>4573</v>
      </c>
      <c r="G1731" s="14" t="s">
        <v>4574</v>
      </c>
      <c r="H1731" s="14" t="s">
        <v>4576</v>
      </c>
      <c r="I1731" s="15">
        <v>30.6</v>
      </c>
      <c r="J1731" s="77">
        <v>1</v>
      </c>
      <c r="K1731" s="92"/>
    </row>
    <row r="1732" spans="1:11" ht="30" x14ac:dyDescent="0.25">
      <c r="A1732" s="14" t="s">
        <v>1505</v>
      </c>
      <c r="B1732" s="14" t="s">
        <v>4560</v>
      </c>
      <c r="C1732" s="14" t="s">
        <v>4572</v>
      </c>
      <c r="D1732" s="16">
        <v>45806</v>
      </c>
      <c r="E1732" s="16">
        <v>45697</v>
      </c>
      <c r="F1732" s="14" t="s">
        <v>4577</v>
      </c>
      <c r="G1732" s="14" t="s">
        <v>4574</v>
      </c>
      <c r="H1732" s="14" t="s">
        <v>4576</v>
      </c>
      <c r="I1732" s="15">
        <v>75.2</v>
      </c>
      <c r="J1732" s="77">
        <v>1</v>
      </c>
      <c r="K1732" s="92"/>
    </row>
    <row r="1733" spans="1:11" ht="30" x14ac:dyDescent="0.25">
      <c r="A1733" s="14" t="s">
        <v>1505</v>
      </c>
      <c r="B1733" s="14" t="s">
        <v>4560</v>
      </c>
      <c r="C1733" s="14" t="s">
        <v>4572</v>
      </c>
      <c r="D1733" s="16">
        <v>45806</v>
      </c>
      <c r="E1733" s="16">
        <v>45697</v>
      </c>
      <c r="F1733" s="14" t="s">
        <v>4578</v>
      </c>
      <c r="G1733" s="14" t="s">
        <v>4574</v>
      </c>
      <c r="H1733" s="14" t="s">
        <v>4576</v>
      </c>
      <c r="I1733" s="15">
        <v>53.92</v>
      </c>
      <c r="J1733" s="77">
        <v>1</v>
      </c>
      <c r="K1733" s="92"/>
    </row>
    <row r="1734" spans="1:11" ht="30" x14ac:dyDescent="0.25">
      <c r="A1734" s="14" t="s">
        <v>1505</v>
      </c>
      <c r="B1734" s="14" t="s">
        <v>4560</v>
      </c>
      <c r="C1734" s="14" t="s">
        <v>4572</v>
      </c>
      <c r="D1734" s="16">
        <v>45806</v>
      </c>
      <c r="E1734" s="16">
        <v>45697</v>
      </c>
      <c r="F1734" s="14" t="s">
        <v>4579</v>
      </c>
      <c r="G1734" s="14" t="s">
        <v>4574</v>
      </c>
      <c r="H1734" s="14" t="s">
        <v>4580</v>
      </c>
      <c r="I1734" s="15">
        <v>36.96</v>
      </c>
      <c r="J1734" s="77">
        <v>1</v>
      </c>
      <c r="K1734" s="92"/>
    </row>
    <row r="1735" spans="1:11" ht="30" x14ac:dyDescent="0.25">
      <c r="A1735" s="14" t="s">
        <v>1505</v>
      </c>
      <c r="B1735" s="14" t="s">
        <v>4560</v>
      </c>
      <c r="C1735" s="14" t="s">
        <v>4581</v>
      </c>
      <c r="D1735" s="16">
        <v>45800</v>
      </c>
      <c r="E1735" s="16">
        <v>45697</v>
      </c>
      <c r="F1735" s="14" t="s">
        <v>4582</v>
      </c>
      <c r="G1735" s="14">
        <v>36806463</v>
      </c>
      <c r="H1735" s="14" t="s">
        <v>4583</v>
      </c>
      <c r="I1735" s="15">
        <v>99</v>
      </c>
      <c r="J1735" s="77">
        <v>1</v>
      </c>
      <c r="K1735" s="92"/>
    </row>
    <row r="1736" spans="1:11" ht="30" x14ac:dyDescent="0.25">
      <c r="A1736" s="14" t="s">
        <v>1505</v>
      </c>
      <c r="B1736" s="14" t="s">
        <v>4560</v>
      </c>
      <c r="C1736" s="14" t="s">
        <v>4572</v>
      </c>
      <c r="D1736" s="16">
        <v>45806</v>
      </c>
      <c r="E1736" s="16">
        <v>45697</v>
      </c>
      <c r="F1736" s="14" t="s">
        <v>4579</v>
      </c>
      <c r="G1736" s="14" t="s">
        <v>4574</v>
      </c>
      <c r="H1736" s="14" t="s">
        <v>4584</v>
      </c>
      <c r="I1736" s="15">
        <v>19.260000000000002</v>
      </c>
      <c r="J1736" s="77">
        <v>1</v>
      </c>
      <c r="K1736" s="92"/>
    </row>
    <row r="1737" spans="1:11" ht="20" x14ac:dyDescent="0.25">
      <c r="A1737" s="14" t="s">
        <v>1505</v>
      </c>
      <c r="B1737" s="14" t="s">
        <v>4585</v>
      </c>
      <c r="C1737" s="14"/>
      <c r="D1737" s="16"/>
      <c r="E1737" s="16"/>
      <c r="F1737" s="14" t="s">
        <v>4586</v>
      </c>
      <c r="G1737" s="14" t="s">
        <v>4587</v>
      </c>
      <c r="H1737" s="14" t="s">
        <v>4588</v>
      </c>
      <c r="I1737" s="15"/>
      <c r="J1737" s="77">
        <v>1</v>
      </c>
      <c r="K1737" s="92"/>
    </row>
    <row r="1738" spans="1:11" ht="12.5" x14ac:dyDescent="0.25">
      <c r="A1738" s="14" t="s">
        <v>1505</v>
      </c>
      <c r="B1738" s="14" t="s">
        <v>4585</v>
      </c>
      <c r="C1738" s="14" t="s">
        <v>4589</v>
      </c>
      <c r="D1738" s="16">
        <v>45717</v>
      </c>
      <c r="E1738" s="16">
        <v>45704</v>
      </c>
      <c r="F1738" s="14" t="s">
        <v>4590</v>
      </c>
      <c r="G1738" s="14">
        <v>36560812</v>
      </c>
      <c r="H1738" s="14" t="s">
        <v>4591</v>
      </c>
      <c r="I1738" s="15">
        <v>139</v>
      </c>
      <c r="J1738" s="77">
        <v>1</v>
      </c>
      <c r="K1738" s="92"/>
    </row>
    <row r="1739" spans="1:11" ht="12.5" x14ac:dyDescent="0.25">
      <c r="A1739" s="14" t="s">
        <v>1505</v>
      </c>
      <c r="B1739" s="14" t="s">
        <v>4585</v>
      </c>
      <c r="C1739" s="14" t="s">
        <v>4592</v>
      </c>
      <c r="D1739" s="16">
        <v>45707</v>
      </c>
      <c r="E1739" s="16">
        <v>45704</v>
      </c>
      <c r="F1739" s="14" t="s">
        <v>4593</v>
      </c>
      <c r="G1739" s="14">
        <v>562500</v>
      </c>
      <c r="H1739" s="14" t="s">
        <v>4594</v>
      </c>
      <c r="I1739" s="15">
        <v>130.4</v>
      </c>
      <c r="J1739" s="77">
        <v>1</v>
      </c>
      <c r="K1739" s="92"/>
    </row>
    <row r="1740" spans="1:11" ht="12.5" x14ac:dyDescent="0.25">
      <c r="A1740" s="14" t="s">
        <v>1505</v>
      </c>
      <c r="B1740" s="14" t="s">
        <v>4585</v>
      </c>
      <c r="C1740" s="14" t="s">
        <v>4595</v>
      </c>
      <c r="D1740" s="16">
        <v>45813</v>
      </c>
      <c r="E1740" s="16">
        <v>45704</v>
      </c>
      <c r="F1740" s="14" t="s">
        <v>4596</v>
      </c>
      <c r="G1740" s="14">
        <v>14419963</v>
      </c>
      <c r="H1740" s="14" t="s">
        <v>4597</v>
      </c>
      <c r="I1740" s="15">
        <v>381.05</v>
      </c>
      <c r="J1740" s="77">
        <v>1</v>
      </c>
      <c r="K1740" s="92"/>
    </row>
    <row r="1741" spans="1:11" ht="20" x14ac:dyDescent="0.25">
      <c r="A1741" s="14" t="s">
        <v>1505</v>
      </c>
      <c r="B1741" s="14" t="s">
        <v>4585</v>
      </c>
      <c r="C1741" s="14" t="s">
        <v>4598</v>
      </c>
      <c r="D1741" s="16">
        <v>45784</v>
      </c>
      <c r="E1741" s="16">
        <v>45704</v>
      </c>
      <c r="F1741" s="14" t="s">
        <v>4599</v>
      </c>
      <c r="G1741" s="14">
        <v>33468729</v>
      </c>
      <c r="H1741" s="14" t="s">
        <v>4600</v>
      </c>
      <c r="I1741" s="15">
        <v>481.05</v>
      </c>
      <c r="J1741" s="77">
        <v>1</v>
      </c>
      <c r="K1741" s="92"/>
    </row>
    <row r="1742" spans="1:11" ht="20" x14ac:dyDescent="0.25">
      <c r="A1742" s="14" t="s">
        <v>1505</v>
      </c>
      <c r="B1742" s="14" t="s">
        <v>4601</v>
      </c>
      <c r="C1742" s="14"/>
      <c r="D1742" s="16"/>
      <c r="E1742" s="16"/>
      <c r="F1742" s="14" t="s">
        <v>4602</v>
      </c>
      <c r="G1742" s="14" t="s">
        <v>4603</v>
      </c>
      <c r="H1742" s="14" t="s">
        <v>4604</v>
      </c>
      <c r="I1742" s="15"/>
      <c r="J1742" s="77">
        <v>1</v>
      </c>
      <c r="K1742" s="92"/>
    </row>
    <row r="1743" spans="1:11" ht="12.5" x14ac:dyDescent="0.25">
      <c r="A1743" s="14" t="s">
        <v>1505</v>
      </c>
      <c r="B1743" s="14" t="s">
        <v>4601</v>
      </c>
      <c r="C1743" s="14" t="s">
        <v>4605</v>
      </c>
      <c r="D1743" s="16">
        <v>45727</v>
      </c>
      <c r="E1743" s="16">
        <v>45697</v>
      </c>
      <c r="F1743" s="14" t="s">
        <v>4606</v>
      </c>
      <c r="G1743" s="14">
        <v>50963023</v>
      </c>
      <c r="H1743" s="14" t="s">
        <v>4607</v>
      </c>
      <c r="I1743" s="15">
        <v>1112.25</v>
      </c>
      <c r="J1743" s="77">
        <v>1</v>
      </c>
      <c r="K1743" s="92"/>
    </row>
    <row r="1744" spans="1:11" ht="20" x14ac:dyDescent="0.25">
      <c r="A1744" s="14" t="s">
        <v>1505</v>
      </c>
      <c r="B1744" s="14" t="s">
        <v>4608</v>
      </c>
      <c r="C1744" s="14"/>
      <c r="D1744" s="16"/>
      <c r="E1744" s="16"/>
      <c r="F1744" s="14" t="s">
        <v>4609</v>
      </c>
      <c r="G1744" s="14" t="s">
        <v>4610</v>
      </c>
      <c r="H1744" s="14" t="s">
        <v>4611</v>
      </c>
      <c r="I1744" s="15"/>
      <c r="J1744" s="77">
        <v>1</v>
      </c>
      <c r="K1744" s="92"/>
    </row>
    <row r="1745" spans="1:11" ht="12.5" x14ac:dyDescent="0.25">
      <c r="A1745" s="14" t="s">
        <v>1505</v>
      </c>
      <c r="B1745" s="14" t="s">
        <v>4608</v>
      </c>
      <c r="C1745" s="14" t="s">
        <v>3465</v>
      </c>
      <c r="D1745" s="16">
        <v>45699</v>
      </c>
      <c r="E1745" s="16">
        <v>45698</v>
      </c>
      <c r="F1745" s="14" t="s">
        <v>4612</v>
      </c>
      <c r="G1745" s="14">
        <v>37770390</v>
      </c>
      <c r="H1745" s="14" t="s">
        <v>4613</v>
      </c>
      <c r="I1745" s="15">
        <v>1061.5</v>
      </c>
      <c r="J1745" s="77">
        <v>1</v>
      </c>
      <c r="K1745" s="92"/>
    </row>
    <row r="1746" spans="1:11" ht="12.5" x14ac:dyDescent="0.25">
      <c r="A1746" s="14" t="s">
        <v>1505</v>
      </c>
      <c r="B1746" s="14" t="s">
        <v>4608</v>
      </c>
      <c r="C1746" s="14" t="s">
        <v>4614</v>
      </c>
      <c r="D1746" s="16">
        <v>45777</v>
      </c>
      <c r="E1746" s="16">
        <v>45768</v>
      </c>
      <c r="F1746" s="14" t="s">
        <v>4615</v>
      </c>
      <c r="G1746" s="14">
        <v>46540792</v>
      </c>
      <c r="H1746" s="14" t="s">
        <v>4616</v>
      </c>
      <c r="I1746" s="15">
        <v>1061.5</v>
      </c>
      <c r="J1746" s="77">
        <v>1</v>
      </c>
      <c r="K1746" s="92"/>
    </row>
    <row r="1747" spans="1:11" ht="20" x14ac:dyDescent="0.25">
      <c r="A1747" s="14" t="s">
        <v>1505</v>
      </c>
      <c r="B1747" s="14" t="s">
        <v>4617</v>
      </c>
      <c r="C1747" s="14"/>
      <c r="D1747" s="16"/>
      <c r="E1747" s="16"/>
      <c r="F1747" s="14" t="s">
        <v>4609</v>
      </c>
      <c r="G1747" s="14" t="s">
        <v>4618</v>
      </c>
      <c r="H1747" s="14" t="s">
        <v>4619</v>
      </c>
      <c r="I1747" s="15"/>
      <c r="J1747" s="77">
        <v>1</v>
      </c>
      <c r="K1747" s="92"/>
    </row>
    <row r="1748" spans="1:11" ht="12.5" x14ac:dyDescent="0.25">
      <c r="A1748" s="14" t="s">
        <v>1505</v>
      </c>
      <c r="B1748" s="14" t="s">
        <v>4617</v>
      </c>
      <c r="C1748" s="14" t="s">
        <v>4620</v>
      </c>
      <c r="D1748" s="16">
        <v>45782</v>
      </c>
      <c r="E1748" s="16">
        <v>45729</v>
      </c>
      <c r="F1748" s="14" t="s">
        <v>4621</v>
      </c>
      <c r="G1748" s="14">
        <v>0</v>
      </c>
      <c r="H1748" s="14" t="s">
        <v>4622</v>
      </c>
      <c r="I1748" s="15">
        <v>1061.5</v>
      </c>
      <c r="J1748" s="77">
        <v>1</v>
      </c>
      <c r="K1748" s="92"/>
    </row>
    <row r="1749" spans="1:11" ht="20" x14ac:dyDescent="0.25">
      <c r="A1749" s="14" t="s">
        <v>1505</v>
      </c>
      <c r="B1749" s="14" t="s">
        <v>4623</v>
      </c>
      <c r="C1749" s="14"/>
      <c r="D1749" s="16"/>
      <c r="E1749" s="16"/>
      <c r="F1749" s="14" t="s">
        <v>4609</v>
      </c>
      <c r="G1749" s="14" t="s">
        <v>4624</v>
      </c>
      <c r="H1749" s="14" t="s">
        <v>4625</v>
      </c>
      <c r="I1749" s="15"/>
      <c r="J1749" s="77">
        <v>1</v>
      </c>
      <c r="K1749" s="92"/>
    </row>
    <row r="1750" spans="1:11" ht="20" x14ac:dyDescent="0.25">
      <c r="A1750" s="14" t="s">
        <v>1505</v>
      </c>
      <c r="B1750" s="14" t="s">
        <v>4623</v>
      </c>
      <c r="C1750" s="14" t="s">
        <v>4626</v>
      </c>
      <c r="D1750" s="16">
        <v>45763</v>
      </c>
      <c r="E1750" s="16">
        <v>45705</v>
      </c>
      <c r="F1750" s="14" t="s">
        <v>4627</v>
      </c>
      <c r="G1750" s="14" t="s">
        <v>4628</v>
      </c>
      <c r="H1750" s="14" t="s">
        <v>4629</v>
      </c>
      <c r="I1750" s="15">
        <v>498.69</v>
      </c>
      <c r="J1750" s="77">
        <v>1</v>
      </c>
      <c r="K1750" s="92"/>
    </row>
    <row r="1751" spans="1:11" ht="12.5" x14ac:dyDescent="0.25">
      <c r="A1751" s="14" t="s">
        <v>1505</v>
      </c>
      <c r="B1751" s="14" t="s">
        <v>4623</v>
      </c>
      <c r="C1751" s="14" t="s">
        <v>4630</v>
      </c>
      <c r="D1751" s="16">
        <v>45770</v>
      </c>
      <c r="E1751" s="16">
        <v>45705</v>
      </c>
      <c r="F1751" s="14" t="s">
        <v>4631</v>
      </c>
      <c r="G1751" s="14">
        <v>44986092</v>
      </c>
      <c r="H1751" s="14" t="s">
        <v>4632</v>
      </c>
      <c r="I1751" s="15">
        <v>335.79</v>
      </c>
      <c r="J1751" s="77">
        <v>1</v>
      </c>
      <c r="K1751" s="92"/>
    </row>
    <row r="1752" spans="1:11" ht="12.5" x14ac:dyDescent="0.25">
      <c r="A1752" s="14" t="s">
        <v>1505</v>
      </c>
      <c r="B1752" s="14" t="s">
        <v>4623</v>
      </c>
      <c r="C1752" s="14" t="s">
        <v>4633</v>
      </c>
      <c r="D1752" s="16">
        <v>45775</v>
      </c>
      <c r="E1752" s="16">
        <v>45705</v>
      </c>
      <c r="F1752" s="14" t="s">
        <v>4634</v>
      </c>
      <c r="G1752" s="14">
        <v>47163526</v>
      </c>
      <c r="H1752" s="14" t="s">
        <v>4635</v>
      </c>
      <c r="I1752" s="15">
        <v>227.02</v>
      </c>
      <c r="J1752" s="77">
        <v>1</v>
      </c>
      <c r="K1752" s="92"/>
    </row>
    <row r="1753" spans="1:11" ht="12.5" x14ac:dyDescent="0.25">
      <c r="A1753" s="14" t="s">
        <v>1505</v>
      </c>
      <c r="B1753" s="14" t="s">
        <v>4623</v>
      </c>
      <c r="C1753" s="14" t="s">
        <v>4633</v>
      </c>
      <c r="D1753" s="16">
        <v>45775</v>
      </c>
      <c r="E1753" s="16">
        <v>45791</v>
      </c>
      <c r="F1753" s="14" t="s">
        <v>4634</v>
      </c>
      <c r="G1753" s="14">
        <v>47163526</v>
      </c>
      <c r="H1753" s="14" t="s">
        <v>4635</v>
      </c>
      <c r="I1753" s="15">
        <v>160.88</v>
      </c>
      <c r="J1753" s="77">
        <v>1</v>
      </c>
      <c r="K1753" s="92"/>
    </row>
    <row r="1754" spans="1:11" ht="12.5" x14ac:dyDescent="0.25">
      <c r="A1754" s="14" t="s">
        <v>1505</v>
      </c>
      <c r="B1754" s="14" t="s">
        <v>4623</v>
      </c>
      <c r="C1754" s="14" t="s">
        <v>4636</v>
      </c>
      <c r="D1754" s="16">
        <v>45722</v>
      </c>
      <c r="E1754" s="16">
        <v>45791</v>
      </c>
      <c r="F1754" s="14" t="s">
        <v>4637</v>
      </c>
      <c r="G1754" s="14">
        <v>28116542</v>
      </c>
      <c r="H1754" s="14" t="s">
        <v>4638</v>
      </c>
      <c r="I1754" s="15">
        <v>124.9</v>
      </c>
      <c r="J1754" s="77">
        <v>1</v>
      </c>
      <c r="K1754" s="92"/>
    </row>
    <row r="1755" spans="1:11" ht="40" x14ac:dyDescent="0.25">
      <c r="A1755" s="14" t="s">
        <v>1505</v>
      </c>
      <c r="B1755" s="14" t="s">
        <v>4623</v>
      </c>
      <c r="C1755" s="14" t="s">
        <v>4639</v>
      </c>
      <c r="D1755" s="16">
        <v>45776</v>
      </c>
      <c r="E1755" s="16">
        <v>45791</v>
      </c>
      <c r="F1755" s="14" t="s">
        <v>4640</v>
      </c>
      <c r="G1755" s="14">
        <v>6223524</v>
      </c>
      <c r="H1755" s="14" t="s">
        <v>1528</v>
      </c>
      <c r="I1755" s="15">
        <v>659.77</v>
      </c>
      <c r="J1755" s="77">
        <v>1</v>
      </c>
      <c r="K1755" s="92"/>
    </row>
    <row r="1756" spans="1:11" ht="20" x14ac:dyDescent="0.25">
      <c r="A1756" s="14" t="s">
        <v>1505</v>
      </c>
      <c r="B1756" s="14" t="s">
        <v>4623</v>
      </c>
      <c r="C1756" s="14" t="s">
        <v>4641</v>
      </c>
      <c r="D1756" s="16">
        <v>45721</v>
      </c>
      <c r="E1756" s="16">
        <v>45791</v>
      </c>
      <c r="F1756" s="14" t="s">
        <v>4642</v>
      </c>
      <c r="G1756" s="14">
        <v>3730689</v>
      </c>
      <c r="H1756" s="14" t="s">
        <v>4643</v>
      </c>
      <c r="I1756" s="15">
        <v>115.95</v>
      </c>
      <c r="J1756" s="77">
        <v>1</v>
      </c>
      <c r="K1756" s="92"/>
    </row>
    <row r="1757" spans="1:11" ht="20" x14ac:dyDescent="0.25">
      <c r="A1757" s="14" t="s">
        <v>1505</v>
      </c>
      <c r="B1757" s="14" t="s">
        <v>4644</v>
      </c>
      <c r="C1757" s="14"/>
      <c r="D1757" s="16"/>
      <c r="E1757" s="16"/>
      <c r="F1757" s="14" t="s">
        <v>4609</v>
      </c>
      <c r="G1757" s="14" t="s">
        <v>4645</v>
      </c>
      <c r="H1757" s="14" t="s">
        <v>4646</v>
      </c>
      <c r="I1757" s="15"/>
      <c r="J1757" s="77">
        <v>1</v>
      </c>
      <c r="K1757" s="92"/>
    </row>
    <row r="1758" spans="1:11" ht="20" x14ac:dyDescent="0.25">
      <c r="A1758" s="14" t="s">
        <v>1505</v>
      </c>
      <c r="B1758" s="14" t="s">
        <v>4644</v>
      </c>
      <c r="C1758" s="14" t="s">
        <v>4647</v>
      </c>
      <c r="D1758" s="16">
        <v>45857</v>
      </c>
      <c r="E1758" s="16">
        <v>45707</v>
      </c>
      <c r="F1758" s="14" t="s">
        <v>4648</v>
      </c>
      <c r="G1758" s="14">
        <v>54103622</v>
      </c>
      <c r="H1758" s="14" t="s">
        <v>4649</v>
      </c>
      <c r="I1758" s="15">
        <v>1061.5</v>
      </c>
      <c r="J1758" s="77">
        <v>1</v>
      </c>
      <c r="K1758" s="92"/>
    </row>
    <row r="1759" spans="1:11" ht="20" x14ac:dyDescent="0.25">
      <c r="A1759" s="14" t="s">
        <v>1505</v>
      </c>
      <c r="B1759" s="14" t="s">
        <v>4650</v>
      </c>
      <c r="C1759" s="14"/>
      <c r="D1759" s="16"/>
      <c r="E1759" s="16"/>
      <c r="F1759" s="14" t="s">
        <v>4651</v>
      </c>
      <c r="G1759" s="14" t="s">
        <v>4652</v>
      </c>
      <c r="H1759" s="14" t="s">
        <v>4653</v>
      </c>
      <c r="I1759" s="15"/>
      <c r="J1759" s="77">
        <v>1</v>
      </c>
      <c r="K1759" s="92"/>
    </row>
    <row r="1760" spans="1:11" ht="20" x14ac:dyDescent="0.25">
      <c r="A1760" s="14" t="s">
        <v>1505</v>
      </c>
      <c r="B1760" s="14" t="s">
        <v>4650</v>
      </c>
      <c r="C1760" s="14" t="s">
        <v>4654</v>
      </c>
      <c r="D1760" s="16">
        <v>45728</v>
      </c>
      <c r="E1760" s="16">
        <v>45726</v>
      </c>
      <c r="F1760" s="14" t="s">
        <v>4655</v>
      </c>
      <c r="G1760" s="14">
        <v>686743</v>
      </c>
      <c r="H1760" s="14" t="s">
        <v>4656</v>
      </c>
      <c r="I1760" s="15">
        <v>960.5</v>
      </c>
      <c r="J1760" s="77">
        <v>1</v>
      </c>
      <c r="K1760" s="92"/>
    </row>
    <row r="1761" spans="1:11" ht="20" x14ac:dyDescent="0.25">
      <c r="A1761" s="14" t="s">
        <v>1505</v>
      </c>
      <c r="B1761" s="14" t="s">
        <v>4650</v>
      </c>
      <c r="C1761" s="14" t="s">
        <v>4654</v>
      </c>
      <c r="D1761" s="16">
        <v>45728</v>
      </c>
      <c r="E1761" s="16">
        <v>45762</v>
      </c>
      <c r="F1761" s="14" t="s">
        <v>4655</v>
      </c>
      <c r="G1761" s="14">
        <v>686743</v>
      </c>
      <c r="H1761" s="14" t="s">
        <v>4656</v>
      </c>
      <c r="I1761" s="15">
        <v>4.5</v>
      </c>
      <c r="J1761" s="77">
        <v>1</v>
      </c>
      <c r="K1761" s="92"/>
    </row>
    <row r="1762" spans="1:11" ht="20" x14ac:dyDescent="0.25">
      <c r="A1762" s="14" t="s">
        <v>1505</v>
      </c>
      <c r="B1762" s="14" t="s">
        <v>4650</v>
      </c>
      <c r="C1762" s="14" t="s">
        <v>4657</v>
      </c>
      <c r="D1762" s="16">
        <v>45766</v>
      </c>
      <c r="E1762" s="16">
        <v>45762</v>
      </c>
      <c r="F1762" s="14" t="s">
        <v>4655</v>
      </c>
      <c r="G1762" s="14">
        <v>686743</v>
      </c>
      <c r="H1762" s="14" t="s">
        <v>4656</v>
      </c>
      <c r="I1762" s="15">
        <v>956</v>
      </c>
      <c r="J1762" s="77">
        <v>1</v>
      </c>
      <c r="K1762" s="92"/>
    </row>
    <row r="1763" spans="1:11" ht="20" x14ac:dyDescent="0.25">
      <c r="A1763" s="14" t="s">
        <v>1505</v>
      </c>
      <c r="B1763" s="14" t="s">
        <v>4658</v>
      </c>
      <c r="C1763" s="14"/>
      <c r="D1763" s="16"/>
      <c r="E1763" s="16"/>
      <c r="F1763" s="14" t="s">
        <v>4659</v>
      </c>
      <c r="G1763" s="14" t="s">
        <v>4660</v>
      </c>
      <c r="H1763" s="14" t="s">
        <v>4661</v>
      </c>
      <c r="I1763" s="15"/>
      <c r="J1763" s="77">
        <v>1</v>
      </c>
      <c r="K1763" s="92"/>
    </row>
    <row r="1764" spans="1:11" ht="20" x14ac:dyDescent="0.25">
      <c r="A1764" s="14" t="s">
        <v>1505</v>
      </c>
      <c r="B1764" s="14" t="s">
        <v>4658</v>
      </c>
      <c r="C1764" s="14" t="s">
        <v>4662</v>
      </c>
      <c r="D1764" s="16">
        <v>45813</v>
      </c>
      <c r="E1764" s="16">
        <v>45705</v>
      </c>
      <c r="F1764" s="14" t="s">
        <v>4663</v>
      </c>
      <c r="G1764" s="14">
        <v>36849880</v>
      </c>
      <c r="H1764" s="14" t="s">
        <v>3872</v>
      </c>
      <c r="I1764" s="15">
        <v>661.64</v>
      </c>
      <c r="J1764" s="77">
        <v>1</v>
      </c>
      <c r="K1764" s="92"/>
    </row>
    <row r="1765" spans="1:11" ht="20" x14ac:dyDescent="0.25">
      <c r="A1765" s="14" t="s">
        <v>1505</v>
      </c>
      <c r="B1765" s="14" t="s">
        <v>4658</v>
      </c>
      <c r="C1765" s="14" t="s">
        <v>4664</v>
      </c>
      <c r="D1765" s="16">
        <v>45930</v>
      </c>
      <c r="E1765" s="16">
        <v>45705</v>
      </c>
      <c r="F1765" s="14" t="s">
        <v>4665</v>
      </c>
      <c r="G1765" s="14">
        <v>46347372</v>
      </c>
      <c r="H1765" s="14" t="s">
        <v>4666</v>
      </c>
      <c r="I1765" s="15">
        <v>124.51</v>
      </c>
      <c r="J1765" s="77">
        <v>1</v>
      </c>
      <c r="K1765" s="92"/>
    </row>
    <row r="1766" spans="1:11" ht="12.5" x14ac:dyDescent="0.25">
      <c r="A1766" s="14" t="s">
        <v>1505</v>
      </c>
      <c r="B1766" s="14" t="s">
        <v>4658</v>
      </c>
      <c r="C1766" s="14" t="s">
        <v>4667</v>
      </c>
      <c r="D1766" s="16">
        <v>45930</v>
      </c>
      <c r="E1766" s="16">
        <v>45705</v>
      </c>
      <c r="F1766" s="14" t="s">
        <v>4668</v>
      </c>
      <c r="G1766" s="14">
        <v>14419963</v>
      </c>
      <c r="H1766" s="14" t="s">
        <v>4669</v>
      </c>
      <c r="I1766" s="15">
        <v>139.35</v>
      </c>
      <c r="J1766" s="77">
        <v>1</v>
      </c>
      <c r="K1766" s="92"/>
    </row>
    <row r="1767" spans="1:11" ht="20" x14ac:dyDescent="0.25">
      <c r="A1767" s="14" t="s">
        <v>1505</v>
      </c>
      <c r="B1767" s="14" t="s">
        <v>4670</v>
      </c>
      <c r="C1767" s="14"/>
      <c r="D1767" s="16"/>
      <c r="E1767" s="16"/>
      <c r="F1767" s="14" t="s">
        <v>4671</v>
      </c>
      <c r="G1767" s="14" t="s">
        <v>4672</v>
      </c>
      <c r="H1767" s="14" t="s">
        <v>4673</v>
      </c>
      <c r="I1767" s="15"/>
      <c r="J1767" s="77">
        <v>1</v>
      </c>
      <c r="K1767" s="92"/>
    </row>
    <row r="1768" spans="1:11" ht="12.5" x14ac:dyDescent="0.25">
      <c r="A1768" s="14" t="s">
        <v>1505</v>
      </c>
      <c r="B1768" s="14" t="s">
        <v>4670</v>
      </c>
      <c r="C1768" s="14" t="s">
        <v>4674</v>
      </c>
      <c r="D1768" s="16">
        <v>45720</v>
      </c>
      <c r="E1768" s="16">
        <v>45697</v>
      </c>
      <c r="F1768" s="14" t="s">
        <v>4675</v>
      </c>
      <c r="G1768" s="14">
        <v>36680397</v>
      </c>
      <c r="H1768" s="14" t="s">
        <v>4676</v>
      </c>
      <c r="I1768" s="15">
        <v>809</v>
      </c>
      <c r="J1768" s="77">
        <v>1</v>
      </c>
      <c r="K1768" s="92"/>
    </row>
    <row r="1769" spans="1:11" ht="12.5" x14ac:dyDescent="0.25">
      <c r="A1769" s="14" t="s">
        <v>1505</v>
      </c>
      <c r="B1769" s="14" t="s">
        <v>4670</v>
      </c>
      <c r="C1769" s="14" t="s">
        <v>4674</v>
      </c>
      <c r="D1769" s="16">
        <v>45720</v>
      </c>
      <c r="E1769" s="16">
        <v>45762</v>
      </c>
      <c r="F1769" s="14" t="s">
        <v>4675</v>
      </c>
      <c r="G1769" s="14">
        <v>36680397</v>
      </c>
      <c r="H1769" s="14" t="s">
        <v>4676</v>
      </c>
      <c r="I1769" s="15">
        <v>809</v>
      </c>
      <c r="J1769" s="77">
        <v>1</v>
      </c>
      <c r="K1769" s="92"/>
    </row>
    <row r="1770" spans="1:11" ht="20" x14ac:dyDescent="0.25">
      <c r="A1770" s="14" t="s">
        <v>1505</v>
      </c>
      <c r="B1770" s="14" t="s">
        <v>4677</v>
      </c>
      <c r="C1770" s="14"/>
      <c r="D1770" s="16"/>
      <c r="E1770" s="16"/>
      <c r="F1770" s="14" t="s">
        <v>4671</v>
      </c>
      <c r="G1770" s="14" t="s">
        <v>4678</v>
      </c>
      <c r="H1770" s="14" t="s">
        <v>4679</v>
      </c>
      <c r="I1770" s="15"/>
      <c r="J1770" s="77">
        <v>1</v>
      </c>
      <c r="K1770" s="92"/>
    </row>
    <row r="1771" spans="1:11" ht="12.5" x14ac:dyDescent="0.25">
      <c r="A1771" s="14" t="s">
        <v>1505</v>
      </c>
      <c r="B1771" s="14" t="s">
        <v>4677</v>
      </c>
      <c r="C1771" s="14" t="s">
        <v>4680</v>
      </c>
      <c r="D1771" s="16">
        <v>45714</v>
      </c>
      <c r="E1771" s="16">
        <v>45698</v>
      </c>
      <c r="F1771" s="14" t="s">
        <v>4681</v>
      </c>
      <c r="G1771" s="14">
        <v>14419963</v>
      </c>
      <c r="H1771" s="14" t="s">
        <v>4682</v>
      </c>
      <c r="I1771" s="15">
        <v>551.91</v>
      </c>
      <c r="J1771" s="77">
        <v>1</v>
      </c>
      <c r="K1771" s="92"/>
    </row>
    <row r="1772" spans="1:11" ht="12.5" x14ac:dyDescent="0.25">
      <c r="A1772" s="14" t="s">
        <v>1505</v>
      </c>
      <c r="B1772" s="14" t="s">
        <v>4677</v>
      </c>
      <c r="C1772" s="14" t="s">
        <v>4683</v>
      </c>
      <c r="D1772" s="16">
        <v>45722</v>
      </c>
      <c r="E1772" s="16">
        <v>45698</v>
      </c>
      <c r="F1772" s="14" t="s">
        <v>4684</v>
      </c>
      <c r="G1772" s="14">
        <v>14419963</v>
      </c>
      <c r="H1772" s="14" t="s">
        <v>4682</v>
      </c>
      <c r="I1772" s="15">
        <v>246.55</v>
      </c>
      <c r="J1772" s="77">
        <v>1</v>
      </c>
      <c r="K1772" s="92"/>
    </row>
    <row r="1773" spans="1:11" ht="12.5" x14ac:dyDescent="0.25">
      <c r="A1773" s="14" t="s">
        <v>1505</v>
      </c>
      <c r="B1773" s="14" t="s">
        <v>4677</v>
      </c>
      <c r="C1773" s="14" t="s">
        <v>4685</v>
      </c>
      <c r="D1773" s="16">
        <v>45728</v>
      </c>
      <c r="E1773" s="16">
        <v>45698</v>
      </c>
      <c r="F1773" s="14" t="s">
        <v>4686</v>
      </c>
      <c r="G1773" s="14">
        <v>36500623</v>
      </c>
      <c r="H1773" s="14" t="s">
        <v>4687</v>
      </c>
      <c r="I1773" s="15">
        <v>10.54</v>
      </c>
      <c r="J1773" s="77">
        <v>1</v>
      </c>
      <c r="K1773" s="92"/>
    </row>
    <row r="1774" spans="1:11" ht="12.5" x14ac:dyDescent="0.25">
      <c r="A1774" s="14" t="s">
        <v>1505</v>
      </c>
      <c r="B1774" s="14" t="s">
        <v>4677</v>
      </c>
      <c r="C1774" s="14" t="s">
        <v>4685</v>
      </c>
      <c r="D1774" s="16">
        <v>45728</v>
      </c>
      <c r="E1774" s="16">
        <v>45762</v>
      </c>
      <c r="F1774" s="14" t="s">
        <v>4686</v>
      </c>
      <c r="G1774" s="14">
        <v>36500623</v>
      </c>
      <c r="H1774" s="14" t="s">
        <v>4687</v>
      </c>
      <c r="I1774" s="15">
        <v>244.1</v>
      </c>
      <c r="J1774" s="77">
        <v>1</v>
      </c>
      <c r="K1774" s="92"/>
    </row>
    <row r="1775" spans="1:11" ht="20" x14ac:dyDescent="0.25">
      <c r="A1775" s="14" t="s">
        <v>1505</v>
      </c>
      <c r="B1775" s="14" t="s">
        <v>4677</v>
      </c>
      <c r="C1775" s="14" t="s">
        <v>4688</v>
      </c>
      <c r="D1775" s="16">
        <v>45742</v>
      </c>
      <c r="E1775" s="16">
        <v>45762</v>
      </c>
      <c r="F1775" s="14" t="s">
        <v>4689</v>
      </c>
      <c r="G1775" s="14">
        <v>42084113</v>
      </c>
      <c r="H1775" s="14" t="s">
        <v>4690</v>
      </c>
      <c r="I1775" s="15">
        <v>540</v>
      </c>
      <c r="J1775" s="77">
        <v>1</v>
      </c>
      <c r="K1775" s="92"/>
    </row>
    <row r="1776" spans="1:11" ht="20" x14ac:dyDescent="0.25">
      <c r="A1776" s="14" t="s">
        <v>1505</v>
      </c>
      <c r="B1776" s="14" t="s">
        <v>4677</v>
      </c>
      <c r="C1776" s="14" t="s">
        <v>4691</v>
      </c>
      <c r="D1776" s="16">
        <v>45897</v>
      </c>
      <c r="E1776" s="16">
        <v>45762</v>
      </c>
      <c r="F1776" s="14" t="s">
        <v>4692</v>
      </c>
      <c r="G1776" s="14">
        <v>43638139</v>
      </c>
      <c r="H1776" s="14" t="s">
        <v>4693</v>
      </c>
      <c r="I1776" s="15">
        <v>24.9</v>
      </c>
      <c r="J1776" s="77">
        <v>1</v>
      </c>
      <c r="K1776" s="92"/>
    </row>
    <row r="1777" spans="1:11" ht="20" x14ac:dyDescent="0.25">
      <c r="A1777" s="14" t="s">
        <v>1505</v>
      </c>
      <c r="B1777" s="14" t="s">
        <v>4694</v>
      </c>
      <c r="C1777" s="14"/>
      <c r="D1777" s="16"/>
      <c r="E1777" s="16"/>
      <c r="F1777" s="14" t="s">
        <v>4671</v>
      </c>
      <c r="G1777" s="14" t="s">
        <v>4695</v>
      </c>
      <c r="H1777" s="14" t="s">
        <v>4696</v>
      </c>
      <c r="I1777" s="15"/>
      <c r="J1777" s="77">
        <v>1</v>
      </c>
      <c r="K1777" s="92"/>
    </row>
    <row r="1778" spans="1:11" ht="12.5" x14ac:dyDescent="0.25">
      <c r="A1778" s="14" t="s">
        <v>1505</v>
      </c>
      <c r="B1778" s="14" t="s">
        <v>4694</v>
      </c>
      <c r="C1778" s="14" t="s">
        <v>3438</v>
      </c>
      <c r="D1778" s="16">
        <v>45705</v>
      </c>
      <c r="E1778" s="16">
        <v>45708</v>
      </c>
      <c r="F1778" s="14" t="s">
        <v>4697</v>
      </c>
      <c r="G1778" s="14">
        <v>51040794</v>
      </c>
      <c r="H1778" s="14" t="s">
        <v>4698</v>
      </c>
      <c r="I1778" s="15">
        <v>809</v>
      </c>
      <c r="J1778" s="77">
        <v>1</v>
      </c>
      <c r="K1778" s="92"/>
    </row>
    <row r="1779" spans="1:11" ht="20" x14ac:dyDescent="0.25">
      <c r="A1779" s="14" t="s">
        <v>1505</v>
      </c>
      <c r="B1779" s="14" t="s">
        <v>4699</v>
      </c>
      <c r="C1779" s="14"/>
      <c r="D1779" s="16"/>
      <c r="E1779" s="16"/>
      <c r="F1779" s="14" t="s">
        <v>4700</v>
      </c>
      <c r="G1779" s="14" t="s">
        <v>4701</v>
      </c>
      <c r="H1779" s="14" t="s">
        <v>4702</v>
      </c>
      <c r="I1779" s="15"/>
      <c r="J1779" s="77">
        <v>1</v>
      </c>
      <c r="K1779" s="92"/>
    </row>
    <row r="1780" spans="1:11" ht="12.5" x14ac:dyDescent="0.25">
      <c r="A1780" s="14" t="s">
        <v>1505</v>
      </c>
      <c r="B1780" s="14" t="s">
        <v>4699</v>
      </c>
      <c r="C1780" s="14" t="s">
        <v>4703</v>
      </c>
      <c r="D1780" s="16">
        <v>45660</v>
      </c>
      <c r="E1780" s="16">
        <v>45718</v>
      </c>
      <c r="F1780" s="14" t="s">
        <v>4704</v>
      </c>
      <c r="G1780" s="14">
        <v>44079061</v>
      </c>
      <c r="H1780" s="14" t="s">
        <v>4705</v>
      </c>
      <c r="I1780" s="15">
        <v>1323</v>
      </c>
      <c r="J1780" s="77">
        <v>1</v>
      </c>
      <c r="K1780" s="92"/>
    </row>
    <row r="1781" spans="1:11" ht="20" x14ac:dyDescent="0.25">
      <c r="A1781" s="14" t="s">
        <v>1505</v>
      </c>
      <c r="B1781" s="14" t="s">
        <v>4699</v>
      </c>
      <c r="C1781" s="14" t="s">
        <v>3957</v>
      </c>
      <c r="D1781" s="16">
        <v>45839</v>
      </c>
      <c r="E1781" s="16">
        <v>45718</v>
      </c>
      <c r="F1781" s="14" t="s">
        <v>4706</v>
      </c>
      <c r="G1781" s="14">
        <v>51977656</v>
      </c>
      <c r="H1781" s="14" t="s">
        <v>4707</v>
      </c>
      <c r="I1781" s="15">
        <v>22.5</v>
      </c>
      <c r="J1781" s="77">
        <v>1</v>
      </c>
      <c r="K1781" s="92"/>
    </row>
    <row r="1782" spans="1:11" ht="20" x14ac:dyDescent="0.25">
      <c r="A1782" s="14" t="s">
        <v>1505</v>
      </c>
      <c r="B1782" s="14" t="s">
        <v>4708</v>
      </c>
      <c r="C1782" s="14"/>
      <c r="D1782" s="16"/>
      <c r="E1782" s="16"/>
      <c r="F1782" s="14" t="s">
        <v>4709</v>
      </c>
      <c r="G1782" s="14" t="s">
        <v>4710</v>
      </c>
      <c r="H1782" s="14" t="s">
        <v>4711</v>
      </c>
      <c r="I1782" s="15"/>
      <c r="J1782" s="77">
        <v>1</v>
      </c>
      <c r="K1782" s="92"/>
    </row>
    <row r="1783" spans="1:11" ht="12.5" x14ac:dyDescent="0.25">
      <c r="A1783" s="14" t="s">
        <v>1505</v>
      </c>
      <c r="B1783" s="14" t="s">
        <v>4708</v>
      </c>
      <c r="C1783" s="14" t="s">
        <v>4712</v>
      </c>
      <c r="D1783" s="16">
        <v>45665</v>
      </c>
      <c r="E1783" s="16">
        <v>45789</v>
      </c>
      <c r="F1783" s="14" t="s">
        <v>4713</v>
      </c>
      <c r="G1783" s="14">
        <v>46880674</v>
      </c>
      <c r="H1783" s="14" t="s">
        <v>4714</v>
      </c>
      <c r="I1783" s="15">
        <v>136.06</v>
      </c>
      <c r="J1783" s="77">
        <v>1</v>
      </c>
      <c r="K1783" s="92"/>
    </row>
    <row r="1784" spans="1:11" ht="12.5" x14ac:dyDescent="0.25">
      <c r="A1784" s="14" t="s">
        <v>1505</v>
      </c>
      <c r="B1784" s="14" t="s">
        <v>4708</v>
      </c>
      <c r="C1784" s="14" t="s">
        <v>4715</v>
      </c>
      <c r="D1784" s="16">
        <v>45699</v>
      </c>
      <c r="E1784" s="16">
        <v>45789</v>
      </c>
      <c r="F1784" s="14" t="s">
        <v>4716</v>
      </c>
      <c r="G1784" s="14">
        <v>0</v>
      </c>
      <c r="H1784" s="14" t="s">
        <v>4717</v>
      </c>
      <c r="I1784" s="15">
        <v>269.42</v>
      </c>
      <c r="J1784" s="77">
        <v>1</v>
      </c>
      <c r="K1784" s="92"/>
    </row>
    <row r="1785" spans="1:11" ht="12.5" x14ac:dyDescent="0.25">
      <c r="A1785" s="14" t="s">
        <v>1505</v>
      </c>
      <c r="B1785" s="14" t="s">
        <v>4708</v>
      </c>
      <c r="C1785" s="14" t="s">
        <v>4718</v>
      </c>
      <c r="D1785" s="16">
        <v>45720</v>
      </c>
      <c r="E1785" s="16">
        <v>45789</v>
      </c>
      <c r="F1785" s="14" t="s">
        <v>4719</v>
      </c>
      <c r="G1785" s="14">
        <v>0</v>
      </c>
      <c r="H1785" s="14" t="s">
        <v>4717</v>
      </c>
      <c r="I1785" s="15">
        <v>245.04</v>
      </c>
      <c r="J1785" s="77">
        <v>1</v>
      </c>
      <c r="K1785" s="92"/>
    </row>
    <row r="1786" spans="1:11" ht="12.5" x14ac:dyDescent="0.25">
      <c r="A1786" s="14" t="s">
        <v>1505</v>
      </c>
      <c r="B1786" s="14" t="s">
        <v>4708</v>
      </c>
      <c r="C1786" s="14" t="s">
        <v>4720</v>
      </c>
      <c r="D1786" s="16">
        <v>45754</v>
      </c>
      <c r="E1786" s="16">
        <v>45789</v>
      </c>
      <c r="F1786" s="14" t="s">
        <v>4721</v>
      </c>
      <c r="G1786" s="14">
        <v>0</v>
      </c>
      <c r="H1786" s="14" t="s">
        <v>4717</v>
      </c>
      <c r="I1786" s="15">
        <v>245.04</v>
      </c>
      <c r="J1786" s="77">
        <v>1</v>
      </c>
      <c r="K1786" s="92"/>
    </row>
    <row r="1787" spans="1:11" ht="20" x14ac:dyDescent="0.25">
      <c r="A1787" s="14" t="s">
        <v>1505</v>
      </c>
      <c r="B1787" s="14" t="s">
        <v>4708</v>
      </c>
      <c r="C1787" s="14" t="s">
        <v>4722</v>
      </c>
      <c r="D1787" s="16">
        <v>45754</v>
      </c>
      <c r="E1787" s="16">
        <v>45789</v>
      </c>
      <c r="F1787" s="14" t="s">
        <v>4723</v>
      </c>
      <c r="G1787" s="14">
        <v>51192225</v>
      </c>
      <c r="H1787" s="14" t="s">
        <v>3942</v>
      </c>
      <c r="I1787" s="15">
        <v>216.94</v>
      </c>
      <c r="J1787" s="77">
        <v>1</v>
      </c>
      <c r="K1787" s="92"/>
    </row>
    <row r="1788" spans="1:11" ht="20" x14ac:dyDescent="0.25">
      <c r="A1788" s="14" t="s">
        <v>1505</v>
      </c>
      <c r="B1788" s="14" t="s">
        <v>4724</v>
      </c>
      <c r="C1788" s="14"/>
      <c r="D1788" s="16"/>
      <c r="E1788" s="16"/>
      <c r="F1788" s="14" t="s">
        <v>4725</v>
      </c>
      <c r="G1788" s="14" t="s">
        <v>4726</v>
      </c>
      <c r="H1788" s="14" t="s">
        <v>4727</v>
      </c>
      <c r="I1788" s="15"/>
      <c r="J1788" s="77">
        <v>1</v>
      </c>
      <c r="K1788" s="92"/>
    </row>
    <row r="1789" spans="1:11" ht="12.5" x14ac:dyDescent="0.25">
      <c r="A1789" s="14" t="s">
        <v>1505</v>
      </c>
      <c r="B1789" s="14" t="s">
        <v>4724</v>
      </c>
      <c r="C1789" s="14" t="s">
        <v>4316</v>
      </c>
      <c r="D1789" s="16">
        <v>45749</v>
      </c>
      <c r="E1789" s="16">
        <v>45797</v>
      </c>
      <c r="F1789" s="14" t="s">
        <v>4728</v>
      </c>
      <c r="G1789" s="14">
        <v>55343805</v>
      </c>
      <c r="H1789" s="14" t="s">
        <v>4729</v>
      </c>
      <c r="I1789" s="15">
        <v>500</v>
      </c>
      <c r="J1789" s="77">
        <v>1</v>
      </c>
      <c r="K1789" s="92"/>
    </row>
    <row r="1790" spans="1:11" ht="12.5" x14ac:dyDescent="0.25">
      <c r="A1790" s="14" t="s">
        <v>1505</v>
      </c>
      <c r="B1790" s="14" t="s">
        <v>4724</v>
      </c>
      <c r="C1790" s="14" t="s">
        <v>4730</v>
      </c>
      <c r="D1790" s="16">
        <v>45755</v>
      </c>
      <c r="E1790" s="16">
        <v>45797</v>
      </c>
      <c r="F1790" s="14" t="s">
        <v>4731</v>
      </c>
      <c r="G1790" s="14">
        <v>40843467</v>
      </c>
      <c r="H1790" s="14" t="s">
        <v>4732</v>
      </c>
      <c r="I1790" s="15">
        <v>410</v>
      </c>
      <c r="J1790" s="77">
        <v>1</v>
      </c>
      <c r="K1790" s="92"/>
    </row>
    <row r="1791" spans="1:11" ht="20" x14ac:dyDescent="0.25">
      <c r="A1791" s="14" t="s">
        <v>1505</v>
      </c>
      <c r="B1791" s="14" t="s">
        <v>4733</v>
      </c>
      <c r="C1791" s="14"/>
      <c r="D1791" s="16"/>
      <c r="E1791" s="16"/>
      <c r="F1791" s="14" t="s">
        <v>4734</v>
      </c>
      <c r="G1791" s="14" t="s">
        <v>4735</v>
      </c>
      <c r="H1791" s="14" t="s">
        <v>4736</v>
      </c>
      <c r="I1791" s="15"/>
      <c r="J1791" s="77">
        <v>1</v>
      </c>
      <c r="K1791" s="92"/>
    </row>
    <row r="1792" spans="1:11" ht="12.5" x14ac:dyDescent="0.25">
      <c r="A1792" s="14" t="s">
        <v>1505</v>
      </c>
      <c r="B1792" s="14" t="s">
        <v>4733</v>
      </c>
      <c r="C1792" s="14" t="s">
        <v>4737</v>
      </c>
      <c r="D1792" s="16">
        <v>45687</v>
      </c>
      <c r="E1792" s="16">
        <v>45796</v>
      </c>
      <c r="F1792" s="14" t="s">
        <v>4738</v>
      </c>
      <c r="G1792" s="14">
        <v>30807484</v>
      </c>
      <c r="H1792" s="14" t="s">
        <v>4739</v>
      </c>
      <c r="I1792" s="15">
        <v>123.2</v>
      </c>
      <c r="J1792" s="77">
        <v>1</v>
      </c>
      <c r="K1792" s="92"/>
    </row>
    <row r="1793" spans="1:11" ht="12.5" x14ac:dyDescent="0.25">
      <c r="A1793" s="14" t="s">
        <v>1505</v>
      </c>
      <c r="B1793" s="14" t="s">
        <v>4733</v>
      </c>
      <c r="C1793" s="14" t="s">
        <v>4735</v>
      </c>
      <c r="D1793" s="16">
        <v>45687</v>
      </c>
      <c r="E1793" s="16">
        <v>45796</v>
      </c>
      <c r="F1793" s="14" t="s">
        <v>4740</v>
      </c>
      <c r="G1793" s="14">
        <v>3593784</v>
      </c>
      <c r="H1793" s="14" t="s">
        <v>4059</v>
      </c>
      <c r="I1793" s="15">
        <v>80.64</v>
      </c>
      <c r="J1793" s="77">
        <v>1</v>
      </c>
      <c r="K1793" s="92"/>
    </row>
    <row r="1794" spans="1:11" ht="12.5" x14ac:dyDescent="0.25">
      <c r="A1794" s="14" t="s">
        <v>1505</v>
      </c>
      <c r="B1794" s="14" t="s">
        <v>4733</v>
      </c>
      <c r="C1794" s="14" t="s">
        <v>3579</v>
      </c>
      <c r="D1794" s="16">
        <v>45685</v>
      </c>
      <c r="E1794" s="16">
        <v>45796</v>
      </c>
      <c r="F1794" s="14" t="s">
        <v>4741</v>
      </c>
      <c r="G1794" s="14">
        <v>771202</v>
      </c>
      <c r="H1794" s="14" t="s">
        <v>4742</v>
      </c>
      <c r="I1794" s="15">
        <v>140.75</v>
      </c>
      <c r="J1794" s="77">
        <v>1</v>
      </c>
      <c r="K1794" s="92"/>
    </row>
    <row r="1795" spans="1:11" ht="12.5" x14ac:dyDescent="0.25">
      <c r="A1795" s="14" t="s">
        <v>1505</v>
      </c>
      <c r="B1795" s="14" t="s">
        <v>4733</v>
      </c>
      <c r="C1795" s="14" t="s">
        <v>3579</v>
      </c>
      <c r="D1795" s="16">
        <v>45685</v>
      </c>
      <c r="E1795" s="16">
        <v>45796</v>
      </c>
      <c r="F1795" s="14" t="s">
        <v>4741</v>
      </c>
      <c r="G1795" s="14">
        <v>800206</v>
      </c>
      <c r="H1795" s="14" t="s">
        <v>4743</v>
      </c>
      <c r="I1795" s="15">
        <v>140.75</v>
      </c>
      <c r="J1795" s="77">
        <v>1</v>
      </c>
      <c r="K1795" s="92"/>
    </row>
    <row r="1796" spans="1:11" ht="12.5" x14ac:dyDescent="0.25">
      <c r="A1796" s="14" t="s">
        <v>1505</v>
      </c>
      <c r="B1796" s="14" t="s">
        <v>4733</v>
      </c>
      <c r="C1796" s="14" t="s">
        <v>4737</v>
      </c>
      <c r="D1796" s="16">
        <v>45716</v>
      </c>
      <c r="E1796" s="16">
        <v>45796</v>
      </c>
      <c r="F1796" s="14" t="s">
        <v>4744</v>
      </c>
      <c r="G1796" s="14">
        <v>30807484</v>
      </c>
      <c r="H1796" s="14" t="s">
        <v>3587</v>
      </c>
      <c r="I1796" s="15">
        <v>121.66</v>
      </c>
      <c r="J1796" s="77">
        <v>1</v>
      </c>
      <c r="K1796" s="92"/>
    </row>
    <row r="1797" spans="1:11" ht="20" x14ac:dyDescent="0.25">
      <c r="A1797" s="14" t="s">
        <v>1505</v>
      </c>
      <c r="B1797" s="14" t="s">
        <v>4745</v>
      </c>
      <c r="C1797" s="14"/>
      <c r="D1797" s="16"/>
      <c r="E1797" s="16"/>
      <c r="F1797" s="14" t="s">
        <v>4746</v>
      </c>
      <c r="G1797" s="14" t="s">
        <v>4747</v>
      </c>
      <c r="H1797" s="14" t="s">
        <v>4748</v>
      </c>
      <c r="I1797" s="15"/>
      <c r="J1797" s="77">
        <v>1</v>
      </c>
      <c r="K1797" s="92"/>
    </row>
    <row r="1798" spans="1:11" ht="20" x14ac:dyDescent="0.25">
      <c r="A1798" s="14" t="s">
        <v>1505</v>
      </c>
      <c r="B1798" s="14" t="s">
        <v>4745</v>
      </c>
      <c r="C1798" s="14" t="s">
        <v>4749</v>
      </c>
      <c r="D1798" s="16">
        <v>45712</v>
      </c>
      <c r="E1798" s="16">
        <v>45783</v>
      </c>
      <c r="F1798" s="14" t="s">
        <v>4750</v>
      </c>
      <c r="G1798" s="14">
        <v>35888521</v>
      </c>
      <c r="H1798" s="14" t="s">
        <v>4751</v>
      </c>
      <c r="I1798" s="15">
        <v>226.83</v>
      </c>
      <c r="J1798" s="77">
        <v>1</v>
      </c>
      <c r="K1798" s="92"/>
    </row>
    <row r="1799" spans="1:11" ht="20" x14ac:dyDescent="0.25">
      <c r="A1799" s="14" t="s">
        <v>1505</v>
      </c>
      <c r="B1799" s="14" t="s">
        <v>4745</v>
      </c>
      <c r="C1799" s="14" t="s">
        <v>4752</v>
      </c>
      <c r="D1799" s="16">
        <v>45716</v>
      </c>
      <c r="E1799" s="16">
        <v>45783</v>
      </c>
      <c r="F1799" s="14" t="s">
        <v>4753</v>
      </c>
      <c r="G1799" s="14">
        <v>36740624</v>
      </c>
      <c r="H1799" s="14" t="s">
        <v>4754</v>
      </c>
      <c r="I1799" s="15">
        <v>278.67</v>
      </c>
      <c r="J1799" s="77">
        <v>1</v>
      </c>
      <c r="K1799" s="92"/>
    </row>
    <row r="1800" spans="1:11" ht="20" x14ac:dyDescent="0.25">
      <c r="A1800" s="14" t="s">
        <v>1505</v>
      </c>
      <c r="B1800" s="14" t="s">
        <v>4755</v>
      </c>
      <c r="C1800" s="14"/>
      <c r="D1800" s="16"/>
      <c r="E1800" s="16"/>
      <c r="F1800" s="14" t="s">
        <v>4756</v>
      </c>
      <c r="G1800" s="14" t="s">
        <v>4757</v>
      </c>
      <c r="H1800" s="14" t="s">
        <v>4758</v>
      </c>
      <c r="I1800" s="15"/>
      <c r="J1800" s="77">
        <v>1</v>
      </c>
      <c r="K1800" s="92"/>
    </row>
    <row r="1801" spans="1:11" ht="20" x14ac:dyDescent="0.25">
      <c r="A1801" s="14" t="s">
        <v>1505</v>
      </c>
      <c r="B1801" s="14" t="s">
        <v>4755</v>
      </c>
      <c r="C1801" s="14" t="s">
        <v>4759</v>
      </c>
      <c r="D1801" s="16">
        <v>45761</v>
      </c>
      <c r="E1801" s="16">
        <v>45775</v>
      </c>
      <c r="F1801" s="14" t="s">
        <v>4760</v>
      </c>
      <c r="G1801" s="14">
        <v>43500838</v>
      </c>
      <c r="H1801" s="14" t="s">
        <v>4761</v>
      </c>
      <c r="I1801" s="15">
        <v>634.5</v>
      </c>
      <c r="J1801" s="77">
        <v>1</v>
      </c>
      <c r="K1801" s="92"/>
    </row>
    <row r="1802" spans="1:11" ht="12.5" x14ac:dyDescent="0.25">
      <c r="A1802" s="14" t="s">
        <v>1505</v>
      </c>
      <c r="B1802" s="14" t="s">
        <v>4755</v>
      </c>
      <c r="C1802" s="14" t="s">
        <v>4762</v>
      </c>
      <c r="D1802" s="16">
        <v>45763</v>
      </c>
      <c r="E1802" s="16">
        <v>45775</v>
      </c>
      <c r="F1802" s="14" t="s">
        <v>4763</v>
      </c>
      <c r="G1802" s="14">
        <v>36849880</v>
      </c>
      <c r="H1802" s="14" t="s">
        <v>4764</v>
      </c>
      <c r="I1802" s="15">
        <v>174.5</v>
      </c>
      <c r="J1802" s="77">
        <v>1</v>
      </c>
      <c r="K1802" s="92"/>
    </row>
    <row r="1803" spans="1:11" ht="20" x14ac:dyDescent="0.25">
      <c r="A1803" s="14" t="s">
        <v>1505</v>
      </c>
      <c r="B1803" s="14" t="s">
        <v>4765</v>
      </c>
      <c r="C1803" s="14"/>
      <c r="D1803" s="16"/>
      <c r="E1803" s="16"/>
      <c r="F1803" s="14" t="s">
        <v>4766</v>
      </c>
      <c r="G1803" s="14" t="s">
        <v>4767</v>
      </c>
      <c r="H1803" s="14" t="s">
        <v>4768</v>
      </c>
      <c r="I1803" s="15"/>
      <c r="J1803" s="77">
        <v>1</v>
      </c>
      <c r="K1803" s="92"/>
    </row>
    <row r="1804" spans="1:11" ht="12.5" x14ac:dyDescent="0.25">
      <c r="A1804" s="14" t="s">
        <v>1505</v>
      </c>
      <c r="B1804" s="14" t="s">
        <v>4765</v>
      </c>
      <c r="C1804" s="14" t="s">
        <v>4769</v>
      </c>
      <c r="D1804" s="16">
        <v>45659</v>
      </c>
      <c r="E1804" s="16">
        <v>45723</v>
      </c>
      <c r="F1804" s="14" t="s">
        <v>4770</v>
      </c>
      <c r="G1804" s="14">
        <v>45860637</v>
      </c>
      <c r="H1804" s="14" t="s">
        <v>4771</v>
      </c>
      <c r="I1804" s="15">
        <v>303.5</v>
      </c>
      <c r="J1804" s="77">
        <v>1</v>
      </c>
      <c r="K1804" s="92"/>
    </row>
    <row r="1805" spans="1:11" ht="50" x14ac:dyDescent="0.25">
      <c r="A1805" s="14" t="s">
        <v>1505</v>
      </c>
      <c r="B1805" s="14" t="s">
        <v>4772</v>
      </c>
      <c r="C1805" s="14"/>
      <c r="D1805" s="16"/>
      <c r="E1805" s="16"/>
      <c r="F1805" s="14" t="s">
        <v>4773</v>
      </c>
      <c r="G1805" s="14" t="s">
        <v>3487</v>
      </c>
      <c r="H1805" s="14" t="s">
        <v>3488</v>
      </c>
      <c r="I1805" s="15"/>
      <c r="J1805" s="77">
        <v>2</v>
      </c>
      <c r="K1805" s="92"/>
    </row>
    <row r="1806" spans="1:11" ht="12.5" x14ac:dyDescent="0.25">
      <c r="A1806" s="14" t="s">
        <v>1505</v>
      </c>
      <c r="B1806" s="14" t="s">
        <v>4772</v>
      </c>
      <c r="C1806" s="14" t="s">
        <v>4774</v>
      </c>
      <c r="D1806" s="16"/>
      <c r="E1806" s="16">
        <v>45702</v>
      </c>
      <c r="F1806" s="14" t="s">
        <v>4775</v>
      </c>
      <c r="G1806" s="14">
        <v>36680397</v>
      </c>
      <c r="H1806" s="14" t="s">
        <v>3488</v>
      </c>
      <c r="I1806" s="15">
        <v>1500</v>
      </c>
      <c r="J1806" s="77">
        <v>2</v>
      </c>
      <c r="K1806" s="92"/>
    </row>
    <row r="1807" spans="1:11" ht="12.5" x14ac:dyDescent="0.25">
      <c r="A1807" s="14" t="s">
        <v>1505</v>
      </c>
      <c r="B1807" s="14" t="s">
        <v>4772</v>
      </c>
      <c r="C1807" s="14" t="s">
        <v>4774</v>
      </c>
      <c r="D1807" s="16"/>
      <c r="E1807" s="16">
        <v>45728</v>
      </c>
      <c r="F1807" s="14" t="s">
        <v>4775</v>
      </c>
      <c r="G1807" s="14">
        <v>36680397</v>
      </c>
      <c r="H1807" s="14" t="s">
        <v>3488</v>
      </c>
      <c r="I1807" s="15">
        <v>500</v>
      </c>
      <c r="J1807" s="77">
        <v>2</v>
      </c>
      <c r="K1807" s="92"/>
    </row>
    <row r="1808" spans="1:11" ht="30" x14ac:dyDescent="0.25">
      <c r="A1808" s="14" t="s">
        <v>1505</v>
      </c>
      <c r="B1808" s="14" t="s">
        <v>4776</v>
      </c>
      <c r="C1808" s="14"/>
      <c r="D1808" s="16"/>
      <c r="E1808" s="16"/>
      <c r="F1808" s="14" t="s">
        <v>4777</v>
      </c>
      <c r="G1808" s="14" t="s">
        <v>3617</v>
      </c>
      <c r="H1808" s="14" t="s">
        <v>3618</v>
      </c>
      <c r="I1808" s="15"/>
      <c r="J1808" s="77">
        <v>2</v>
      </c>
      <c r="K1808" s="92"/>
    </row>
    <row r="1809" spans="1:11" ht="20" x14ac:dyDescent="0.25">
      <c r="A1809" s="14" t="s">
        <v>1505</v>
      </c>
      <c r="B1809" s="14" t="s">
        <v>4776</v>
      </c>
      <c r="C1809" s="14" t="s">
        <v>3547</v>
      </c>
      <c r="D1809" s="16">
        <v>45728</v>
      </c>
      <c r="E1809" s="16">
        <v>45702</v>
      </c>
      <c r="F1809" s="14" t="s">
        <v>4778</v>
      </c>
      <c r="G1809" s="14">
        <v>51663252</v>
      </c>
      <c r="H1809" s="14" t="s">
        <v>3637</v>
      </c>
      <c r="I1809" s="15">
        <v>1500</v>
      </c>
      <c r="J1809" s="77">
        <v>2</v>
      </c>
      <c r="K1809" s="92"/>
    </row>
    <row r="1810" spans="1:11" ht="20" x14ac:dyDescent="0.25">
      <c r="A1810" s="14" t="s">
        <v>1505</v>
      </c>
      <c r="B1810" s="14" t="s">
        <v>4776</v>
      </c>
      <c r="C1810" s="14" t="s">
        <v>3547</v>
      </c>
      <c r="D1810" s="16">
        <v>45728</v>
      </c>
      <c r="E1810" s="16">
        <v>45789</v>
      </c>
      <c r="F1810" s="14" t="s">
        <v>4778</v>
      </c>
      <c r="G1810" s="14">
        <v>51663252</v>
      </c>
      <c r="H1810" s="14" t="s">
        <v>3637</v>
      </c>
      <c r="I1810" s="15">
        <v>500</v>
      </c>
      <c r="J1810" s="77">
        <v>2</v>
      </c>
      <c r="K1810" s="92"/>
    </row>
    <row r="1811" spans="1:11" ht="50" x14ac:dyDescent="0.25">
      <c r="A1811" s="14" t="s">
        <v>1505</v>
      </c>
      <c r="B1811" s="14" t="s">
        <v>4779</v>
      </c>
      <c r="C1811" s="14"/>
      <c r="D1811" s="16"/>
      <c r="E1811" s="16"/>
      <c r="F1811" s="14" t="s">
        <v>4780</v>
      </c>
      <c r="G1811" s="14" t="s">
        <v>3679</v>
      </c>
      <c r="H1811" s="14" t="s">
        <v>3680</v>
      </c>
      <c r="I1811" s="15"/>
      <c r="J1811" s="77">
        <v>2</v>
      </c>
      <c r="K1811" s="92"/>
    </row>
    <row r="1812" spans="1:11" ht="20" x14ac:dyDescent="0.25">
      <c r="A1812" s="14" t="s">
        <v>1505</v>
      </c>
      <c r="B1812" s="14" t="s">
        <v>4779</v>
      </c>
      <c r="C1812" s="14" t="s">
        <v>4436</v>
      </c>
      <c r="D1812" s="16">
        <v>45740</v>
      </c>
      <c r="E1812" s="16">
        <v>45716</v>
      </c>
      <c r="F1812" s="14" t="s">
        <v>4781</v>
      </c>
      <c r="G1812" s="14">
        <v>51753839</v>
      </c>
      <c r="H1812" s="14" t="s">
        <v>4782</v>
      </c>
      <c r="I1812" s="15">
        <v>1500</v>
      </c>
      <c r="J1812" s="77">
        <v>2</v>
      </c>
      <c r="K1812" s="92"/>
    </row>
    <row r="1813" spans="1:11" ht="20" x14ac:dyDescent="0.25">
      <c r="A1813" s="14" t="s">
        <v>1505</v>
      </c>
      <c r="B1813" s="14" t="s">
        <v>4779</v>
      </c>
      <c r="C1813" s="14" t="s">
        <v>4436</v>
      </c>
      <c r="D1813" s="16">
        <v>45740</v>
      </c>
      <c r="E1813" s="16">
        <v>45775</v>
      </c>
      <c r="F1813" s="14" t="s">
        <v>4781</v>
      </c>
      <c r="G1813" s="14">
        <v>51753839</v>
      </c>
      <c r="H1813" s="14" t="s">
        <v>4782</v>
      </c>
      <c r="I1813" s="15">
        <v>500</v>
      </c>
      <c r="J1813" s="77">
        <v>2</v>
      </c>
      <c r="K1813" s="92"/>
    </row>
    <row r="1814" spans="1:11" ht="50" x14ac:dyDescent="0.25">
      <c r="A1814" s="14" t="s">
        <v>1505</v>
      </c>
      <c r="B1814" s="14" t="s">
        <v>4783</v>
      </c>
      <c r="C1814" s="14"/>
      <c r="D1814" s="16"/>
      <c r="E1814" s="16"/>
      <c r="F1814" s="14" t="s">
        <v>4784</v>
      </c>
      <c r="G1814" s="14" t="s">
        <v>3487</v>
      </c>
      <c r="H1814" s="14" t="s">
        <v>3488</v>
      </c>
      <c r="I1814" s="15"/>
      <c r="J1814" s="77">
        <v>2</v>
      </c>
      <c r="K1814" s="92"/>
    </row>
    <row r="1815" spans="1:11" ht="12.5" x14ac:dyDescent="0.25">
      <c r="A1815" s="14" t="s">
        <v>1505</v>
      </c>
      <c r="B1815" s="14" t="s">
        <v>4783</v>
      </c>
      <c r="C1815" s="14" t="s">
        <v>4785</v>
      </c>
      <c r="D1815" s="16"/>
      <c r="E1815" s="16">
        <v>45748</v>
      </c>
      <c r="F1815" s="14" t="s">
        <v>4775</v>
      </c>
      <c r="G1815" s="14">
        <v>36680397</v>
      </c>
      <c r="H1815" s="14" t="s">
        <v>3488</v>
      </c>
      <c r="I1815" s="15">
        <v>1500</v>
      </c>
      <c r="J1815" s="77">
        <v>2</v>
      </c>
      <c r="K1815" s="92"/>
    </row>
    <row r="1816" spans="1:11" ht="12.5" x14ac:dyDescent="0.25">
      <c r="A1816" s="14" t="s">
        <v>1505</v>
      </c>
      <c r="B1816" s="14" t="s">
        <v>4783</v>
      </c>
      <c r="C1816" s="14" t="s">
        <v>4785</v>
      </c>
      <c r="D1816" s="16"/>
      <c r="E1816" s="16">
        <v>45777</v>
      </c>
      <c r="F1816" s="14" t="s">
        <v>4775</v>
      </c>
      <c r="G1816" s="14">
        <v>36680397</v>
      </c>
      <c r="H1816" s="14" t="s">
        <v>3488</v>
      </c>
      <c r="I1816" s="15">
        <v>500</v>
      </c>
      <c r="J1816" s="77">
        <v>2</v>
      </c>
      <c r="K1816" s="92"/>
    </row>
    <row r="1817" spans="1:11" ht="50" x14ac:dyDescent="0.25">
      <c r="A1817" s="14" t="s">
        <v>1505</v>
      </c>
      <c r="B1817" s="14" t="s">
        <v>4786</v>
      </c>
      <c r="C1817" s="14"/>
      <c r="D1817" s="16"/>
      <c r="E1817" s="16"/>
      <c r="F1817" s="14" t="s">
        <v>4787</v>
      </c>
      <c r="G1817" s="14" t="s">
        <v>4788</v>
      </c>
      <c r="H1817" s="14" t="s">
        <v>2608</v>
      </c>
      <c r="I1817" s="15"/>
      <c r="J1817" s="77">
        <v>2</v>
      </c>
      <c r="K1817" s="92"/>
    </row>
    <row r="1818" spans="1:11" ht="12.5" x14ac:dyDescent="0.25">
      <c r="A1818" s="14" t="s">
        <v>1505</v>
      </c>
      <c r="B1818" s="14" t="s">
        <v>4786</v>
      </c>
      <c r="C1818" s="14" t="s">
        <v>4789</v>
      </c>
      <c r="D1818" s="16">
        <v>45751</v>
      </c>
      <c r="E1818" s="16">
        <v>45748</v>
      </c>
      <c r="F1818" s="14" t="s">
        <v>4790</v>
      </c>
      <c r="G1818" s="14">
        <v>14104199</v>
      </c>
      <c r="H1818" s="14" t="s">
        <v>4791</v>
      </c>
      <c r="I1818" s="15">
        <v>225.54</v>
      </c>
      <c r="J1818" s="77">
        <v>2</v>
      </c>
      <c r="K1818" s="92"/>
    </row>
    <row r="1819" spans="1:11" ht="12.5" x14ac:dyDescent="0.25">
      <c r="A1819" s="14" t="s">
        <v>1505</v>
      </c>
      <c r="B1819" s="14" t="s">
        <v>4786</v>
      </c>
      <c r="C1819" s="14" t="s">
        <v>4792</v>
      </c>
      <c r="D1819" s="16">
        <v>45768</v>
      </c>
      <c r="E1819" s="16">
        <v>45748</v>
      </c>
      <c r="F1819" s="14" t="s">
        <v>4793</v>
      </c>
      <c r="G1819" s="14">
        <v>33897166</v>
      </c>
      <c r="H1819" s="14" t="s">
        <v>1510</v>
      </c>
      <c r="I1819" s="15">
        <v>1144</v>
      </c>
      <c r="J1819" s="77">
        <v>2</v>
      </c>
      <c r="K1819" s="92"/>
    </row>
    <row r="1820" spans="1:11" ht="12.5" x14ac:dyDescent="0.25">
      <c r="A1820" s="14" t="s">
        <v>1505</v>
      </c>
      <c r="B1820" s="14" t="s">
        <v>4786</v>
      </c>
      <c r="C1820" s="14" t="s">
        <v>4794</v>
      </c>
      <c r="D1820" s="16">
        <v>45769</v>
      </c>
      <c r="E1820" s="16">
        <v>45748</v>
      </c>
      <c r="F1820" s="14" t="s">
        <v>4795</v>
      </c>
      <c r="G1820" s="14">
        <v>22541110</v>
      </c>
      <c r="H1820" s="14" t="s">
        <v>4796</v>
      </c>
      <c r="I1820" s="15">
        <v>869</v>
      </c>
      <c r="J1820" s="77">
        <v>2</v>
      </c>
      <c r="K1820" s="92"/>
    </row>
    <row r="1821" spans="1:11" ht="12.5" x14ac:dyDescent="0.25">
      <c r="A1821" s="14" t="s">
        <v>1505</v>
      </c>
      <c r="B1821" s="14" t="s">
        <v>4786</v>
      </c>
      <c r="C1821" s="14" t="s">
        <v>4797</v>
      </c>
      <c r="D1821" s="16">
        <v>45773</v>
      </c>
      <c r="E1821" s="16">
        <v>45748</v>
      </c>
      <c r="F1821" s="14" t="s">
        <v>4798</v>
      </c>
      <c r="G1821" s="14">
        <v>46968563</v>
      </c>
      <c r="H1821" s="14" t="s">
        <v>4799</v>
      </c>
      <c r="I1821" s="15">
        <v>777.32</v>
      </c>
      <c r="J1821" s="77">
        <v>2</v>
      </c>
      <c r="K1821" s="92"/>
    </row>
    <row r="1822" spans="1:11" ht="20" x14ac:dyDescent="0.25">
      <c r="A1822" s="14" t="s">
        <v>1505</v>
      </c>
      <c r="B1822" s="14" t="s">
        <v>4786</v>
      </c>
      <c r="C1822" s="14" t="s">
        <v>4800</v>
      </c>
      <c r="D1822" s="16">
        <v>45777</v>
      </c>
      <c r="E1822" s="16">
        <v>45748</v>
      </c>
      <c r="F1822" s="14" t="s">
        <v>4801</v>
      </c>
      <c r="G1822" s="14">
        <v>34144790</v>
      </c>
      <c r="H1822" s="14" t="s">
        <v>4802</v>
      </c>
      <c r="I1822" s="15">
        <v>484.14</v>
      </c>
      <c r="J1822" s="77">
        <v>2</v>
      </c>
      <c r="K1822" s="92"/>
    </row>
    <row r="1823" spans="1:11" ht="20" x14ac:dyDescent="0.25">
      <c r="A1823" s="14" t="s">
        <v>1505</v>
      </c>
      <c r="B1823" s="14" t="s">
        <v>4786</v>
      </c>
      <c r="C1823" s="14" t="s">
        <v>4800</v>
      </c>
      <c r="D1823" s="16">
        <v>45777</v>
      </c>
      <c r="E1823" s="16">
        <v>45803</v>
      </c>
      <c r="F1823" s="14" t="s">
        <v>4801</v>
      </c>
      <c r="G1823" s="14">
        <v>34144790</v>
      </c>
      <c r="H1823" s="14" t="s">
        <v>4802</v>
      </c>
      <c r="I1823" s="15">
        <v>433.26</v>
      </c>
      <c r="J1823" s="77">
        <v>2</v>
      </c>
      <c r="K1823" s="92"/>
    </row>
    <row r="1824" spans="1:11" ht="20" x14ac:dyDescent="0.25">
      <c r="A1824" s="14" t="s">
        <v>1505</v>
      </c>
      <c r="B1824" s="14" t="s">
        <v>4786</v>
      </c>
      <c r="C1824" s="14" t="s">
        <v>4803</v>
      </c>
      <c r="D1824" s="16">
        <v>45770</v>
      </c>
      <c r="E1824" s="16">
        <v>45803</v>
      </c>
      <c r="F1824" s="14" t="s">
        <v>4801</v>
      </c>
      <c r="G1824" s="14">
        <v>34144790</v>
      </c>
      <c r="H1824" s="14" t="s">
        <v>4802</v>
      </c>
      <c r="I1824" s="15">
        <v>66.739999999999995</v>
      </c>
      <c r="J1824" s="77">
        <v>2</v>
      </c>
      <c r="K1824" s="92"/>
    </row>
    <row r="1825" spans="1:11" ht="50" x14ac:dyDescent="0.25">
      <c r="A1825" s="14" t="s">
        <v>1505</v>
      </c>
      <c r="B1825" s="14" t="s">
        <v>4804</v>
      </c>
      <c r="C1825" s="14"/>
      <c r="D1825" s="16"/>
      <c r="E1825" s="16"/>
      <c r="F1825" s="14" t="s">
        <v>4805</v>
      </c>
      <c r="G1825" s="14" t="s">
        <v>4788</v>
      </c>
      <c r="H1825" s="14" t="s">
        <v>2608</v>
      </c>
      <c r="I1825" s="15">
        <v>0</v>
      </c>
      <c r="J1825" s="77">
        <v>2</v>
      </c>
      <c r="K1825" s="92"/>
    </row>
    <row r="1826" spans="1:11" ht="12.5" x14ac:dyDescent="0.25">
      <c r="A1826" s="14" t="s">
        <v>1505</v>
      </c>
      <c r="B1826" s="14" t="s">
        <v>4804</v>
      </c>
      <c r="C1826" s="14" t="s">
        <v>4688</v>
      </c>
      <c r="D1826" s="16">
        <v>45774</v>
      </c>
      <c r="E1826" s="16">
        <v>45757</v>
      </c>
      <c r="F1826" s="14" t="s">
        <v>4793</v>
      </c>
      <c r="G1826" s="14">
        <v>33897166</v>
      </c>
      <c r="H1826" s="14" t="s">
        <v>1510</v>
      </c>
      <c r="I1826" s="15">
        <v>1140</v>
      </c>
      <c r="J1826" s="77">
        <v>2</v>
      </c>
      <c r="K1826" s="92"/>
    </row>
    <row r="1827" spans="1:11" ht="12.5" x14ac:dyDescent="0.25">
      <c r="A1827" s="14" t="s">
        <v>1505</v>
      </c>
      <c r="B1827" s="14" t="s">
        <v>4804</v>
      </c>
      <c r="C1827" s="14" t="s">
        <v>4806</v>
      </c>
      <c r="D1827" s="16">
        <v>45774</v>
      </c>
      <c r="E1827" s="16">
        <v>45757</v>
      </c>
      <c r="F1827" s="14" t="s">
        <v>4795</v>
      </c>
      <c r="G1827" s="14">
        <v>22541110</v>
      </c>
      <c r="H1827" s="14" t="s">
        <v>4796</v>
      </c>
      <c r="I1827" s="15">
        <v>616</v>
      </c>
      <c r="J1827" s="77">
        <v>2</v>
      </c>
      <c r="K1827" s="92"/>
    </row>
    <row r="1828" spans="1:11" ht="12.5" x14ac:dyDescent="0.25">
      <c r="A1828" s="14" t="s">
        <v>1505</v>
      </c>
      <c r="B1828" s="14" t="s">
        <v>4804</v>
      </c>
      <c r="C1828" s="14" t="s">
        <v>4807</v>
      </c>
      <c r="D1828" s="16">
        <v>45777</v>
      </c>
      <c r="E1828" s="16">
        <v>45757</v>
      </c>
      <c r="F1828" s="14" t="s">
        <v>4798</v>
      </c>
      <c r="G1828" s="14">
        <v>46968563</v>
      </c>
      <c r="H1828" s="14" t="s">
        <v>4799</v>
      </c>
      <c r="I1828" s="15">
        <v>641.04</v>
      </c>
      <c r="J1828" s="77">
        <v>2</v>
      </c>
      <c r="K1828" s="92"/>
    </row>
    <row r="1829" spans="1:11" ht="20" x14ac:dyDescent="0.25">
      <c r="A1829" s="14" t="s">
        <v>1505</v>
      </c>
      <c r="B1829" s="14" t="s">
        <v>4804</v>
      </c>
      <c r="C1829" s="14" t="s">
        <v>4808</v>
      </c>
      <c r="D1829" s="16">
        <v>45777</v>
      </c>
      <c r="E1829" s="16">
        <v>45757</v>
      </c>
      <c r="F1829" s="14" t="s">
        <v>4801</v>
      </c>
      <c r="G1829" s="14">
        <v>34144790</v>
      </c>
      <c r="H1829" s="14" t="s">
        <v>4802</v>
      </c>
      <c r="I1829" s="15">
        <v>92.8</v>
      </c>
      <c r="J1829" s="77">
        <v>2</v>
      </c>
      <c r="K1829" s="92"/>
    </row>
    <row r="1830" spans="1:11" ht="20" x14ac:dyDescent="0.25">
      <c r="A1830" s="14" t="s">
        <v>1505</v>
      </c>
      <c r="B1830" s="14" t="s">
        <v>4804</v>
      </c>
      <c r="C1830" s="14" t="s">
        <v>4809</v>
      </c>
      <c r="D1830" s="16">
        <v>45777</v>
      </c>
      <c r="E1830" s="16">
        <v>45757</v>
      </c>
      <c r="F1830" s="14" t="s">
        <v>4801</v>
      </c>
      <c r="G1830" s="14">
        <v>34144790</v>
      </c>
      <c r="H1830" s="14" t="s">
        <v>4802</v>
      </c>
      <c r="I1830" s="15">
        <v>2510.16</v>
      </c>
      <c r="J1830" s="77">
        <v>2</v>
      </c>
      <c r="K1830" s="92"/>
    </row>
    <row r="1831" spans="1:11" ht="20" x14ac:dyDescent="0.25">
      <c r="A1831" s="14" t="s">
        <v>1505</v>
      </c>
      <c r="B1831" s="14" t="s">
        <v>4804</v>
      </c>
      <c r="C1831" s="14" t="s">
        <v>4809</v>
      </c>
      <c r="D1831" s="16">
        <v>45777</v>
      </c>
      <c r="E1831" s="16">
        <v>45803</v>
      </c>
      <c r="F1831" s="14" t="s">
        <v>4801</v>
      </c>
      <c r="G1831" s="14">
        <v>34144790</v>
      </c>
      <c r="H1831" s="14" t="s">
        <v>4802</v>
      </c>
      <c r="I1831" s="15">
        <v>827.44</v>
      </c>
      <c r="J1831" s="77">
        <v>2</v>
      </c>
      <c r="K1831" s="92"/>
    </row>
    <row r="1832" spans="1:11" ht="12.5" x14ac:dyDescent="0.25">
      <c r="A1832" s="14" t="s">
        <v>1505</v>
      </c>
      <c r="B1832" s="14" t="s">
        <v>4804</v>
      </c>
      <c r="C1832" s="14" t="s">
        <v>4810</v>
      </c>
      <c r="D1832" s="16">
        <v>45747</v>
      </c>
      <c r="E1832" s="16">
        <v>45803</v>
      </c>
      <c r="F1832" s="14" t="s">
        <v>4811</v>
      </c>
      <c r="G1832" s="14">
        <v>35774282</v>
      </c>
      <c r="H1832" s="14" t="s">
        <v>1634</v>
      </c>
      <c r="I1832" s="15">
        <v>172.56</v>
      </c>
      <c r="J1832" s="77">
        <v>2</v>
      </c>
      <c r="K1832" s="92"/>
    </row>
    <row r="1833" spans="1:11" ht="50" x14ac:dyDescent="0.25">
      <c r="A1833" s="14" t="s">
        <v>1505</v>
      </c>
      <c r="B1833" s="14" t="s">
        <v>4812</v>
      </c>
      <c r="C1833" s="14"/>
      <c r="D1833" s="16"/>
      <c r="E1833" s="16"/>
      <c r="F1833" s="14" t="s">
        <v>4813</v>
      </c>
      <c r="G1833" s="14" t="s">
        <v>3679</v>
      </c>
      <c r="H1833" s="14" t="s">
        <v>3680</v>
      </c>
      <c r="I1833" s="15"/>
      <c r="J1833" s="77">
        <v>2</v>
      </c>
      <c r="K1833" s="92"/>
    </row>
    <row r="1834" spans="1:11" ht="12.5" x14ac:dyDescent="0.25">
      <c r="A1834" s="14" t="s">
        <v>1505</v>
      </c>
      <c r="B1834" s="14" t="s">
        <v>4812</v>
      </c>
      <c r="C1834" s="14" t="s">
        <v>4814</v>
      </c>
      <c r="D1834" s="16">
        <v>45816</v>
      </c>
      <c r="E1834" s="16">
        <v>45796</v>
      </c>
      <c r="F1834" s="14" t="s">
        <v>4815</v>
      </c>
      <c r="G1834" s="14">
        <v>36757519</v>
      </c>
      <c r="H1834" s="14" t="s">
        <v>4816</v>
      </c>
      <c r="I1834" s="15">
        <v>750</v>
      </c>
      <c r="J1834" s="77">
        <v>2</v>
      </c>
      <c r="K1834" s="92"/>
    </row>
    <row r="1835" spans="1:11" ht="40" x14ac:dyDescent="0.25">
      <c r="A1835" s="14" t="s">
        <v>1505</v>
      </c>
      <c r="B1835" s="14" t="s">
        <v>4817</v>
      </c>
      <c r="C1835" s="14"/>
      <c r="D1835" s="16"/>
      <c r="E1835" s="16"/>
      <c r="F1835" s="14" t="s">
        <v>4818</v>
      </c>
      <c r="G1835" s="14" t="s">
        <v>3829</v>
      </c>
      <c r="H1835" s="14" t="s">
        <v>3830</v>
      </c>
      <c r="I1835" s="15"/>
      <c r="J1835" s="77">
        <v>2</v>
      </c>
      <c r="K1835" s="92"/>
    </row>
    <row r="1836" spans="1:11" ht="20" x14ac:dyDescent="0.25">
      <c r="A1836" s="14" t="s">
        <v>1505</v>
      </c>
      <c r="B1836" s="14" t="s">
        <v>4817</v>
      </c>
      <c r="C1836" s="14" t="s">
        <v>4819</v>
      </c>
      <c r="D1836" s="16">
        <v>45699</v>
      </c>
      <c r="E1836" s="16">
        <v>45702</v>
      </c>
      <c r="F1836" s="14" t="s">
        <v>4820</v>
      </c>
      <c r="G1836" s="14">
        <v>52021025</v>
      </c>
      <c r="H1836" s="14" t="s">
        <v>3830</v>
      </c>
      <c r="I1836" s="15">
        <v>400</v>
      </c>
      <c r="J1836" s="77">
        <v>2</v>
      </c>
      <c r="K1836" s="92"/>
    </row>
    <row r="1837" spans="1:11" ht="12.5" x14ac:dyDescent="0.25">
      <c r="A1837" s="14" t="s">
        <v>1505</v>
      </c>
      <c r="B1837" s="14" t="s">
        <v>4817</v>
      </c>
      <c r="C1837" s="14" t="s">
        <v>4821</v>
      </c>
      <c r="D1837" s="16">
        <v>45704</v>
      </c>
      <c r="E1837" s="16">
        <v>45702</v>
      </c>
      <c r="F1837" s="14" t="s">
        <v>4822</v>
      </c>
      <c r="G1837" s="14">
        <v>4565701</v>
      </c>
      <c r="H1837" s="14" t="s">
        <v>3214</v>
      </c>
      <c r="I1837" s="15">
        <v>100</v>
      </c>
      <c r="J1837" s="77">
        <v>2</v>
      </c>
      <c r="K1837" s="92"/>
    </row>
    <row r="1838" spans="1:11" ht="12.5" x14ac:dyDescent="0.25">
      <c r="A1838" s="14" t="s">
        <v>1505</v>
      </c>
      <c r="B1838" s="14" t="s">
        <v>4817</v>
      </c>
      <c r="C1838" s="14" t="s">
        <v>4821</v>
      </c>
      <c r="D1838" s="16">
        <v>45704</v>
      </c>
      <c r="E1838" s="16">
        <v>45763</v>
      </c>
      <c r="F1838" s="14" t="s">
        <v>4822</v>
      </c>
      <c r="G1838" s="14">
        <v>4565701</v>
      </c>
      <c r="H1838" s="14" t="s">
        <v>3214</v>
      </c>
      <c r="I1838" s="15">
        <v>250</v>
      </c>
      <c r="J1838" s="77">
        <v>2</v>
      </c>
      <c r="K1838" s="92"/>
    </row>
    <row r="1839" spans="1:11" ht="50" x14ac:dyDescent="0.25">
      <c r="A1839" s="14" t="s">
        <v>1505</v>
      </c>
      <c r="B1839" s="14" t="s">
        <v>4823</v>
      </c>
      <c r="C1839" s="14"/>
      <c r="D1839" s="16"/>
      <c r="E1839" s="16"/>
      <c r="F1839" s="14" t="s">
        <v>4824</v>
      </c>
      <c r="G1839" s="14" t="s">
        <v>3427</v>
      </c>
      <c r="H1839" s="14" t="s">
        <v>3428</v>
      </c>
      <c r="I1839" s="15"/>
      <c r="J1839" s="77">
        <v>2</v>
      </c>
      <c r="K1839" s="92"/>
    </row>
    <row r="1840" spans="1:11" ht="12.5" x14ac:dyDescent="0.25">
      <c r="A1840" s="14" t="s">
        <v>1505</v>
      </c>
      <c r="B1840" s="14" t="s">
        <v>4823</v>
      </c>
      <c r="C1840" s="14" t="s">
        <v>4825</v>
      </c>
      <c r="D1840" s="16"/>
      <c r="E1840" s="16">
        <v>45788</v>
      </c>
      <c r="F1840" s="14" t="s">
        <v>4826</v>
      </c>
      <c r="G1840" s="14">
        <v>31744109</v>
      </c>
      <c r="H1840" s="14" t="s">
        <v>4827</v>
      </c>
      <c r="I1840" s="15">
        <v>1500</v>
      </c>
      <c r="J1840" s="77">
        <v>2</v>
      </c>
      <c r="K1840" s="92"/>
    </row>
    <row r="1841" spans="1:11" ht="12.5" x14ac:dyDescent="0.25">
      <c r="A1841" s="14" t="s">
        <v>1505</v>
      </c>
      <c r="B1841" s="14" t="s">
        <v>4823</v>
      </c>
      <c r="C1841" s="14" t="s">
        <v>4825</v>
      </c>
      <c r="D1841" s="16"/>
      <c r="E1841" s="16">
        <v>45821</v>
      </c>
      <c r="F1841" s="14" t="s">
        <v>4826</v>
      </c>
      <c r="G1841" s="14">
        <v>31744109</v>
      </c>
      <c r="H1841" s="14" t="s">
        <v>4827</v>
      </c>
      <c r="I1841" s="15">
        <v>800</v>
      </c>
      <c r="J1841" s="77">
        <v>2</v>
      </c>
      <c r="K1841" s="92"/>
    </row>
    <row r="1842" spans="1:11" ht="50" x14ac:dyDescent="0.25">
      <c r="A1842" s="14" t="s">
        <v>1505</v>
      </c>
      <c r="B1842" s="14" t="s">
        <v>4828</v>
      </c>
      <c r="C1842" s="14"/>
      <c r="D1842" s="16"/>
      <c r="E1842" s="16"/>
      <c r="F1842" s="14" t="s">
        <v>4829</v>
      </c>
      <c r="G1842" s="14" t="s">
        <v>4788</v>
      </c>
      <c r="H1842" s="14" t="s">
        <v>2608</v>
      </c>
      <c r="I1842" s="15"/>
      <c r="J1842" s="77">
        <v>2</v>
      </c>
      <c r="K1842" s="92"/>
    </row>
    <row r="1843" spans="1:11" ht="12.5" x14ac:dyDescent="0.25">
      <c r="A1843" s="14" t="s">
        <v>1505</v>
      </c>
      <c r="B1843" s="14" t="s">
        <v>4828</v>
      </c>
      <c r="C1843" s="14" t="s">
        <v>4830</v>
      </c>
      <c r="D1843" s="16">
        <v>45819</v>
      </c>
      <c r="E1843" s="16">
        <v>45800</v>
      </c>
      <c r="F1843" s="14" t="s">
        <v>4798</v>
      </c>
      <c r="G1843" s="14">
        <v>46968563</v>
      </c>
      <c r="H1843" s="14" t="s">
        <v>4799</v>
      </c>
      <c r="I1843" s="15">
        <v>663.2</v>
      </c>
      <c r="J1843" s="77">
        <v>2</v>
      </c>
      <c r="K1843" s="92"/>
    </row>
    <row r="1844" spans="1:11" ht="12.5" x14ac:dyDescent="0.25">
      <c r="A1844" s="14" t="s">
        <v>1505</v>
      </c>
      <c r="B1844" s="14" t="s">
        <v>4828</v>
      </c>
      <c r="C1844" s="14" t="s">
        <v>4831</v>
      </c>
      <c r="D1844" s="16">
        <v>45827</v>
      </c>
      <c r="E1844" s="16">
        <v>45800</v>
      </c>
      <c r="F1844" s="14" t="s">
        <v>4832</v>
      </c>
      <c r="G1844" s="14">
        <v>892386</v>
      </c>
      <c r="H1844" s="14" t="s">
        <v>2608</v>
      </c>
      <c r="I1844" s="15">
        <v>836.8</v>
      </c>
      <c r="J1844" s="77">
        <v>2</v>
      </c>
      <c r="K1844" s="92"/>
    </row>
    <row r="1845" spans="1:11" ht="40" x14ac:dyDescent="0.25">
      <c r="A1845" s="14" t="s">
        <v>1505</v>
      </c>
      <c r="B1845" s="14" t="s">
        <v>4833</v>
      </c>
      <c r="C1845" s="14"/>
      <c r="D1845" s="16"/>
      <c r="E1845" s="16"/>
      <c r="F1845" s="14" t="s">
        <v>4834</v>
      </c>
      <c r="G1845" s="14">
        <v>35508744</v>
      </c>
      <c r="H1845" s="14" t="s">
        <v>4835</v>
      </c>
      <c r="I1845" s="15"/>
      <c r="J1845" s="77">
        <v>2</v>
      </c>
      <c r="K1845" s="92"/>
    </row>
    <row r="1846" spans="1:11" ht="12.5" x14ac:dyDescent="0.25">
      <c r="A1846" s="14" t="s">
        <v>1505</v>
      </c>
      <c r="B1846" s="14" t="s">
        <v>4833</v>
      </c>
      <c r="C1846" s="14" t="s">
        <v>4836</v>
      </c>
      <c r="D1846" s="16">
        <v>45827</v>
      </c>
      <c r="E1846" s="16">
        <v>45805</v>
      </c>
      <c r="F1846" s="14" t="s">
        <v>4837</v>
      </c>
      <c r="G1846" s="14">
        <v>47085452</v>
      </c>
      <c r="H1846" s="14" t="s">
        <v>4838</v>
      </c>
      <c r="I1846" s="15">
        <v>195</v>
      </c>
      <c r="J1846" s="77">
        <v>2</v>
      </c>
      <c r="K1846" s="92"/>
    </row>
    <row r="1847" spans="1:11" ht="12.5" x14ac:dyDescent="0.25">
      <c r="A1847" s="14" t="s">
        <v>1505</v>
      </c>
      <c r="B1847" s="14" t="s">
        <v>4833</v>
      </c>
      <c r="C1847" s="14" t="s">
        <v>4839</v>
      </c>
      <c r="D1847" s="16">
        <v>45827</v>
      </c>
      <c r="E1847" s="16">
        <v>45805</v>
      </c>
      <c r="F1847" s="14" t="s">
        <v>4840</v>
      </c>
      <c r="G1847" s="14">
        <v>53420276</v>
      </c>
      <c r="H1847" s="14" t="s">
        <v>1520</v>
      </c>
      <c r="I1847" s="15">
        <v>650</v>
      </c>
      <c r="J1847" s="77">
        <v>2</v>
      </c>
      <c r="K1847" s="92"/>
    </row>
    <row r="1848" spans="1:11" ht="12.5" x14ac:dyDescent="0.25">
      <c r="A1848" s="14" t="s">
        <v>1505</v>
      </c>
      <c r="B1848" s="14" t="s">
        <v>4833</v>
      </c>
      <c r="C1848" s="14" t="s">
        <v>4841</v>
      </c>
      <c r="D1848" s="16">
        <v>45826</v>
      </c>
      <c r="E1848" s="16">
        <v>45805</v>
      </c>
      <c r="F1848" s="14" t="s">
        <v>4842</v>
      </c>
      <c r="G1848" s="14">
        <v>40411389</v>
      </c>
      <c r="H1848" s="14" t="s">
        <v>1852</v>
      </c>
      <c r="I1848" s="15">
        <v>510</v>
      </c>
      <c r="J1848" s="77">
        <v>2</v>
      </c>
      <c r="K1848" s="92"/>
    </row>
    <row r="1849" spans="1:11" ht="12.5" x14ac:dyDescent="0.25">
      <c r="A1849" s="14" t="s">
        <v>1505</v>
      </c>
      <c r="B1849" s="14" t="s">
        <v>4833</v>
      </c>
      <c r="C1849" s="14" t="s">
        <v>4843</v>
      </c>
      <c r="D1849" s="16">
        <v>45826</v>
      </c>
      <c r="E1849" s="16">
        <v>45805</v>
      </c>
      <c r="F1849" s="14" t="s">
        <v>4844</v>
      </c>
      <c r="G1849" s="14" t="s">
        <v>43</v>
      </c>
      <c r="H1849" s="14" t="s">
        <v>4845</v>
      </c>
      <c r="I1849" s="15">
        <v>145</v>
      </c>
      <c r="J1849" s="77">
        <v>2</v>
      </c>
      <c r="K1849" s="92"/>
    </row>
    <row r="1850" spans="1:11" ht="40" x14ac:dyDescent="0.25">
      <c r="A1850" s="14" t="s">
        <v>1505</v>
      </c>
      <c r="B1850" s="14" t="s">
        <v>4846</v>
      </c>
      <c r="C1850" s="14"/>
      <c r="D1850" s="16"/>
      <c r="E1850" s="16"/>
      <c r="F1850" s="14" t="s">
        <v>4847</v>
      </c>
      <c r="G1850" s="14" t="s">
        <v>3714</v>
      </c>
      <c r="H1850" s="14" t="s">
        <v>3715</v>
      </c>
      <c r="I1850" s="15"/>
      <c r="J1850" s="77">
        <v>2</v>
      </c>
      <c r="K1850" s="92"/>
    </row>
    <row r="1851" spans="1:11" ht="12.5" x14ac:dyDescent="0.25">
      <c r="A1851" s="14" t="s">
        <v>1505</v>
      </c>
      <c r="B1851" s="14" t="s">
        <v>4846</v>
      </c>
      <c r="C1851" s="14" t="s">
        <v>4848</v>
      </c>
      <c r="D1851" s="16">
        <v>45812</v>
      </c>
      <c r="E1851" s="16">
        <v>45788</v>
      </c>
      <c r="F1851" s="14" t="s">
        <v>4849</v>
      </c>
      <c r="G1851" s="14">
        <v>36431389</v>
      </c>
      <c r="H1851" s="14" t="s">
        <v>4850</v>
      </c>
      <c r="I1851" s="15">
        <v>406</v>
      </c>
      <c r="J1851" s="77">
        <v>2</v>
      </c>
      <c r="K1851" s="92"/>
    </row>
    <row r="1852" spans="1:11" ht="12.5" x14ac:dyDescent="0.25">
      <c r="A1852" s="14" t="s">
        <v>1505</v>
      </c>
      <c r="B1852" s="14" t="s">
        <v>4846</v>
      </c>
      <c r="C1852" s="14" t="s">
        <v>3499</v>
      </c>
      <c r="D1852" s="16">
        <v>45812</v>
      </c>
      <c r="E1852" s="16">
        <v>45788</v>
      </c>
      <c r="F1852" s="14" t="s">
        <v>4851</v>
      </c>
      <c r="G1852" s="14">
        <v>10945181</v>
      </c>
      <c r="H1852" s="14" t="s">
        <v>3724</v>
      </c>
      <c r="I1852" s="15">
        <v>425</v>
      </c>
      <c r="J1852" s="77">
        <v>2</v>
      </c>
      <c r="K1852" s="92"/>
    </row>
    <row r="1853" spans="1:11" ht="12.5" x14ac:dyDescent="0.25">
      <c r="A1853" s="14" t="s">
        <v>1505</v>
      </c>
      <c r="B1853" s="14" t="s">
        <v>4846</v>
      </c>
      <c r="C1853" s="14" t="s">
        <v>4852</v>
      </c>
      <c r="D1853" s="16">
        <v>45812</v>
      </c>
      <c r="E1853" s="16">
        <v>45788</v>
      </c>
      <c r="F1853" s="14" t="s">
        <v>4853</v>
      </c>
      <c r="G1853" s="14">
        <v>37408925</v>
      </c>
      <c r="H1853" s="14" t="s">
        <v>4854</v>
      </c>
      <c r="I1853" s="15">
        <v>300</v>
      </c>
      <c r="J1853" s="77">
        <v>2</v>
      </c>
      <c r="K1853" s="92"/>
    </row>
    <row r="1854" spans="1:11" ht="12.5" x14ac:dyDescent="0.25">
      <c r="A1854" s="14" t="s">
        <v>1505</v>
      </c>
      <c r="B1854" s="14" t="s">
        <v>4846</v>
      </c>
      <c r="C1854" s="14" t="s">
        <v>3447</v>
      </c>
      <c r="D1854" s="16">
        <v>45812</v>
      </c>
      <c r="E1854" s="16">
        <v>45788</v>
      </c>
      <c r="F1854" s="14" t="s">
        <v>4855</v>
      </c>
      <c r="G1854" s="14">
        <v>45973717</v>
      </c>
      <c r="H1854" s="14" t="s">
        <v>3735</v>
      </c>
      <c r="I1854" s="15">
        <v>369</v>
      </c>
      <c r="J1854" s="77">
        <v>2</v>
      </c>
      <c r="K1854" s="92"/>
    </row>
    <row r="1855" spans="1:11" ht="12.5" x14ac:dyDescent="0.25">
      <c r="A1855" s="14" t="s">
        <v>1505</v>
      </c>
      <c r="B1855" s="14" t="s">
        <v>4846</v>
      </c>
      <c r="C1855" s="14" t="s">
        <v>3447</v>
      </c>
      <c r="D1855" s="16">
        <v>45812</v>
      </c>
      <c r="E1855" s="16">
        <v>45819</v>
      </c>
      <c r="F1855" s="14" t="s">
        <v>4855</v>
      </c>
      <c r="G1855" s="14">
        <v>45973717</v>
      </c>
      <c r="H1855" s="14" t="s">
        <v>3735</v>
      </c>
      <c r="I1855" s="15">
        <v>6</v>
      </c>
      <c r="J1855" s="77">
        <v>2</v>
      </c>
      <c r="K1855" s="92"/>
    </row>
    <row r="1856" spans="1:11" ht="12.5" x14ac:dyDescent="0.25">
      <c r="A1856" s="14" t="s">
        <v>1505</v>
      </c>
      <c r="B1856" s="14" t="s">
        <v>4846</v>
      </c>
      <c r="C1856" s="14" t="s">
        <v>4856</v>
      </c>
      <c r="D1856" s="16">
        <v>45788</v>
      </c>
      <c r="E1856" s="16">
        <v>45819</v>
      </c>
      <c r="F1856" s="14" t="s">
        <v>4826</v>
      </c>
      <c r="G1856" s="14">
        <v>14222990</v>
      </c>
      <c r="H1856" s="14" t="s">
        <v>4192</v>
      </c>
      <c r="I1856" s="15">
        <v>794</v>
      </c>
      <c r="J1856" s="77">
        <v>2</v>
      </c>
      <c r="K1856" s="92"/>
    </row>
    <row r="1857" spans="1:11" ht="40" x14ac:dyDescent="0.25">
      <c r="A1857" s="14" t="s">
        <v>1505</v>
      </c>
      <c r="B1857" s="14" t="s">
        <v>4857</v>
      </c>
      <c r="C1857" s="14"/>
      <c r="D1857" s="16"/>
      <c r="E1857" s="16"/>
      <c r="F1857" s="14" t="s">
        <v>4858</v>
      </c>
      <c r="G1857" s="14" t="s">
        <v>4788</v>
      </c>
      <c r="H1857" s="14" t="s">
        <v>2608</v>
      </c>
      <c r="I1857" s="15"/>
      <c r="J1857" s="77">
        <v>5</v>
      </c>
      <c r="K1857" s="92"/>
    </row>
    <row r="1858" spans="1:11" ht="12.5" x14ac:dyDescent="0.25">
      <c r="A1858" s="14" t="s">
        <v>1505</v>
      </c>
      <c r="B1858" s="14" t="s">
        <v>4857</v>
      </c>
      <c r="C1858" s="14" t="s">
        <v>4859</v>
      </c>
      <c r="D1858" s="16">
        <v>45847</v>
      </c>
      <c r="E1858" s="16">
        <v>45821</v>
      </c>
      <c r="F1858" s="14" t="s">
        <v>4798</v>
      </c>
      <c r="G1858" s="14">
        <v>46968563</v>
      </c>
      <c r="H1858" s="14" t="s">
        <v>4799</v>
      </c>
      <c r="I1858" s="15">
        <v>500</v>
      </c>
      <c r="J1858" s="77">
        <v>5</v>
      </c>
      <c r="K1858" s="92"/>
    </row>
    <row r="1859" spans="1:11" ht="40" x14ac:dyDescent="0.25">
      <c r="A1859" s="14" t="s">
        <v>1505</v>
      </c>
      <c r="B1859" s="14" t="s">
        <v>4860</v>
      </c>
      <c r="C1859" s="14"/>
      <c r="D1859" s="16"/>
      <c r="E1859" s="16"/>
      <c r="F1859" s="14" t="s">
        <v>4861</v>
      </c>
      <c r="G1859" s="14" t="s">
        <v>4862</v>
      </c>
      <c r="H1859" s="14" t="s">
        <v>4863</v>
      </c>
      <c r="I1859" s="15"/>
      <c r="J1859" s="77">
        <v>2</v>
      </c>
      <c r="K1859" s="92"/>
    </row>
    <row r="1860" spans="1:11" ht="12.5" x14ac:dyDescent="0.25">
      <c r="A1860" s="14" t="s">
        <v>1505</v>
      </c>
      <c r="B1860" s="14" t="s">
        <v>4860</v>
      </c>
      <c r="C1860" s="14" t="s">
        <v>4864</v>
      </c>
      <c r="D1860" s="16">
        <v>45659</v>
      </c>
      <c r="E1860" s="16">
        <v>45709</v>
      </c>
      <c r="F1860" s="14" t="s">
        <v>4865</v>
      </c>
      <c r="G1860" s="14">
        <v>30848521</v>
      </c>
      <c r="H1860" s="14" t="s">
        <v>3563</v>
      </c>
      <c r="I1860" s="15">
        <v>700</v>
      </c>
      <c r="J1860" s="77">
        <v>2</v>
      </c>
      <c r="K1860" s="92"/>
    </row>
    <row r="1861" spans="1:11" ht="12.5" x14ac:dyDescent="0.25">
      <c r="A1861" s="14" t="s">
        <v>1505</v>
      </c>
      <c r="B1861" s="14" t="s">
        <v>4860</v>
      </c>
      <c r="C1861" s="14" t="s">
        <v>4866</v>
      </c>
      <c r="D1861" s="16">
        <v>45713</v>
      </c>
      <c r="E1861" s="16">
        <v>45709</v>
      </c>
      <c r="F1861" s="14" t="s">
        <v>4865</v>
      </c>
      <c r="G1861" s="14">
        <v>42173060</v>
      </c>
      <c r="H1861" s="14" t="s">
        <v>4867</v>
      </c>
      <c r="I1861" s="15">
        <v>350</v>
      </c>
      <c r="J1861" s="77">
        <v>2</v>
      </c>
      <c r="K1861" s="92"/>
    </row>
    <row r="1862" spans="1:11" ht="12.5" x14ac:dyDescent="0.25">
      <c r="A1862" s="14" t="s">
        <v>1505</v>
      </c>
      <c r="B1862" s="14" t="s">
        <v>4860</v>
      </c>
      <c r="C1862" s="14" t="s">
        <v>4868</v>
      </c>
      <c r="D1862" s="16">
        <v>45679</v>
      </c>
      <c r="E1862" s="16">
        <v>45709</v>
      </c>
      <c r="F1862" s="14" t="s">
        <v>4865</v>
      </c>
      <c r="G1862" s="14">
        <v>31788858</v>
      </c>
      <c r="H1862" s="14" t="s">
        <v>4156</v>
      </c>
      <c r="I1862" s="15">
        <v>720</v>
      </c>
      <c r="J1862" s="77">
        <v>2</v>
      </c>
      <c r="K1862" s="92"/>
    </row>
    <row r="1863" spans="1:11" ht="12.5" x14ac:dyDescent="0.25">
      <c r="A1863" s="14" t="s">
        <v>1505</v>
      </c>
      <c r="B1863" s="14" t="s">
        <v>4860</v>
      </c>
      <c r="C1863" s="14" t="s">
        <v>4869</v>
      </c>
      <c r="D1863" s="16">
        <v>45713</v>
      </c>
      <c r="E1863" s="16">
        <v>45709</v>
      </c>
      <c r="F1863" s="14" t="s">
        <v>4865</v>
      </c>
      <c r="G1863" s="14">
        <v>31744109</v>
      </c>
      <c r="H1863" s="14" t="s">
        <v>4827</v>
      </c>
      <c r="I1863" s="15">
        <v>700</v>
      </c>
      <c r="J1863" s="77">
        <v>2</v>
      </c>
      <c r="K1863" s="92"/>
    </row>
    <row r="1864" spans="1:11" ht="12.5" x14ac:dyDescent="0.25">
      <c r="A1864" s="14" t="s">
        <v>1505</v>
      </c>
      <c r="B1864" s="14" t="s">
        <v>4860</v>
      </c>
      <c r="C1864" s="14" t="s">
        <v>4870</v>
      </c>
      <c r="D1864" s="16">
        <v>45710</v>
      </c>
      <c r="E1864" s="16">
        <v>45709</v>
      </c>
      <c r="F1864" s="14" t="s">
        <v>4871</v>
      </c>
      <c r="G1864" s="14">
        <v>3079747</v>
      </c>
      <c r="H1864" s="14" t="s">
        <v>4872</v>
      </c>
      <c r="I1864" s="15">
        <v>700</v>
      </c>
      <c r="J1864" s="77">
        <v>2</v>
      </c>
      <c r="K1864" s="92"/>
    </row>
    <row r="1865" spans="1:11" ht="20" x14ac:dyDescent="0.25">
      <c r="A1865" s="14" t="s">
        <v>1505</v>
      </c>
      <c r="B1865" s="14" t="s">
        <v>4860</v>
      </c>
      <c r="C1865" s="14" t="s">
        <v>4873</v>
      </c>
      <c r="D1865" s="16">
        <v>45812</v>
      </c>
      <c r="E1865" s="16">
        <v>45709</v>
      </c>
      <c r="F1865" s="14" t="s">
        <v>4874</v>
      </c>
      <c r="G1865" s="14">
        <v>35774282</v>
      </c>
      <c r="H1865" s="14" t="s">
        <v>4875</v>
      </c>
      <c r="I1865" s="15">
        <v>740.18</v>
      </c>
      <c r="J1865" s="77">
        <v>2</v>
      </c>
      <c r="K1865" s="92"/>
    </row>
    <row r="1866" spans="1:11" ht="40" x14ac:dyDescent="0.25">
      <c r="A1866" s="14" t="s">
        <v>1505</v>
      </c>
      <c r="B1866" s="14" t="s">
        <v>4876</v>
      </c>
      <c r="C1866" s="14"/>
      <c r="D1866" s="16"/>
      <c r="E1866" s="16"/>
      <c r="F1866" s="14" t="s">
        <v>4877</v>
      </c>
      <c r="G1866" s="14" t="s">
        <v>4878</v>
      </c>
      <c r="H1866" s="14" t="s">
        <v>4879</v>
      </c>
      <c r="I1866" s="15"/>
      <c r="J1866" s="77">
        <v>2</v>
      </c>
      <c r="K1866" s="92"/>
    </row>
    <row r="1867" spans="1:11" ht="20" x14ac:dyDescent="0.25">
      <c r="A1867" s="14" t="s">
        <v>1505</v>
      </c>
      <c r="B1867" s="14" t="s">
        <v>4876</v>
      </c>
      <c r="C1867" s="14" t="s">
        <v>3466</v>
      </c>
      <c r="D1867" s="16">
        <v>45660</v>
      </c>
      <c r="E1867" s="16">
        <v>45708</v>
      </c>
      <c r="F1867" s="14" t="s">
        <v>4880</v>
      </c>
      <c r="G1867" s="14">
        <v>35591099</v>
      </c>
      <c r="H1867" s="14" t="s">
        <v>4881</v>
      </c>
      <c r="I1867" s="15">
        <v>525</v>
      </c>
      <c r="J1867" s="77">
        <v>2</v>
      </c>
      <c r="K1867" s="92"/>
    </row>
    <row r="1868" spans="1:11" ht="20" x14ac:dyDescent="0.25">
      <c r="A1868" s="14" t="s">
        <v>1505</v>
      </c>
      <c r="B1868" s="14" t="s">
        <v>4876</v>
      </c>
      <c r="C1868" s="14" t="s">
        <v>3466</v>
      </c>
      <c r="D1868" s="16">
        <v>45661</v>
      </c>
      <c r="E1868" s="16">
        <v>45708</v>
      </c>
      <c r="F1868" s="14" t="s">
        <v>4882</v>
      </c>
      <c r="G1868" s="14">
        <v>892386</v>
      </c>
      <c r="H1868" s="14" t="s">
        <v>4883</v>
      </c>
      <c r="I1868" s="15">
        <v>800</v>
      </c>
      <c r="J1868" s="77">
        <v>2</v>
      </c>
      <c r="K1868" s="92"/>
    </row>
    <row r="1869" spans="1:11" ht="20" x14ac:dyDescent="0.25">
      <c r="A1869" s="14" t="s">
        <v>1505</v>
      </c>
      <c r="B1869" s="14" t="s">
        <v>4876</v>
      </c>
      <c r="C1869" s="14" t="s">
        <v>4884</v>
      </c>
      <c r="D1869" s="16">
        <v>45667</v>
      </c>
      <c r="E1869" s="16">
        <v>45708</v>
      </c>
      <c r="F1869" s="14" t="s">
        <v>4885</v>
      </c>
      <c r="G1869" s="14">
        <v>18047009</v>
      </c>
      <c r="H1869" s="14" t="s">
        <v>4886</v>
      </c>
      <c r="I1869" s="15">
        <v>800</v>
      </c>
      <c r="J1869" s="77">
        <v>2</v>
      </c>
      <c r="K1869" s="92"/>
    </row>
    <row r="1870" spans="1:11" ht="20" x14ac:dyDescent="0.25">
      <c r="A1870" s="14" t="s">
        <v>1505</v>
      </c>
      <c r="B1870" s="14" t="s">
        <v>4876</v>
      </c>
      <c r="C1870" s="14" t="s">
        <v>4887</v>
      </c>
      <c r="D1870" s="16">
        <v>45667</v>
      </c>
      <c r="E1870" s="16">
        <v>45708</v>
      </c>
      <c r="F1870" s="14" t="s">
        <v>4888</v>
      </c>
      <c r="G1870" s="14">
        <v>31823220</v>
      </c>
      <c r="H1870" s="14" t="s">
        <v>4464</v>
      </c>
      <c r="I1870" s="15">
        <v>650</v>
      </c>
      <c r="J1870" s="77">
        <v>2</v>
      </c>
      <c r="K1870" s="92"/>
    </row>
    <row r="1871" spans="1:11" ht="20" x14ac:dyDescent="0.25">
      <c r="A1871" s="14" t="s">
        <v>1505</v>
      </c>
      <c r="B1871" s="14" t="s">
        <v>4876</v>
      </c>
      <c r="C1871" s="14" t="s">
        <v>4889</v>
      </c>
      <c r="D1871" s="16">
        <v>45671</v>
      </c>
      <c r="E1871" s="16">
        <v>45708</v>
      </c>
      <c r="F1871" s="14" t="s">
        <v>4890</v>
      </c>
      <c r="G1871" s="14">
        <v>36289884</v>
      </c>
      <c r="H1871" s="14" t="s">
        <v>4891</v>
      </c>
      <c r="I1871" s="15">
        <v>675</v>
      </c>
      <c r="J1871" s="77">
        <v>2</v>
      </c>
      <c r="K1871" s="92"/>
    </row>
    <row r="1872" spans="1:11" ht="20" x14ac:dyDescent="0.25">
      <c r="A1872" s="14" t="s">
        <v>1505</v>
      </c>
      <c r="B1872" s="14" t="s">
        <v>4876</v>
      </c>
      <c r="C1872" s="14" t="s">
        <v>4089</v>
      </c>
      <c r="D1872" s="16">
        <v>45671</v>
      </c>
      <c r="E1872" s="16">
        <v>45708</v>
      </c>
      <c r="F1872" s="14" t="s">
        <v>4892</v>
      </c>
      <c r="G1872" s="14">
        <v>46135002</v>
      </c>
      <c r="H1872" s="14" t="s">
        <v>4893</v>
      </c>
      <c r="I1872" s="15">
        <v>650</v>
      </c>
      <c r="J1872" s="77">
        <v>2</v>
      </c>
      <c r="K1872" s="92"/>
    </row>
    <row r="1873" spans="1:11" ht="20" x14ac:dyDescent="0.25">
      <c r="A1873" s="14" t="s">
        <v>1505</v>
      </c>
      <c r="B1873" s="14" t="s">
        <v>4876</v>
      </c>
      <c r="C1873" s="14" t="s">
        <v>3805</v>
      </c>
      <c r="D1873" s="16">
        <v>45671</v>
      </c>
      <c r="E1873" s="16">
        <v>45708</v>
      </c>
      <c r="F1873" s="14" t="s">
        <v>4894</v>
      </c>
      <c r="G1873" s="14">
        <v>37988948</v>
      </c>
      <c r="H1873" s="14" t="s">
        <v>3801</v>
      </c>
      <c r="I1873" s="15">
        <v>400</v>
      </c>
      <c r="J1873" s="77">
        <v>2</v>
      </c>
      <c r="K1873" s="92"/>
    </row>
    <row r="1874" spans="1:11" ht="50" x14ac:dyDescent="0.25">
      <c r="A1874" s="14" t="s">
        <v>1505</v>
      </c>
      <c r="B1874" s="14" t="s">
        <v>4895</v>
      </c>
      <c r="C1874" s="14"/>
      <c r="D1874" s="16"/>
      <c r="E1874" s="16"/>
      <c r="F1874" s="14" t="s">
        <v>4896</v>
      </c>
      <c r="G1874" s="14" t="s">
        <v>4897</v>
      </c>
      <c r="H1874" s="14" t="s">
        <v>4835</v>
      </c>
      <c r="I1874" s="15"/>
      <c r="J1874" s="77">
        <v>2</v>
      </c>
      <c r="K1874" s="92"/>
    </row>
    <row r="1875" spans="1:11" ht="12.5" x14ac:dyDescent="0.25">
      <c r="A1875" s="14" t="s">
        <v>1505</v>
      </c>
      <c r="B1875" s="14" t="s">
        <v>4895</v>
      </c>
      <c r="C1875" s="14" t="s">
        <v>4898</v>
      </c>
      <c r="D1875" s="16">
        <v>45665</v>
      </c>
      <c r="E1875" s="16">
        <v>45722</v>
      </c>
      <c r="F1875" s="14" t="s">
        <v>4899</v>
      </c>
      <c r="G1875" s="14">
        <v>50152742</v>
      </c>
      <c r="H1875" s="14" t="s">
        <v>1560</v>
      </c>
      <c r="I1875" s="15">
        <v>1495</v>
      </c>
      <c r="J1875" s="77">
        <v>2</v>
      </c>
      <c r="K1875" s="92"/>
    </row>
    <row r="1876" spans="1:11" ht="12.5" x14ac:dyDescent="0.25">
      <c r="A1876" s="14" t="s">
        <v>1505</v>
      </c>
      <c r="B1876" s="14" t="s">
        <v>4895</v>
      </c>
      <c r="C1876" s="14" t="s">
        <v>4039</v>
      </c>
      <c r="D1876" s="16">
        <v>45706</v>
      </c>
      <c r="E1876" s="16">
        <v>45722</v>
      </c>
      <c r="F1876" s="14" t="s">
        <v>4900</v>
      </c>
      <c r="G1876" s="14">
        <v>36161551</v>
      </c>
      <c r="H1876" s="14" t="s">
        <v>4036</v>
      </c>
      <c r="I1876" s="15">
        <v>500</v>
      </c>
      <c r="J1876" s="77">
        <v>2</v>
      </c>
      <c r="K1876" s="92"/>
    </row>
    <row r="1877" spans="1:11" ht="12.5" x14ac:dyDescent="0.25">
      <c r="A1877" s="14" t="s">
        <v>1505</v>
      </c>
      <c r="B1877" s="14" t="s">
        <v>4895</v>
      </c>
      <c r="C1877" s="14" t="s">
        <v>4041</v>
      </c>
      <c r="D1877" s="16">
        <v>45706</v>
      </c>
      <c r="E1877" s="16">
        <v>45722</v>
      </c>
      <c r="F1877" s="14" t="s">
        <v>4901</v>
      </c>
      <c r="G1877" s="14">
        <v>36161551</v>
      </c>
      <c r="H1877" s="14" t="s">
        <v>4036</v>
      </c>
      <c r="I1877" s="15">
        <v>500</v>
      </c>
      <c r="J1877" s="77">
        <v>2</v>
      </c>
      <c r="K1877" s="92"/>
    </row>
    <row r="1878" spans="1:11" ht="12.5" x14ac:dyDescent="0.25">
      <c r="A1878" s="14" t="s">
        <v>1505</v>
      </c>
      <c r="B1878" s="14" t="s">
        <v>4895</v>
      </c>
      <c r="C1878" s="14" t="s">
        <v>4902</v>
      </c>
      <c r="D1878" s="16">
        <v>45706</v>
      </c>
      <c r="E1878" s="16">
        <v>45722</v>
      </c>
      <c r="F1878" s="14" t="s">
        <v>4903</v>
      </c>
      <c r="G1878" s="14">
        <v>31309925</v>
      </c>
      <c r="H1878" s="14" t="s">
        <v>4904</v>
      </c>
      <c r="I1878" s="15">
        <v>500</v>
      </c>
      <c r="J1878" s="77">
        <v>2</v>
      </c>
      <c r="K1878" s="92"/>
    </row>
    <row r="1879" spans="1:11" ht="12.5" x14ac:dyDescent="0.25">
      <c r="A1879" s="14" t="s">
        <v>1505</v>
      </c>
      <c r="B1879" s="14" t="s">
        <v>4895</v>
      </c>
      <c r="C1879" s="14" t="s">
        <v>4905</v>
      </c>
      <c r="D1879" s="16">
        <v>45706</v>
      </c>
      <c r="E1879" s="16">
        <v>45722</v>
      </c>
      <c r="F1879" s="14" t="s">
        <v>4906</v>
      </c>
      <c r="G1879" s="14">
        <v>31309925</v>
      </c>
      <c r="H1879" s="14" t="s">
        <v>4904</v>
      </c>
      <c r="I1879" s="15">
        <v>500</v>
      </c>
      <c r="J1879" s="77">
        <v>2</v>
      </c>
      <c r="K1879" s="92"/>
    </row>
    <row r="1880" spans="1:11" ht="20" x14ac:dyDescent="0.25">
      <c r="A1880" s="14" t="s">
        <v>1505</v>
      </c>
      <c r="B1880" s="14" t="s">
        <v>4895</v>
      </c>
      <c r="C1880" s="14" t="s">
        <v>4907</v>
      </c>
      <c r="D1880" s="16">
        <v>45667</v>
      </c>
      <c r="E1880" s="16">
        <v>45722</v>
      </c>
      <c r="F1880" s="14" t="s">
        <v>4908</v>
      </c>
      <c r="G1880" s="14">
        <v>51286971</v>
      </c>
      <c r="H1880" s="14" t="s">
        <v>4909</v>
      </c>
      <c r="I1880" s="15">
        <v>5</v>
      </c>
      <c r="J1880" s="77">
        <v>2</v>
      </c>
      <c r="K1880" s="92"/>
    </row>
    <row r="1881" spans="1:11" ht="20" x14ac:dyDescent="0.25">
      <c r="A1881" s="14" t="s">
        <v>1505</v>
      </c>
      <c r="B1881" s="14" t="s">
        <v>4910</v>
      </c>
      <c r="C1881" s="14"/>
      <c r="D1881" s="16"/>
      <c r="E1881" s="16"/>
      <c r="F1881" s="14" t="s">
        <v>4911</v>
      </c>
      <c r="G1881" s="14" t="s">
        <v>4862</v>
      </c>
      <c r="H1881" s="14" t="s">
        <v>4863</v>
      </c>
      <c r="I1881" s="15"/>
      <c r="J1881" s="77"/>
      <c r="K1881" s="92"/>
    </row>
    <row r="1882" spans="1:11" ht="12.5" x14ac:dyDescent="0.25">
      <c r="A1882" s="14" t="s">
        <v>1505</v>
      </c>
      <c r="B1882" s="14" t="s">
        <v>4910</v>
      </c>
      <c r="C1882" s="14" t="s">
        <v>4458</v>
      </c>
      <c r="D1882" s="16">
        <v>45693</v>
      </c>
      <c r="E1882" s="16">
        <v>45706</v>
      </c>
      <c r="F1882" s="14" t="s">
        <v>4912</v>
      </c>
      <c r="G1882" s="14">
        <v>40246825</v>
      </c>
      <c r="H1882" s="14" t="s">
        <v>4913</v>
      </c>
      <c r="I1882" s="15">
        <v>1000</v>
      </c>
      <c r="J1882" s="77">
        <v>4</v>
      </c>
      <c r="K1882" s="92"/>
    </row>
    <row r="1883" spans="1:11" ht="12.5" x14ac:dyDescent="0.25">
      <c r="A1883" s="14" t="s">
        <v>1505</v>
      </c>
      <c r="B1883" s="14" t="s">
        <v>4910</v>
      </c>
      <c r="C1883" s="14"/>
      <c r="D1883" s="16">
        <v>45688</v>
      </c>
      <c r="E1883" s="16">
        <v>45706</v>
      </c>
      <c r="F1883" s="14" t="s">
        <v>4914</v>
      </c>
      <c r="G1883" s="14">
        <v>151653</v>
      </c>
      <c r="H1883" s="14" t="s">
        <v>4915</v>
      </c>
      <c r="I1883" s="15">
        <v>33.799999999999997</v>
      </c>
      <c r="J1883" s="77">
        <v>4</v>
      </c>
      <c r="K1883" s="92"/>
    </row>
    <row r="1884" spans="1:11" ht="12.5" x14ac:dyDescent="0.25">
      <c r="A1884" s="14" t="s">
        <v>1505</v>
      </c>
      <c r="B1884" s="14" t="s">
        <v>4910</v>
      </c>
      <c r="C1884" s="14" t="s">
        <v>4445</v>
      </c>
      <c r="D1884" s="16">
        <v>45719</v>
      </c>
      <c r="E1884" s="16">
        <v>45706</v>
      </c>
      <c r="F1884" s="14" t="s">
        <v>4916</v>
      </c>
      <c r="G1884" s="14">
        <v>40246825</v>
      </c>
      <c r="H1884" s="14" t="s">
        <v>4913</v>
      </c>
      <c r="I1884" s="15">
        <v>1000</v>
      </c>
      <c r="J1884" s="77">
        <v>4</v>
      </c>
      <c r="K1884" s="92"/>
    </row>
    <row r="1885" spans="1:11" ht="12.5" x14ac:dyDescent="0.25">
      <c r="A1885" s="14" t="s">
        <v>1505</v>
      </c>
      <c r="B1885" s="14" t="s">
        <v>4910</v>
      </c>
      <c r="C1885" s="14"/>
      <c r="D1885" s="16">
        <v>45716</v>
      </c>
      <c r="E1885" s="16">
        <v>45706</v>
      </c>
      <c r="F1885" s="14" t="s">
        <v>4917</v>
      </c>
      <c r="G1885" s="14">
        <v>151653</v>
      </c>
      <c r="H1885" s="14" t="s">
        <v>4915</v>
      </c>
      <c r="I1885" s="15">
        <v>36.47</v>
      </c>
      <c r="J1885" s="77">
        <v>4</v>
      </c>
      <c r="K1885" s="92"/>
    </row>
    <row r="1886" spans="1:11" ht="12.5" x14ac:dyDescent="0.25">
      <c r="A1886" s="14" t="s">
        <v>1505</v>
      </c>
      <c r="B1886" s="14" t="s">
        <v>4910</v>
      </c>
      <c r="C1886" s="14" t="s">
        <v>4918</v>
      </c>
      <c r="D1886" s="16">
        <v>45693</v>
      </c>
      <c r="E1886" s="16">
        <v>45706</v>
      </c>
      <c r="F1886" s="14" t="s">
        <v>4919</v>
      </c>
      <c r="G1886" s="14">
        <v>46787399</v>
      </c>
      <c r="H1886" s="14" t="s">
        <v>4920</v>
      </c>
      <c r="I1886" s="15">
        <v>58.4</v>
      </c>
      <c r="J1886" s="77">
        <v>4</v>
      </c>
      <c r="K1886" s="92"/>
    </row>
    <row r="1887" spans="1:11" ht="12.5" x14ac:dyDescent="0.25">
      <c r="A1887" s="14" t="s">
        <v>1505</v>
      </c>
      <c r="B1887" s="14" t="s">
        <v>4910</v>
      </c>
      <c r="C1887" s="14" t="s">
        <v>4921</v>
      </c>
      <c r="D1887" s="16">
        <v>45727</v>
      </c>
      <c r="E1887" s="16">
        <v>45706</v>
      </c>
      <c r="F1887" s="14" t="s">
        <v>4922</v>
      </c>
      <c r="G1887" s="14">
        <v>36562939</v>
      </c>
      <c r="H1887" s="14" t="s">
        <v>4923</v>
      </c>
      <c r="I1887" s="15">
        <v>8.34</v>
      </c>
      <c r="J1887" s="77">
        <v>4</v>
      </c>
      <c r="K1887" s="92"/>
    </row>
    <row r="1888" spans="1:11" ht="12.5" x14ac:dyDescent="0.25">
      <c r="A1888" s="14" t="s">
        <v>1505</v>
      </c>
      <c r="B1888" s="14" t="s">
        <v>4910</v>
      </c>
      <c r="C1888" s="14"/>
      <c r="D1888" s="16">
        <v>45747</v>
      </c>
      <c r="E1888" s="16">
        <v>45706</v>
      </c>
      <c r="F1888" s="14" t="s">
        <v>4917</v>
      </c>
      <c r="G1888" s="14">
        <v>151653</v>
      </c>
      <c r="H1888" s="14" t="s">
        <v>4915</v>
      </c>
      <c r="I1888" s="15">
        <v>34.840000000000003</v>
      </c>
      <c r="J1888" s="77">
        <v>4</v>
      </c>
      <c r="K1888" s="92"/>
    </row>
    <row r="1889" spans="1:11" ht="12.5" x14ac:dyDescent="0.25">
      <c r="A1889" s="14" t="s">
        <v>1505</v>
      </c>
      <c r="B1889" s="14" t="s">
        <v>4910</v>
      </c>
      <c r="C1889" s="14" t="s">
        <v>4924</v>
      </c>
      <c r="D1889" s="16">
        <v>45749</v>
      </c>
      <c r="E1889" s="16">
        <v>45706</v>
      </c>
      <c r="F1889" s="14" t="s">
        <v>4925</v>
      </c>
      <c r="G1889" s="14">
        <v>40246825</v>
      </c>
      <c r="H1889" s="14" t="s">
        <v>4913</v>
      </c>
      <c r="I1889" s="15">
        <v>1000</v>
      </c>
      <c r="J1889" s="77">
        <v>4</v>
      </c>
      <c r="K1889" s="92"/>
    </row>
    <row r="1890" spans="1:11" ht="12.5" x14ac:dyDescent="0.25">
      <c r="A1890" s="14" t="s">
        <v>1505</v>
      </c>
      <c r="B1890" s="14" t="s">
        <v>4910</v>
      </c>
      <c r="C1890" s="14" t="s">
        <v>4926</v>
      </c>
      <c r="D1890" s="16">
        <v>45761</v>
      </c>
      <c r="E1890" s="16">
        <v>45706</v>
      </c>
      <c r="F1890" s="14" t="s">
        <v>4927</v>
      </c>
      <c r="G1890" s="14">
        <v>35853891</v>
      </c>
      <c r="H1890" s="14" t="s">
        <v>226</v>
      </c>
      <c r="I1890" s="15">
        <v>360</v>
      </c>
      <c r="J1890" s="77">
        <v>4</v>
      </c>
      <c r="K1890" s="92"/>
    </row>
    <row r="1891" spans="1:11" ht="12.5" x14ac:dyDescent="0.25">
      <c r="A1891" s="14" t="s">
        <v>1505</v>
      </c>
      <c r="B1891" s="14" t="s">
        <v>4910</v>
      </c>
      <c r="C1891" s="14" t="s">
        <v>4928</v>
      </c>
      <c r="D1891" s="16">
        <v>45761</v>
      </c>
      <c r="E1891" s="16">
        <v>45706</v>
      </c>
      <c r="F1891" s="14" t="s">
        <v>4929</v>
      </c>
      <c r="G1891" s="14">
        <v>40016463</v>
      </c>
      <c r="H1891" s="14" t="s">
        <v>4930</v>
      </c>
      <c r="I1891" s="15">
        <v>20</v>
      </c>
      <c r="J1891" s="77">
        <v>4</v>
      </c>
      <c r="K1891" s="92"/>
    </row>
    <row r="1892" spans="1:11" ht="12.5" x14ac:dyDescent="0.25">
      <c r="A1892" s="14" t="s">
        <v>1505</v>
      </c>
      <c r="B1892" s="14" t="s">
        <v>4910</v>
      </c>
      <c r="C1892" s="14" t="s">
        <v>4931</v>
      </c>
      <c r="D1892" s="16">
        <v>45749</v>
      </c>
      <c r="E1892" s="16">
        <v>45706</v>
      </c>
      <c r="F1892" s="14" t="s">
        <v>4932</v>
      </c>
      <c r="G1892" s="14">
        <v>46787399</v>
      </c>
      <c r="H1892" s="14" t="s">
        <v>4920</v>
      </c>
      <c r="I1892" s="15">
        <v>40.6</v>
      </c>
      <c r="J1892" s="77">
        <v>4</v>
      </c>
      <c r="K1892" s="92"/>
    </row>
    <row r="1893" spans="1:11" ht="12.5" x14ac:dyDescent="0.25">
      <c r="A1893" s="14" t="s">
        <v>1505</v>
      </c>
      <c r="B1893" s="14" t="s">
        <v>4910</v>
      </c>
      <c r="C1893" s="14" t="s">
        <v>4933</v>
      </c>
      <c r="D1893" s="16">
        <v>45750</v>
      </c>
      <c r="E1893" s="16">
        <v>45706</v>
      </c>
      <c r="F1893" s="14" t="s">
        <v>4934</v>
      </c>
      <c r="G1893" s="14">
        <v>31331131</v>
      </c>
      <c r="H1893" s="14" t="s">
        <v>4935</v>
      </c>
      <c r="I1893" s="15">
        <v>44.3</v>
      </c>
      <c r="J1893" s="77">
        <v>4</v>
      </c>
      <c r="K1893" s="92"/>
    </row>
    <row r="1894" spans="1:11" ht="12.5" x14ac:dyDescent="0.25">
      <c r="A1894" s="14" t="s">
        <v>1505</v>
      </c>
      <c r="B1894" s="14" t="s">
        <v>4910</v>
      </c>
      <c r="C1894" s="14" t="s">
        <v>4936</v>
      </c>
      <c r="D1894" s="16">
        <v>45756</v>
      </c>
      <c r="E1894" s="16">
        <v>45706</v>
      </c>
      <c r="F1894" s="14" t="s">
        <v>4937</v>
      </c>
      <c r="G1894" s="14">
        <v>35803568</v>
      </c>
      <c r="H1894" s="14" t="s">
        <v>4938</v>
      </c>
      <c r="I1894" s="15">
        <v>146.5</v>
      </c>
      <c r="J1894" s="77">
        <v>4</v>
      </c>
      <c r="K1894" s="92"/>
    </row>
    <row r="1895" spans="1:11" ht="12.5" x14ac:dyDescent="0.25">
      <c r="A1895" s="14" t="s">
        <v>1505</v>
      </c>
      <c r="B1895" s="14" t="s">
        <v>4910</v>
      </c>
      <c r="C1895" s="14" t="s">
        <v>4939</v>
      </c>
      <c r="D1895" s="16">
        <v>45784</v>
      </c>
      <c r="E1895" s="16">
        <v>45706</v>
      </c>
      <c r="F1895" s="14" t="s">
        <v>4940</v>
      </c>
      <c r="G1895" s="14">
        <v>40246825</v>
      </c>
      <c r="H1895" s="14" t="s">
        <v>4913</v>
      </c>
      <c r="I1895" s="15">
        <v>1000</v>
      </c>
      <c r="J1895" s="77">
        <v>4</v>
      </c>
      <c r="K1895" s="92"/>
    </row>
    <row r="1896" spans="1:11" ht="12.5" x14ac:dyDescent="0.25">
      <c r="A1896" s="14" t="s">
        <v>1505</v>
      </c>
      <c r="B1896" s="14" t="s">
        <v>4910</v>
      </c>
      <c r="C1896" s="14" t="s">
        <v>3451</v>
      </c>
      <c r="D1896" s="16">
        <v>45792</v>
      </c>
      <c r="E1896" s="16">
        <v>45706</v>
      </c>
      <c r="F1896" s="14" t="s">
        <v>4941</v>
      </c>
      <c r="G1896" s="14">
        <v>55485243</v>
      </c>
      <c r="H1896" s="14" t="s">
        <v>4942</v>
      </c>
      <c r="I1896" s="15">
        <v>1250</v>
      </c>
      <c r="J1896" s="77">
        <v>2</v>
      </c>
      <c r="K1896" s="92"/>
    </row>
    <row r="1897" spans="1:11" ht="12.5" x14ac:dyDescent="0.25">
      <c r="A1897" s="14" t="s">
        <v>1505</v>
      </c>
      <c r="B1897" s="14" t="s">
        <v>4910</v>
      </c>
      <c r="C1897" s="14"/>
      <c r="D1897" s="16">
        <v>45777</v>
      </c>
      <c r="E1897" s="16">
        <v>45706</v>
      </c>
      <c r="F1897" s="14" t="s">
        <v>4943</v>
      </c>
      <c r="G1897" s="14">
        <v>151653</v>
      </c>
      <c r="H1897" s="14" t="s">
        <v>4915</v>
      </c>
      <c r="I1897" s="15">
        <v>39.39</v>
      </c>
      <c r="J1897" s="77">
        <v>4</v>
      </c>
      <c r="K1897" s="92"/>
    </row>
    <row r="1898" spans="1:11" ht="12.5" x14ac:dyDescent="0.25">
      <c r="A1898" s="14" t="s">
        <v>1505</v>
      </c>
      <c r="B1898" s="14" t="s">
        <v>4910</v>
      </c>
      <c r="C1898" s="14" t="s">
        <v>4944</v>
      </c>
      <c r="D1898" s="16">
        <v>45775</v>
      </c>
      <c r="E1898" s="16">
        <v>45706</v>
      </c>
      <c r="F1898" s="14" t="s">
        <v>4934</v>
      </c>
      <c r="G1898" s="14">
        <v>11636653</v>
      </c>
      <c r="H1898" s="14" t="s">
        <v>4945</v>
      </c>
      <c r="I1898" s="15">
        <v>44.24</v>
      </c>
      <c r="J1898" s="77">
        <v>4</v>
      </c>
      <c r="K1898" s="92"/>
    </row>
    <row r="1899" spans="1:11" ht="12.5" x14ac:dyDescent="0.25">
      <c r="A1899" s="14" t="s">
        <v>1505</v>
      </c>
      <c r="B1899" s="14" t="s">
        <v>4910</v>
      </c>
      <c r="C1899" s="14" t="s">
        <v>4946</v>
      </c>
      <c r="D1899" s="16">
        <v>45731</v>
      </c>
      <c r="E1899" s="16">
        <v>45706</v>
      </c>
      <c r="F1899" s="14" t="s">
        <v>4947</v>
      </c>
      <c r="G1899" s="14">
        <v>35790164</v>
      </c>
      <c r="H1899" s="14" t="s">
        <v>4948</v>
      </c>
      <c r="I1899" s="15">
        <v>11.5</v>
      </c>
      <c r="J1899" s="77">
        <v>4</v>
      </c>
      <c r="K1899" s="92"/>
    </row>
    <row r="1900" spans="1:11" ht="12.5" x14ac:dyDescent="0.25">
      <c r="A1900" s="14" t="s">
        <v>1505</v>
      </c>
      <c r="B1900" s="14" t="s">
        <v>4910</v>
      </c>
      <c r="C1900" s="14" t="s">
        <v>4949</v>
      </c>
      <c r="D1900" s="16">
        <v>45731</v>
      </c>
      <c r="E1900" s="16">
        <v>45706</v>
      </c>
      <c r="F1900" s="14" t="s">
        <v>4950</v>
      </c>
      <c r="G1900" s="14">
        <v>44948964</v>
      </c>
      <c r="H1900" s="14" t="s">
        <v>4951</v>
      </c>
      <c r="I1900" s="15">
        <v>118.8</v>
      </c>
      <c r="J1900" s="77">
        <v>4</v>
      </c>
      <c r="K1900" s="92"/>
    </row>
    <row r="1901" spans="1:11" ht="12.5" x14ac:dyDescent="0.25">
      <c r="A1901" s="14" t="s">
        <v>1505</v>
      </c>
      <c r="B1901" s="14" t="s">
        <v>4910</v>
      </c>
      <c r="C1901" s="14" t="s">
        <v>4952</v>
      </c>
      <c r="D1901" s="16">
        <v>45726</v>
      </c>
      <c r="E1901" s="16">
        <v>45706</v>
      </c>
      <c r="F1901" s="14" t="s">
        <v>4953</v>
      </c>
      <c r="G1901" s="14">
        <v>36562939</v>
      </c>
      <c r="H1901" s="14" t="s">
        <v>4923</v>
      </c>
      <c r="I1901" s="15">
        <v>179.8</v>
      </c>
      <c r="J1901" s="77">
        <v>4</v>
      </c>
      <c r="K1901" s="92"/>
    </row>
    <row r="1902" spans="1:11" ht="12.5" x14ac:dyDescent="0.25">
      <c r="A1902" s="14" t="s">
        <v>1505</v>
      </c>
      <c r="B1902" s="14" t="s">
        <v>4910</v>
      </c>
      <c r="C1902" s="14"/>
      <c r="D1902" s="16">
        <v>45692</v>
      </c>
      <c r="E1902" s="16">
        <v>45706</v>
      </c>
      <c r="F1902" s="14" t="s">
        <v>4954</v>
      </c>
      <c r="G1902" s="14">
        <v>36631124</v>
      </c>
      <c r="H1902" s="14" t="s">
        <v>4955</v>
      </c>
      <c r="I1902" s="15">
        <v>9.6</v>
      </c>
      <c r="J1902" s="77">
        <v>4</v>
      </c>
      <c r="K1902" s="92"/>
    </row>
    <row r="1903" spans="1:11" ht="20" x14ac:dyDescent="0.25">
      <c r="A1903" s="14" t="s">
        <v>1505</v>
      </c>
      <c r="B1903" s="14" t="s">
        <v>4910</v>
      </c>
      <c r="C1903" s="14" t="s">
        <v>4956</v>
      </c>
      <c r="D1903" s="16">
        <v>45792</v>
      </c>
      <c r="E1903" s="16">
        <v>45706</v>
      </c>
      <c r="F1903" s="14" t="s">
        <v>4957</v>
      </c>
      <c r="G1903" s="14">
        <v>35774282</v>
      </c>
      <c r="H1903" s="14" t="s">
        <v>4875</v>
      </c>
      <c r="I1903" s="15">
        <v>311.39999999999998</v>
      </c>
      <c r="J1903" s="77">
        <v>2</v>
      </c>
      <c r="K1903" s="92"/>
    </row>
    <row r="1904" spans="1:11" ht="12.5" x14ac:dyDescent="0.25">
      <c r="A1904" s="14" t="s">
        <v>1505</v>
      </c>
      <c r="B1904" s="14" t="s">
        <v>4910</v>
      </c>
      <c r="C1904" s="14" t="s">
        <v>4924</v>
      </c>
      <c r="D1904" s="16">
        <v>45793</v>
      </c>
      <c r="E1904" s="16">
        <v>45706</v>
      </c>
      <c r="F1904" s="14" t="s">
        <v>4958</v>
      </c>
      <c r="G1904" s="14"/>
      <c r="H1904" s="14" t="s">
        <v>3581</v>
      </c>
      <c r="I1904" s="15">
        <v>116.64</v>
      </c>
      <c r="J1904" s="77">
        <v>4</v>
      </c>
      <c r="K1904" s="92"/>
    </row>
    <row r="1905" spans="1:11" ht="12.5" x14ac:dyDescent="0.25">
      <c r="A1905" s="14" t="s">
        <v>1505</v>
      </c>
      <c r="B1905" s="14" t="s">
        <v>4910</v>
      </c>
      <c r="C1905" s="14" t="s">
        <v>4959</v>
      </c>
      <c r="D1905" s="16">
        <v>45793</v>
      </c>
      <c r="E1905" s="16">
        <v>45706</v>
      </c>
      <c r="F1905" s="14" t="s">
        <v>4960</v>
      </c>
      <c r="G1905" s="14">
        <v>30807484</v>
      </c>
      <c r="H1905" s="14" t="s">
        <v>3587</v>
      </c>
      <c r="I1905" s="15">
        <v>35.69</v>
      </c>
      <c r="J1905" s="77">
        <v>4</v>
      </c>
      <c r="K1905" s="92"/>
    </row>
    <row r="1906" spans="1:11" ht="12.5" x14ac:dyDescent="0.25">
      <c r="A1906" s="14" t="s">
        <v>1505</v>
      </c>
      <c r="B1906" s="14" t="s">
        <v>4910</v>
      </c>
      <c r="C1906" s="14" t="s">
        <v>3876</v>
      </c>
      <c r="D1906" s="16">
        <v>45793</v>
      </c>
      <c r="E1906" s="16">
        <v>45706</v>
      </c>
      <c r="F1906" s="14" t="s">
        <v>4961</v>
      </c>
      <c r="G1906" s="14">
        <v>42499500</v>
      </c>
      <c r="H1906" s="14" t="s">
        <v>4962</v>
      </c>
      <c r="I1906" s="15">
        <v>27.36</v>
      </c>
      <c r="J1906" s="77">
        <v>4</v>
      </c>
      <c r="K1906" s="92"/>
    </row>
    <row r="1907" spans="1:11" ht="12.5" x14ac:dyDescent="0.25">
      <c r="A1907" s="14" t="s">
        <v>1505</v>
      </c>
      <c r="B1907" s="14" t="s">
        <v>4910</v>
      </c>
      <c r="C1907" s="14"/>
      <c r="D1907" s="16">
        <v>45808</v>
      </c>
      <c r="E1907" s="16">
        <v>45706</v>
      </c>
      <c r="F1907" s="14" t="s">
        <v>177</v>
      </c>
      <c r="G1907" s="14">
        <v>151653</v>
      </c>
      <c r="H1907" s="14" t="s">
        <v>4915</v>
      </c>
      <c r="I1907" s="15">
        <v>33.83</v>
      </c>
      <c r="J1907" s="77">
        <v>4</v>
      </c>
      <c r="K1907" s="92"/>
    </row>
    <row r="1908" spans="1:11" ht="12.5" x14ac:dyDescent="0.25">
      <c r="A1908" s="14" t="s">
        <v>1505</v>
      </c>
      <c r="B1908" s="14" t="s">
        <v>4910</v>
      </c>
      <c r="C1908" s="14" t="s">
        <v>4963</v>
      </c>
      <c r="D1908" s="16">
        <v>45737</v>
      </c>
      <c r="E1908" s="16">
        <v>45706</v>
      </c>
      <c r="F1908" s="14" t="s">
        <v>4964</v>
      </c>
      <c r="G1908" s="14">
        <v>36215678</v>
      </c>
      <c r="H1908" s="14" t="s">
        <v>4965</v>
      </c>
      <c r="I1908" s="15">
        <v>65.900000000000006</v>
      </c>
      <c r="J1908" s="77">
        <v>4</v>
      </c>
      <c r="K1908" s="92"/>
    </row>
    <row r="1909" spans="1:11" ht="12.5" x14ac:dyDescent="0.25">
      <c r="A1909" s="14" t="s">
        <v>1505</v>
      </c>
      <c r="B1909" s="14" t="s">
        <v>4910</v>
      </c>
      <c r="C1909" s="14" t="s">
        <v>4966</v>
      </c>
      <c r="D1909" s="16">
        <v>45813</v>
      </c>
      <c r="E1909" s="16">
        <v>45706</v>
      </c>
      <c r="F1909" s="14" t="s">
        <v>4967</v>
      </c>
      <c r="G1909" s="14">
        <v>40246825</v>
      </c>
      <c r="H1909" s="14" t="s">
        <v>4913</v>
      </c>
      <c r="I1909" s="15">
        <v>372.6</v>
      </c>
      <c r="J1909" s="77">
        <v>4</v>
      </c>
      <c r="K1909" s="92"/>
    </row>
    <row r="1910" spans="1:11" ht="12.5" x14ac:dyDescent="0.25">
      <c r="A1910" s="14" t="s">
        <v>1505</v>
      </c>
      <c r="B1910" s="14" t="s">
        <v>4910</v>
      </c>
      <c r="C1910" s="14" t="s">
        <v>4966</v>
      </c>
      <c r="D1910" s="16">
        <v>45813</v>
      </c>
      <c r="E1910" s="16">
        <v>45813</v>
      </c>
      <c r="F1910" s="14" t="s">
        <v>4967</v>
      </c>
      <c r="G1910" s="14">
        <v>40246825</v>
      </c>
      <c r="H1910" s="14" t="s">
        <v>4913</v>
      </c>
      <c r="I1910" s="15">
        <v>627.4</v>
      </c>
      <c r="J1910" s="77">
        <v>4</v>
      </c>
      <c r="K1910" s="92"/>
    </row>
    <row r="1911" spans="1:11" ht="12.5" x14ac:dyDescent="0.25">
      <c r="A1911" s="14" t="s">
        <v>1505</v>
      </c>
      <c r="B1911" s="14" t="s">
        <v>4910</v>
      </c>
      <c r="C1911" s="14"/>
      <c r="D1911" s="16">
        <v>45838</v>
      </c>
      <c r="E1911" s="16">
        <v>45813</v>
      </c>
      <c r="F1911" s="14" t="s">
        <v>4968</v>
      </c>
      <c r="G1911" s="14">
        <v>151653</v>
      </c>
      <c r="H1911" s="14" t="s">
        <v>4915</v>
      </c>
      <c r="I1911" s="15">
        <v>34.24</v>
      </c>
      <c r="J1911" s="77">
        <v>4</v>
      </c>
      <c r="K1911" s="92"/>
    </row>
    <row r="1912" spans="1:11" ht="12.5" x14ac:dyDescent="0.25">
      <c r="A1912" s="14" t="s">
        <v>1505</v>
      </c>
      <c r="B1912" s="14" t="s">
        <v>4910</v>
      </c>
      <c r="C1912" s="14" t="s">
        <v>4454</v>
      </c>
      <c r="D1912" s="16">
        <v>45841</v>
      </c>
      <c r="E1912" s="16">
        <v>45813</v>
      </c>
      <c r="F1912" s="14" t="s">
        <v>4969</v>
      </c>
      <c r="G1912" s="14">
        <v>40246825</v>
      </c>
      <c r="H1912" s="14" t="s">
        <v>4913</v>
      </c>
      <c r="I1912" s="15">
        <v>1000</v>
      </c>
      <c r="J1912" s="77">
        <v>4</v>
      </c>
      <c r="K1912" s="92"/>
    </row>
    <row r="1913" spans="1:11" ht="12.5" x14ac:dyDescent="0.25">
      <c r="A1913" s="14" t="s">
        <v>1505</v>
      </c>
      <c r="B1913" s="14" t="s">
        <v>4910</v>
      </c>
      <c r="C1913" s="14" t="s">
        <v>4970</v>
      </c>
      <c r="D1913" s="16">
        <v>45868</v>
      </c>
      <c r="E1913" s="16">
        <v>45813</v>
      </c>
      <c r="F1913" s="14" t="s">
        <v>4971</v>
      </c>
      <c r="G1913" s="14">
        <v>6223524</v>
      </c>
      <c r="H1913" s="14" t="s">
        <v>4972</v>
      </c>
      <c r="I1913" s="15">
        <v>571.87</v>
      </c>
      <c r="J1913" s="77">
        <v>2</v>
      </c>
      <c r="K1913" s="92"/>
    </row>
    <row r="1914" spans="1:11" ht="12.5" x14ac:dyDescent="0.25">
      <c r="A1914" s="14" t="s">
        <v>1505</v>
      </c>
      <c r="B1914" s="14" t="s">
        <v>4910</v>
      </c>
      <c r="C1914" s="14"/>
      <c r="D1914" s="16">
        <v>45869</v>
      </c>
      <c r="E1914" s="16">
        <v>45813</v>
      </c>
      <c r="F1914" s="14" t="s">
        <v>4973</v>
      </c>
      <c r="G1914" s="14">
        <v>151653</v>
      </c>
      <c r="H1914" s="14" t="s">
        <v>4915</v>
      </c>
      <c r="I1914" s="15">
        <v>26.15</v>
      </c>
      <c r="J1914" s="77">
        <v>4</v>
      </c>
      <c r="K1914" s="92"/>
    </row>
    <row r="1915" spans="1:11" ht="12.5" x14ac:dyDescent="0.25">
      <c r="A1915" s="14" t="s">
        <v>1505</v>
      </c>
      <c r="B1915" s="14" t="s">
        <v>4910</v>
      </c>
      <c r="C1915" s="14" t="s">
        <v>4974</v>
      </c>
      <c r="D1915" s="16">
        <v>45867</v>
      </c>
      <c r="E1915" s="16">
        <v>45813</v>
      </c>
      <c r="F1915" s="14" t="s">
        <v>4975</v>
      </c>
      <c r="G1915" s="14">
        <v>46787399</v>
      </c>
      <c r="H1915" s="14" t="s">
        <v>4920</v>
      </c>
      <c r="I1915" s="15">
        <v>62.3</v>
      </c>
      <c r="J1915" s="77">
        <v>4</v>
      </c>
      <c r="K1915" s="92"/>
    </row>
    <row r="1916" spans="1:11" ht="12.5" x14ac:dyDescent="0.25">
      <c r="A1916" s="14" t="s">
        <v>1505</v>
      </c>
      <c r="B1916" s="14" t="s">
        <v>4910</v>
      </c>
      <c r="C1916" s="14" t="s">
        <v>4976</v>
      </c>
      <c r="D1916" s="16">
        <v>45873</v>
      </c>
      <c r="E1916" s="16">
        <v>45813</v>
      </c>
      <c r="F1916" s="14" t="s">
        <v>4977</v>
      </c>
      <c r="G1916" s="14">
        <v>40246825</v>
      </c>
      <c r="H1916" s="14" t="s">
        <v>4913</v>
      </c>
      <c r="I1916" s="15">
        <v>1000</v>
      </c>
      <c r="J1916" s="77">
        <v>4</v>
      </c>
      <c r="K1916" s="92"/>
    </row>
    <row r="1917" spans="1:11" ht="12.5" x14ac:dyDescent="0.25">
      <c r="A1917" s="14" t="s">
        <v>1505</v>
      </c>
      <c r="B1917" s="14" t="s">
        <v>4910</v>
      </c>
      <c r="C1917" s="14"/>
      <c r="D1917" s="16">
        <v>45900</v>
      </c>
      <c r="E1917" s="16">
        <v>45813</v>
      </c>
      <c r="F1917" s="14" t="s">
        <v>4978</v>
      </c>
      <c r="G1917" s="14">
        <v>151653</v>
      </c>
      <c r="H1917" s="14" t="s">
        <v>4915</v>
      </c>
      <c r="I1917" s="15">
        <v>17.3</v>
      </c>
      <c r="J1917" s="77">
        <v>4</v>
      </c>
      <c r="K1917" s="92"/>
    </row>
    <row r="1918" spans="1:11" ht="12.5" x14ac:dyDescent="0.25">
      <c r="A1918" s="14" t="s">
        <v>1505</v>
      </c>
      <c r="B1918" s="14" t="s">
        <v>4910</v>
      </c>
      <c r="C1918" s="14" t="s">
        <v>4979</v>
      </c>
      <c r="D1918" s="16">
        <v>45879</v>
      </c>
      <c r="E1918" s="16">
        <v>45813</v>
      </c>
      <c r="F1918" s="14" t="s">
        <v>4980</v>
      </c>
      <c r="G1918" s="14"/>
      <c r="H1918" s="14" t="s">
        <v>4981</v>
      </c>
      <c r="I1918" s="15">
        <v>174.13</v>
      </c>
      <c r="J1918" s="77">
        <v>4</v>
      </c>
      <c r="K1918" s="92"/>
    </row>
    <row r="1919" spans="1:11" ht="12.5" x14ac:dyDescent="0.25">
      <c r="A1919" s="14" t="s">
        <v>1505</v>
      </c>
      <c r="B1919" s="14" t="s">
        <v>4910</v>
      </c>
      <c r="C1919" s="14" t="s">
        <v>4982</v>
      </c>
      <c r="D1919" s="16">
        <v>45879</v>
      </c>
      <c r="E1919" s="16">
        <v>45813</v>
      </c>
      <c r="F1919" s="14" t="s">
        <v>4983</v>
      </c>
      <c r="G1919" s="14"/>
      <c r="H1919" s="14" t="s">
        <v>4981</v>
      </c>
      <c r="I1919" s="15">
        <v>169.65</v>
      </c>
      <c r="J1919" s="77">
        <v>4</v>
      </c>
      <c r="K1919" s="92"/>
    </row>
    <row r="1920" spans="1:11" ht="12.5" x14ac:dyDescent="0.25">
      <c r="A1920" s="14" t="s">
        <v>1505</v>
      </c>
      <c r="B1920" s="14" t="s">
        <v>4910</v>
      </c>
      <c r="C1920" s="14" t="s">
        <v>4984</v>
      </c>
      <c r="D1920" s="16">
        <v>45879</v>
      </c>
      <c r="E1920" s="16">
        <v>45813</v>
      </c>
      <c r="F1920" s="14" t="s">
        <v>4985</v>
      </c>
      <c r="G1920" s="14"/>
      <c r="H1920" s="14" t="s">
        <v>4981</v>
      </c>
      <c r="I1920" s="15">
        <v>322.25</v>
      </c>
      <c r="J1920" s="77">
        <v>4</v>
      </c>
      <c r="K1920" s="92"/>
    </row>
    <row r="1921" spans="1:11" ht="12.5" x14ac:dyDescent="0.25">
      <c r="A1921" s="14" t="s">
        <v>1505</v>
      </c>
      <c r="B1921" s="14" t="s">
        <v>4910</v>
      </c>
      <c r="C1921" s="14" t="s">
        <v>4986</v>
      </c>
      <c r="D1921" s="16">
        <v>45879</v>
      </c>
      <c r="E1921" s="16">
        <v>45813</v>
      </c>
      <c r="F1921" s="14" t="s">
        <v>4987</v>
      </c>
      <c r="G1921" s="14"/>
      <c r="H1921" s="14" t="s">
        <v>4981</v>
      </c>
      <c r="I1921" s="15">
        <v>39.659999999999997</v>
      </c>
      <c r="J1921" s="77">
        <v>4</v>
      </c>
      <c r="K1921" s="92"/>
    </row>
    <row r="1922" spans="1:11" ht="12.5" x14ac:dyDescent="0.25">
      <c r="A1922" s="14" t="s">
        <v>1505</v>
      </c>
      <c r="B1922" s="14" t="s">
        <v>4910</v>
      </c>
      <c r="C1922" s="14" t="s">
        <v>4988</v>
      </c>
      <c r="D1922" s="16">
        <v>45900</v>
      </c>
      <c r="E1922" s="16">
        <v>45813</v>
      </c>
      <c r="F1922" s="14" t="s">
        <v>4989</v>
      </c>
      <c r="G1922" s="14">
        <v>30797047</v>
      </c>
      <c r="H1922" s="14" t="s">
        <v>4990</v>
      </c>
      <c r="I1922" s="15">
        <v>84</v>
      </c>
      <c r="J1922" s="77">
        <v>2</v>
      </c>
      <c r="K1922" s="92"/>
    </row>
    <row r="1923" spans="1:11" ht="12.5" x14ac:dyDescent="0.25">
      <c r="A1923" s="14" t="s">
        <v>1505</v>
      </c>
      <c r="B1923" s="14" t="s">
        <v>4910</v>
      </c>
      <c r="C1923" s="14" t="s">
        <v>4991</v>
      </c>
      <c r="D1923" s="16">
        <v>45904</v>
      </c>
      <c r="E1923" s="16">
        <v>45813</v>
      </c>
      <c r="F1923" s="14" t="s">
        <v>4992</v>
      </c>
      <c r="G1923" s="14">
        <v>40246825</v>
      </c>
      <c r="H1923" s="14" t="s">
        <v>4913</v>
      </c>
      <c r="I1923" s="15">
        <v>1000</v>
      </c>
      <c r="J1923" s="77">
        <v>4</v>
      </c>
      <c r="K1923" s="92"/>
    </row>
    <row r="1924" spans="1:11" ht="12.5" x14ac:dyDescent="0.25">
      <c r="A1924" s="14" t="s">
        <v>1505</v>
      </c>
      <c r="B1924" s="14" t="s">
        <v>4910</v>
      </c>
      <c r="C1924" s="14" t="s">
        <v>4993</v>
      </c>
      <c r="D1924" s="16">
        <v>45917</v>
      </c>
      <c r="E1924" s="16">
        <v>45813</v>
      </c>
      <c r="F1924" s="14" t="s">
        <v>4971</v>
      </c>
      <c r="G1924" s="14">
        <v>6223524</v>
      </c>
      <c r="H1924" s="14" t="s">
        <v>4972</v>
      </c>
      <c r="I1924" s="15">
        <v>227.3</v>
      </c>
      <c r="J1924" s="77">
        <v>2</v>
      </c>
      <c r="K1924" s="92"/>
    </row>
    <row r="1925" spans="1:11" ht="12.5" x14ac:dyDescent="0.25">
      <c r="A1925" s="14" t="s">
        <v>1505</v>
      </c>
      <c r="B1925" s="14" t="s">
        <v>4910</v>
      </c>
      <c r="C1925" s="14" t="s">
        <v>4994</v>
      </c>
      <c r="D1925" s="16">
        <v>45929</v>
      </c>
      <c r="E1925" s="16">
        <v>45813</v>
      </c>
      <c r="F1925" s="14" t="s">
        <v>4995</v>
      </c>
      <c r="G1925" s="14">
        <v>47511940</v>
      </c>
      <c r="H1925" s="14" t="s">
        <v>4996</v>
      </c>
      <c r="I1925" s="15">
        <v>1050</v>
      </c>
      <c r="J1925" s="77">
        <v>2</v>
      </c>
      <c r="K1925" s="92"/>
    </row>
    <row r="1926" spans="1:11" ht="12.5" x14ac:dyDescent="0.25">
      <c r="A1926" s="14" t="s">
        <v>1505</v>
      </c>
      <c r="B1926" s="14" t="s">
        <v>4910</v>
      </c>
      <c r="C1926" s="14" t="s">
        <v>4997</v>
      </c>
      <c r="D1926" s="16">
        <v>45927</v>
      </c>
      <c r="E1926" s="16">
        <v>45813</v>
      </c>
      <c r="F1926" s="14" t="s">
        <v>4995</v>
      </c>
      <c r="G1926" s="14">
        <v>1632</v>
      </c>
      <c r="H1926" s="14" t="s">
        <v>4998</v>
      </c>
      <c r="I1926" s="15">
        <v>993.75</v>
      </c>
      <c r="J1926" s="77">
        <v>2</v>
      </c>
      <c r="K1926" s="92"/>
    </row>
    <row r="1927" spans="1:11" ht="30" x14ac:dyDescent="0.25">
      <c r="A1927" s="14" t="s">
        <v>1505</v>
      </c>
      <c r="B1927" s="14" t="s">
        <v>4910</v>
      </c>
      <c r="C1927" s="14"/>
      <c r="D1927" s="16"/>
      <c r="E1927" s="16"/>
      <c r="F1927" s="14" t="s">
        <v>4999</v>
      </c>
      <c r="G1927" s="14" t="s">
        <v>4862</v>
      </c>
      <c r="H1927" s="14" t="s">
        <v>4863</v>
      </c>
      <c r="I1927" s="15"/>
      <c r="J1927" s="77"/>
      <c r="K1927" s="92"/>
    </row>
    <row r="1928" spans="1:11" ht="12.5" x14ac:dyDescent="0.25">
      <c r="A1928" s="14" t="s">
        <v>1505</v>
      </c>
      <c r="B1928" s="14" t="s">
        <v>4910</v>
      </c>
      <c r="C1928" s="14" t="s">
        <v>5000</v>
      </c>
      <c r="D1928" s="16">
        <v>45769</v>
      </c>
      <c r="E1928" s="16">
        <v>45775</v>
      </c>
      <c r="F1928" s="14" t="s">
        <v>5001</v>
      </c>
      <c r="G1928" s="14">
        <v>6223524</v>
      </c>
      <c r="H1928" s="14" t="s">
        <v>1528</v>
      </c>
      <c r="I1928" s="15">
        <v>3500</v>
      </c>
      <c r="J1928" s="77">
        <v>2</v>
      </c>
      <c r="K1928" s="92"/>
    </row>
    <row r="1929" spans="1:11" ht="12.5" x14ac:dyDescent="0.25">
      <c r="A1929" s="14" t="s">
        <v>1505</v>
      </c>
      <c r="B1929" s="14" t="s">
        <v>4910</v>
      </c>
      <c r="C1929" s="14" t="s">
        <v>5000</v>
      </c>
      <c r="D1929" s="16">
        <v>45776</v>
      </c>
      <c r="E1929" s="16">
        <v>45775</v>
      </c>
      <c r="F1929" s="14" t="s">
        <v>5001</v>
      </c>
      <c r="G1929" s="14">
        <v>6223524</v>
      </c>
      <c r="H1929" s="14" t="s">
        <v>1528</v>
      </c>
      <c r="I1929" s="15">
        <v>500</v>
      </c>
      <c r="J1929" s="77">
        <v>2</v>
      </c>
      <c r="K1929" s="92"/>
    </row>
    <row r="1930" spans="1:11" ht="20" x14ac:dyDescent="0.25">
      <c r="A1930" s="14" t="s">
        <v>1505</v>
      </c>
      <c r="B1930" s="14" t="s">
        <v>4910</v>
      </c>
      <c r="C1930" s="14"/>
      <c r="D1930" s="16"/>
      <c r="E1930" s="16"/>
      <c r="F1930" s="14" t="s">
        <v>5002</v>
      </c>
      <c r="G1930" s="14" t="s">
        <v>4862</v>
      </c>
      <c r="H1930" s="14" t="s">
        <v>4863</v>
      </c>
      <c r="I1930" s="15"/>
      <c r="J1930" s="77"/>
      <c r="K1930" s="92"/>
    </row>
    <row r="1931" spans="1:11" ht="12.5" x14ac:dyDescent="0.25">
      <c r="A1931" s="14" t="s">
        <v>1505</v>
      </c>
      <c r="B1931" s="14" t="s">
        <v>4910</v>
      </c>
      <c r="C1931" s="14" t="s">
        <v>3443</v>
      </c>
      <c r="D1931" s="16">
        <v>45736</v>
      </c>
      <c r="E1931" s="16">
        <v>45722</v>
      </c>
      <c r="F1931" s="14" t="s">
        <v>5003</v>
      </c>
      <c r="G1931" s="14">
        <v>55485243</v>
      </c>
      <c r="H1931" s="14" t="s">
        <v>4942</v>
      </c>
      <c r="I1931" s="15">
        <v>1250</v>
      </c>
      <c r="J1931" s="77">
        <v>2</v>
      </c>
      <c r="K1931" s="92"/>
    </row>
    <row r="1932" spans="1:11" ht="12.5" x14ac:dyDescent="0.25">
      <c r="A1932" s="14" t="s">
        <v>1505</v>
      </c>
      <c r="B1932" s="14" t="s">
        <v>4910</v>
      </c>
      <c r="C1932" s="14" t="s">
        <v>3438</v>
      </c>
      <c r="D1932" s="16">
        <v>45736</v>
      </c>
      <c r="E1932" s="16">
        <v>45722</v>
      </c>
      <c r="F1932" s="14" t="s">
        <v>5004</v>
      </c>
      <c r="G1932" s="14">
        <v>55485243</v>
      </c>
      <c r="H1932" s="14" t="s">
        <v>4942</v>
      </c>
      <c r="I1932" s="15">
        <v>1250</v>
      </c>
      <c r="J1932" s="77">
        <v>2</v>
      </c>
      <c r="K1932" s="92"/>
    </row>
    <row r="1933" spans="1:11" ht="12.5" x14ac:dyDescent="0.25">
      <c r="A1933" s="14" t="s">
        <v>1505</v>
      </c>
      <c r="B1933" s="14" t="s">
        <v>4910</v>
      </c>
      <c r="C1933" s="14" t="s">
        <v>3441</v>
      </c>
      <c r="D1933" s="16">
        <v>45749</v>
      </c>
      <c r="E1933" s="16">
        <v>45722</v>
      </c>
      <c r="F1933" s="14" t="s">
        <v>5005</v>
      </c>
      <c r="G1933" s="14">
        <v>55485243</v>
      </c>
      <c r="H1933" s="14" t="s">
        <v>4942</v>
      </c>
      <c r="I1933" s="15">
        <v>1250</v>
      </c>
      <c r="J1933" s="77">
        <v>2</v>
      </c>
      <c r="K1933" s="92"/>
    </row>
    <row r="1934" spans="1:11" ht="12.5" x14ac:dyDescent="0.25">
      <c r="A1934" s="14" t="s">
        <v>1505</v>
      </c>
      <c r="B1934" s="14" t="s">
        <v>4910</v>
      </c>
      <c r="C1934" s="14" t="s">
        <v>3746</v>
      </c>
      <c r="D1934" s="16">
        <v>45814</v>
      </c>
      <c r="E1934" s="16">
        <v>45813</v>
      </c>
      <c r="F1934" s="14" t="s">
        <v>5006</v>
      </c>
      <c r="G1934" s="14">
        <v>55485243</v>
      </c>
      <c r="H1934" s="14" t="s">
        <v>4942</v>
      </c>
      <c r="I1934" s="15">
        <v>1250</v>
      </c>
      <c r="J1934" s="77">
        <v>2</v>
      </c>
      <c r="K1934" s="92"/>
    </row>
    <row r="1935" spans="1:11" ht="12.5" x14ac:dyDescent="0.25">
      <c r="A1935" s="14" t="s">
        <v>1505</v>
      </c>
      <c r="B1935" s="14" t="s">
        <v>4910</v>
      </c>
      <c r="C1935" s="14" t="s">
        <v>5007</v>
      </c>
      <c r="D1935" s="16">
        <v>45854</v>
      </c>
      <c r="E1935" s="16">
        <v>45813</v>
      </c>
      <c r="F1935" s="14" t="s">
        <v>5008</v>
      </c>
      <c r="G1935" s="14">
        <v>55485243</v>
      </c>
      <c r="H1935" s="14" t="s">
        <v>4942</v>
      </c>
      <c r="I1935" s="15">
        <v>1250</v>
      </c>
      <c r="J1935" s="77">
        <v>2</v>
      </c>
      <c r="K1935" s="92"/>
    </row>
    <row r="1936" spans="1:11" ht="12.5" x14ac:dyDescent="0.25">
      <c r="A1936" s="14" t="s">
        <v>1505</v>
      </c>
      <c r="B1936" s="14" t="s">
        <v>4910</v>
      </c>
      <c r="C1936" s="14" t="s">
        <v>3445</v>
      </c>
      <c r="D1936" s="16">
        <v>45911</v>
      </c>
      <c r="E1936" s="16">
        <v>45813</v>
      </c>
      <c r="F1936" s="14" t="s">
        <v>5009</v>
      </c>
      <c r="G1936" s="14">
        <v>55485243</v>
      </c>
      <c r="H1936" s="14" t="s">
        <v>4942</v>
      </c>
      <c r="I1936" s="15">
        <v>1250</v>
      </c>
      <c r="J1936" s="77">
        <v>2</v>
      </c>
      <c r="K1936" s="92"/>
    </row>
    <row r="1937" spans="1:11" ht="20" x14ac:dyDescent="0.25">
      <c r="A1937" s="14" t="s">
        <v>1505</v>
      </c>
      <c r="B1937" s="14" t="s">
        <v>5010</v>
      </c>
      <c r="C1937" s="14"/>
      <c r="D1937" s="16"/>
      <c r="E1937" s="16"/>
      <c r="F1937" s="14" t="s">
        <v>5011</v>
      </c>
      <c r="G1937" s="14" t="s">
        <v>5012</v>
      </c>
      <c r="H1937" s="14" t="s">
        <v>5013</v>
      </c>
      <c r="I1937" s="15"/>
      <c r="J1937" s="77"/>
      <c r="K1937" s="92"/>
    </row>
    <row r="1938" spans="1:11" ht="12.5" x14ac:dyDescent="0.25">
      <c r="A1938" s="14" t="s">
        <v>1505</v>
      </c>
      <c r="B1938" s="14" t="s">
        <v>5010</v>
      </c>
      <c r="C1938" s="14" t="s">
        <v>5014</v>
      </c>
      <c r="D1938" s="16">
        <v>45678</v>
      </c>
      <c r="E1938" s="16">
        <v>45706</v>
      </c>
      <c r="F1938" s="14" t="s">
        <v>5015</v>
      </c>
      <c r="G1938" s="14">
        <v>36631124</v>
      </c>
      <c r="H1938" s="14" t="s">
        <v>4955</v>
      </c>
      <c r="I1938" s="15">
        <v>4.7</v>
      </c>
      <c r="J1938" s="77">
        <v>4</v>
      </c>
      <c r="K1938" s="92"/>
    </row>
    <row r="1939" spans="1:11" ht="12.5" x14ac:dyDescent="0.25">
      <c r="A1939" s="14" t="s">
        <v>1505</v>
      </c>
      <c r="B1939" s="14" t="s">
        <v>5010</v>
      </c>
      <c r="C1939" s="14" t="s">
        <v>5016</v>
      </c>
      <c r="D1939" s="16">
        <v>45685</v>
      </c>
      <c r="E1939" s="16">
        <v>45706</v>
      </c>
      <c r="F1939" s="14" t="s">
        <v>5017</v>
      </c>
      <c r="G1939" s="14">
        <v>35896205</v>
      </c>
      <c r="H1939" s="14" t="s">
        <v>5018</v>
      </c>
      <c r="I1939" s="15">
        <v>116.8</v>
      </c>
      <c r="J1939" s="77">
        <v>4</v>
      </c>
      <c r="K1939" s="92"/>
    </row>
    <row r="1940" spans="1:11" ht="12.5" x14ac:dyDescent="0.25">
      <c r="A1940" s="14" t="s">
        <v>1505</v>
      </c>
      <c r="B1940" s="14" t="s">
        <v>5010</v>
      </c>
      <c r="C1940" s="14" t="s">
        <v>5019</v>
      </c>
      <c r="D1940" s="16">
        <v>45685</v>
      </c>
      <c r="E1940" s="16">
        <v>45706</v>
      </c>
      <c r="F1940" s="14" t="s">
        <v>5020</v>
      </c>
      <c r="G1940" s="14">
        <v>0</v>
      </c>
      <c r="H1940" s="14" t="s">
        <v>5021</v>
      </c>
      <c r="I1940" s="15">
        <v>42.4</v>
      </c>
      <c r="J1940" s="77">
        <v>4</v>
      </c>
      <c r="K1940" s="92"/>
    </row>
    <row r="1941" spans="1:11" ht="12.5" x14ac:dyDescent="0.25">
      <c r="A1941" s="14" t="s">
        <v>1505</v>
      </c>
      <c r="B1941" s="14" t="s">
        <v>5010</v>
      </c>
      <c r="C1941" s="14" t="s">
        <v>5022</v>
      </c>
      <c r="D1941" s="16">
        <v>45685</v>
      </c>
      <c r="E1941" s="16">
        <v>45706</v>
      </c>
      <c r="F1941" s="14" t="s">
        <v>5020</v>
      </c>
      <c r="G1941" s="14">
        <v>0</v>
      </c>
      <c r="H1941" s="14" t="s">
        <v>5023</v>
      </c>
      <c r="I1941" s="15">
        <v>49.8</v>
      </c>
      <c r="J1941" s="77">
        <v>4</v>
      </c>
      <c r="K1941" s="92"/>
    </row>
    <row r="1942" spans="1:11" ht="12.5" x14ac:dyDescent="0.25">
      <c r="A1942" s="14" t="s">
        <v>1505</v>
      </c>
      <c r="B1942" s="14" t="s">
        <v>5010</v>
      </c>
      <c r="C1942" s="14" t="s">
        <v>5024</v>
      </c>
      <c r="D1942" s="16">
        <v>45734</v>
      </c>
      <c r="E1942" s="16">
        <v>45706</v>
      </c>
      <c r="F1942" s="14" t="s">
        <v>5025</v>
      </c>
      <c r="G1942" s="14">
        <v>647861</v>
      </c>
      <c r="H1942" s="14" t="s">
        <v>5026</v>
      </c>
      <c r="I1942" s="15">
        <v>201</v>
      </c>
      <c r="J1942" s="77">
        <v>4</v>
      </c>
      <c r="K1942" s="92"/>
    </row>
    <row r="1943" spans="1:11" ht="12.5" x14ac:dyDescent="0.25">
      <c r="A1943" s="14" t="s">
        <v>1505</v>
      </c>
      <c r="B1943" s="14" t="s">
        <v>5010</v>
      </c>
      <c r="C1943" s="14" t="s">
        <v>5027</v>
      </c>
      <c r="D1943" s="16">
        <v>45706</v>
      </c>
      <c r="E1943" s="16">
        <v>45706</v>
      </c>
      <c r="F1943" s="14" t="s">
        <v>5028</v>
      </c>
      <c r="G1943" s="14">
        <v>54519233</v>
      </c>
      <c r="H1943" s="14" t="s">
        <v>5029</v>
      </c>
      <c r="I1943" s="15">
        <v>73.900000000000006</v>
      </c>
      <c r="J1943" s="77">
        <v>4</v>
      </c>
      <c r="K1943" s="92"/>
    </row>
    <row r="1944" spans="1:11" ht="12.5" x14ac:dyDescent="0.25">
      <c r="A1944" s="14" t="s">
        <v>1505</v>
      </c>
      <c r="B1944" s="14" t="s">
        <v>5010</v>
      </c>
      <c r="C1944" s="14" t="s">
        <v>5030</v>
      </c>
      <c r="D1944" s="16">
        <v>45734</v>
      </c>
      <c r="E1944" s="16">
        <v>45706</v>
      </c>
      <c r="F1944" s="14" t="s">
        <v>5031</v>
      </c>
      <c r="G1944" s="14">
        <v>37059831</v>
      </c>
      <c r="H1944" s="14" t="s">
        <v>5032</v>
      </c>
      <c r="I1944" s="15">
        <v>216</v>
      </c>
      <c r="J1944" s="77">
        <v>4</v>
      </c>
      <c r="K1944" s="92"/>
    </row>
    <row r="1945" spans="1:11" ht="12.5" x14ac:dyDescent="0.25">
      <c r="A1945" s="14" t="s">
        <v>1505</v>
      </c>
      <c r="B1945" s="14" t="s">
        <v>5010</v>
      </c>
      <c r="C1945" s="14" t="s">
        <v>5033</v>
      </c>
      <c r="D1945" s="16">
        <v>45734</v>
      </c>
      <c r="E1945" s="16">
        <v>45706</v>
      </c>
      <c r="F1945" s="14" t="s">
        <v>5031</v>
      </c>
      <c r="G1945" s="14">
        <v>35793783</v>
      </c>
      <c r="H1945" s="14" t="s">
        <v>5034</v>
      </c>
      <c r="I1945" s="15">
        <v>25.75</v>
      </c>
      <c r="J1945" s="77">
        <v>4</v>
      </c>
      <c r="K1945" s="92"/>
    </row>
    <row r="1946" spans="1:11" ht="12.5" x14ac:dyDescent="0.25">
      <c r="A1946" s="14" t="s">
        <v>1505</v>
      </c>
      <c r="B1946" s="14" t="s">
        <v>5010</v>
      </c>
      <c r="C1946" s="14" t="s">
        <v>5035</v>
      </c>
      <c r="D1946" s="16">
        <v>45734</v>
      </c>
      <c r="E1946" s="16">
        <v>45706</v>
      </c>
      <c r="F1946" s="14" t="s">
        <v>5036</v>
      </c>
      <c r="G1946" s="14">
        <v>0</v>
      </c>
      <c r="H1946" s="14" t="s">
        <v>5037</v>
      </c>
      <c r="I1946" s="15">
        <v>139.80000000000001</v>
      </c>
      <c r="J1946" s="77">
        <v>4</v>
      </c>
      <c r="K1946" s="92"/>
    </row>
    <row r="1947" spans="1:11" ht="12.5" x14ac:dyDescent="0.25">
      <c r="A1947" s="14" t="s">
        <v>1505</v>
      </c>
      <c r="B1947" s="14" t="s">
        <v>5010</v>
      </c>
      <c r="C1947" s="14" t="s">
        <v>5038</v>
      </c>
      <c r="D1947" s="16">
        <v>45734</v>
      </c>
      <c r="E1947" s="16">
        <v>45706</v>
      </c>
      <c r="F1947" s="14" t="s">
        <v>5036</v>
      </c>
      <c r="G1947" s="14">
        <v>0</v>
      </c>
      <c r="H1947" s="14" t="s">
        <v>5023</v>
      </c>
      <c r="I1947" s="15">
        <v>77</v>
      </c>
      <c r="J1947" s="77">
        <v>4</v>
      </c>
      <c r="K1947" s="92"/>
    </row>
    <row r="1948" spans="1:11" ht="12.5" x14ac:dyDescent="0.25">
      <c r="A1948" s="14" t="s">
        <v>1505</v>
      </c>
      <c r="B1948" s="14" t="s">
        <v>5010</v>
      </c>
      <c r="C1948" s="14" t="s">
        <v>5039</v>
      </c>
      <c r="D1948" s="16">
        <v>45734</v>
      </c>
      <c r="E1948" s="16">
        <v>45706</v>
      </c>
      <c r="F1948" s="14" t="s">
        <v>5036</v>
      </c>
      <c r="G1948" s="14">
        <v>0</v>
      </c>
      <c r="H1948" s="14" t="s">
        <v>5040</v>
      </c>
      <c r="I1948" s="15">
        <v>37.1</v>
      </c>
      <c r="J1948" s="77">
        <v>4</v>
      </c>
      <c r="K1948" s="92"/>
    </row>
    <row r="1949" spans="1:11" ht="12.5" x14ac:dyDescent="0.25">
      <c r="A1949" s="14" t="s">
        <v>1505</v>
      </c>
      <c r="B1949" s="14" t="s">
        <v>5010</v>
      </c>
      <c r="C1949" s="14" t="s">
        <v>5041</v>
      </c>
      <c r="D1949" s="16">
        <v>45734</v>
      </c>
      <c r="E1949" s="16">
        <v>45706</v>
      </c>
      <c r="F1949" s="14" t="s">
        <v>5036</v>
      </c>
      <c r="G1949" s="14">
        <v>0</v>
      </c>
      <c r="H1949" s="14" t="s">
        <v>5042</v>
      </c>
      <c r="I1949" s="15">
        <v>16.399999999999999</v>
      </c>
      <c r="J1949" s="77">
        <v>4</v>
      </c>
      <c r="K1949" s="92"/>
    </row>
    <row r="1950" spans="1:11" ht="12.5" x14ac:dyDescent="0.25">
      <c r="A1950" s="14" t="s">
        <v>1505</v>
      </c>
      <c r="B1950" s="14" t="s">
        <v>5010</v>
      </c>
      <c r="C1950" s="14" t="s">
        <v>5043</v>
      </c>
      <c r="D1950" s="16">
        <v>45741</v>
      </c>
      <c r="E1950" s="16">
        <v>45706</v>
      </c>
      <c r="F1950" s="14" t="s">
        <v>5015</v>
      </c>
      <c r="G1950" s="14">
        <v>36631124</v>
      </c>
      <c r="H1950" s="14" t="s">
        <v>4955</v>
      </c>
      <c r="I1950" s="15">
        <v>4.4000000000000004</v>
      </c>
      <c r="J1950" s="77">
        <v>4</v>
      </c>
      <c r="K1950" s="92"/>
    </row>
    <row r="1951" spans="1:11" ht="12.5" x14ac:dyDescent="0.25">
      <c r="A1951" s="14" t="s">
        <v>1505</v>
      </c>
      <c r="B1951" s="14" t="s">
        <v>5010</v>
      </c>
      <c r="C1951" s="14" t="s">
        <v>5044</v>
      </c>
      <c r="D1951" s="16">
        <v>45742</v>
      </c>
      <c r="E1951" s="16">
        <v>45706</v>
      </c>
      <c r="F1951" s="14" t="s">
        <v>5045</v>
      </c>
      <c r="G1951" s="14">
        <v>31347037</v>
      </c>
      <c r="H1951" s="14" t="s">
        <v>5046</v>
      </c>
      <c r="I1951" s="15">
        <v>20.5</v>
      </c>
      <c r="J1951" s="77">
        <v>4</v>
      </c>
      <c r="K1951" s="92"/>
    </row>
    <row r="1952" spans="1:11" ht="12.5" x14ac:dyDescent="0.25">
      <c r="A1952" s="14" t="s">
        <v>1505</v>
      </c>
      <c r="B1952" s="14" t="s">
        <v>5010</v>
      </c>
      <c r="C1952" s="14" t="s">
        <v>5047</v>
      </c>
      <c r="D1952" s="16">
        <v>45743</v>
      </c>
      <c r="E1952" s="16">
        <v>45706</v>
      </c>
      <c r="F1952" s="14" t="s">
        <v>5045</v>
      </c>
      <c r="G1952" s="14">
        <v>47410809</v>
      </c>
      <c r="H1952" s="14" t="s">
        <v>5048</v>
      </c>
      <c r="I1952" s="15">
        <v>22.1</v>
      </c>
      <c r="J1952" s="77">
        <v>4</v>
      </c>
      <c r="K1952" s="92"/>
    </row>
    <row r="1953" spans="1:11" ht="12.5" x14ac:dyDescent="0.25">
      <c r="A1953" s="14" t="s">
        <v>1505</v>
      </c>
      <c r="B1953" s="14" t="s">
        <v>5010</v>
      </c>
      <c r="C1953" s="14" t="s">
        <v>5049</v>
      </c>
      <c r="D1953" s="16">
        <v>45686</v>
      </c>
      <c r="E1953" s="16">
        <v>45706</v>
      </c>
      <c r="F1953" s="14" t="s">
        <v>5050</v>
      </c>
      <c r="G1953" s="14">
        <v>35697270</v>
      </c>
      <c r="H1953" s="14" t="s">
        <v>5051</v>
      </c>
      <c r="I1953" s="15">
        <v>1.06</v>
      </c>
      <c r="J1953" s="77">
        <v>4</v>
      </c>
      <c r="K1953" s="92"/>
    </row>
    <row r="1954" spans="1:11" ht="12.5" x14ac:dyDescent="0.25">
      <c r="A1954" s="14" t="s">
        <v>1505</v>
      </c>
      <c r="B1954" s="14" t="s">
        <v>5010</v>
      </c>
      <c r="C1954" s="14" t="s">
        <v>5052</v>
      </c>
      <c r="D1954" s="16">
        <v>45686</v>
      </c>
      <c r="E1954" s="16">
        <v>45706</v>
      </c>
      <c r="F1954" s="14" t="s">
        <v>5053</v>
      </c>
      <c r="G1954" s="14">
        <v>35697270</v>
      </c>
      <c r="H1954" s="14" t="s">
        <v>5051</v>
      </c>
      <c r="I1954" s="15">
        <v>23.64</v>
      </c>
      <c r="J1954" s="77">
        <v>4</v>
      </c>
      <c r="K1954" s="92"/>
    </row>
    <row r="1955" spans="1:11" ht="12.5" x14ac:dyDescent="0.25">
      <c r="A1955" s="14" t="s">
        <v>1505</v>
      </c>
      <c r="B1955" s="14" t="s">
        <v>5010</v>
      </c>
      <c r="C1955" s="14" t="s">
        <v>5054</v>
      </c>
      <c r="D1955" s="16">
        <v>45691</v>
      </c>
      <c r="E1955" s="16">
        <v>45706</v>
      </c>
      <c r="F1955" s="14" t="s">
        <v>5055</v>
      </c>
      <c r="G1955" s="14">
        <v>687308</v>
      </c>
      <c r="H1955" s="14" t="s">
        <v>5056</v>
      </c>
      <c r="I1955" s="15">
        <v>170.4</v>
      </c>
      <c r="J1955" s="77">
        <v>4</v>
      </c>
      <c r="K1955" s="92"/>
    </row>
    <row r="1956" spans="1:11" ht="12.5" x14ac:dyDescent="0.25">
      <c r="A1956" s="14" t="s">
        <v>1505</v>
      </c>
      <c r="B1956" s="14" t="s">
        <v>5010</v>
      </c>
      <c r="C1956" s="14" t="s">
        <v>5057</v>
      </c>
      <c r="D1956" s="16">
        <v>45699</v>
      </c>
      <c r="E1956" s="16">
        <v>45706</v>
      </c>
      <c r="F1956" s="14" t="s">
        <v>5058</v>
      </c>
      <c r="G1956" s="14">
        <v>0</v>
      </c>
      <c r="H1956" s="14" t="s">
        <v>5059</v>
      </c>
      <c r="I1956" s="15">
        <v>58.55</v>
      </c>
      <c r="J1956" s="77">
        <v>4</v>
      </c>
      <c r="K1956" s="92"/>
    </row>
    <row r="1957" spans="1:11" ht="12.5" x14ac:dyDescent="0.25">
      <c r="A1957" s="14" t="s">
        <v>1505</v>
      </c>
      <c r="B1957" s="14" t="s">
        <v>5010</v>
      </c>
      <c r="C1957" s="14" t="s">
        <v>3760</v>
      </c>
      <c r="D1957" s="16">
        <v>45699</v>
      </c>
      <c r="E1957" s="16">
        <v>45706</v>
      </c>
      <c r="F1957" s="14" t="s">
        <v>5060</v>
      </c>
      <c r="G1957" s="14">
        <v>0</v>
      </c>
      <c r="H1957" s="14" t="s">
        <v>5061</v>
      </c>
      <c r="I1957" s="15">
        <v>792.12</v>
      </c>
      <c r="J1957" s="77">
        <v>4</v>
      </c>
      <c r="K1957" s="92"/>
    </row>
    <row r="1958" spans="1:11" ht="12.5" x14ac:dyDescent="0.25">
      <c r="A1958" s="14" t="s">
        <v>1505</v>
      </c>
      <c r="B1958" s="14" t="s">
        <v>5010</v>
      </c>
      <c r="C1958" s="14" t="s">
        <v>5062</v>
      </c>
      <c r="D1958" s="16">
        <v>45699</v>
      </c>
      <c r="E1958" s="16">
        <v>45706</v>
      </c>
      <c r="F1958" s="14" t="s">
        <v>5063</v>
      </c>
      <c r="G1958" s="14">
        <v>0</v>
      </c>
      <c r="H1958" s="14" t="s">
        <v>5064</v>
      </c>
      <c r="I1958" s="15">
        <v>314.61</v>
      </c>
      <c r="J1958" s="77">
        <v>4</v>
      </c>
      <c r="K1958" s="92"/>
    </row>
    <row r="1959" spans="1:11" ht="12.5" x14ac:dyDescent="0.25">
      <c r="A1959" s="14" t="s">
        <v>1505</v>
      </c>
      <c r="B1959" s="14" t="s">
        <v>5010</v>
      </c>
      <c r="C1959" s="14" t="s">
        <v>5012</v>
      </c>
      <c r="D1959" s="16">
        <v>45699</v>
      </c>
      <c r="E1959" s="16">
        <v>45706</v>
      </c>
      <c r="F1959" s="14" t="s">
        <v>5065</v>
      </c>
      <c r="G1959" s="14">
        <v>0</v>
      </c>
      <c r="H1959" s="14" t="s">
        <v>5066</v>
      </c>
      <c r="I1959" s="15">
        <v>136.41</v>
      </c>
      <c r="J1959" s="77">
        <v>4</v>
      </c>
      <c r="K1959" s="92"/>
    </row>
    <row r="1960" spans="1:11" ht="12.5" x14ac:dyDescent="0.25">
      <c r="A1960" s="14" t="s">
        <v>1505</v>
      </c>
      <c r="B1960" s="14" t="s">
        <v>5010</v>
      </c>
      <c r="C1960" s="14" t="s">
        <v>4436</v>
      </c>
      <c r="D1960" s="16">
        <v>45709</v>
      </c>
      <c r="E1960" s="16">
        <v>45706</v>
      </c>
      <c r="F1960" s="14" t="s">
        <v>5067</v>
      </c>
      <c r="G1960" s="14">
        <v>47385821</v>
      </c>
      <c r="H1960" s="14" t="s">
        <v>5068</v>
      </c>
      <c r="I1960" s="15">
        <v>235.9</v>
      </c>
      <c r="J1960" s="77">
        <v>4</v>
      </c>
      <c r="K1960" s="92"/>
    </row>
    <row r="1961" spans="1:11" ht="12.5" x14ac:dyDescent="0.25">
      <c r="A1961" s="14" t="s">
        <v>1505</v>
      </c>
      <c r="B1961" s="14" t="s">
        <v>5010</v>
      </c>
      <c r="C1961" s="14" t="s">
        <v>5069</v>
      </c>
      <c r="D1961" s="16">
        <v>45715</v>
      </c>
      <c r="E1961" s="16">
        <v>45706</v>
      </c>
      <c r="F1961" s="14" t="s">
        <v>5070</v>
      </c>
      <c r="G1961" s="14">
        <v>35697270</v>
      </c>
      <c r="H1961" s="14" t="s">
        <v>5051</v>
      </c>
      <c r="I1961" s="15">
        <v>1.0900000000000001</v>
      </c>
      <c r="J1961" s="77">
        <v>4</v>
      </c>
      <c r="K1961" s="92"/>
    </row>
    <row r="1962" spans="1:11" ht="12.5" x14ac:dyDescent="0.25">
      <c r="A1962" s="14" t="s">
        <v>1505</v>
      </c>
      <c r="B1962" s="14" t="s">
        <v>5010</v>
      </c>
      <c r="C1962" s="14" t="s">
        <v>5071</v>
      </c>
      <c r="D1962" s="16">
        <v>45715</v>
      </c>
      <c r="E1962" s="16">
        <v>45706</v>
      </c>
      <c r="F1962" s="14" t="s">
        <v>5072</v>
      </c>
      <c r="G1962" s="14">
        <v>35697270</v>
      </c>
      <c r="H1962" s="14" t="s">
        <v>5051</v>
      </c>
      <c r="I1962" s="15">
        <v>23.58</v>
      </c>
      <c r="J1962" s="77">
        <v>4</v>
      </c>
      <c r="K1962" s="92"/>
    </row>
    <row r="1963" spans="1:11" ht="12.5" x14ac:dyDescent="0.25">
      <c r="A1963" s="14" t="s">
        <v>1505</v>
      </c>
      <c r="B1963" s="14" t="s">
        <v>5010</v>
      </c>
      <c r="C1963" s="14" t="s">
        <v>5073</v>
      </c>
      <c r="D1963" s="16">
        <v>45720</v>
      </c>
      <c r="E1963" s="16">
        <v>45706</v>
      </c>
      <c r="F1963" s="14" t="s">
        <v>5074</v>
      </c>
      <c r="G1963" s="14">
        <v>687308</v>
      </c>
      <c r="H1963" s="14" t="s">
        <v>5056</v>
      </c>
      <c r="I1963" s="15">
        <v>170.4</v>
      </c>
      <c r="J1963" s="77">
        <v>4</v>
      </c>
      <c r="K1963" s="92"/>
    </row>
    <row r="1964" spans="1:11" ht="12.5" x14ac:dyDescent="0.25">
      <c r="A1964" s="14" t="s">
        <v>1505</v>
      </c>
      <c r="B1964" s="14" t="s">
        <v>5010</v>
      </c>
      <c r="C1964" s="14" t="s">
        <v>5075</v>
      </c>
      <c r="D1964" s="16">
        <v>45720</v>
      </c>
      <c r="E1964" s="16">
        <v>45706</v>
      </c>
      <c r="F1964" s="14" t="s">
        <v>5076</v>
      </c>
      <c r="G1964" s="14">
        <v>41385098</v>
      </c>
      <c r="H1964" s="14" t="s">
        <v>5077</v>
      </c>
      <c r="I1964" s="15">
        <v>44</v>
      </c>
      <c r="J1964" s="77">
        <v>4</v>
      </c>
      <c r="K1964" s="92"/>
    </row>
    <row r="1965" spans="1:11" ht="12.5" x14ac:dyDescent="0.25">
      <c r="A1965" s="14" t="s">
        <v>1505</v>
      </c>
      <c r="B1965" s="14" t="s">
        <v>5010</v>
      </c>
      <c r="C1965" s="14" t="s">
        <v>5078</v>
      </c>
      <c r="D1965" s="16">
        <v>45723</v>
      </c>
      <c r="E1965" s="16">
        <v>45706</v>
      </c>
      <c r="F1965" s="14" t="s">
        <v>5079</v>
      </c>
      <c r="G1965" s="14">
        <v>35697270</v>
      </c>
      <c r="H1965" s="14" t="s">
        <v>5080</v>
      </c>
      <c r="I1965" s="15">
        <v>169</v>
      </c>
      <c r="J1965" s="77">
        <v>4</v>
      </c>
      <c r="K1965" s="92"/>
    </row>
    <row r="1966" spans="1:11" ht="12.5" x14ac:dyDescent="0.25">
      <c r="A1966" s="14" t="s">
        <v>1505</v>
      </c>
      <c r="B1966" s="14" t="s">
        <v>5010</v>
      </c>
      <c r="C1966" s="14" t="s">
        <v>3873</v>
      </c>
      <c r="D1966" s="16">
        <v>45727</v>
      </c>
      <c r="E1966" s="16">
        <v>45706</v>
      </c>
      <c r="F1966" s="14" t="s">
        <v>5081</v>
      </c>
      <c r="G1966" s="14">
        <v>0</v>
      </c>
      <c r="H1966" s="14" t="s">
        <v>5059</v>
      </c>
      <c r="I1966" s="15">
        <v>56.99</v>
      </c>
      <c r="J1966" s="77">
        <v>4</v>
      </c>
      <c r="K1966" s="92"/>
    </row>
    <row r="1967" spans="1:11" ht="12.5" x14ac:dyDescent="0.25">
      <c r="A1967" s="14" t="s">
        <v>1505</v>
      </c>
      <c r="B1967" s="14" t="s">
        <v>5010</v>
      </c>
      <c r="C1967" s="14" t="s">
        <v>3630</v>
      </c>
      <c r="D1967" s="16">
        <v>45727</v>
      </c>
      <c r="E1967" s="16">
        <v>45706</v>
      </c>
      <c r="F1967" s="14" t="s">
        <v>5082</v>
      </c>
      <c r="G1967" s="14">
        <v>0</v>
      </c>
      <c r="H1967" s="14" t="s">
        <v>5061</v>
      </c>
      <c r="I1967" s="15">
        <v>801.21</v>
      </c>
      <c r="J1967" s="77">
        <v>4</v>
      </c>
      <c r="K1967" s="92"/>
    </row>
    <row r="1968" spans="1:11" ht="12.5" x14ac:dyDescent="0.25">
      <c r="A1968" s="14" t="s">
        <v>1505</v>
      </c>
      <c r="B1968" s="14" t="s">
        <v>5010</v>
      </c>
      <c r="C1968" s="14" t="s">
        <v>5012</v>
      </c>
      <c r="D1968" s="16">
        <v>45727</v>
      </c>
      <c r="E1968" s="16">
        <v>45706</v>
      </c>
      <c r="F1968" s="14" t="s">
        <v>5083</v>
      </c>
      <c r="G1968" s="14">
        <v>0</v>
      </c>
      <c r="H1968" s="14" t="s">
        <v>5066</v>
      </c>
      <c r="I1968" s="15">
        <v>135</v>
      </c>
      <c r="J1968" s="77">
        <v>4</v>
      </c>
      <c r="K1968" s="92"/>
    </row>
    <row r="1969" spans="1:11" ht="12.5" x14ac:dyDescent="0.25">
      <c r="A1969" s="14" t="s">
        <v>1505</v>
      </c>
      <c r="B1969" s="14" t="s">
        <v>5010</v>
      </c>
      <c r="C1969" s="14" t="s">
        <v>5062</v>
      </c>
      <c r="D1969" s="16">
        <v>45727</v>
      </c>
      <c r="E1969" s="16">
        <v>45706</v>
      </c>
      <c r="F1969" s="14" t="s">
        <v>5084</v>
      </c>
      <c r="G1969" s="14">
        <v>0</v>
      </c>
      <c r="H1969" s="14" t="s">
        <v>5064</v>
      </c>
      <c r="I1969" s="15">
        <v>311.39999999999998</v>
      </c>
      <c r="J1969" s="77">
        <v>4</v>
      </c>
      <c r="K1969" s="92"/>
    </row>
    <row r="1970" spans="1:11" ht="12.5" x14ac:dyDescent="0.25">
      <c r="A1970" s="14" t="s">
        <v>1505</v>
      </c>
      <c r="B1970" s="14" t="s">
        <v>5010</v>
      </c>
      <c r="C1970" s="14" t="s">
        <v>5085</v>
      </c>
      <c r="D1970" s="16">
        <v>45743</v>
      </c>
      <c r="E1970" s="16">
        <v>45706</v>
      </c>
      <c r="F1970" s="14" t="s">
        <v>5086</v>
      </c>
      <c r="G1970" s="14">
        <v>35697270</v>
      </c>
      <c r="H1970" s="14" t="s">
        <v>5051</v>
      </c>
      <c r="I1970" s="15">
        <v>1.91</v>
      </c>
      <c r="J1970" s="77">
        <v>4</v>
      </c>
      <c r="K1970" s="92"/>
    </row>
    <row r="1971" spans="1:11" ht="12.5" x14ac:dyDescent="0.25">
      <c r="A1971" s="14" t="s">
        <v>1505</v>
      </c>
      <c r="B1971" s="14" t="s">
        <v>5010</v>
      </c>
      <c r="C1971" s="14" t="s">
        <v>5087</v>
      </c>
      <c r="D1971" s="16">
        <v>45743</v>
      </c>
      <c r="E1971" s="16">
        <v>45706</v>
      </c>
      <c r="F1971" s="14" t="s">
        <v>5088</v>
      </c>
      <c r="G1971" s="14">
        <v>35697270</v>
      </c>
      <c r="H1971" s="14" t="s">
        <v>5051</v>
      </c>
      <c r="I1971" s="15">
        <v>45.06</v>
      </c>
      <c r="J1971" s="77">
        <v>4</v>
      </c>
      <c r="K1971" s="92"/>
    </row>
    <row r="1972" spans="1:11" ht="12.5" x14ac:dyDescent="0.25">
      <c r="A1972" s="14" t="s">
        <v>1505</v>
      </c>
      <c r="B1972" s="14" t="s">
        <v>5010</v>
      </c>
      <c r="C1972" s="14" t="s">
        <v>5089</v>
      </c>
      <c r="D1972" s="16">
        <v>45763</v>
      </c>
      <c r="E1972" s="16">
        <v>45706</v>
      </c>
      <c r="F1972" s="14" t="s">
        <v>5015</v>
      </c>
      <c r="G1972" s="14">
        <v>36631124</v>
      </c>
      <c r="H1972" s="14" t="s">
        <v>4955</v>
      </c>
      <c r="I1972" s="15">
        <v>10.8</v>
      </c>
      <c r="J1972" s="77">
        <v>4</v>
      </c>
      <c r="K1972" s="92"/>
    </row>
    <row r="1973" spans="1:11" ht="12.5" x14ac:dyDescent="0.25">
      <c r="A1973" s="14" t="s">
        <v>1505</v>
      </c>
      <c r="B1973" s="14" t="s">
        <v>5010</v>
      </c>
      <c r="C1973" s="14" t="s">
        <v>5090</v>
      </c>
      <c r="D1973" s="16">
        <v>45803</v>
      </c>
      <c r="E1973" s="16">
        <v>45706</v>
      </c>
      <c r="F1973" s="14" t="s">
        <v>5015</v>
      </c>
      <c r="G1973" s="14">
        <v>36631124</v>
      </c>
      <c r="H1973" s="14" t="s">
        <v>4955</v>
      </c>
      <c r="I1973" s="15">
        <v>3.6</v>
      </c>
      <c r="J1973" s="77">
        <v>4</v>
      </c>
      <c r="K1973" s="92"/>
    </row>
    <row r="1974" spans="1:11" ht="12.5" x14ac:dyDescent="0.25">
      <c r="A1974" s="14" t="s">
        <v>1505</v>
      </c>
      <c r="B1974" s="14" t="s">
        <v>5010</v>
      </c>
      <c r="C1974" s="14" t="s">
        <v>5091</v>
      </c>
      <c r="D1974" s="16">
        <v>45826</v>
      </c>
      <c r="E1974" s="16">
        <v>45706</v>
      </c>
      <c r="F1974" s="14" t="s">
        <v>5092</v>
      </c>
      <c r="G1974" s="14">
        <v>47937718</v>
      </c>
      <c r="H1974" s="14" t="s">
        <v>5093</v>
      </c>
      <c r="I1974" s="15">
        <v>136.19999999999999</v>
      </c>
      <c r="J1974" s="77">
        <v>4</v>
      </c>
      <c r="K1974" s="92"/>
    </row>
    <row r="1975" spans="1:11" ht="12.5" x14ac:dyDescent="0.25">
      <c r="A1975" s="14" t="s">
        <v>1505</v>
      </c>
      <c r="B1975" s="14" t="s">
        <v>5010</v>
      </c>
      <c r="C1975" s="14" t="s">
        <v>5094</v>
      </c>
      <c r="D1975" s="16">
        <v>45826</v>
      </c>
      <c r="E1975" s="16">
        <v>45706</v>
      </c>
      <c r="F1975" s="14" t="s">
        <v>5095</v>
      </c>
      <c r="G1975" s="14">
        <v>0</v>
      </c>
      <c r="H1975" s="14" t="s">
        <v>5096</v>
      </c>
      <c r="I1975" s="15">
        <v>39.4</v>
      </c>
      <c r="J1975" s="77">
        <v>4</v>
      </c>
      <c r="K1975" s="92"/>
    </row>
    <row r="1976" spans="1:11" ht="12.5" x14ac:dyDescent="0.25">
      <c r="A1976" s="14" t="s">
        <v>1505</v>
      </c>
      <c r="B1976" s="14" t="s">
        <v>5010</v>
      </c>
      <c r="C1976" s="14" t="s">
        <v>5097</v>
      </c>
      <c r="D1976" s="16">
        <v>45826</v>
      </c>
      <c r="E1976" s="16">
        <v>45706</v>
      </c>
      <c r="F1976" s="14" t="s">
        <v>5095</v>
      </c>
      <c r="G1976" s="14">
        <v>0</v>
      </c>
      <c r="H1976" s="14" t="s">
        <v>5098</v>
      </c>
      <c r="I1976" s="15">
        <v>28.4</v>
      </c>
      <c r="J1976" s="77">
        <v>4</v>
      </c>
      <c r="K1976" s="92"/>
    </row>
    <row r="1977" spans="1:11" ht="12.5" x14ac:dyDescent="0.25">
      <c r="A1977" s="14" t="s">
        <v>1505</v>
      </c>
      <c r="B1977" s="14" t="s">
        <v>5010</v>
      </c>
      <c r="C1977" s="14" t="s">
        <v>5099</v>
      </c>
      <c r="D1977" s="16">
        <v>45826</v>
      </c>
      <c r="E1977" s="16">
        <v>45706</v>
      </c>
      <c r="F1977" s="14" t="s">
        <v>5095</v>
      </c>
      <c r="G1977" s="14">
        <v>0</v>
      </c>
      <c r="H1977" s="14" t="s">
        <v>5100</v>
      </c>
      <c r="I1977" s="15">
        <v>34.6</v>
      </c>
      <c r="J1977" s="77">
        <v>4</v>
      </c>
      <c r="K1977" s="92"/>
    </row>
    <row r="1978" spans="1:11" ht="12.5" x14ac:dyDescent="0.25">
      <c r="A1978" s="14" t="s">
        <v>1505</v>
      </c>
      <c r="B1978" s="14" t="s">
        <v>5010</v>
      </c>
      <c r="C1978" s="14" t="s">
        <v>5101</v>
      </c>
      <c r="D1978" s="16">
        <v>45827</v>
      </c>
      <c r="E1978" s="16">
        <v>45706</v>
      </c>
      <c r="F1978" s="14" t="s">
        <v>5102</v>
      </c>
      <c r="G1978" s="14">
        <v>35729040</v>
      </c>
      <c r="H1978" s="14" t="s">
        <v>5103</v>
      </c>
      <c r="I1978" s="15">
        <v>12.8</v>
      </c>
      <c r="J1978" s="77">
        <v>4</v>
      </c>
      <c r="K1978" s="92"/>
    </row>
    <row r="1979" spans="1:11" ht="12.5" x14ac:dyDescent="0.25">
      <c r="A1979" s="14" t="s">
        <v>1505</v>
      </c>
      <c r="B1979" s="14" t="s">
        <v>5010</v>
      </c>
      <c r="C1979" s="14" t="s">
        <v>5104</v>
      </c>
      <c r="D1979" s="16">
        <v>45754</v>
      </c>
      <c r="E1979" s="16">
        <v>45706</v>
      </c>
      <c r="F1979" s="14" t="s">
        <v>5105</v>
      </c>
      <c r="G1979" s="14">
        <v>687308</v>
      </c>
      <c r="H1979" s="14" t="s">
        <v>5056</v>
      </c>
      <c r="I1979" s="15">
        <v>170.4</v>
      </c>
      <c r="J1979" s="77">
        <v>4</v>
      </c>
      <c r="K1979" s="92"/>
    </row>
    <row r="1980" spans="1:11" ht="12.5" x14ac:dyDescent="0.25">
      <c r="A1980" s="14" t="s">
        <v>1505</v>
      </c>
      <c r="B1980" s="14" t="s">
        <v>5010</v>
      </c>
      <c r="C1980" s="14" t="s">
        <v>3876</v>
      </c>
      <c r="D1980" s="16">
        <v>45757</v>
      </c>
      <c r="E1980" s="16">
        <v>45706</v>
      </c>
      <c r="F1980" s="14" t="s">
        <v>5106</v>
      </c>
      <c r="G1980" s="14">
        <v>0</v>
      </c>
      <c r="H1980" s="14" t="s">
        <v>5059</v>
      </c>
      <c r="I1980" s="15">
        <v>81.67</v>
      </c>
      <c r="J1980" s="77">
        <v>4</v>
      </c>
      <c r="K1980" s="92"/>
    </row>
    <row r="1981" spans="1:11" ht="12.5" x14ac:dyDescent="0.25">
      <c r="A1981" s="14" t="s">
        <v>1505</v>
      </c>
      <c r="B1981" s="14" t="s">
        <v>5010</v>
      </c>
      <c r="C1981" s="14" t="s">
        <v>5012</v>
      </c>
      <c r="D1981" s="16">
        <v>45757</v>
      </c>
      <c r="E1981" s="16">
        <v>45706</v>
      </c>
      <c r="F1981" s="14" t="s">
        <v>5107</v>
      </c>
      <c r="G1981" s="14">
        <v>0</v>
      </c>
      <c r="H1981" s="14" t="s">
        <v>5066</v>
      </c>
      <c r="I1981" s="15">
        <v>157.5</v>
      </c>
      <c r="J1981" s="77">
        <v>4</v>
      </c>
      <c r="K1981" s="92"/>
    </row>
    <row r="1982" spans="1:11" ht="12.5" x14ac:dyDescent="0.25">
      <c r="A1982" s="14" t="s">
        <v>1505</v>
      </c>
      <c r="B1982" s="14" t="s">
        <v>5010</v>
      </c>
      <c r="C1982" s="14" t="s">
        <v>5062</v>
      </c>
      <c r="D1982" s="16">
        <v>45757</v>
      </c>
      <c r="E1982" s="16">
        <v>45706</v>
      </c>
      <c r="F1982" s="14" t="s">
        <v>5108</v>
      </c>
      <c r="G1982" s="14">
        <v>0</v>
      </c>
      <c r="H1982" s="14" t="s">
        <v>5064</v>
      </c>
      <c r="I1982" s="15">
        <v>363.29</v>
      </c>
      <c r="J1982" s="77">
        <v>4</v>
      </c>
      <c r="K1982" s="92"/>
    </row>
    <row r="1983" spans="1:11" ht="12.5" x14ac:dyDescent="0.25">
      <c r="A1983" s="14" t="s">
        <v>1505</v>
      </c>
      <c r="B1983" s="14" t="s">
        <v>5010</v>
      </c>
      <c r="C1983" s="14" t="s">
        <v>3957</v>
      </c>
      <c r="D1983" s="16">
        <v>45757</v>
      </c>
      <c r="E1983" s="16">
        <v>45706</v>
      </c>
      <c r="F1983" s="14" t="s">
        <v>5109</v>
      </c>
      <c r="G1983" s="14">
        <v>0</v>
      </c>
      <c r="H1983" s="14" t="s">
        <v>5061</v>
      </c>
      <c r="I1983" s="15">
        <v>910.37</v>
      </c>
      <c r="J1983" s="77">
        <v>4</v>
      </c>
      <c r="K1983" s="92"/>
    </row>
    <row r="1984" spans="1:11" ht="20" x14ac:dyDescent="0.25">
      <c r="A1984" s="14" t="s">
        <v>1505</v>
      </c>
      <c r="B1984" s="14" t="s">
        <v>5010</v>
      </c>
      <c r="C1984" s="14" t="s">
        <v>5110</v>
      </c>
      <c r="D1984" s="16">
        <v>45758</v>
      </c>
      <c r="E1984" s="16">
        <v>45706</v>
      </c>
      <c r="F1984" s="14" t="s">
        <v>5111</v>
      </c>
      <c r="G1984" s="14">
        <v>31642284</v>
      </c>
      <c r="H1984" s="14" t="s">
        <v>5112</v>
      </c>
      <c r="I1984" s="15">
        <v>127</v>
      </c>
      <c r="J1984" s="77">
        <v>4</v>
      </c>
      <c r="K1984" s="92"/>
    </row>
    <row r="1985" spans="1:11" ht="20" x14ac:dyDescent="0.25">
      <c r="A1985" s="14" t="s">
        <v>1505</v>
      </c>
      <c r="B1985" s="14" t="s">
        <v>5010</v>
      </c>
      <c r="C1985" s="14" t="s">
        <v>5113</v>
      </c>
      <c r="D1985" s="16">
        <v>45776</v>
      </c>
      <c r="E1985" s="16">
        <v>45706</v>
      </c>
      <c r="F1985" s="14" t="s">
        <v>5114</v>
      </c>
      <c r="G1985" s="14">
        <v>52883281</v>
      </c>
      <c r="H1985" s="14" t="s">
        <v>5115</v>
      </c>
      <c r="I1985" s="15">
        <v>783.99</v>
      </c>
      <c r="J1985" s="77">
        <v>2</v>
      </c>
      <c r="K1985" s="92"/>
    </row>
    <row r="1986" spans="1:11" ht="20" x14ac:dyDescent="0.25">
      <c r="A1986" s="14" t="s">
        <v>1505</v>
      </c>
      <c r="B1986" s="14" t="s">
        <v>5010</v>
      </c>
      <c r="C1986" s="14" t="s">
        <v>5113</v>
      </c>
      <c r="D1986" s="16">
        <v>45776</v>
      </c>
      <c r="E1986" s="16">
        <v>45722</v>
      </c>
      <c r="F1986" s="14" t="s">
        <v>5114</v>
      </c>
      <c r="G1986" s="14">
        <v>52883281</v>
      </c>
      <c r="H1986" s="14" t="s">
        <v>5115</v>
      </c>
      <c r="I1986" s="15">
        <v>734.01</v>
      </c>
      <c r="J1986" s="77">
        <v>2</v>
      </c>
      <c r="K1986" s="92"/>
    </row>
    <row r="1987" spans="1:11" ht="20" x14ac:dyDescent="0.25">
      <c r="A1987" s="14" t="s">
        <v>1505</v>
      </c>
      <c r="B1987" s="14" t="s">
        <v>5010</v>
      </c>
      <c r="C1987" s="14" t="s">
        <v>4089</v>
      </c>
      <c r="D1987" s="16">
        <v>45776</v>
      </c>
      <c r="E1987" s="16">
        <v>45722</v>
      </c>
      <c r="F1987" s="14" t="s">
        <v>5116</v>
      </c>
      <c r="G1987" s="14">
        <v>35658789</v>
      </c>
      <c r="H1987" s="14" t="s">
        <v>5117</v>
      </c>
      <c r="I1987" s="15">
        <v>598</v>
      </c>
      <c r="J1987" s="77">
        <v>2</v>
      </c>
      <c r="K1987" s="92"/>
    </row>
    <row r="1988" spans="1:11" ht="12.5" x14ac:dyDescent="0.25">
      <c r="A1988" s="14" t="s">
        <v>1505</v>
      </c>
      <c r="B1988" s="14" t="s">
        <v>5010</v>
      </c>
      <c r="C1988" s="14" t="s">
        <v>5118</v>
      </c>
      <c r="D1988" s="16">
        <v>45776</v>
      </c>
      <c r="E1988" s="16">
        <v>45722</v>
      </c>
      <c r="F1988" s="14" t="s">
        <v>5119</v>
      </c>
      <c r="G1988" s="14">
        <v>35697270</v>
      </c>
      <c r="H1988" s="14" t="s">
        <v>5051</v>
      </c>
      <c r="I1988" s="15">
        <v>1.77</v>
      </c>
      <c r="J1988" s="77">
        <v>2</v>
      </c>
      <c r="K1988" s="92"/>
    </row>
    <row r="1989" spans="1:11" ht="12.5" x14ac:dyDescent="0.25">
      <c r="A1989" s="14" t="s">
        <v>1505</v>
      </c>
      <c r="B1989" s="14" t="s">
        <v>5010</v>
      </c>
      <c r="C1989" s="14" t="s">
        <v>5120</v>
      </c>
      <c r="D1989" s="16">
        <v>45776</v>
      </c>
      <c r="E1989" s="16">
        <v>45722</v>
      </c>
      <c r="F1989" s="14" t="s">
        <v>5121</v>
      </c>
      <c r="G1989" s="14">
        <v>35697270</v>
      </c>
      <c r="H1989" s="14" t="s">
        <v>5051</v>
      </c>
      <c r="I1989" s="15">
        <v>36.85</v>
      </c>
      <c r="J1989" s="77">
        <v>2</v>
      </c>
      <c r="K1989" s="92"/>
    </row>
    <row r="1990" spans="1:11" ht="12.5" x14ac:dyDescent="0.25">
      <c r="A1990" s="14" t="s">
        <v>1505</v>
      </c>
      <c r="B1990" s="14" t="s">
        <v>5010</v>
      </c>
      <c r="C1990" s="14" t="s">
        <v>5122</v>
      </c>
      <c r="D1990" s="16">
        <v>45779</v>
      </c>
      <c r="E1990" s="16">
        <v>45722</v>
      </c>
      <c r="F1990" s="14" t="s">
        <v>5123</v>
      </c>
      <c r="G1990" s="14">
        <v>14222566</v>
      </c>
      <c r="H1990" s="14" t="s">
        <v>5124</v>
      </c>
      <c r="I1990" s="15">
        <v>1230</v>
      </c>
      <c r="J1990" s="77">
        <v>2</v>
      </c>
      <c r="K1990" s="92"/>
    </row>
    <row r="1991" spans="1:11" ht="20" x14ac:dyDescent="0.25">
      <c r="A1991" s="14" t="s">
        <v>1505</v>
      </c>
      <c r="B1991" s="14" t="s">
        <v>5010</v>
      </c>
      <c r="C1991" s="14" t="s">
        <v>5125</v>
      </c>
      <c r="D1991" s="16">
        <v>45779</v>
      </c>
      <c r="E1991" s="16">
        <v>45722</v>
      </c>
      <c r="F1991" s="14" t="s">
        <v>5126</v>
      </c>
      <c r="G1991" s="14">
        <v>31928137</v>
      </c>
      <c r="H1991" s="14" t="s">
        <v>5127</v>
      </c>
      <c r="I1991" s="15">
        <v>210</v>
      </c>
      <c r="J1991" s="77">
        <v>2</v>
      </c>
      <c r="K1991" s="92"/>
    </row>
    <row r="1992" spans="1:11" ht="20" x14ac:dyDescent="0.25">
      <c r="A1992" s="14" t="s">
        <v>1505</v>
      </c>
      <c r="B1992" s="14" t="s">
        <v>5010</v>
      </c>
      <c r="C1992" s="14" t="s">
        <v>5128</v>
      </c>
      <c r="D1992" s="16">
        <v>45779</v>
      </c>
      <c r="E1992" s="16">
        <v>45722</v>
      </c>
      <c r="F1992" s="14" t="s">
        <v>5129</v>
      </c>
      <c r="G1992" s="14">
        <v>53603575</v>
      </c>
      <c r="H1992" s="14" t="s">
        <v>5130</v>
      </c>
      <c r="I1992" s="15">
        <v>210</v>
      </c>
      <c r="J1992" s="77">
        <v>2</v>
      </c>
      <c r="K1992" s="92"/>
    </row>
    <row r="1993" spans="1:11" ht="12.5" x14ac:dyDescent="0.25">
      <c r="A1993" s="14" t="s">
        <v>1505</v>
      </c>
      <c r="B1993" s="14" t="s">
        <v>5010</v>
      </c>
      <c r="C1993" s="14" t="s">
        <v>5131</v>
      </c>
      <c r="D1993" s="16">
        <v>45782</v>
      </c>
      <c r="E1993" s="16">
        <v>45722</v>
      </c>
      <c r="F1993" s="14" t="s">
        <v>5105</v>
      </c>
      <c r="G1993" s="14">
        <v>687308</v>
      </c>
      <c r="H1993" s="14" t="s">
        <v>5056</v>
      </c>
      <c r="I1993" s="15">
        <v>170.4</v>
      </c>
      <c r="J1993" s="77">
        <v>4</v>
      </c>
      <c r="K1993" s="92"/>
    </row>
    <row r="1994" spans="1:11" ht="12.5" x14ac:dyDescent="0.25">
      <c r="A1994" s="14" t="s">
        <v>1505</v>
      </c>
      <c r="B1994" s="14" t="s">
        <v>5010</v>
      </c>
      <c r="C1994" s="14" t="s">
        <v>5132</v>
      </c>
      <c r="D1994" s="16">
        <v>45784</v>
      </c>
      <c r="E1994" s="16">
        <v>45722</v>
      </c>
      <c r="F1994" s="14" t="s">
        <v>5133</v>
      </c>
      <c r="G1994" s="14">
        <v>47385821</v>
      </c>
      <c r="H1994" s="14" t="s">
        <v>5068</v>
      </c>
      <c r="I1994" s="15">
        <v>558.97</v>
      </c>
      <c r="J1994" s="77">
        <v>2</v>
      </c>
      <c r="K1994" s="92"/>
    </row>
    <row r="1995" spans="1:11" ht="20" x14ac:dyDescent="0.25">
      <c r="A1995" s="14" t="s">
        <v>1505</v>
      </c>
      <c r="B1995" s="14" t="s">
        <v>5010</v>
      </c>
      <c r="C1995" s="14"/>
      <c r="D1995" s="16"/>
      <c r="E1995" s="16"/>
      <c r="F1995" s="14" t="s">
        <v>5134</v>
      </c>
      <c r="G1995" s="14" t="s">
        <v>5012</v>
      </c>
      <c r="H1995" s="14" t="s">
        <v>5013</v>
      </c>
      <c r="I1995" s="15"/>
      <c r="J1995" s="77"/>
      <c r="K1995" s="92"/>
    </row>
    <row r="1996" spans="1:11" ht="12.5" x14ac:dyDescent="0.25">
      <c r="A1996" s="14" t="s">
        <v>1505</v>
      </c>
      <c r="B1996" s="14" t="s">
        <v>5010</v>
      </c>
      <c r="C1996" s="14" t="s">
        <v>3432</v>
      </c>
      <c r="D1996" s="16">
        <v>45713</v>
      </c>
      <c r="E1996" s="16">
        <v>45775</v>
      </c>
      <c r="F1996" s="14" t="s">
        <v>5135</v>
      </c>
      <c r="G1996" s="14">
        <v>36849880</v>
      </c>
      <c r="H1996" s="14" t="s">
        <v>5136</v>
      </c>
      <c r="I1996" s="15">
        <v>2347.1999999999998</v>
      </c>
      <c r="J1996" s="77">
        <v>2</v>
      </c>
      <c r="K1996" s="92"/>
    </row>
    <row r="1997" spans="1:11" ht="20" x14ac:dyDescent="0.25">
      <c r="A1997" s="14" t="s">
        <v>1505</v>
      </c>
      <c r="B1997" s="14" t="s">
        <v>5010</v>
      </c>
      <c r="C1997" s="14" t="s">
        <v>5137</v>
      </c>
      <c r="D1997" s="16">
        <v>45999</v>
      </c>
      <c r="E1997" s="16">
        <v>45775</v>
      </c>
      <c r="F1997" s="14" t="s">
        <v>5138</v>
      </c>
      <c r="G1997" s="14">
        <v>36849880</v>
      </c>
      <c r="H1997" s="14" t="s">
        <v>5139</v>
      </c>
      <c r="I1997" s="15">
        <v>1652.8</v>
      </c>
      <c r="J1997" s="77">
        <v>2</v>
      </c>
      <c r="K1997" s="92"/>
    </row>
    <row r="1998" spans="1:11" ht="20" x14ac:dyDescent="0.25">
      <c r="A1998" s="14" t="s">
        <v>1505</v>
      </c>
      <c r="B1998" s="14" t="s">
        <v>5140</v>
      </c>
      <c r="C1998" s="14"/>
      <c r="D1998" s="16"/>
      <c r="E1998" s="16"/>
      <c r="F1998" s="14" t="s">
        <v>5141</v>
      </c>
      <c r="G1998" s="14" t="s">
        <v>4878</v>
      </c>
      <c r="H1998" s="14" t="s">
        <v>4879</v>
      </c>
      <c r="I1998" s="15"/>
      <c r="J1998" s="77"/>
      <c r="K1998" s="92"/>
    </row>
    <row r="1999" spans="1:11" ht="12.5" x14ac:dyDescent="0.25">
      <c r="A1999" s="14" t="s">
        <v>1505</v>
      </c>
      <c r="B1999" s="14" t="s">
        <v>5140</v>
      </c>
      <c r="C1999" s="14" t="s">
        <v>5142</v>
      </c>
      <c r="D1999" s="16">
        <v>45672</v>
      </c>
      <c r="E1999" s="16">
        <v>45706</v>
      </c>
      <c r="F1999" s="14" t="s">
        <v>5143</v>
      </c>
      <c r="G1999" s="14">
        <v>34014721</v>
      </c>
      <c r="H1999" s="14" t="s">
        <v>5144</v>
      </c>
      <c r="I1999" s="15">
        <v>675</v>
      </c>
      <c r="J1999" s="77">
        <v>2</v>
      </c>
      <c r="K1999" s="92"/>
    </row>
    <row r="2000" spans="1:11" ht="20" x14ac:dyDescent="0.25">
      <c r="A2000" s="14" t="s">
        <v>1505</v>
      </c>
      <c r="B2000" s="14" t="s">
        <v>5140</v>
      </c>
      <c r="C2000" s="14" t="s">
        <v>4039</v>
      </c>
      <c r="D2000" s="16">
        <v>45680</v>
      </c>
      <c r="E2000" s="16">
        <v>45706</v>
      </c>
      <c r="F2000" s="14" t="s">
        <v>5145</v>
      </c>
      <c r="G2000" s="14">
        <v>0</v>
      </c>
      <c r="H2000" s="14" t="s">
        <v>5146</v>
      </c>
      <c r="I2000" s="15">
        <v>64.400000000000006</v>
      </c>
      <c r="J2000" s="77">
        <v>4</v>
      </c>
      <c r="K2000" s="92"/>
    </row>
    <row r="2001" spans="1:11" ht="20" x14ac:dyDescent="0.25">
      <c r="A2001" s="14" t="s">
        <v>1505</v>
      </c>
      <c r="B2001" s="14" t="s">
        <v>5140</v>
      </c>
      <c r="C2001" s="14" t="s">
        <v>4041</v>
      </c>
      <c r="D2001" s="16">
        <v>45687</v>
      </c>
      <c r="E2001" s="16">
        <v>45706</v>
      </c>
      <c r="F2001" s="14" t="s">
        <v>5147</v>
      </c>
      <c r="G2001" s="14">
        <v>0</v>
      </c>
      <c r="H2001" s="14" t="s">
        <v>5146</v>
      </c>
      <c r="I2001" s="15">
        <v>64.400000000000006</v>
      </c>
      <c r="J2001" s="77">
        <v>4</v>
      </c>
      <c r="K2001" s="92"/>
    </row>
    <row r="2002" spans="1:11" ht="12.5" x14ac:dyDescent="0.25">
      <c r="A2002" s="14" t="s">
        <v>1505</v>
      </c>
      <c r="B2002" s="14" t="s">
        <v>5140</v>
      </c>
      <c r="C2002" s="14" t="s">
        <v>3889</v>
      </c>
      <c r="D2002" s="16">
        <v>45687</v>
      </c>
      <c r="E2002" s="16">
        <v>45706</v>
      </c>
      <c r="F2002" s="14" t="s">
        <v>5148</v>
      </c>
      <c r="G2002" s="14">
        <v>41483588</v>
      </c>
      <c r="H2002" s="14" t="s">
        <v>5149</v>
      </c>
      <c r="I2002" s="15">
        <v>850</v>
      </c>
      <c r="J2002" s="77">
        <v>4</v>
      </c>
      <c r="K2002" s="92"/>
    </row>
    <row r="2003" spans="1:11" ht="20" x14ac:dyDescent="0.25">
      <c r="A2003" s="14" t="s">
        <v>1505</v>
      </c>
      <c r="B2003" s="14" t="s">
        <v>5140</v>
      </c>
      <c r="C2003" s="14" t="s">
        <v>5150</v>
      </c>
      <c r="D2003" s="16">
        <v>45701</v>
      </c>
      <c r="E2003" s="16">
        <v>45706</v>
      </c>
      <c r="F2003" s="14" t="s">
        <v>5151</v>
      </c>
      <c r="G2003" s="14">
        <v>0</v>
      </c>
      <c r="H2003" s="14" t="s">
        <v>5152</v>
      </c>
      <c r="I2003" s="15">
        <v>99.76</v>
      </c>
      <c r="J2003" s="77">
        <v>4</v>
      </c>
      <c r="K2003" s="92"/>
    </row>
    <row r="2004" spans="1:11" ht="20" x14ac:dyDescent="0.25">
      <c r="A2004" s="14" t="s">
        <v>1505</v>
      </c>
      <c r="B2004" s="14" t="s">
        <v>5140</v>
      </c>
      <c r="C2004" s="14" t="s">
        <v>4278</v>
      </c>
      <c r="D2004" s="16">
        <v>45708</v>
      </c>
      <c r="E2004" s="16">
        <v>45706</v>
      </c>
      <c r="F2004" s="14" t="s">
        <v>5153</v>
      </c>
      <c r="G2004" s="14">
        <v>0</v>
      </c>
      <c r="H2004" s="14" t="s">
        <v>5154</v>
      </c>
      <c r="I2004" s="15">
        <v>23</v>
      </c>
      <c r="J2004" s="77">
        <v>4</v>
      </c>
      <c r="K2004" s="92"/>
    </row>
    <row r="2005" spans="1:11" ht="20" x14ac:dyDescent="0.25">
      <c r="A2005" s="14" t="s">
        <v>1505</v>
      </c>
      <c r="B2005" s="14" t="s">
        <v>5140</v>
      </c>
      <c r="C2005" s="14" t="s">
        <v>4572</v>
      </c>
      <c r="D2005" s="16">
        <v>45708</v>
      </c>
      <c r="E2005" s="16">
        <v>45706</v>
      </c>
      <c r="F2005" s="14" t="s">
        <v>5153</v>
      </c>
      <c r="G2005" s="14">
        <v>0</v>
      </c>
      <c r="H2005" s="14" t="s">
        <v>5155</v>
      </c>
      <c r="I2005" s="15">
        <v>77.63</v>
      </c>
      <c r="J2005" s="77">
        <v>4</v>
      </c>
      <c r="K2005" s="92"/>
    </row>
    <row r="2006" spans="1:11" ht="20" x14ac:dyDescent="0.25">
      <c r="A2006" s="14" t="s">
        <v>1505</v>
      </c>
      <c r="B2006" s="14" t="s">
        <v>5140</v>
      </c>
      <c r="C2006" s="14" t="s">
        <v>4279</v>
      </c>
      <c r="D2006" s="16">
        <v>45708</v>
      </c>
      <c r="E2006" s="16">
        <v>45706</v>
      </c>
      <c r="F2006" s="14" t="s">
        <v>5153</v>
      </c>
      <c r="G2006" s="14">
        <v>0</v>
      </c>
      <c r="H2006" s="14" t="s">
        <v>5146</v>
      </c>
      <c r="I2006" s="15">
        <v>20.13</v>
      </c>
      <c r="J2006" s="77">
        <v>4</v>
      </c>
      <c r="K2006" s="92"/>
    </row>
    <row r="2007" spans="1:11" ht="20" x14ac:dyDescent="0.25">
      <c r="A2007" s="14" t="s">
        <v>1505</v>
      </c>
      <c r="B2007" s="14" t="s">
        <v>5140</v>
      </c>
      <c r="C2007" s="14" t="s">
        <v>5156</v>
      </c>
      <c r="D2007" s="16">
        <v>45708</v>
      </c>
      <c r="E2007" s="16">
        <v>45706</v>
      </c>
      <c r="F2007" s="14" t="s">
        <v>5153</v>
      </c>
      <c r="G2007" s="14">
        <v>0</v>
      </c>
      <c r="H2007" s="14" t="s">
        <v>3903</v>
      </c>
      <c r="I2007" s="15">
        <v>8.6300000000000008</v>
      </c>
      <c r="J2007" s="77">
        <v>4</v>
      </c>
      <c r="K2007" s="92"/>
    </row>
    <row r="2008" spans="1:11" ht="20" x14ac:dyDescent="0.25">
      <c r="A2008" s="14" t="s">
        <v>1505</v>
      </c>
      <c r="B2008" s="14" t="s">
        <v>5140</v>
      </c>
      <c r="C2008" s="14" t="s">
        <v>5157</v>
      </c>
      <c r="D2008" s="16">
        <v>45708</v>
      </c>
      <c r="E2008" s="16">
        <v>45706</v>
      </c>
      <c r="F2008" s="14" t="s">
        <v>5153</v>
      </c>
      <c r="G2008" s="14">
        <v>0</v>
      </c>
      <c r="H2008" s="14" t="s">
        <v>5152</v>
      </c>
      <c r="I2008" s="15">
        <v>98.33</v>
      </c>
      <c r="J2008" s="77">
        <v>4</v>
      </c>
      <c r="K2008" s="92"/>
    </row>
    <row r="2009" spans="1:11" ht="20" x14ac:dyDescent="0.25">
      <c r="A2009" s="14" t="s">
        <v>1505</v>
      </c>
      <c r="B2009" s="14" t="s">
        <v>5140</v>
      </c>
      <c r="C2009" s="14" t="s">
        <v>5158</v>
      </c>
      <c r="D2009" s="16">
        <v>45708</v>
      </c>
      <c r="E2009" s="16">
        <v>45706</v>
      </c>
      <c r="F2009" s="14" t="s">
        <v>5153</v>
      </c>
      <c r="G2009" s="14">
        <v>0</v>
      </c>
      <c r="H2009" s="14" t="s">
        <v>5159</v>
      </c>
      <c r="I2009" s="15">
        <v>28.75</v>
      </c>
      <c r="J2009" s="77">
        <v>4</v>
      </c>
      <c r="K2009" s="92"/>
    </row>
    <row r="2010" spans="1:11" ht="12.5" x14ac:dyDescent="0.25">
      <c r="A2010" s="14" t="s">
        <v>1505</v>
      </c>
      <c r="B2010" s="14" t="s">
        <v>5140</v>
      </c>
      <c r="C2010" s="14" t="s">
        <v>5160</v>
      </c>
      <c r="D2010" s="16">
        <v>45714</v>
      </c>
      <c r="E2010" s="16">
        <v>45706</v>
      </c>
      <c r="F2010" s="14" t="s">
        <v>5161</v>
      </c>
      <c r="G2010" s="14">
        <v>41483588</v>
      </c>
      <c r="H2010" s="14" t="s">
        <v>5149</v>
      </c>
      <c r="I2010" s="15">
        <v>850</v>
      </c>
      <c r="J2010" s="77">
        <v>4</v>
      </c>
      <c r="K2010" s="92"/>
    </row>
    <row r="2011" spans="1:11" ht="12.5" x14ac:dyDescent="0.25">
      <c r="A2011" s="14" t="s">
        <v>1505</v>
      </c>
      <c r="B2011" s="14" t="s">
        <v>5140</v>
      </c>
      <c r="C2011" s="14" t="s">
        <v>3466</v>
      </c>
      <c r="D2011" s="16">
        <v>45715</v>
      </c>
      <c r="E2011" s="16">
        <v>45706</v>
      </c>
      <c r="F2011" s="14" t="s">
        <v>5162</v>
      </c>
      <c r="G2011" s="14">
        <v>36255157</v>
      </c>
      <c r="H2011" s="14" t="s">
        <v>5163</v>
      </c>
      <c r="I2011" s="15">
        <v>138.80000000000001</v>
      </c>
      <c r="J2011" s="77">
        <v>4</v>
      </c>
      <c r="K2011" s="92"/>
    </row>
    <row r="2012" spans="1:11" ht="20" x14ac:dyDescent="0.25">
      <c r="A2012" s="14" t="s">
        <v>1505</v>
      </c>
      <c r="B2012" s="14" t="s">
        <v>5140</v>
      </c>
      <c r="C2012" s="14" t="s">
        <v>5164</v>
      </c>
      <c r="D2012" s="16">
        <v>45726</v>
      </c>
      <c r="E2012" s="16">
        <v>45706</v>
      </c>
      <c r="F2012" s="14" t="s">
        <v>5165</v>
      </c>
      <c r="G2012" s="14">
        <v>0</v>
      </c>
      <c r="H2012" s="14" t="s">
        <v>5152</v>
      </c>
      <c r="I2012" s="15">
        <v>82.23</v>
      </c>
      <c r="J2012" s="77">
        <v>4</v>
      </c>
      <c r="K2012" s="92"/>
    </row>
    <row r="2013" spans="1:11" ht="12.5" x14ac:dyDescent="0.25">
      <c r="A2013" s="14" t="s">
        <v>1505</v>
      </c>
      <c r="B2013" s="14" t="s">
        <v>5140</v>
      </c>
      <c r="C2013" s="14" t="s">
        <v>5166</v>
      </c>
      <c r="D2013" s="16">
        <v>45734</v>
      </c>
      <c r="E2013" s="16">
        <v>45706</v>
      </c>
      <c r="F2013" s="14" t="s">
        <v>5167</v>
      </c>
      <c r="G2013" s="14">
        <v>0</v>
      </c>
      <c r="H2013" s="14" t="s">
        <v>5146</v>
      </c>
      <c r="I2013" s="15">
        <v>57.5</v>
      </c>
      <c r="J2013" s="77">
        <v>4</v>
      </c>
      <c r="K2013" s="92"/>
    </row>
    <row r="2014" spans="1:11" ht="12.5" x14ac:dyDescent="0.25">
      <c r="A2014" s="14" t="s">
        <v>1505</v>
      </c>
      <c r="B2014" s="14" t="s">
        <v>5140</v>
      </c>
      <c r="C2014" s="14" t="s">
        <v>5168</v>
      </c>
      <c r="D2014" s="16">
        <v>45734</v>
      </c>
      <c r="E2014" s="16">
        <v>45706</v>
      </c>
      <c r="F2014" s="14" t="s">
        <v>5167</v>
      </c>
      <c r="G2014" s="14">
        <v>0</v>
      </c>
      <c r="H2014" s="14" t="s">
        <v>5169</v>
      </c>
      <c r="I2014" s="15">
        <v>40.25</v>
      </c>
      <c r="J2014" s="77">
        <v>4</v>
      </c>
      <c r="K2014" s="92"/>
    </row>
    <row r="2015" spans="1:11" ht="12.5" x14ac:dyDescent="0.25">
      <c r="A2015" s="14" t="s">
        <v>1505</v>
      </c>
      <c r="B2015" s="14" t="s">
        <v>5140</v>
      </c>
      <c r="C2015" s="14" t="s">
        <v>5170</v>
      </c>
      <c r="D2015" s="16">
        <v>45734</v>
      </c>
      <c r="E2015" s="16">
        <v>45706</v>
      </c>
      <c r="F2015" s="14" t="s">
        <v>5167</v>
      </c>
      <c r="G2015" s="14">
        <v>0</v>
      </c>
      <c r="H2015" s="14" t="s">
        <v>5152</v>
      </c>
      <c r="I2015" s="15">
        <v>57.5</v>
      </c>
      <c r="J2015" s="77">
        <v>4</v>
      </c>
      <c r="K2015" s="92"/>
    </row>
    <row r="2016" spans="1:11" ht="20" x14ac:dyDescent="0.25">
      <c r="A2016" s="14" t="s">
        <v>1505</v>
      </c>
      <c r="B2016" s="14" t="s">
        <v>5140</v>
      </c>
      <c r="C2016" s="14" t="s">
        <v>5171</v>
      </c>
      <c r="D2016" s="16">
        <v>45742</v>
      </c>
      <c r="E2016" s="16">
        <v>45706</v>
      </c>
      <c r="F2016" s="14" t="s">
        <v>5172</v>
      </c>
      <c r="G2016" s="14">
        <v>0</v>
      </c>
      <c r="H2016" s="14" t="s">
        <v>5146</v>
      </c>
      <c r="I2016" s="15">
        <v>18.98</v>
      </c>
      <c r="J2016" s="77">
        <v>4</v>
      </c>
      <c r="K2016" s="92"/>
    </row>
    <row r="2017" spans="1:11" ht="20" x14ac:dyDescent="0.25">
      <c r="A2017" s="14" t="s">
        <v>1505</v>
      </c>
      <c r="B2017" s="14" t="s">
        <v>5140</v>
      </c>
      <c r="C2017" s="14" t="s">
        <v>4654</v>
      </c>
      <c r="D2017" s="16">
        <v>45742</v>
      </c>
      <c r="E2017" s="16">
        <v>45706</v>
      </c>
      <c r="F2017" s="14" t="s">
        <v>5173</v>
      </c>
      <c r="G2017" s="14">
        <v>0</v>
      </c>
      <c r="H2017" s="14" t="s">
        <v>5154</v>
      </c>
      <c r="I2017" s="15">
        <v>32.200000000000003</v>
      </c>
      <c r="J2017" s="77">
        <v>4</v>
      </c>
      <c r="K2017" s="92"/>
    </row>
    <row r="2018" spans="1:11" ht="20" x14ac:dyDescent="0.25">
      <c r="A2018" s="14" t="s">
        <v>1505</v>
      </c>
      <c r="B2018" s="14" t="s">
        <v>5140</v>
      </c>
      <c r="C2018" s="14" t="s">
        <v>5174</v>
      </c>
      <c r="D2018" s="16">
        <v>45742</v>
      </c>
      <c r="E2018" s="16">
        <v>45706</v>
      </c>
      <c r="F2018" s="14" t="s">
        <v>5173</v>
      </c>
      <c r="G2018" s="14">
        <v>0</v>
      </c>
      <c r="H2018" s="14" t="s">
        <v>5155</v>
      </c>
      <c r="I2018" s="15">
        <v>31.63</v>
      </c>
      <c r="J2018" s="77">
        <v>4</v>
      </c>
      <c r="K2018" s="92"/>
    </row>
    <row r="2019" spans="1:11" ht="20" x14ac:dyDescent="0.25">
      <c r="A2019" s="14" t="s">
        <v>1505</v>
      </c>
      <c r="B2019" s="14" t="s">
        <v>5140</v>
      </c>
      <c r="C2019" s="14" t="s">
        <v>5175</v>
      </c>
      <c r="D2019" s="16">
        <v>45742</v>
      </c>
      <c r="E2019" s="16">
        <v>45706</v>
      </c>
      <c r="F2019" s="14" t="s">
        <v>5173</v>
      </c>
      <c r="G2019" s="14">
        <v>0</v>
      </c>
      <c r="H2019" s="14" t="s">
        <v>5146</v>
      </c>
      <c r="I2019" s="15">
        <v>20.13</v>
      </c>
      <c r="J2019" s="77">
        <v>4</v>
      </c>
      <c r="K2019" s="92"/>
    </row>
    <row r="2020" spans="1:11" ht="20" x14ac:dyDescent="0.25">
      <c r="A2020" s="14" t="s">
        <v>1505</v>
      </c>
      <c r="B2020" s="14" t="s">
        <v>5140</v>
      </c>
      <c r="C2020" s="14" t="s">
        <v>5176</v>
      </c>
      <c r="D2020" s="16">
        <v>45742</v>
      </c>
      <c r="E2020" s="16">
        <v>45706</v>
      </c>
      <c r="F2020" s="14" t="s">
        <v>5173</v>
      </c>
      <c r="G2020" s="14">
        <v>0</v>
      </c>
      <c r="H2020" s="14" t="s">
        <v>3903</v>
      </c>
      <c r="I2020" s="15">
        <v>21.85</v>
      </c>
      <c r="J2020" s="77">
        <v>4</v>
      </c>
      <c r="K2020" s="92"/>
    </row>
    <row r="2021" spans="1:11" ht="20" x14ac:dyDescent="0.25">
      <c r="A2021" s="14" t="s">
        <v>1505</v>
      </c>
      <c r="B2021" s="14" t="s">
        <v>5140</v>
      </c>
      <c r="C2021" s="14" t="s">
        <v>5177</v>
      </c>
      <c r="D2021" s="16">
        <v>45742</v>
      </c>
      <c r="E2021" s="16">
        <v>45706</v>
      </c>
      <c r="F2021" s="14" t="s">
        <v>5173</v>
      </c>
      <c r="G2021" s="14">
        <v>0</v>
      </c>
      <c r="H2021" s="14" t="s">
        <v>5152</v>
      </c>
      <c r="I2021" s="15">
        <v>51.18</v>
      </c>
      <c r="J2021" s="77">
        <v>4</v>
      </c>
      <c r="K2021" s="92"/>
    </row>
    <row r="2022" spans="1:11" ht="20" x14ac:dyDescent="0.25">
      <c r="A2022" s="14" t="s">
        <v>1505</v>
      </c>
      <c r="B2022" s="14" t="s">
        <v>5140</v>
      </c>
      <c r="C2022" s="14" t="s">
        <v>5178</v>
      </c>
      <c r="D2022" s="16">
        <v>45742</v>
      </c>
      <c r="E2022" s="16">
        <v>45706</v>
      </c>
      <c r="F2022" s="14" t="s">
        <v>5173</v>
      </c>
      <c r="G2022" s="14">
        <v>0</v>
      </c>
      <c r="H2022" s="14" t="s">
        <v>5179</v>
      </c>
      <c r="I2022" s="15">
        <v>44.85</v>
      </c>
      <c r="J2022" s="77">
        <v>4</v>
      </c>
      <c r="K2022" s="92"/>
    </row>
    <row r="2023" spans="1:11" ht="20" x14ac:dyDescent="0.25">
      <c r="A2023" s="14" t="s">
        <v>1505</v>
      </c>
      <c r="B2023" s="14" t="s">
        <v>5140</v>
      </c>
      <c r="C2023" s="14" t="s">
        <v>5180</v>
      </c>
      <c r="D2023" s="16">
        <v>45742</v>
      </c>
      <c r="E2023" s="16">
        <v>45706</v>
      </c>
      <c r="F2023" s="14" t="s">
        <v>5173</v>
      </c>
      <c r="G2023" s="14">
        <v>0</v>
      </c>
      <c r="H2023" s="14" t="s">
        <v>5181</v>
      </c>
      <c r="I2023" s="15">
        <v>44.85</v>
      </c>
      <c r="J2023" s="77">
        <v>4</v>
      </c>
      <c r="K2023" s="92"/>
    </row>
    <row r="2024" spans="1:11" ht="20" x14ac:dyDescent="0.25">
      <c r="A2024" s="14" t="s">
        <v>1505</v>
      </c>
      <c r="B2024" s="14" t="s">
        <v>5140</v>
      </c>
      <c r="C2024" s="14" t="s">
        <v>5182</v>
      </c>
      <c r="D2024" s="16">
        <v>45742</v>
      </c>
      <c r="E2024" s="16">
        <v>45706</v>
      </c>
      <c r="F2024" s="14" t="s">
        <v>5183</v>
      </c>
      <c r="G2024" s="14">
        <v>50779362</v>
      </c>
      <c r="H2024" s="14" t="s">
        <v>5184</v>
      </c>
      <c r="I2024" s="15">
        <v>211.6</v>
      </c>
      <c r="J2024" s="77">
        <v>4</v>
      </c>
      <c r="K2024" s="92"/>
    </row>
    <row r="2025" spans="1:11" ht="12.5" x14ac:dyDescent="0.25">
      <c r="A2025" s="14" t="s">
        <v>1505</v>
      </c>
      <c r="B2025" s="14" t="s">
        <v>5140</v>
      </c>
      <c r="C2025" s="14" t="s">
        <v>4208</v>
      </c>
      <c r="D2025" s="16">
        <v>45746</v>
      </c>
      <c r="E2025" s="16">
        <v>45706</v>
      </c>
      <c r="F2025" s="14" t="s">
        <v>5161</v>
      </c>
      <c r="G2025" s="14">
        <v>41483588</v>
      </c>
      <c r="H2025" s="14" t="s">
        <v>5149</v>
      </c>
      <c r="I2025" s="15">
        <v>850</v>
      </c>
      <c r="J2025" s="77">
        <v>4</v>
      </c>
      <c r="K2025" s="92"/>
    </row>
    <row r="2026" spans="1:11" ht="12.5" x14ac:dyDescent="0.25">
      <c r="A2026" s="14" t="s">
        <v>1505</v>
      </c>
      <c r="B2026" s="14" t="s">
        <v>5140</v>
      </c>
      <c r="C2026" s="14" t="s">
        <v>5185</v>
      </c>
      <c r="D2026" s="16">
        <v>45750</v>
      </c>
      <c r="E2026" s="16">
        <v>45706</v>
      </c>
      <c r="F2026" s="14" t="s">
        <v>5186</v>
      </c>
      <c r="G2026" s="14">
        <v>0</v>
      </c>
      <c r="H2026" s="14" t="s">
        <v>5146</v>
      </c>
      <c r="I2026" s="15">
        <v>69.58</v>
      </c>
      <c r="J2026" s="77">
        <v>4</v>
      </c>
      <c r="K2026" s="92"/>
    </row>
    <row r="2027" spans="1:11" ht="20" x14ac:dyDescent="0.25">
      <c r="A2027" s="14" t="s">
        <v>1505</v>
      </c>
      <c r="B2027" s="14" t="s">
        <v>5140</v>
      </c>
      <c r="C2027" s="14" t="s">
        <v>5187</v>
      </c>
      <c r="D2027" s="16">
        <v>45753</v>
      </c>
      <c r="E2027" s="16">
        <v>45706</v>
      </c>
      <c r="F2027" s="14" t="s">
        <v>5188</v>
      </c>
      <c r="G2027" s="14">
        <v>0</v>
      </c>
      <c r="H2027" s="14" t="s">
        <v>5152</v>
      </c>
      <c r="I2027" s="15">
        <v>98.33</v>
      </c>
      <c r="J2027" s="77">
        <v>4</v>
      </c>
      <c r="K2027" s="92"/>
    </row>
    <row r="2028" spans="1:11" ht="20" x14ac:dyDescent="0.25">
      <c r="A2028" s="14" t="s">
        <v>1505</v>
      </c>
      <c r="B2028" s="14" t="s">
        <v>5140</v>
      </c>
      <c r="C2028" s="14" t="s">
        <v>5189</v>
      </c>
      <c r="D2028" s="16">
        <v>45753</v>
      </c>
      <c r="E2028" s="16">
        <v>45706</v>
      </c>
      <c r="F2028" s="14" t="s">
        <v>5188</v>
      </c>
      <c r="G2028" s="14">
        <v>0</v>
      </c>
      <c r="H2028" s="14" t="s">
        <v>5154</v>
      </c>
      <c r="I2028" s="15">
        <v>23</v>
      </c>
      <c r="J2028" s="77">
        <v>4</v>
      </c>
      <c r="K2028" s="92"/>
    </row>
    <row r="2029" spans="1:11" ht="20" x14ac:dyDescent="0.25">
      <c r="A2029" s="14" t="s">
        <v>1505</v>
      </c>
      <c r="B2029" s="14" t="s">
        <v>5140</v>
      </c>
      <c r="C2029" s="14" t="s">
        <v>5190</v>
      </c>
      <c r="D2029" s="16">
        <v>45753</v>
      </c>
      <c r="E2029" s="16">
        <v>45706</v>
      </c>
      <c r="F2029" s="14" t="s">
        <v>5188</v>
      </c>
      <c r="G2029" s="14">
        <v>0</v>
      </c>
      <c r="H2029" s="14" t="s">
        <v>5146</v>
      </c>
      <c r="I2029" s="15">
        <v>20.13</v>
      </c>
      <c r="J2029" s="77">
        <v>4</v>
      </c>
      <c r="K2029" s="92"/>
    </row>
    <row r="2030" spans="1:11" ht="20" x14ac:dyDescent="0.25">
      <c r="A2030" s="14" t="s">
        <v>1505</v>
      </c>
      <c r="B2030" s="14" t="s">
        <v>5140</v>
      </c>
      <c r="C2030" s="14" t="s">
        <v>5191</v>
      </c>
      <c r="D2030" s="16">
        <v>45753</v>
      </c>
      <c r="E2030" s="16">
        <v>45706</v>
      </c>
      <c r="F2030" s="14" t="s">
        <v>5192</v>
      </c>
      <c r="G2030" s="14">
        <v>0</v>
      </c>
      <c r="H2030" s="14" t="s">
        <v>5193</v>
      </c>
      <c r="I2030" s="15">
        <v>31.63</v>
      </c>
      <c r="J2030" s="77">
        <v>4</v>
      </c>
      <c r="K2030" s="92"/>
    </row>
    <row r="2031" spans="1:11" ht="20" x14ac:dyDescent="0.25">
      <c r="A2031" s="14" t="s">
        <v>1505</v>
      </c>
      <c r="B2031" s="14" t="s">
        <v>5140</v>
      </c>
      <c r="C2031" s="14" t="s">
        <v>3777</v>
      </c>
      <c r="D2031" s="16">
        <v>45753</v>
      </c>
      <c r="E2031" s="16">
        <v>45706</v>
      </c>
      <c r="F2031" s="14" t="s">
        <v>5194</v>
      </c>
      <c r="G2031" s="14">
        <v>0</v>
      </c>
      <c r="H2031" s="14" t="s">
        <v>5193</v>
      </c>
      <c r="I2031" s="15">
        <v>70</v>
      </c>
      <c r="J2031" s="77">
        <v>5</v>
      </c>
      <c r="K2031" s="92"/>
    </row>
    <row r="2032" spans="1:11" ht="12.5" x14ac:dyDescent="0.25">
      <c r="A2032" s="14" t="s">
        <v>1505</v>
      </c>
      <c r="B2032" s="14" t="s">
        <v>5140</v>
      </c>
      <c r="C2032" s="14" t="s">
        <v>5195</v>
      </c>
      <c r="D2032" s="16">
        <v>45763</v>
      </c>
      <c r="E2032" s="16">
        <v>45706</v>
      </c>
      <c r="F2032" s="14" t="s">
        <v>5196</v>
      </c>
      <c r="G2032" s="14">
        <v>44688717</v>
      </c>
      <c r="H2032" s="14" t="s">
        <v>5197</v>
      </c>
      <c r="I2032" s="15">
        <v>577.74</v>
      </c>
      <c r="J2032" s="77">
        <v>4</v>
      </c>
      <c r="K2032" s="92"/>
    </row>
    <row r="2033" spans="1:11" ht="20" x14ac:dyDescent="0.25">
      <c r="A2033" s="14" t="s">
        <v>1505</v>
      </c>
      <c r="B2033" s="14" t="s">
        <v>5140</v>
      </c>
      <c r="C2033" s="14" t="s">
        <v>5198</v>
      </c>
      <c r="D2033" s="16">
        <v>45765</v>
      </c>
      <c r="E2033" s="16">
        <v>45706</v>
      </c>
      <c r="F2033" s="14" t="s">
        <v>5199</v>
      </c>
      <c r="G2033" s="14">
        <v>0</v>
      </c>
      <c r="H2033" s="14" t="s">
        <v>5146</v>
      </c>
      <c r="I2033" s="15">
        <v>20.7</v>
      </c>
      <c r="J2033" s="77">
        <v>4</v>
      </c>
      <c r="K2033" s="92"/>
    </row>
    <row r="2034" spans="1:11" ht="20" x14ac:dyDescent="0.25">
      <c r="A2034" s="14" t="s">
        <v>1505</v>
      </c>
      <c r="B2034" s="14" t="s">
        <v>5140</v>
      </c>
      <c r="C2034" s="14" t="s">
        <v>5200</v>
      </c>
      <c r="D2034" s="16">
        <v>45765</v>
      </c>
      <c r="E2034" s="16">
        <v>45706</v>
      </c>
      <c r="F2034" s="14" t="s">
        <v>5201</v>
      </c>
      <c r="G2034" s="14">
        <v>0</v>
      </c>
      <c r="H2034" s="14" t="s">
        <v>5146</v>
      </c>
      <c r="I2034" s="15">
        <v>30.48</v>
      </c>
      <c r="J2034" s="77">
        <v>4</v>
      </c>
      <c r="K2034" s="92"/>
    </row>
    <row r="2035" spans="1:11" ht="12.5" x14ac:dyDescent="0.25">
      <c r="A2035" s="14" t="s">
        <v>1505</v>
      </c>
      <c r="B2035" s="14" t="s">
        <v>5140</v>
      </c>
      <c r="C2035" s="14" t="s">
        <v>5202</v>
      </c>
      <c r="D2035" s="16">
        <v>45765</v>
      </c>
      <c r="E2035" s="16">
        <v>45706</v>
      </c>
      <c r="F2035" s="14" t="s">
        <v>5203</v>
      </c>
      <c r="G2035" s="14">
        <v>0</v>
      </c>
      <c r="H2035" s="14" t="s">
        <v>5152</v>
      </c>
      <c r="I2035" s="15">
        <v>19.55</v>
      </c>
      <c r="J2035" s="77">
        <v>4</v>
      </c>
      <c r="K2035" s="92"/>
    </row>
    <row r="2036" spans="1:11" ht="20" x14ac:dyDescent="0.25">
      <c r="A2036" s="14" t="s">
        <v>1505</v>
      </c>
      <c r="B2036" s="14" t="s">
        <v>5140</v>
      </c>
      <c r="C2036" s="14" t="s">
        <v>5204</v>
      </c>
      <c r="D2036" s="16">
        <v>45765</v>
      </c>
      <c r="E2036" s="16">
        <v>45706</v>
      </c>
      <c r="F2036" s="14" t="s">
        <v>5205</v>
      </c>
      <c r="G2036" s="14">
        <v>0</v>
      </c>
      <c r="H2036" s="14" t="s">
        <v>5146</v>
      </c>
      <c r="I2036" s="15">
        <v>63.25</v>
      </c>
      <c r="J2036" s="77">
        <v>4</v>
      </c>
      <c r="K2036" s="92"/>
    </row>
    <row r="2037" spans="1:11" ht="12.5" x14ac:dyDescent="0.25">
      <c r="A2037" s="14" t="s">
        <v>1505</v>
      </c>
      <c r="B2037" s="14" t="s">
        <v>5140</v>
      </c>
      <c r="C2037" s="14" t="s">
        <v>5206</v>
      </c>
      <c r="D2037" s="16">
        <v>45777</v>
      </c>
      <c r="E2037" s="16">
        <v>45706</v>
      </c>
      <c r="F2037" s="14" t="s">
        <v>5207</v>
      </c>
      <c r="G2037" s="14">
        <v>41483588</v>
      </c>
      <c r="H2037" s="14" t="s">
        <v>5149</v>
      </c>
      <c r="I2037" s="15">
        <v>850</v>
      </c>
      <c r="J2037" s="77">
        <v>4</v>
      </c>
      <c r="K2037" s="92"/>
    </row>
    <row r="2038" spans="1:11" ht="12.5" x14ac:dyDescent="0.25">
      <c r="A2038" s="14" t="s">
        <v>1505</v>
      </c>
      <c r="B2038" s="14" t="s">
        <v>5140</v>
      </c>
      <c r="C2038" s="14" t="s">
        <v>5208</v>
      </c>
      <c r="D2038" s="16">
        <v>45791</v>
      </c>
      <c r="E2038" s="16">
        <v>45706</v>
      </c>
      <c r="F2038" s="14" t="s">
        <v>5209</v>
      </c>
      <c r="G2038" s="14">
        <v>44688717</v>
      </c>
      <c r="H2038" s="14" t="s">
        <v>5197</v>
      </c>
      <c r="I2038" s="15">
        <v>126.94</v>
      </c>
      <c r="J2038" s="77">
        <v>2</v>
      </c>
      <c r="K2038" s="92"/>
    </row>
    <row r="2039" spans="1:11" ht="12.5" x14ac:dyDescent="0.25">
      <c r="A2039" s="14" t="s">
        <v>1505</v>
      </c>
      <c r="B2039" s="14" t="s">
        <v>5140</v>
      </c>
      <c r="C2039" s="14" t="s">
        <v>4412</v>
      </c>
      <c r="D2039" s="16">
        <v>45800</v>
      </c>
      <c r="E2039" s="16">
        <v>45706</v>
      </c>
      <c r="F2039" s="14" t="s">
        <v>5210</v>
      </c>
      <c r="G2039" s="14">
        <v>43694268</v>
      </c>
      <c r="H2039" s="14" t="s">
        <v>5211</v>
      </c>
      <c r="I2039" s="15">
        <v>835.09</v>
      </c>
      <c r="J2039" s="77">
        <v>2</v>
      </c>
      <c r="K2039" s="92"/>
    </row>
    <row r="2040" spans="1:11" ht="12.5" x14ac:dyDescent="0.25">
      <c r="A2040" s="14" t="s">
        <v>1505</v>
      </c>
      <c r="B2040" s="14" t="s">
        <v>5140</v>
      </c>
      <c r="C2040" s="14" t="s">
        <v>4412</v>
      </c>
      <c r="D2040" s="16">
        <v>45800</v>
      </c>
      <c r="E2040" s="16">
        <v>45722</v>
      </c>
      <c r="F2040" s="14" t="s">
        <v>5210</v>
      </c>
      <c r="G2040" s="14">
        <v>43694268</v>
      </c>
      <c r="H2040" s="14" t="s">
        <v>5211</v>
      </c>
      <c r="I2040" s="15">
        <v>215.31</v>
      </c>
      <c r="J2040" s="77">
        <v>2</v>
      </c>
      <c r="K2040" s="92"/>
    </row>
    <row r="2041" spans="1:11" ht="20" x14ac:dyDescent="0.25">
      <c r="A2041" s="14" t="s">
        <v>1505</v>
      </c>
      <c r="B2041" s="14" t="s">
        <v>5140</v>
      </c>
      <c r="C2041" s="14" t="s">
        <v>5212</v>
      </c>
      <c r="D2041" s="16">
        <v>45801</v>
      </c>
      <c r="E2041" s="16">
        <v>45722</v>
      </c>
      <c r="F2041" s="14" t="s">
        <v>5213</v>
      </c>
      <c r="G2041" s="14">
        <v>0</v>
      </c>
      <c r="H2041" s="14" t="s">
        <v>5152</v>
      </c>
      <c r="I2041" s="15">
        <v>62.1</v>
      </c>
      <c r="J2041" s="77">
        <v>4</v>
      </c>
      <c r="K2041" s="92"/>
    </row>
    <row r="2042" spans="1:11" ht="12.5" x14ac:dyDescent="0.25">
      <c r="A2042" s="14" t="s">
        <v>1505</v>
      </c>
      <c r="B2042" s="14" t="s">
        <v>5140</v>
      </c>
      <c r="C2042" s="14" t="s">
        <v>4316</v>
      </c>
      <c r="D2042" s="16">
        <v>45801</v>
      </c>
      <c r="E2042" s="16">
        <v>45722</v>
      </c>
      <c r="F2042" s="14" t="s">
        <v>5214</v>
      </c>
      <c r="G2042" s="14">
        <v>18047009</v>
      </c>
      <c r="H2042" s="14" t="s">
        <v>5215</v>
      </c>
      <c r="I2042" s="15">
        <v>200</v>
      </c>
      <c r="J2042" s="77">
        <v>2</v>
      </c>
      <c r="K2042" s="92"/>
    </row>
    <row r="2043" spans="1:11" ht="12.5" x14ac:dyDescent="0.25">
      <c r="A2043" s="14" t="s">
        <v>1505</v>
      </c>
      <c r="B2043" s="14" t="s">
        <v>5140</v>
      </c>
      <c r="C2043" s="14" t="s">
        <v>5216</v>
      </c>
      <c r="D2043" s="16">
        <v>45808</v>
      </c>
      <c r="E2043" s="16">
        <v>45722</v>
      </c>
      <c r="F2043" s="14" t="s">
        <v>5217</v>
      </c>
      <c r="G2043" s="14">
        <v>41483588</v>
      </c>
      <c r="H2043" s="14" t="s">
        <v>5149</v>
      </c>
      <c r="I2043" s="15">
        <v>850</v>
      </c>
      <c r="J2043" s="77">
        <v>4</v>
      </c>
      <c r="K2043" s="92"/>
    </row>
    <row r="2044" spans="1:11" ht="20" x14ac:dyDescent="0.25">
      <c r="A2044" s="14" t="s">
        <v>1505</v>
      </c>
      <c r="B2044" s="14" t="s">
        <v>5140</v>
      </c>
      <c r="C2044" s="14" t="s">
        <v>5218</v>
      </c>
      <c r="D2044" s="16">
        <v>45812</v>
      </c>
      <c r="E2044" s="16">
        <v>45722</v>
      </c>
      <c r="F2044" s="14" t="s">
        <v>5219</v>
      </c>
      <c r="G2044" s="14">
        <v>0</v>
      </c>
      <c r="H2044" s="14" t="s">
        <v>5146</v>
      </c>
      <c r="I2044" s="15">
        <v>20.13</v>
      </c>
      <c r="J2044" s="77">
        <v>4</v>
      </c>
      <c r="K2044" s="92"/>
    </row>
    <row r="2045" spans="1:11" ht="12.5" x14ac:dyDescent="0.25">
      <c r="A2045" s="14" t="s">
        <v>1505</v>
      </c>
      <c r="B2045" s="14" t="s">
        <v>5140</v>
      </c>
      <c r="C2045" s="14" t="s">
        <v>4436</v>
      </c>
      <c r="D2045" s="16">
        <v>45836</v>
      </c>
      <c r="E2045" s="16">
        <v>45722</v>
      </c>
      <c r="F2045" s="14" t="s">
        <v>5220</v>
      </c>
      <c r="G2045" s="14">
        <v>18047009</v>
      </c>
      <c r="H2045" s="14" t="s">
        <v>5215</v>
      </c>
      <c r="I2045" s="15">
        <v>200</v>
      </c>
      <c r="J2045" s="77">
        <v>2</v>
      </c>
      <c r="K2045" s="92"/>
    </row>
    <row r="2046" spans="1:11" ht="12.5" x14ac:dyDescent="0.25">
      <c r="A2046" s="14" t="s">
        <v>1505</v>
      </c>
      <c r="B2046" s="14" t="s">
        <v>5140</v>
      </c>
      <c r="C2046" s="14" t="s">
        <v>5221</v>
      </c>
      <c r="D2046" s="16">
        <v>45838</v>
      </c>
      <c r="E2046" s="16">
        <v>45722</v>
      </c>
      <c r="F2046" s="14" t="s">
        <v>5222</v>
      </c>
      <c r="G2046" s="14">
        <v>37988948</v>
      </c>
      <c r="H2046" s="14" t="s">
        <v>5223</v>
      </c>
      <c r="I2046" s="15">
        <v>200</v>
      </c>
      <c r="J2046" s="77">
        <v>2</v>
      </c>
      <c r="K2046" s="92"/>
    </row>
    <row r="2047" spans="1:11" ht="12.5" x14ac:dyDescent="0.25">
      <c r="A2047" s="14" t="s">
        <v>1505</v>
      </c>
      <c r="B2047" s="14" t="s">
        <v>5140</v>
      </c>
      <c r="C2047" s="14" t="s">
        <v>4008</v>
      </c>
      <c r="D2047" s="16">
        <v>45838</v>
      </c>
      <c r="E2047" s="16">
        <v>45722</v>
      </c>
      <c r="F2047" s="14" t="s">
        <v>5224</v>
      </c>
      <c r="G2047" s="14">
        <v>45461503</v>
      </c>
      <c r="H2047" s="14" t="s">
        <v>5225</v>
      </c>
      <c r="I2047" s="15">
        <v>100</v>
      </c>
      <c r="J2047" s="77">
        <v>2</v>
      </c>
      <c r="K2047" s="92"/>
    </row>
    <row r="2048" spans="1:11" ht="12.5" x14ac:dyDescent="0.25">
      <c r="A2048" s="14" t="s">
        <v>1505</v>
      </c>
      <c r="B2048" s="14" t="s">
        <v>5140</v>
      </c>
      <c r="C2048" s="14" t="s">
        <v>4572</v>
      </c>
      <c r="D2048" s="16">
        <v>45838</v>
      </c>
      <c r="E2048" s="16">
        <v>45722</v>
      </c>
      <c r="F2048" s="14" t="s">
        <v>5226</v>
      </c>
      <c r="G2048" s="14">
        <v>47656824</v>
      </c>
      <c r="H2048" s="14" t="s">
        <v>3903</v>
      </c>
      <c r="I2048" s="15">
        <v>100</v>
      </c>
      <c r="J2048" s="77">
        <v>2</v>
      </c>
      <c r="K2048" s="92"/>
    </row>
    <row r="2049" spans="1:11" ht="12.5" x14ac:dyDescent="0.25">
      <c r="A2049" s="14" t="s">
        <v>1505</v>
      </c>
      <c r="B2049" s="14" t="s">
        <v>5140</v>
      </c>
      <c r="C2049" s="14" t="s">
        <v>5227</v>
      </c>
      <c r="D2049" s="16">
        <v>45838</v>
      </c>
      <c r="E2049" s="16">
        <v>45722</v>
      </c>
      <c r="F2049" s="14" t="s">
        <v>5228</v>
      </c>
      <c r="G2049" s="14">
        <v>51878453</v>
      </c>
      <c r="H2049" s="14" t="s">
        <v>5169</v>
      </c>
      <c r="I2049" s="15">
        <v>100</v>
      </c>
      <c r="J2049" s="77">
        <v>2</v>
      </c>
      <c r="K2049" s="92"/>
    </row>
    <row r="2050" spans="1:11" ht="12.5" x14ac:dyDescent="0.25">
      <c r="A2050" s="14" t="s">
        <v>1505</v>
      </c>
      <c r="B2050" s="14" t="s">
        <v>5140</v>
      </c>
      <c r="C2050" s="14" t="s">
        <v>5229</v>
      </c>
      <c r="D2050" s="16">
        <v>45838</v>
      </c>
      <c r="E2050" s="16">
        <v>45722</v>
      </c>
      <c r="F2050" s="14" t="s">
        <v>5230</v>
      </c>
      <c r="G2050" s="14">
        <v>52374165</v>
      </c>
      <c r="H2050" s="14" t="s">
        <v>5231</v>
      </c>
      <c r="I2050" s="15">
        <v>100</v>
      </c>
      <c r="J2050" s="77">
        <v>2</v>
      </c>
      <c r="K2050" s="92"/>
    </row>
    <row r="2051" spans="1:11" ht="12.5" x14ac:dyDescent="0.25">
      <c r="A2051" s="14" t="s">
        <v>1505</v>
      </c>
      <c r="B2051" s="14" t="s">
        <v>5140</v>
      </c>
      <c r="C2051" s="14" t="s">
        <v>5232</v>
      </c>
      <c r="D2051" s="16">
        <v>45838</v>
      </c>
      <c r="E2051" s="16">
        <v>45722</v>
      </c>
      <c r="F2051" s="14" t="s">
        <v>5233</v>
      </c>
      <c r="G2051" s="14">
        <v>45461503</v>
      </c>
      <c r="H2051" s="14" t="s">
        <v>5225</v>
      </c>
      <c r="I2051" s="15">
        <v>780</v>
      </c>
      <c r="J2051" s="77">
        <v>2</v>
      </c>
      <c r="K2051" s="92"/>
    </row>
    <row r="2052" spans="1:11" ht="12.5" x14ac:dyDescent="0.25">
      <c r="A2052" s="14" t="s">
        <v>1505</v>
      </c>
      <c r="B2052" s="14" t="s">
        <v>5140</v>
      </c>
      <c r="C2052" s="14" t="s">
        <v>4279</v>
      </c>
      <c r="D2052" s="16">
        <v>45838</v>
      </c>
      <c r="E2052" s="16">
        <v>45722</v>
      </c>
      <c r="F2052" s="14" t="s">
        <v>5234</v>
      </c>
      <c r="G2052" s="14">
        <v>47656824</v>
      </c>
      <c r="H2052" s="14" t="s">
        <v>3903</v>
      </c>
      <c r="I2052" s="15">
        <v>780</v>
      </c>
      <c r="J2052" s="77">
        <v>2</v>
      </c>
      <c r="K2052" s="92"/>
    </row>
    <row r="2053" spans="1:11" ht="12.5" x14ac:dyDescent="0.25">
      <c r="A2053" s="14" t="s">
        <v>1505</v>
      </c>
      <c r="B2053" s="14" t="s">
        <v>5140</v>
      </c>
      <c r="C2053" s="14" t="s">
        <v>3466</v>
      </c>
      <c r="D2053" s="16">
        <v>45838</v>
      </c>
      <c r="E2053" s="16">
        <v>45722</v>
      </c>
      <c r="F2053" s="14" t="s">
        <v>5235</v>
      </c>
      <c r="G2053" s="14">
        <v>53708491</v>
      </c>
      <c r="H2053" s="14" t="s">
        <v>5236</v>
      </c>
      <c r="I2053" s="15">
        <v>42.46</v>
      </c>
      <c r="J2053" s="77">
        <v>2</v>
      </c>
      <c r="K2053" s="92"/>
    </row>
    <row r="2054" spans="1:11" ht="12.5" x14ac:dyDescent="0.25">
      <c r="A2054" s="14" t="s">
        <v>1505</v>
      </c>
      <c r="B2054" s="14" t="s">
        <v>5140</v>
      </c>
      <c r="C2054" s="14" t="s">
        <v>3466</v>
      </c>
      <c r="D2054" s="16">
        <v>45838</v>
      </c>
      <c r="E2054" s="16">
        <v>45775</v>
      </c>
      <c r="F2054" s="14" t="s">
        <v>5235</v>
      </c>
      <c r="G2054" s="14">
        <v>53708491</v>
      </c>
      <c r="H2054" s="14" t="s">
        <v>5236</v>
      </c>
      <c r="I2054" s="15">
        <v>677.54</v>
      </c>
      <c r="J2054" s="77">
        <v>2</v>
      </c>
      <c r="K2054" s="92"/>
    </row>
    <row r="2055" spans="1:11" ht="12.5" x14ac:dyDescent="0.25">
      <c r="A2055" s="14" t="s">
        <v>1505</v>
      </c>
      <c r="B2055" s="14" t="s">
        <v>5140</v>
      </c>
      <c r="C2055" s="14" t="s">
        <v>5237</v>
      </c>
      <c r="D2055" s="16">
        <v>45838</v>
      </c>
      <c r="E2055" s="16">
        <v>45775</v>
      </c>
      <c r="F2055" s="14" t="s">
        <v>5238</v>
      </c>
      <c r="G2055" s="14">
        <v>51878453</v>
      </c>
      <c r="H2055" s="14" t="s">
        <v>5169</v>
      </c>
      <c r="I2055" s="15">
        <v>780</v>
      </c>
      <c r="J2055" s="77">
        <v>2</v>
      </c>
      <c r="K2055" s="92"/>
    </row>
    <row r="2056" spans="1:11" ht="12.5" x14ac:dyDescent="0.25">
      <c r="A2056" s="14" t="s">
        <v>1505</v>
      </c>
      <c r="B2056" s="14" t="s">
        <v>5140</v>
      </c>
      <c r="C2056" s="14" t="s">
        <v>5239</v>
      </c>
      <c r="D2056" s="16">
        <v>45838</v>
      </c>
      <c r="E2056" s="16">
        <v>45775</v>
      </c>
      <c r="F2056" s="14" t="s">
        <v>5240</v>
      </c>
      <c r="G2056" s="14">
        <v>52374165</v>
      </c>
      <c r="H2056" s="14" t="s">
        <v>5231</v>
      </c>
      <c r="I2056" s="15">
        <v>720</v>
      </c>
      <c r="J2056" s="77">
        <v>2</v>
      </c>
      <c r="K2056" s="92"/>
    </row>
    <row r="2057" spans="1:11" ht="12.5" x14ac:dyDescent="0.25">
      <c r="A2057" s="14" t="s">
        <v>1505</v>
      </c>
      <c r="B2057" s="14" t="s">
        <v>5140</v>
      </c>
      <c r="C2057" s="14" t="s">
        <v>5241</v>
      </c>
      <c r="D2057" s="16">
        <v>45838</v>
      </c>
      <c r="E2057" s="16">
        <v>45775</v>
      </c>
      <c r="F2057" s="14" t="s">
        <v>5242</v>
      </c>
      <c r="G2057" s="14">
        <v>52101096</v>
      </c>
      <c r="H2057" s="14" t="s">
        <v>5243</v>
      </c>
      <c r="I2057" s="15">
        <v>780</v>
      </c>
      <c r="J2057" s="77">
        <v>2</v>
      </c>
      <c r="K2057" s="92"/>
    </row>
    <row r="2058" spans="1:11" ht="20" x14ac:dyDescent="0.25">
      <c r="A2058" s="14" t="s">
        <v>1505</v>
      </c>
      <c r="B2058" s="14" t="s">
        <v>5140</v>
      </c>
      <c r="C2058" s="14" t="s">
        <v>5218</v>
      </c>
      <c r="D2058" s="16">
        <v>45838</v>
      </c>
      <c r="E2058" s="16">
        <v>45775</v>
      </c>
      <c r="F2058" s="14" t="s">
        <v>5244</v>
      </c>
      <c r="G2058" s="14">
        <v>51221233</v>
      </c>
      <c r="H2058" s="14" t="s">
        <v>3888</v>
      </c>
      <c r="I2058" s="15">
        <v>112</v>
      </c>
      <c r="J2058" s="77">
        <v>2</v>
      </c>
      <c r="K2058" s="92"/>
    </row>
    <row r="2059" spans="1:11" ht="20" x14ac:dyDescent="0.25">
      <c r="A2059" s="14" t="s">
        <v>1505</v>
      </c>
      <c r="B2059" s="14" t="s">
        <v>5140</v>
      </c>
      <c r="C2059" s="14" t="s">
        <v>5245</v>
      </c>
      <c r="D2059" s="16">
        <v>45838</v>
      </c>
      <c r="E2059" s="16">
        <v>45775</v>
      </c>
      <c r="F2059" s="14" t="s">
        <v>5246</v>
      </c>
      <c r="G2059" s="14">
        <v>892386</v>
      </c>
      <c r="H2059" s="14" t="s">
        <v>5247</v>
      </c>
      <c r="I2059" s="15">
        <v>700</v>
      </c>
      <c r="J2059" s="77">
        <v>2</v>
      </c>
      <c r="K2059" s="92"/>
    </row>
    <row r="2060" spans="1:11" ht="20" x14ac:dyDescent="0.25">
      <c r="A2060" s="14" t="s">
        <v>1505</v>
      </c>
      <c r="B2060" s="14" t="s">
        <v>5140</v>
      </c>
      <c r="C2060" s="14" t="s">
        <v>5248</v>
      </c>
      <c r="D2060" s="16">
        <v>45838</v>
      </c>
      <c r="E2060" s="16">
        <v>45775</v>
      </c>
      <c r="F2060" s="14" t="s">
        <v>5249</v>
      </c>
      <c r="G2060" s="14">
        <v>34014721</v>
      </c>
      <c r="H2060" s="14" t="s">
        <v>5144</v>
      </c>
      <c r="I2060" s="15">
        <v>230.46</v>
      </c>
      <c r="J2060" s="77">
        <v>2</v>
      </c>
      <c r="K2060" s="92"/>
    </row>
    <row r="2061" spans="1:11" ht="30" x14ac:dyDescent="0.25">
      <c r="A2061" s="14" t="s">
        <v>1505</v>
      </c>
      <c r="B2061" s="14" t="s">
        <v>5250</v>
      </c>
      <c r="C2061" s="14"/>
      <c r="D2061" s="16"/>
      <c r="E2061" s="16"/>
      <c r="F2061" s="14" t="s">
        <v>5251</v>
      </c>
      <c r="G2061" s="14" t="s">
        <v>4897</v>
      </c>
      <c r="H2061" s="14" t="s">
        <v>4835</v>
      </c>
      <c r="I2061" s="15"/>
      <c r="J2061" s="77"/>
      <c r="K2061" s="92"/>
    </row>
    <row r="2062" spans="1:11" ht="12.5" x14ac:dyDescent="0.25">
      <c r="A2062" s="14" t="s">
        <v>1505</v>
      </c>
      <c r="B2062" s="14" t="s">
        <v>5250</v>
      </c>
      <c r="C2062" s="14" t="s">
        <v>3760</v>
      </c>
      <c r="D2062" s="16">
        <v>45688</v>
      </c>
      <c r="E2062" s="16">
        <v>45706</v>
      </c>
      <c r="F2062" s="14" t="s">
        <v>5252</v>
      </c>
      <c r="G2062" s="14">
        <v>41223888</v>
      </c>
      <c r="H2062" s="14" t="s">
        <v>5253</v>
      </c>
      <c r="I2062" s="15">
        <v>5</v>
      </c>
      <c r="J2062" s="77">
        <v>4</v>
      </c>
      <c r="K2062" s="92"/>
    </row>
    <row r="2063" spans="1:11" ht="12.5" x14ac:dyDescent="0.25">
      <c r="A2063" s="14" t="s">
        <v>1505</v>
      </c>
      <c r="B2063" s="14" t="s">
        <v>5250</v>
      </c>
      <c r="C2063" s="14" t="s">
        <v>3527</v>
      </c>
      <c r="D2063" s="16">
        <v>45706</v>
      </c>
      <c r="E2063" s="16">
        <v>45706</v>
      </c>
      <c r="F2063" s="14" t="s">
        <v>5254</v>
      </c>
      <c r="G2063" s="14">
        <v>41223888</v>
      </c>
      <c r="H2063" s="14" t="s">
        <v>5255</v>
      </c>
      <c r="I2063" s="15">
        <v>150</v>
      </c>
      <c r="J2063" s="77">
        <v>2</v>
      </c>
      <c r="K2063" s="92"/>
    </row>
    <row r="2064" spans="1:11" ht="12.5" x14ac:dyDescent="0.25">
      <c r="A2064" s="14" t="s">
        <v>1505</v>
      </c>
      <c r="B2064" s="14" t="s">
        <v>5250</v>
      </c>
      <c r="C2064" s="14" t="s">
        <v>5256</v>
      </c>
      <c r="D2064" s="16">
        <v>45706</v>
      </c>
      <c r="E2064" s="16">
        <v>45706</v>
      </c>
      <c r="F2064" s="14" t="s">
        <v>5257</v>
      </c>
      <c r="G2064" s="14">
        <v>56109075</v>
      </c>
      <c r="H2064" s="14" t="s">
        <v>5258</v>
      </c>
      <c r="I2064" s="15">
        <v>150</v>
      </c>
      <c r="J2064" s="77">
        <v>2</v>
      </c>
      <c r="K2064" s="92"/>
    </row>
    <row r="2065" spans="1:11" ht="12.5" x14ac:dyDescent="0.25">
      <c r="A2065" s="14" t="s">
        <v>1505</v>
      </c>
      <c r="B2065" s="14" t="s">
        <v>5250</v>
      </c>
      <c r="C2065" s="14" t="s">
        <v>4843</v>
      </c>
      <c r="D2065" s="16">
        <v>45715</v>
      </c>
      <c r="E2065" s="16">
        <v>45706</v>
      </c>
      <c r="F2065" s="14" t="s">
        <v>5259</v>
      </c>
      <c r="G2065" s="14">
        <v>56109075</v>
      </c>
      <c r="H2065" s="14" t="s">
        <v>5258</v>
      </c>
      <c r="I2065" s="15">
        <v>240</v>
      </c>
      <c r="J2065" s="77">
        <v>2</v>
      </c>
      <c r="K2065" s="92"/>
    </row>
    <row r="2066" spans="1:11" ht="20" x14ac:dyDescent="0.25">
      <c r="A2066" s="14" t="s">
        <v>1505</v>
      </c>
      <c r="B2066" s="14" t="s">
        <v>5250</v>
      </c>
      <c r="C2066" s="14" t="s">
        <v>5260</v>
      </c>
      <c r="D2066" s="16">
        <v>45716</v>
      </c>
      <c r="E2066" s="16">
        <v>45706</v>
      </c>
      <c r="F2066" s="14" t="s">
        <v>5261</v>
      </c>
      <c r="G2066" s="14">
        <v>53577621</v>
      </c>
      <c r="H2066" s="14" t="s">
        <v>3405</v>
      </c>
      <c r="I2066" s="15">
        <v>280</v>
      </c>
      <c r="J2066" s="77">
        <v>2</v>
      </c>
      <c r="K2066" s="92"/>
    </row>
    <row r="2067" spans="1:11" ht="12.5" x14ac:dyDescent="0.25">
      <c r="A2067" s="14" t="s">
        <v>1505</v>
      </c>
      <c r="B2067" s="14" t="s">
        <v>5250</v>
      </c>
      <c r="C2067" s="14" t="s">
        <v>5262</v>
      </c>
      <c r="D2067" s="16">
        <v>45716</v>
      </c>
      <c r="E2067" s="16">
        <v>45706</v>
      </c>
      <c r="F2067" s="14" t="s">
        <v>5263</v>
      </c>
      <c r="G2067" s="14" t="s">
        <v>43</v>
      </c>
      <c r="H2067" s="14" t="s">
        <v>3405</v>
      </c>
      <c r="I2067" s="15">
        <v>138</v>
      </c>
      <c r="J2067" s="77">
        <v>2</v>
      </c>
      <c r="K2067" s="92"/>
    </row>
    <row r="2068" spans="1:11" ht="12.5" x14ac:dyDescent="0.25">
      <c r="A2068" s="14" t="s">
        <v>1505</v>
      </c>
      <c r="B2068" s="14" t="s">
        <v>5250</v>
      </c>
      <c r="C2068" s="14" t="s">
        <v>3630</v>
      </c>
      <c r="D2068" s="16">
        <v>45716</v>
      </c>
      <c r="E2068" s="16">
        <v>45706</v>
      </c>
      <c r="F2068" s="14" t="s">
        <v>5252</v>
      </c>
      <c r="G2068" s="14">
        <v>41223888</v>
      </c>
      <c r="H2068" s="14" t="s">
        <v>5253</v>
      </c>
      <c r="I2068" s="15">
        <v>5</v>
      </c>
      <c r="J2068" s="77">
        <v>4</v>
      </c>
      <c r="K2068" s="92"/>
    </row>
    <row r="2069" spans="1:11" ht="12.5" x14ac:dyDescent="0.25">
      <c r="A2069" s="14" t="s">
        <v>1505</v>
      </c>
      <c r="B2069" s="14" t="s">
        <v>5250</v>
      </c>
      <c r="C2069" s="14" t="s">
        <v>3630</v>
      </c>
      <c r="D2069" s="16">
        <v>45716</v>
      </c>
      <c r="E2069" s="16">
        <v>45706</v>
      </c>
      <c r="F2069" s="14" t="s">
        <v>5252</v>
      </c>
      <c r="G2069" s="14">
        <v>41223888</v>
      </c>
      <c r="H2069" s="14" t="s">
        <v>5253</v>
      </c>
      <c r="I2069" s="15">
        <v>5</v>
      </c>
      <c r="J2069" s="77">
        <v>4</v>
      </c>
      <c r="K2069" s="92"/>
    </row>
    <row r="2070" spans="1:11" ht="20" x14ac:dyDescent="0.25">
      <c r="A2070" s="14" t="s">
        <v>1505</v>
      </c>
      <c r="B2070" s="14" t="s">
        <v>5250</v>
      </c>
      <c r="C2070" s="14" t="s">
        <v>5264</v>
      </c>
      <c r="D2070" s="16">
        <v>45719</v>
      </c>
      <c r="E2070" s="16">
        <v>45706</v>
      </c>
      <c r="F2070" s="14" t="s">
        <v>5265</v>
      </c>
      <c r="G2070" s="14">
        <v>45645701</v>
      </c>
      <c r="H2070" s="14" t="s">
        <v>3214</v>
      </c>
      <c r="I2070" s="15">
        <v>600</v>
      </c>
      <c r="J2070" s="77">
        <v>4</v>
      </c>
      <c r="K2070" s="92"/>
    </row>
    <row r="2071" spans="1:11" ht="12.5" x14ac:dyDescent="0.25">
      <c r="A2071" s="14" t="s">
        <v>1505</v>
      </c>
      <c r="B2071" s="14" t="s">
        <v>5250</v>
      </c>
      <c r="C2071" s="14" t="s">
        <v>3549</v>
      </c>
      <c r="D2071" s="16">
        <v>45719</v>
      </c>
      <c r="E2071" s="16">
        <v>45706</v>
      </c>
      <c r="F2071" s="14" t="s">
        <v>5266</v>
      </c>
      <c r="G2071" s="14">
        <v>41223888</v>
      </c>
      <c r="H2071" s="14" t="s">
        <v>5255</v>
      </c>
      <c r="I2071" s="15">
        <v>240</v>
      </c>
      <c r="J2071" s="77">
        <v>2</v>
      </c>
      <c r="K2071" s="92"/>
    </row>
    <row r="2072" spans="1:11" ht="20" x14ac:dyDescent="0.25">
      <c r="A2072" s="14" t="s">
        <v>1505</v>
      </c>
      <c r="B2072" s="14" t="s">
        <v>5250</v>
      </c>
      <c r="C2072" s="14" t="s">
        <v>5267</v>
      </c>
      <c r="D2072" s="16">
        <v>45742</v>
      </c>
      <c r="E2072" s="16">
        <v>45706</v>
      </c>
      <c r="F2072" s="14" t="s">
        <v>5268</v>
      </c>
      <c r="G2072" s="14">
        <v>31309925</v>
      </c>
      <c r="H2072" s="14" t="s">
        <v>5269</v>
      </c>
      <c r="I2072" s="15">
        <v>320</v>
      </c>
      <c r="J2072" s="77">
        <v>2</v>
      </c>
      <c r="K2072" s="92"/>
    </row>
    <row r="2073" spans="1:11" ht="12.5" x14ac:dyDescent="0.25">
      <c r="A2073" s="14" t="s">
        <v>1505</v>
      </c>
      <c r="B2073" s="14" t="s">
        <v>5250</v>
      </c>
      <c r="C2073" s="14" t="s">
        <v>4620</v>
      </c>
      <c r="D2073" s="16">
        <v>45742</v>
      </c>
      <c r="E2073" s="16">
        <v>45706</v>
      </c>
      <c r="F2073" s="14" t="s">
        <v>5270</v>
      </c>
      <c r="G2073" s="14">
        <v>56109075</v>
      </c>
      <c r="H2073" s="14" t="s">
        <v>5258</v>
      </c>
      <c r="I2073" s="15">
        <v>200</v>
      </c>
      <c r="J2073" s="77">
        <v>2</v>
      </c>
      <c r="K2073" s="92"/>
    </row>
    <row r="2074" spans="1:11" ht="12.5" x14ac:dyDescent="0.25">
      <c r="A2074" s="14" t="s">
        <v>1505</v>
      </c>
      <c r="B2074" s="14" t="s">
        <v>5250</v>
      </c>
      <c r="C2074" s="14" t="s">
        <v>5271</v>
      </c>
      <c r="D2074" s="16">
        <v>45742</v>
      </c>
      <c r="E2074" s="16">
        <v>45706</v>
      </c>
      <c r="F2074" s="14" t="s">
        <v>5272</v>
      </c>
      <c r="G2074" s="14">
        <v>50152742</v>
      </c>
      <c r="H2074" s="14" t="s">
        <v>5273</v>
      </c>
      <c r="I2074" s="15">
        <v>371.25</v>
      </c>
      <c r="J2074" s="77">
        <v>2</v>
      </c>
      <c r="K2074" s="92"/>
    </row>
    <row r="2075" spans="1:11" ht="12.5" x14ac:dyDescent="0.25">
      <c r="A2075" s="14" t="s">
        <v>1505</v>
      </c>
      <c r="B2075" s="14" t="s">
        <v>5250</v>
      </c>
      <c r="C2075" s="14" t="s">
        <v>5274</v>
      </c>
      <c r="D2075" s="16">
        <v>45742</v>
      </c>
      <c r="E2075" s="16">
        <v>45706</v>
      </c>
      <c r="F2075" s="14" t="s">
        <v>5275</v>
      </c>
      <c r="G2075" s="14">
        <v>45645701</v>
      </c>
      <c r="H2075" s="14" t="s">
        <v>3214</v>
      </c>
      <c r="I2075" s="15">
        <v>300</v>
      </c>
      <c r="J2075" s="77">
        <v>4</v>
      </c>
      <c r="K2075" s="92"/>
    </row>
    <row r="2076" spans="1:11" ht="12.5" x14ac:dyDescent="0.25">
      <c r="A2076" s="14" t="s">
        <v>1505</v>
      </c>
      <c r="B2076" s="14" t="s">
        <v>5250</v>
      </c>
      <c r="C2076" s="14" t="s">
        <v>5276</v>
      </c>
      <c r="D2076" s="16">
        <v>45747</v>
      </c>
      <c r="E2076" s="16">
        <v>45706</v>
      </c>
      <c r="F2076" s="14" t="s">
        <v>5252</v>
      </c>
      <c r="G2076" s="14">
        <v>41223888</v>
      </c>
      <c r="H2076" s="14" t="s">
        <v>5253</v>
      </c>
      <c r="I2076" s="15">
        <v>5</v>
      </c>
      <c r="J2076" s="77">
        <v>4</v>
      </c>
      <c r="K2076" s="92"/>
    </row>
    <row r="2077" spans="1:11" ht="12.5" x14ac:dyDescent="0.25">
      <c r="A2077" s="14" t="s">
        <v>1505</v>
      </c>
      <c r="B2077" s="14" t="s">
        <v>5250</v>
      </c>
      <c r="C2077" s="14" t="s">
        <v>3746</v>
      </c>
      <c r="D2077" s="16">
        <v>45747</v>
      </c>
      <c r="E2077" s="16">
        <v>45706</v>
      </c>
      <c r="F2077" s="14" t="s">
        <v>5277</v>
      </c>
      <c r="G2077" s="14">
        <v>40411389</v>
      </c>
      <c r="H2077" s="14" t="s">
        <v>1852</v>
      </c>
      <c r="I2077" s="15">
        <v>500</v>
      </c>
      <c r="J2077" s="77">
        <v>4</v>
      </c>
      <c r="K2077" s="92"/>
    </row>
    <row r="2078" spans="1:11" ht="12.5" x14ac:dyDescent="0.25">
      <c r="A2078" s="14" t="s">
        <v>1505</v>
      </c>
      <c r="B2078" s="14" t="s">
        <v>5250</v>
      </c>
      <c r="C2078" s="14" t="s">
        <v>5276</v>
      </c>
      <c r="D2078" s="16">
        <v>45747</v>
      </c>
      <c r="E2078" s="16">
        <v>45706</v>
      </c>
      <c r="F2078" s="14" t="s">
        <v>5252</v>
      </c>
      <c r="G2078" s="14">
        <v>41223888</v>
      </c>
      <c r="H2078" s="14" t="s">
        <v>5253</v>
      </c>
      <c r="I2078" s="15">
        <v>5</v>
      </c>
      <c r="J2078" s="77">
        <v>4</v>
      </c>
      <c r="K2078" s="92"/>
    </row>
    <row r="2079" spans="1:11" ht="12.5" x14ac:dyDescent="0.25">
      <c r="A2079" s="14" t="s">
        <v>1505</v>
      </c>
      <c r="B2079" s="14" t="s">
        <v>5250</v>
      </c>
      <c r="C2079" s="14" t="s">
        <v>3445</v>
      </c>
      <c r="D2079" s="16">
        <v>45757</v>
      </c>
      <c r="E2079" s="16">
        <v>45706</v>
      </c>
      <c r="F2079" s="14" t="s">
        <v>5278</v>
      </c>
      <c r="G2079" s="14">
        <v>53577621</v>
      </c>
      <c r="H2079" s="14" t="s">
        <v>3849</v>
      </c>
      <c r="I2079" s="15">
        <v>260</v>
      </c>
      <c r="J2079" s="77">
        <v>2</v>
      </c>
      <c r="K2079" s="92"/>
    </row>
    <row r="2080" spans="1:11" ht="12.5" x14ac:dyDescent="0.25">
      <c r="A2080" s="14" t="s">
        <v>1505</v>
      </c>
      <c r="B2080" s="14" t="s">
        <v>5250</v>
      </c>
      <c r="C2080" s="14" t="s">
        <v>5279</v>
      </c>
      <c r="D2080" s="16">
        <v>45757</v>
      </c>
      <c r="E2080" s="16">
        <v>45706</v>
      </c>
      <c r="F2080" s="14" t="s">
        <v>5280</v>
      </c>
      <c r="G2080" s="14">
        <v>50152742</v>
      </c>
      <c r="H2080" s="14" t="s">
        <v>5273</v>
      </c>
      <c r="I2080" s="15">
        <v>198.01</v>
      </c>
      <c r="J2080" s="77">
        <v>2</v>
      </c>
      <c r="K2080" s="92"/>
    </row>
    <row r="2081" spans="1:11" ht="12.5" x14ac:dyDescent="0.25">
      <c r="A2081" s="14" t="s">
        <v>1505</v>
      </c>
      <c r="B2081" s="14" t="s">
        <v>5250</v>
      </c>
      <c r="C2081" s="14" t="s">
        <v>3650</v>
      </c>
      <c r="D2081" s="16">
        <v>45762</v>
      </c>
      <c r="E2081" s="16">
        <v>45706</v>
      </c>
      <c r="F2081" s="14" t="s">
        <v>5281</v>
      </c>
      <c r="G2081" s="14">
        <v>41223888</v>
      </c>
      <c r="H2081" s="14" t="s">
        <v>5255</v>
      </c>
      <c r="I2081" s="15">
        <v>240</v>
      </c>
      <c r="J2081" s="77">
        <v>2</v>
      </c>
      <c r="K2081" s="92"/>
    </row>
    <row r="2082" spans="1:11" ht="12.5" x14ac:dyDescent="0.25">
      <c r="A2082" s="14" t="s">
        <v>1505</v>
      </c>
      <c r="B2082" s="14" t="s">
        <v>5250</v>
      </c>
      <c r="C2082" s="14" t="s">
        <v>3962</v>
      </c>
      <c r="D2082" s="16">
        <v>45777</v>
      </c>
      <c r="E2082" s="16">
        <v>45706</v>
      </c>
      <c r="F2082" s="14" t="s">
        <v>5252</v>
      </c>
      <c r="G2082" s="14">
        <v>41223888</v>
      </c>
      <c r="H2082" s="14" t="s">
        <v>5253</v>
      </c>
      <c r="I2082" s="15">
        <v>5</v>
      </c>
      <c r="J2082" s="77">
        <v>4</v>
      </c>
      <c r="K2082" s="92"/>
    </row>
    <row r="2083" spans="1:11" ht="12.5" x14ac:dyDescent="0.25">
      <c r="A2083" s="14" t="s">
        <v>1505</v>
      </c>
      <c r="B2083" s="14" t="s">
        <v>5250</v>
      </c>
      <c r="C2083" s="14" t="s">
        <v>3962</v>
      </c>
      <c r="D2083" s="16">
        <v>45777</v>
      </c>
      <c r="E2083" s="16">
        <v>45706</v>
      </c>
      <c r="F2083" s="14" t="s">
        <v>5252</v>
      </c>
      <c r="G2083" s="14">
        <v>41223888</v>
      </c>
      <c r="H2083" s="14" t="s">
        <v>5253</v>
      </c>
      <c r="I2083" s="15">
        <v>5</v>
      </c>
      <c r="J2083" s="77">
        <v>4</v>
      </c>
      <c r="K2083" s="92"/>
    </row>
    <row r="2084" spans="1:11" ht="12.5" x14ac:dyDescent="0.25">
      <c r="A2084" s="14" t="s">
        <v>1505</v>
      </c>
      <c r="B2084" s="14" t="s">
        <v>5250</v>
      </c>
      <c r="C2084" s="14" t="s">
        <v>3556</v>
      </c>
      <c r="D2084" s="16">
        <v>45782</v>
      </c>
      <c r="E2084" s="16">
        <v>45706</v>
      </c>
      <c r="F2084" s="14" t="s">
        <v>5282</v>
      </c>
      <c r="G2084" s="14">
        <v>41223888</v>
      </c>
      <c r="H2084" s="14" t="s">
        <v>5255</v>
      </c>
      <c r="I2084" s="15">
        <v>370</v>
      </c>
      <c r="J2084" s="77">
        <v>2</v>
      </c>
      <c r="K2084" s="92"/>
    </row>
    <row r="2085" spans="1:11" ht="12.5" x14ac:dyDescent="0.25">
      <c r="A2085" s="14" t="s">
        <v>1505</v>
      </c>
      <c r="B2085" s="14" t="s">
        <v>5250</v>
      </c>
      <c r="C2085" s="14" t="s">
        <v>5283</v>
      </c>
      <c r="D2085" s="16">
        <v>45784</v>
      </c>
      <c r="E2085" s="16">
        <v>45706</v>
      </c>
      <c r="F2085" s="14" t="s">
        <v>5284</v>
      </c>
      <c r="G2085" s="14">
        <v>53577621</v>
      </c>
      <c r="H2085" s="14" t="s">
        <v>3405</v>
      </c>
      <c r="I2085" s="15">
        <v>180</v>
      </c>
      <c r="J2085" s="77">
        <v>2</v>
      </c>
      <c r="K2085" s="92"/>
    </row>
    <row r="2086" spans="1:11" ht="12.5" x14ac:dyDescent="0.25">
      <c r="A2086" s="14" t="s">
        <v>1505</v>
      </c>
      <c r="B2086" s="14" t="s">
        <v>5250</v>
      </c>
      <c r="C2086" s="14" t="s">
        <v>5285</v>
      </c>
      <c r="D2086" s="16">
        <v>45784</v>
      </c>
      <c r="E2086" s="16">
        <v>45706</v>
      </c>
      <c r="F2086" s="14" t="s">
        <v>5286</v>
      </c>
      <c r="G2086" s="14">
        <v>56109075</v>
      </c>
      <c r="H2086" s="14" t="s">
        <v>5258</v>
      </c>
      <c r="I2086" s="15">
        <v>240</v>
      </c>
      <c r="J2086" s="77">
        <v>2</v>
      </c>
      <c r="K2086" s="92"/>
    </row>
    <row r="2087" spans="1:11" ht="12.5" x14ac:dyDescent="0.25">
      <c r="A2087" s="14" t="s">
        <v>1505</v>
      </c>
      <c r="B2087" s="14" t="s">
        <v>5250</v>
      </c>
      <c r="C2087" s="14" t="s">
        <v>5287</v>
      </c>
      <c r="D2087" s="16">
        <v>45786</v>
      </c>
      <c r="E2087" s="16">
        <v>45706</v>
      </c>
      <c r="F2087" s="14" t="s">
        <v>5288</v>
      </c>
      <c r="G2087" s="14">
        <v>50152742</v>
      </c>
      <c r="H2087" s="14" t="s">
        <v>5273</v>
      </c>
      <c r="I2087" s="15">
        <v>306</v>
      </c>
      <c r="J2087" s="77">
        <v>2</v>
      </c>
      <c r="K2087" s="92"/>
    </row>
    <row r="2088" spans="1:11" ht="20" x14ac:dyDescent="0.25">
      <c r="A2088" s="14" t="s">
        <v>1505</v>
      </c>
      <c r="B2088" s="14" t="s">
        <v>5250</v>
      </c>
      <c r="C2088" s="14" t="s">
        <v>5289</v>
      </c>
      <c r="D2088" s="16">
        <v>45789</v>
      </c>
      <c r="E2088" s="16">
        <v>45706</v>
      </c>
      <c r="F2088" s="14" t="s">
        <v>5290</v>
      </c>
      <c r="G2088" s="14">
        <v>45645701</v>
      </c>
      <c r="H2088" s="14" t="s">
        <v>3214</v>
      </c>
      <c r="I2088" s="15">
        <v>300</v>
      </c>
      <c r="J2088" s="77">
        <v>4</v>
      </c>
      <c r="K2088" s="92"/>
    </row>
    <row r="2089" spans="1:11" ht="12.5" x14ac:dyDescent="0.25">
      <c r="A2089" s="14" t="s">
        <v>1505</v>
      </c>
      <c r="B2089" s="14" t="s">
        <v>5250</v>
      </c>
      <c r="C2089" s="14" t="s">
        <v>5291</v>
      </c>
      <c r="D2089" s="16">
        <v>45798</v>
      </c>
      <c r="E2089" s="16">
        <v>45706</v>
      </c>
      <c r="F2089" s="14" t="s">
        <v>5292</v>
      </c>
      <c r="G2089" s="14" t="s">
        <v>43</v>
      </c>
      <c r="H2089" s="14" t="s">
        <v>3849</v>
      </c>
      <c r="I2089" s="15">
        <v>103.5</v>
      </c>
      <c r="J2089" s="77">
        <v>2</v>
      </c>
      <c r="K2089" s="92"/>
    </row>
    <row r="2090" spans="1:11" ht="12.5" x14ac:dyDescent="0.25">
      <c r="A2090" s="14" t="s">
        <v>1505</v>
      </c>
      <c r="B2090" s="14" t="s">
        <v>5250</v>
      </c>
      <c r="C2090" s="14" t="s">
        <v>5293</v>
      </c>
      <c r="D2090" s="16">
        <v>45807</v>
      </c>
      <c r="E2090" s="16">
        <v>45706</v>
      </c>
      <c r="F2090" s="14" t="s">
        <v>5294</v>
      </c>
      <c r="G2090" s="14">
        <v>50152742</v>
      </c>
      <c r="H2090" s="14" t="s">
        <v>5273</v>
      </c>
      <c r="I2090" s="15">
        <v>198.01</v>
      </c>
      <c r="J2090" s="77">
        <v>2</v>
      </c>
      <c r="K2090" s="92"/>
    </row>
    <row r="2091" spans="1:11" ht="12.5" x14ac:dyDescent="0.25">
      <c r="A2091" s="14" t="s">
        <v>1505</v>
      </c>
      <c r="B2091" s="14" t="s">
        <v>5250</v>
      </c>
      <c r="C2091" s="14" t="s">
        <v>5291</v>
      </c>
      <c r="D2091" s="16">
        <v>45807</v>
      </c>
      <c r="E2091" s="16">
        <v>45706</v>
      </c>
      <c r="F2091" s="14" t="s">
        <v>5295</v>
      </c>
      <c r="G2091" s="14">
        <v>56109075</v>
      </c>
      <c r="H2091" s="14" t="s">
        <v>5258</v>
      </c>
      <c r="I2091" s="15">
        <v>270</v>
      </c>
      <c r="J2091" s="77">
        <v>2</v>
      </c>
      <c r="K2091" s="92"/>
    </row>
    <row r="2092" spans="1:11" ht="12.5" x14ac:dyDescent="0.25">
      <c r="A2092" s="14" t="s">
        <v>1505</v>
      </c>
      <c r="B2092" s="14" t="s">
        <v>5250</v>
      </c>
      <c r="C2092" s="14" t="s">
        <v>5296</v>
      </c>
      <c r="D2092" s="16">
        <v>45808</v>
      </c>
      <c r="E2092" s="16">
        <v>45706</v>
      </c>
      <c r="F2092" s="14" t="s">
        <v>5252</v>
      </c>
      <c r="G2092" s="14">
        <v>41223888</v>
      </c>
      <c r="H2092" s="14" t="s">
        <v>5253</v>
      </c>
      <c r="I2092" s="15">
        <v>5</v>
      </c>
      <c r="J2092" s="77">
        <v>4</v>
      </c>
      <c r="K2092" s="92"/>
    </row>
    <row r="2093" spans="1:11" ht="12.5" x14ac:dyDescent="0.25">
      <c r="A2093" s="14" t="s">
        <v>1505</v>
      </c>
      <c r="B2093" s="14" t="s">
        <v>5250</v>
      </c>
      <c r="C2093" s="14" t="s">
        <v>5296</v>
      </c>
      <c r="D2093" s="16">
        <v>45808</v>
      </c>
      <c r="E2093" s="16">
        <v>45706</v>
      </c>
      <c r="F2093" s="14" t="s">
        <v>5252</v>
      </c>
      <c r="G2093" s="14">
        <v>41223888</v>
      </c>
      <c r="H2093" s="14" t="s">
        <v>5253</v>
      </c>
      <c r="I2093" s="15">
        <v>5</v>
      </c>
      <c r="J2093" s="77">
        <v>4</v>
      </c>
      <c r="K2093" s="92"/>
    </row>
    <row r="2094" spans="1:11" ht="12.5" x14ac:dyDescent="0.25">
      <c r="A2094" s="14" t="s">
        <v>1505</v>
      </c>
      <c r="B2094" s="14" t="s">
        <v>5250</v>
      </c>
      <c r="C2094" s="14"/>
      <c r="D2094" s="16">
        <v>45807</v>
      </c>
      <c r="E2094" s="16">
        <v>45706</v>
      </c>
      <c r="F2094" s="14" t="s">
        <v>5297</v>
      </c>
      <c r="G2094" s="14">
        <v>47381817</v>
      </c>
      <c r="H2094" s="14" t="s">
        <v>5298</v>
      </c>
      <c r="I2094" s="15">
        <v>1200</v>
      </c>
      <c r="J2094" s="77">
        <v>2</v>
      </c>
      <c r="K2094" s="92"/>
    </row>
    <row r="2095" spans="1:11" ht="12.5" x14ac:dyDescent="0.25">
      <c r="A2095" s="14" t="s">
        <v>1505</v>
      </c>
      <c r="B2095" s="14" t="s">
        <v>5250</v>
      </c>
      <c r="C2095" s="14"/>
      <c r="D2095" s="16">
        <v>45813</v>
      </c>
      <c r="E2095" s="16">
        <v>45706</v>
      </c>
      <c r="F2095" s="14" t="s">
        <v>5299</v>
      </c>
      <c r="G2095" s="14">
        <v>41223888</v>
      </c>
      <c r="H2095" s="14" t="s">
        <v>5255</v>
      </c>
      <c r="I2095" s="15">
        <v>0.23</v>
      </c>
      <c r="J2095" s="77">
        <v>2</v>
      </c>
      <c r="K2095" s="92"/>
    </row>
    <row r="2096" spans="1:11" ht="12.5" x14ac:dyDescent="0.25">
      <c r="A2096" s="14" t="s">
        <v>1505</v>
      </c>
      <c r="B2096" s="14" t="s">
        <v>5250</v>
      </c>
      <c r="C2096" s="14"/>
      <c r="D2096" s="16">
        <v>45813</v>
      </c>
      <c r="E2096" s="16">
        <v>45722</v>
      </c>
      <c r="F2096" s="14" t="s">
        <v>5299</v>
      </c>
      <c r="G2096" s="14">
        <v>41223888</v>
      </c>
      <c r="H2096" s="14" t="s">
        <v>5255</v>
      </c>
      <c r="I2096" s="15">
        <v>119.77</v>
      </c>
      <c r="J2096" s="77">
        <v>2</v>
      </c>
      <c r="K2096" s="92"/>
    </row>
    <row r="2097" spans="1:11" ht="12.5" x14ac:dyDescent="0.25">
      <c r="A2097" s="14" t="s">
        <v>1505</v>
      </c>
      <c r="B2097" s="14" t="s">
        <v>5250</v>
      </c>
      <c r="C2097" s="14" t="s">
        <v>5300</v>
      </c>
      <c r="D2097" s="16">
        <v>45826</v>
      </c>
      <c r="E2097" s="16">
        <v>45722</v>
      </c>
      <c r="F2097" s="14" t="s">
        <v>5301</v>
      </c>
      <c r="G2097" s="14">
        <v>45645701</v>
      </c>
      <c r="H2097" s="14" t="s">
        <v>3214</v>
      </c>
      <c r="I2097" s="15">
        <v>300</v>
      </c>
      <c r="J2097" s="77">
        <v>4</v>
      </c>
      <c r="K2097" s="92"/>
    </row>
    <row r="2098" spans="1:11" ht="12.5" x14ac:dyDescent="0.25">
      <c r="A2098" s="14" t="s">
        <v>1505</v>
      </c>
      <c r="B2098" s="14" t="s">
        <v>5250</v>
      </c>
      <c r="C2098" s="14" t="s">
        <v>5302</v>
      </c>
      <c r="D2098" s="16">
        <v>45826</v>
      </c>
      <c r="E2098" s="16">
        <v>45722</v>
      </c>
      <c r="F2098" s="14" t="s">
        <v>5303</v>
      </c>
      <c r="G2098" s="14">
        <v>53577621</v>
      </c>
      <c r="H2098" s="14" t="s">
        <v>3405</v>
      </c>
      <c r="I2098" s="15">
        <v>240</v>
      </c>
      <c r="J2098" s="77">
        <v>2</v>
      </c>
      <c r="K2098" s="92"/>
    </row>
    <row r="2099" spans="1:11" ht="12.5" x14ac:dyDescent="0.25">
      <c r="A2099" s="14" t="s">
        <v>1505</v>
      </c>
      <c r="B2099" s="14" t="s">
        <v>5250</v>
      </c>
      <c r="C2099" s="14" t="s">
        <v>5304</v>
      </c>
      <c r="D2099" s="16">
        <v>45826</v>
      </c>
      <c r="E2099" s="16">
        <v>45722</v>
      </c>
      <c r="F2099" s="14" t="s">
        <v>5305</v>
      </c>
      <c r="G2099" s="14" t="s">
        <v>43</v>
      </c>
      <c r="H2099" s="14" t="s">
        <v>3405</v>
      </c>
      <c r="I2099" s="15">
        <v>138</v>
      </c>
      <c r="J2099" s="77">
        <v>2</v>
      </c>
      <c r="K2099" s="92"/>
    </row>
    <row r="2100" spans="1:11" ht="12.5" x14ac:dyDescent="0.25">
      <c r="A2100" s="14" t="s">
        <v>1505</v>
      </c>
      <c r="B2100" s="14" t="s">
        <v>5250</v>
      </c>
      <c r="C2100" s="14" t="s">
        <v>4349</v>
      </c>
      <c r="D2100" s="16">
        <v>45835</v>
      </c>
      <c r="E2100" s="16">
        <v>45722</v>
      </c>
      <c r="F2100" s="14" t="s">
        <v>5306</v>
      </c>
      <c r="G2100" s="14">
        <v>52021025</v>
      </c>
      <c r="H2100" s="14" t="s">
        <v>5307</v>
      </c>
      <c r="I2100" s="15">
        <v>48</v>
      </c>
      <c r="J2100" s="77">
        <v>2</v>
      </c>
      <c r="K2100" s="92"/>
    </row>
    <row r="2101" spans="1:11" ht="12.5" x14ac:dyDescent="0.25">
      <c r="A2101" s="14" t="s">
        <v>1505</v>
      </c>
      <c r="B2101" s="14" t="s">
        <v>5250</v>
      </c>
      <c r="C2101" s="14" t="s">
        <v>5308</v>
      </c>
      <c r="D2101" s="16">
        <v>45842</v>
      </c>
      <c r="E2101" s="16">
        <v>45722</v>
      </c>
      <c r="F2101" s="14" t="s">
        <v>5309</v>
      </c>
      <c r="G2101" s="14">
        <v>56109075</v>
      </c>
      <c r="H2101" s="14" t="s">
        <v>5258</v>
      </c>
      <c r="I2101" s="15">
        <v>120</v>
      </c>
      <c r="J2101" s="77">
        <v>2</v>
      </c>
      <c r="K2101" s="92"/>
    </row>
    <row r="2102" spans="1:11" ht="12.5" x14ac:dyDescent="0.25">
      <c r="A2102" s="14" t="s">
        <v>1505</v>
      </c>
      <c r="B2102" s="14" t="s">
        <v>5250</v>
      </c>
      <c r="C2102" s="14" t="s">
        <v>5310</v>
      </c>
      <c r="D2102" s="16">
        <v>45842</v>
      </c>
      <c r="E2102" s="16">
        <v>45722</v>
      </c>
      <c r="F2102" s="14" t="s">
        <v>5311</v>
      </c>
      <c r="G2102" s="14">
        <v>41223888</v>
      </c>
      <c r="H2102" s="14" t="s">
        <v>5255</v>
      </c>
      <c r="I2102" s="15">
        <v>120</v>
      </c>
      <c r="J2102" s="77">
        <v>2</v>
      </c>
      <c r="K2102" s="92"/>
    </row>
    <row r="2103" spans="1:11" ht="12.5" x14ac:dyDescent="0.25">
      <c r="A2103" s="14" t="s">
        <v>1505</v>
      </c>
      <c r="B2103" s="14" t="s">
        <v>5250</v>
      </c>
      <c r="C2103" s="14" t="s">
        <v>5312</v>
      </c>
      <c r="D2103" s="16">
        <v>45860</v>
      </c>
      <c r="E2103" s="16">
        <v>45722</v>
      </c>
      <c r="F2103" s="14" t="s">
        <v>5313</v>
      </c>
      <c r="G2103" s="14">
        <v>45645701</v>
      </c>
      <c r="H2103" s="14" t="s">
        <v>3214</v>
      </c>
      <c r="I2103" s="15">
        <v>300</v>
      </c>
      <c r="J2103" s="77">
        <v>4</v>
      </c>
      <c r="K2103" s="92"/>
    </row>
    <row r="2104" spans="1:11" ht="12.5" x14ac:dyDescent="0.25">
      <c r="A2104" s="14" t="s">
        <v>1505</v>
      </c>
      <c r="B2104" s="14" t="s">
        <v>5250</v>
      </c>
      <c r="C2104" s="14" t="s">
        <v>5314</v>
      </c>
      <c r="D2104" s="16">
        <v>45861</v>
      </c>
      <c r="E2104" s="16">
        <v>45722</v>
      </c>
      <c r="F2104" s="14" t="s">
        <v>5315</v>
      </c>
      <c r="G2104" s="14">
        <v>50152742</v>
      </c>
      <c r="H2104" s="14" t="s">
        <v>5273</v>
      </c>
      <c r="I2104" s="15">
        <v>162</v>
      </c>
      <c r="J2104" s="77">
        <v>2</v>
      </c>
      <c r="K2104" s="92"/>
    </row>
    <row r="2105" spans="1:11" ht="12.5" x14ac:dyDescent="0.25">
      <c r="A2105" s="14" t="s">
        <v>1505</v>
      </c>
      <c r="B2105" s="14" t="s">
        <v>5250</v>
      </c>
      <c r="C2105" s="14" t="s">
        <v>5316</v>
      </c>
      <c r="D2105" s="16">
        <v>45875</v>
      </c>
      <c r="E2105" s="16">
        <v>45722</v>
      </c>
      <c r="F2105" s="14" t="s">
        <v>5317</v>
      </c>
      <c r="G2105" s="14">
        <v>45645701</v>
      </c>
      <c r="H2105" s="14" t="s">
        <v>3214</v>
      </c>
      <c r="I2105" s="15">
        <v>300</v>
      </c>
      <c r="J2105" s="77">
        <v>4</v>
      </c>
      <c r="K2105" s="92"/>
    </row>
    <row r="2106" spans="1:11" ht="12.5" x14ac:dyDescent="0.25">
      <c r="A2106" s="14" t="s">
        <v>1505</v>
      </c>
      <c r="B2106" s="14" t="s">
        <v>5250</v>
      </c>
      <c r="C2106" s="14" t="s">
        <v>5318</v>
      </c>
      <c r="D2106" s="16">
        <v>45923</v>
      </c>
      <c r="E2106" s="16">
        <v>45722</v>
      </c>
      <c r="F2106" s="14" t="s">
        <v>5319</v>
      </c>
      <c r="G2106" s="14">
        <v>45645701</v>
      </c>
      <c r="H2106" s="14" t="s">
        <v>3214</v>
      </c>
      <c r="I2106" s="15">
        <v>300</v>
      </c>
      <c r="J2106" s="77">
        <v>4</v>
      </c>
      <c r="K2106" s="92"/>
    </row>
    <row r="2107" spans="1:11" ht="20" x14ac:dyDescent="0.25">
      <c r="A2107" s="14" t="s">
        <v>1505</v>
      </c>
      <c r="B2107" s="14" t="s">
        <v>5250</v>
      </c>
      <c r="C2107" s="14" t="s">
        <v>5320</v>
      </c>
      <c r="D2107" s="16">
        <v>45930</v>
      </c>
      <c r="E2107" s="16">
        <v>45722</v>
      </c>
      <c r="F2107" s="14" t="s">
        <v>5321</v>
      </c>
      <c r="G2107" s="14">
        <v>47511940</v>
      </c>
      <c r="H2107" s="14" t="s">
        <v>5322</v>
      </c>
      <c r="I2107" s="15">
        <v>857</v>
      </c>
      <c r="J2107" s="77">
        <v>2</v>
      </c>
      <c r="K2107" s="92"/>
    </row>
    <row r="2108" spans="1:11" ht="20" x14ac:dyDescent="0.25">
      <c r="A2108" s="14" t="s">
        <v>1505</v>
      </c>
      <c r="B2108" s="14" t="s">
        <v>5250</v>
      </c>
      <c r="C2108" s="14" t="s">
        <v>5323</v>
      </c>
      <c r="D2108" s="16">
        <v>45930</v>
      </c>
      <c r="E2108" s="16">
        <v>45722</v>
      </c>
      <c r="F2108" s="14" t="s">
        <v>5324</v>
      </c>
      <c r="G2108" s="14">
        <v>35721171</v>
      </c>
      <c r="H2108" s="14" t="s">
        <v>3482</v>
      </c>
      <c r="I2108" s="15">
        <v>745.23</v>
      </c>
      <c r="J2108" s="77">
        <v>2</v>
      </c>
      <c r="K2108" s="92"/>
    </row>
    <row r="2109" spans="1:11" ht="12.5" x14ac:dyDescent="0.25">
      <c r="A2109" s="14" t="s">
        <v>1505</v>
      </c>
      <c r="B2109" s="14" t="s">
        <v>5250</v>
      </c>
      <c r="C2109" s="14" t="s">
        <v>5325</v>
      </c>
      <c r="D2109" s="16">
        <v>45762</v>
      </c>
      <c r="E2109" s="16">
        <v>45775</v>
      </c>
      <c r="F2109" s="14" t="s">
        <v>5326</v>
      </c>
      <c r="G2109" s="14">
        <v>35508744</v>
      </c>
      <c r="H2109" s="14" t="s">
        <v>4972</v>
      </c>
      <c r="I2109" s="15">
        <v>2365.29</v>
      </c>
      <c r="J2109" s="77">
        <v>2</v>
      </c>
      <c r="K2109" s="92"/>
    </row>
    <row r="2110" spans="1:11" ht="12.5" x14ac:dyDescent="0.25">
      <c r="A2110" s="14" t="s">
        <v>1505</v>
      </c>
      <c r="B2110" s="14" t="s">
        <v>5250</v>
      </c>
      <c r="C2110" s="14" t="s">
        <v>5327</v>
      </c>
      <c r="D2110" s="16">
        <v>45782</v>
      </c>
      <c r="E2110" s="16">
        <v>45775</v>
      </c>
      <c r="F2110" s="14" t="s">
        <v>5328</v>
      </c>
      <c r="G2110" s="14">
        <v>35508744</v>
      </c>
      <c r="H2110" s="14" t="s">
        <v>4972</v>
      </c>
      <c r="I2110" s="15">
        <v>1657.55</v>
      </c>
      <c r="J2110" s="77">
        <v>2</v>
      </c>
      <c r="K2110" s="92"/>
    </row>
    <row r="2111" spans="1:11" ht="40" x14ac:dyDescent="0.25">
      <c r="A2111" s="14" t="s">
        <v>1505</v>
      </c>
      <c r="B2111" s="14" t="s">
        <v>5329</v>
      </c>
      <c r="C2111" s="14"/>
      <c r="D2111" s="16"/>
      <c r="E2111" s="16"/>
      <c r="F2111" s="14" t="s">
        <v>5330</v>
      </c>
      <c r="G2111" s="14" t="s">
        <v>3868</v>
      </c>
      <c r="H2111" s="14" t="s">
        <v>3869</v>
      </c>
      <c r="I2111" s="15"/>
      <c r="J2111" s="77"/>
      <c r="K2111" s="92"/>
    </row>
    <row r="2112" spans="1:11" ht="12.5" x14ac:dyDescent="0.25">
      <c r="A2112" s="14" t="s">
        <v>1505</v>
      </c>
      <c r="B2112" s="14" t="s">
        <v>5329</v>
      </c>
      <c r="C2112" s="14" t="s">
        <v>5331</v>
      </c>
      <c r="D2112" s="16">
        <v>45814</v>
      </c>
      <c r="E2112" s="16">
        <v>45810</v>
      </c>
      <c r="F2112" s="14" t="s">
        <v>5332</v>
      </c>
      <c r="G2112" s="14">
        <v>35793783</v>
      </c>
      <c r="H2112" s="14" t="s">
        <v>5333</v>
      </c>
      <c r="I2112" s="15">
        <v>64.48</v>
      </c>
      <c r="J2112" s="77">
        <v>2</v>
      </c>
      <c r="K2112" s="92"/>
    </row>
    <row r="2113" spans="1:11" ht="12.5" x14ac:dyDescent="0.25">
      <c r="A2113" s="14" t="s">
        <v>1505</v>
      </c>
      <c r="B2113" s="14"/>
      <c r="C2113" s="14" t="s">
        <v>5334</v>
      </c>
      <c r="D2113" s="16">
        <v>45816</v>
      </c>
      <c r="E2113" s="16">
        <v>45810</v>
      </c>
      <c r="F2113" s="14" t="s">
        <v>5335</v>
      </c>
      <c r="G2113" s="14">
        <v>14222566</v>
      </c>
      <c r="H2113" s="14" t="s">
        <v>3869</v>
      </c>
      <c r="I2113" s="15">
        <v>210.52</v>
      </c>
      <c r="J2113" s="77">
        <v>2</v>
      </c>
      <c r="K2113" s="92"/>
    </row>
    <row r="2114" spans="1:11" ht="40" x14ac:dyDescent="0.25">
      <c r="A2114" s="14" t="s">
        <v>1505</v>
      </c>
      <c r="B2114" s="14" t="s">
        <v>5336</v>
      </c>
      <c r="C2114" s="14"/>
      <c r="D2114" s="16"/>
      <c r="E2114" s="16"/>
      <c r="F2114" s="14" t="s">
        <v>5337</v>
      </c>
      <c r="G2114" s="14" t="s">
        <v>3829</v>
      </c>
      <c r="H2114" s="14" t="s">
        <v>3830</v>
      </c>
      <c r="I2114" s="15"/>
      <c r="J2114" s="77"/>
      <c r="K2114" s="92"/>
    </row>
    <row r="2115" spans="1:11" ht="20" x14ac:dyDescent="0.25">
      <c r="A2115" s="14" t="s">
        <v>1505</v>
      </c>
      <c r="B2115" s="14" t="s">
        <v>5336</v>
      </c>
      <c r="C2115" s="14" t="s">
        <v>5338</v>
      </c>
      <c r="D2115" s="16">
        <v>45815</v>
      </c>
      <c r="E2115" s="16">
        <v>45810</v>
      </c>
      <c r="F2115" s="14" t="s">
        <v>5339</v>
      </c>
      <c r="G2115" s="14">
        <v>52021025</v>
      </c>
      <c r="H2115" s="14" t="s">
        <v>3830</v>
      </c>
      <c r="I2115" s="15">
        <v>247.5</v>
      </c>
      <c r="J2115" s="77">
        <v>2</v>
      </c>
      <c r="K2115" s="92"/>
    </row>
    <row r="2116" spans="1:11" ht="20" x14ac:dyDescent="0.25">
      <c r="A2116" s="14" t="s">
        <v>1505</v>
      </c>
      <c r="B2116" s="14" t="s">
        <v>5336</v>
      </c>
      <c r="C2116" s="14" t="s">
        <v>5338</v>
      </c>
      <c r="D2116" s="16">
        <v>45815</v>
      </c>
      <c r="E2116" s="16">
        <v>45820</v>
      </c>
      <c r="F2116" s="14" t="s">
        <v>5339</v>
      </c>
      <c r="G2116" s="14">
        <v>52021025</v>
      </c>
      <c r="H2116" s="14" t="s">
        <v>3830</v>
      </c>
      <c r="I2116" s="15">
        <v>202.5</v>
      </c>
      <c r="J2116" s="77">
        <v>2</v>
      </c>
      <c r="K2116" s="92"/>
    </row>
    <row r="2117" spans="1:11" ht="12.5" x14ac:dyDescent="0.25">
      <c r="A2117" s="14" t="s">
        <v>1505</v>
      </c>
      <c r="B2117" s="14" t="s">
        <v>5336</v>
      </c>
      <c r="C2117" s="14" t="s">
        <v>5340</v>
      </c>
      <c r="D2117" s="16">
        <v>45814</v>
      </c>
      <c r="E2117" s="16">
        <v>45820</v>
      </c>
      <c r="F2117" s="14" t="s">
        <v>5341</v>
      </c>
      <c r="G2117" s="14">
        <v>35793783</v>
      </c>
      <c r="H2117" s="14" t="s">
        <v>5342</v>
      </c>
      <c r="I2117" s="15">
        <v>45</v>
      </c>
      <c r="J2117" s="77">
        <v>2</v>
      </c>
      <c r="K2117" s="92"/>
    </row>
    <row r="2118" spans="1:11" ht="40" x14ac:dyDescent="0.25">
      <c r="A2118" s="14" t="s">
        <v>1505</v>
      </c>
      <c r="B2118" s="14" t="s">
        <v>5343</v>
      </c>
      <c r="C2118" s="14"/>
      <c r="D2118" s="16"/>
      <c r="E2118" s="16"/>
      <c r="F2118" s="14" t="s">
        <v>5344</v>
      </c>
      <c r="G2118" s="14" t="s">
        <v>4101</v>
      </c>
      <c r="H2118" s="14" t="s">
        <v>5345</v>
      </c>
      <c r="I2118" s="15"/>
      <c r="J2118" s="77"/>
      <c r="K2118" s="92"/>
    </row>
    <row r="2119" spans="1:11" ht="20" x14ac:dyDescent="0.25">
      <c r="A2119" s="14" t="s">
        <v>1505</v>
      </c>
      <c r="B2119" s="14" t="s">
        <v>5343</v>
      </c>
      <c r="C2119" s="14" t="s">
        <v>5346</v>
      </c>
      <c r="D2119" s="16">
        <v>45832</v>
      </c>
      <c r="E2119" s="16">
        <v>45811</v>
      </c>
      <c r="F2119" s="14" t="s">
        <v>5347</v>
      </c>
      <c r="G2119" s="14">
        <v>520560</v>
      </c>
      <c r="H2119" s="14" t="s">
        <v>5348</v>
      </c>
      <c r="I2119" s="15">
        <v>172.5</v>
      </c>
      <c r="J2119" s="77">
        <v>2</v>
      </c>
      <c r="K2119" s="92"/>
    </row>
    <row r="2120" spans="1:11" ht="12.5" x14ac:dyDescent="0.25">
      <c r="A2120" s="14" t="s">
        <v>1505</v>
      </c>
      <c r="B2120" s="14" t="s">
        <v>5343</v>
      </c>
      <c r="C2120" s="14" t="s">
        <v>5349</v>
      </c>
      <c r="D2120" s="16">
        <v>45961</v>
      </c>
      <c r="E2120" s="16">
        <v>45811</v>
      </c>
      <c r="F2120" s="14" t="s">
        <v>5350</v>
      </c>
      <c r="G2120" s="14">
        <v>36757519</v>
      </c>
      <c r="H2120" s="14" t="s">
        <v>4816</v>
      </c>
      <c r="I2120" s="15">
        <v>212.5</v>
      </c>
      <c r="J2120" s="77">
        <v>2</v>
      </c>
      <c r="K2120" s="92"/>
    </row>
    <row r="2121" spans="1:11" ht="40" x14ac:dyDescent="0.25">
      <c r="A2121" s="14" t="s">
        <v>1505</v>
      </c>
      <c r="B2121" s="14" t="s">
        <v>5351</v>
      </c>
      <c r="C2121" s="14"/>
      <c r="D2121" s="16"/>
      <c r="E2121" s="16"/>
      <c r="F2121" s="14" t="s">
        <v>5352</v>
      </c>
      <c r="G2121" s="14" t="s">
        <v>5353</v>
      </c>
      <c r="H2121" s="14" t="s">
        <v>5354</v>
      </c>
      <c r="I2121" s="15"/>
      <c r="J2121" s="77"/>
      <c r="K2121" s="92"/>
    </row>
    <row r="2122" spans="1:11" ht="12.5" x14ac:dyDescent="0.25">
      <c r="A2122" s="14" t="s">
        <v>1505</v>
      </c>
      <c r="B2122" s="14" t="s">
        <v>5351</v>
      </c>
      <c r="C2122" s="14" t="s">
        <v>5355</v>
      </c>
      <c r="D2122" s="16">
        <v>45817</v>
      </c>
      <c r="E2122" s="16">
        <v>45771</v>
      </c>
      <c r="F2122" s="14" t="s">
        <v>5356</v>
      </c>
      <c r="G2122" s="14">
        <v>50996801</v>
      </c>
      <c r="H2122" s="14" t="s">
        <v>5357</v>
      </c>
      <c r="I2122" s="15">
        <v>500</v>
      </c>
      <c r="J2122" s="77">
        <v>2</v>
      </c>
      <c r="K2122" s="92"/>
    </row>
    <row r="2123" spans="1:11" ht="40" x14ac:dyDescent="0.25">
      <c r="A2123" s="14" t="s">
        <v>1505</v>
      </c>
      <c r="B2123" s="14" t="s">
        <v>5358</v>
      </c>
      <c r="C2123" s="14"/>
      <c r="D2123" s="16"/>
      <c r="E2123" s="16"/>
      <c r="F2123" s="14" t="s">
        <v>5359</v>
      </c>
      <c r="G2123" s="14" t="s">
        <v>3868</v>
      </c>
      <c r="H2123" s="14" t="s">
        <v>3869</v>
      </c>
      <c r="I2123" s="15"/>
      <c r="J2123" s="77"/>
      <c r="K2123" s="92"/>
    </row>
    <row r="2124" spans="1:11" ht="12.5" x14ac:dyDescent="0.25">
      <c r="A2124" s="14" t="s">
        <v>1505</v>
      </c>
      <c r="B2124" s="14" t="s">
        <v>5358</v>
      </c>
      <c r="C2124" s="14" t="s">
        <v>5360</v>
      </c>
      <c r="D2124" s="16">
        <v>45805</v>
      </c>
      <c r="E2124" s="16">
        <v>45810</v>
      </c>
      <c r="F2124" s="14" t="s">
        <v>5361</v>
      </c>
      <c r="G2124" s="14">
        <v>35793783</v>
      </c>
      <c r="H2124" s="14" t="s">
        <v>5333</v>
      </c>
      <c r="I2124" s="15">
        <v>58.99</v>
      </c>
      <c r="J2124" s="77">
        <v>2</v>
      </c>
      <c r="K2124" s="92"/>
    </row>
    <row r="2125" spans="1:11" ht="12.5" x14ac:dyDescent="0.25">
      <c r="A2125" s="14" t="s">
        <v>1505</v>
      </c>
      <c r="B2125" s="14" t="s">
        <v>5358</v>
      </c>
      <c r="C2125" s="14" t="s">
        <v>5334</v>
      </c>
      <c r="D2125" s="16">
        <v>45816</v>
      </c>
      <c r="E2125" s="16">
        <v>45810</v>
      </c>
      <c r="F2125" s="14" t="s">
        <v>5335</v>
      </c>
      <c r="G2125" s="14">
        <v>14222566</v>
      </c>
      <c r="H2125" s="14" t="s">
        <v>3869</v>
      </c>
      <c r="I2125" s="15">
        <v>436.01</v>
      </c>
      <c r="J2125" s="77">
        <v>2</v>
      </c>
      <c r="K2125" s="92"/>
    </row>
    <row r="2126" spans="1:11" ht="40" x14ac:dyDescent="0.25">
      <c r="A2126" s="14" t="s">
        <v>1505</v>
      </c>
      <c r="B2126" s="14" t="s">
        <v>5362</v>
      </c>
      <c r="C2126" s="14"/>
      <c r="D2126" s="16"/>
      <c r="E2126" s="16"/>
      <c r="F2126" s="14" t="s">
        <v>5363</v>
      </c>
      <c r="G2126" s="14" t="s">
        <v>3765</v>
      </c>
      <c r="H2126" s="14" t="s">
        <v>3766</v>
      </c>
      <c r="I2126" s="15"/>
      <c r="J2126" s="77"/>
      <c r="K2126" s="92"/>
    </row>
    <row r="2127" spans="1:11" ht="12.5" x14ac:dyDescent="0.25">
      <c r="A2127" s="14" t="s">
        <v>1505</v>
      </c>
      <c r="B2127" s="14" t="s">
        <v>5362</v>
      </c>
      <c r="C2127" s="14" t="s">
        <v>3462</v>
      </c>
      <c r="D2127" s="16">
        <v>45810</v>
      </c>
      <c r="E2127" s="16">
        <v>45810</v>
      </c>
      <c r="F2127" s="14" t="s">
        <v>5364</v>
      </c>
      <c r="G2127" s="14">
        <v>34075038</v>
      </c>
      <c r="H2127" s="14" t="s">
        <v>3766</v>
      </c>
      <c r="I2127" s="15">
        <v>357.5</v>
      </c>
      <c r="J2127" s="77">
        <v>2</v>
      </c>
      <c r="K2127" s="92"/>
    </row>
    <row r="2128" spans="1:11" ht="50" x14ac:dyDescent="0.25">
      <c r="A2128" s="14" t="s">
        <v>1505</v>
      </c>
      <c r="B2128" s="14" t="s">
        <v>5365</v>
      </c>
      <c r="C2128" s="14"/>
      <c r="D2128" s="16"/>
      <c r="E2128" s="16"/>
      <c r="F2128" s="14" t="s">
        <v>5366</v>
      </c>
      <c r="G2128" s="14" t="s">
        <v>5367</v>
      </c>
      <c r="H2128" s="14" t="s">
        <v>4881</v>
      </c>
      <c r="I2128" s="15"/>
      <c r="J2128" s="77"/>
      <c r="K2128" s="92"/>
    </row>
    <row r="2129" spans="1:11" ht="12.5" x14ac:dyDescent="0.25">
      <c r="A2129" s="14" t="s">
        <v>1505</v>
      </c>
      <c r="B2129" s="14" t="s">
        <v>5365</v>
      </c>
      <c r="C2129" s="14" t="s">
        <v>5368</v>
      </c>
      <c r="D2129" s="16">
        <v>45817</v>
      </c>
      <c r="E2129" s="16">
        <v>45810</v>
      </c>
      <c r="F2129" s="14" t="s">
        <v>5369</v>
      </c>
      <c r="G2129" s="14">
        <v>36238368</v>
      </c>
      <c r="H2129" s="14" t="s">
        <v>5370</v>
      </c>
      <c r="I2129" s="15">
        <v>284.55</v>
      </c>
      <c r="J2129" s="77">
        <v>2</v>
      </c>
      <c r="K2129" s="92"/>
    </row>
    <row r="2130" spans="1:11" ht="20" x14ac:dyDescent="0.25">
      <c r="A2130" s="14" t="s">
        <v>1505</v>
      </c>
      <c r="B2130" s="14" t="s">
        <v>5365</v>
      </c>
      <c r="C2130" s="14" t="s">
        <v>3511</v>
      </c>
      <c r="D2130" s="16"/>
      <c r="E2130" s="16">
        <v>45810</v>
      </c>
      <c r="F2130" s="14" t="s">
        <v>5371</v>
      </c>
      <c r="G2130" s="14">
        <v>35591099</v>
      </c>
      <c r="H2130" s="14" t="s">
        <v>4881</v>
      </c>
      <c r="I2130" s="15">
        <v>292.95</v>
      </c>
      <c r="J2130" s="77">
        <v>2</v>
      </c>
      <c r="K2130" s="92"/>
    </row>
    <row r="2131" spans="1:11" ht="20" x14ac:dyDescent="0.25">
      <c r="A2131" s="14" t="s">
        <v>1505</v>
      </c>
      <c r="B2131" s="14"/>
      <c r="C2131" s="14"/>
      <c r="D2131" s="16"/>
      <c r="E2131" s="16"/>
      <c r="F2131" s="14" t="s">
        <v>5372</v>
      </c>
      <c r="G2131" s="14" t="s">
        <v>5373</v>
      </c>
      <c r="H2131" s="14" t="s">
        <v>5374</v>
      </c>
      <c r="I2131" s="15"/>
      <c r="J2131" s="77">
        <v>2</v>
      </c>
      <c r="K2131" s="92"/>
    </row>
    <row r="2132" spans="1:11" ht="12.5" x14ac:dyDescent="0.25">
      <c r="A2132" s="14" t="s">
        <v>1505</v>
      </c>
      <c r="B2132" s="14" t="s">
        <v>5375</v>
      </c>
      <c r="C2132" s="14" t="s">
        <v>3619</v>
      </c>
      <c r="D2132" s="16">
        <v>45675</v>
      </c>
      <c r="E2132" s="16">
        <v>45707</v>
      </c>
      <c r="F2132" s="14" t="s">
        <v>5376</v>
      </c>
      <c r="G2132" s="14">
        <v>1</v>
      </c>
      <c r="H2132" s="14" t="s">
        <v>5377</v>
      </c>
      <c r="I2132" s="15">
        <v>110</v>
      </c>
      <c r="J2132" s="77">
        <v>2</v>
      </c>
      <c r="K2132" s="92"/>
    </row>
    <row r="2133" spans="1:11" ht="12.5" x14ac:dyDescent="0.25">
      <c r="A2133" s="14" t="s">
        <v>1505</v>
      </c>
      <c r="B2133" s="14" t="s">
        <v>5375</v>
      </c>
      <c r="C2133" s="14" t="s">
        <v>3897</v>
      </c>
      <c r="D2133" s="16">
        <v>45660</v>
      </c>
      <c r="E2133" s="16">
        <v>45707</v>
      </c>
      <c r="F2133" s="14" t="s">
        <v>5378</v>
      </c>
      <c r="G2133" s="14">
        <v>2</v>
      </c>
      <c r="H2133" s="14" t="s">
        <v>5379</v>
      </c>
      <c r="I2133" s="15">
        <v>135</v>
      </c>
      <c r="J2133" s="77">
        <v>2</v>
      </c>
      <c r="K2133" s="92"/>
    </row>
    <row r="2134" spans="1:11" ht="12.5" x14ac:dyDescent="0.25">
      <c r="A2134" s="14" t="s">
        <v>1505</v>
      </c>
      <c r="B2134" s="14" t="s">
        <v>5375</v>
      </c>
      <c r="C2134" s="14" t="s">
        <v>153</v>
      </c>
      <c r="D2134" s="16">
        <v>45678</v>
      </c>
      <c r="E2134" s="16">
        <v>45707</v>
      </c>
      <c r="F2134" s="14" t="s">
        <v>5380</v>
      </c>
      <c r="G2134" s="14">
        <v>2</v>
      </c>
      <c r="H2134" s="14" t="s">
        <v>5379</v>
      </c>
      <c r="I2134" s="15">
        <v>126.4</v>
      </c>
      <c r="J2134" s="77">
        <v>2</v>
      </c>
      <c r="K2134" s="92"/>
    </row>
    <row r="2135" spans="1:11" ht="12.5" x14ac:dyDescent="0.25">
      <c r="A2135" s="14" t="s">
        <v>1505</v>
      </c>
      <c r="B2135" s="14" t="s">
        <v>5375</v>
      </c>
      <c r="C2135" s="14" t="s">
        <v>4254</v>
      </c>
      <c r="D2135" s="16">
        <v>45673</v>
      </c>
      <c r="E2135" s="16">
        <v>45707</v>
      </c>
      <c r="F2135" s="14" t="s">
        <v>5381</v>
      </c>
      <c r="G2135" s="14">
        <v>1288246</v>
      </c>
      <c r="H2135" s="14" t="s">
        <v>5382</v>
      </c>
      <c r="I2135" s="15">
        <v>112.51</v>
      </c>
      <c r="J2135" s="77">
        <v>2</v>
      </c>
      <c r="K2135" s="92"/>
    </row>
    <row r="2136" spans="1:11" ht="30" x14ac:dyDescent="0.25">
      <c r="A2136" s="14" t="s">
        <v>1505</v>
      </c>
      <c r="B2136" s="14"/>
      <c r="C2136" s="14"/>
      <c r="D2136" s="16"/>
      <c r="E2136" s="16"/>
      <c r="F2136" s="14" t="s">
        <v>5383</v>
      </c>
      <c r="G2136" s="14" t="s">
        <v>5384</v>
      </c>
      <c r="H2136" s="14" t="s">
        <v>5385</v>
      </c>
      <c r="I2136" s="15"/>
      <c r="J2136" s="77">
        <v>2</v>
      </c>
      <c r="K2136" s="92"/>
    </row>
    <row r="2137" spans="1:11" ht="12.5" x14ac:dyDescent="0.25">
      <c r="A2137" s="14" t="s">
        <v>1505</v>
      </c>
      <c r="B2137" s="14" t="s">
        <v>5386</v>
      </c>
      <c r="C2137" s="14" t="s">
        <v>5387</v>
      </c>
      <c r="D2137" s="16">
        <v>45661</v>
      </c>
      <c r="E2137" s="16">
        <v>45748</v>
      </c>
      <c r="F2137" s="14" t="s">
        <v>5388</v>
      </c>
      <c r="G2137" s="14">
        <v>1</v>
      </c>
      <c r="H2137" s="14" t="s">
        <v>5389</v>
      </c>
      <c r="I2137" s="15">
        <v>91.98</v>
      </c>
      <c r="J2137" s="77">
        <v>2</v>
      </c>
      <c r="K2137" s="92"/>
    </row>
    <row r="2138" spans="1:11" ht="20" x14ac:dyDescent="0.25">
      <c r="A2138" s="14" t="s">
        <v>1505</v>
      </c>
      <c r="B2138" s="14" t="s">
        <v>5386</v>
      </c>
      <c r="C2138" s="14" t="s">
        <v>5390</v>
      </c>
      <c r="D2138" s="16">
        <v>45676</v>
      </c>
      <c r="E2138" s="16">
        <v>45748</v>
      </c>
      <c r="F2138" s="14" t="s">
        <v>5391</v>
      </c>
      <c r="G2138" s="14">
        <v>1</v>
      </c>
      <c r="H2138" s="14" t="s">
        <v>5392</v>
      </c>
      <c r="I2138" s="15">
        <v>749.85</v>
      </c>
      <c r="J2138" s="77">
        <v>2</v>
      </c>
      <c r="K2138" s="92"/>
    </row>
    <row r="2139" spans="1:11" ht="20" x14ac:dyDescent="0.25">
      <c r="A2139" s="14" t="s">
        <v>1505</v>
      </c>
      <c r="B2139" s="14" t="s">
        <v>5386</v>
      </c>
      <c r="C2139" s="14" t="s">
        <v>5390</v>
      </c>
      <c r="D2139" s="16">
        <v>45683</v>
      </c>
      <c r="E2139" s="16">
        <v>45748</v>
      </c>
      <c r="F2139" s="14" t="s">
        <v>5393</v>
      </c>
      <c r="G2139" s="14">
        <v>1</v>
      </c>
      <c r="H2139" s="14" t="s">
        <v>5392</v>
      </c>
      <c r="I2139" s="15">
        <v>443.88</v>
      </c>
      <c r="J2139" s="77">
        <v>2</v>
      </c>
      <c r="K2139" s="92"/>
    </row>
    <row r="2140" spans="1:11" ht="20" x14ac:dyDescent="0.25">
      <c r="A2140" s="14" t="s">
        <v>1505</v>
      </c>
      <c r="B2140" s="14" t="s">
        <v>5386</v>
      </c>
      <c r="C2140" s="14" t="s">
        <v>5390</v>
      </c>
      <c r="D2140" s="16">
        <v>45686</v>
      </c>
      <c r="E2140" s="16">
        <v>45748</v>
      </c>
      <c r="F2140" s="14" t="s">
        <v>5394</v>
      </c>
      <c r="G2140" s="14">
        <v>1</v>
      </c>
      <c r="H2140" s="14" t="s">
        <v>5392</v>
      </c>
      <c r="I2140" s="15">
        <v>331.95</v>
      </c>
      <c r="J2140" s="77">
        <v>2</v>
      </c>
      <c r="K2140" s="92"/>
    </row>
    <row r="2141" spans="1:11" ht="12.5" x14ac:dyDescent="0.25">
      <c r="A2141" s="14" t="s">
        <v>1505</v>
      </c>
      <c r="B2141" s="14" t="s">
        <v>5386</v>
      </c>
      <c r="C2141" s="14" t="s">
        <v>5395</v>
      </c>
      <c r="D2141" s="16">
        <v>45686</v>
      </c>
      <c r="E2141" s="16">
        <v>45748</v>
      </c>
      <c r="F2141" s="14" t="s">
        <v>5396</v>
      </c>
      <c r="G2141" s="14">
        <v>1</v>
      </c>
      <c r="H2141" s="14" t="s">
        <v>5389</v>
      </c>
      <c r="I2141" s="15">
        <v>130.38</v>
      </c>
      <c r="J2141" s="77">
        <v>2</v>
      </c>
      <c r="K2141" s="92"/>
    </row>
    <row r="2142" spans="1:11" ht="20" x14ac:dyDescent="0.25">
      <c r="A2142" s="14" t="s">
        <v>1505</v>
      </c>
      <c r="B2142" s="14" t="s">
        <v>5386</v>
      </c>
      <c r="C2142" s="14" t="s">
        <v>5397</v>
      </c>
      <c r="D2142" s="16">
        <v>45665</v>
      </c>
      <c r="E2142" s="16">
        <v>45748</v>
      </c>
      <c r="F2142" s="14" t="s">
        <v>5398</v>
      </c>
      <c r="G2142" s="14">
        <v>52195244</v>
      </c>
      <c r="H2142" s="14" t="s">
        <v>5399</v>
      </c>
      <c r="I2142" s="15">
        <v>0</v>
      </c>
      <c r="J2142" s="77">
        <v>2</v>
      </c>
      <c r="K2142" s="92"/>
    </row>
    <row r="2143" spans="1:11" ht="30" x14ac:dyDescent="0.25">
      <c r="A2143" s="14" t="s">
        <v>1505</v>
      </c>
      <c r="B2143" s="14"/>
      <c r="C2143" s="14"/>
      <c r="D2143" s="16"/>
      <c r="E2143" s="16"/>
      <c r="F2143" s="14" t="s">
        <v>5400</v>
      </c>
      <c r="G2143" s="14" t="s">
        <v>5401</v>
      </c>
      <c r="H2143" s="14" t="s">
        <v>5402</v>
      </c>
      <c r="I2143" s="15"/>
      <c r="J2143" s="77">
        <v>2</v>
      </c>
      <c r="K2143" s="92"/>
    </row>
    <row r="2144" spans="1:11" ht="20" x14ac:dyDescent="0.25">
      <c r="A2144" s="14" t="s">
        <v>1505</v>
      </c>
      <c r="B2144" s="14" t="s">
        <v>5403</v>
      </c>
      <c r="C2144" s="14" t="s">
        <v>3579</v>
      </c>
      <c r="D2144" s="16">
        <v>45676</v>
      </c>
      <c r="E2144" s="16">
        <v>45713</v>
      </c>
      <c r="F2144" s="14" t="s">
        <v>5404</v>
      </c>
      <c r="G2144" s="14">
        <v>0</v>
      </c>
      <c r="H2144" s="14" t="s">
        <v>5405</v>
      </c>
      <c r="I2144" s="15">
        <v>250</v>
      </c>
      <c r="J2144" s="77">
        <v>2</v>
      </c>
      <c r="K2144" s="92"/>
    </row>
    <row r="2145" spans="1:11" ht="20" x14ac:dyDescent="0.25">
      <c r="A2145" s="14" t="s">
        <v>1505</v>
      </c>
      <c r="B2145" s="14" t="s">
        <v>5403</v>
      </c>
      <c r="C2145" s="14"/>
      <c r="D2145" s="16">
        <v>45670</v>
      </c>
      <c r="E2145" s="16">
        <v>45713</v>
      </c>
      <c r="F2145" s="14" t="s">
        <v>5406</v>
      </c>
      <c r="G2145" s="14" t="s">
        <v>5407</v>
      </c>
      <c r="H2145" s="14" t="s">
        <v>5408</v>
      </c>
      <c r="I2145" s="15">
        <v>65</v>
      </c>
      <c r="J2145" s="77">
        <v>2</v>
      </c>
      <c r="K2145" s="92"/>
    </row>
    <row r="2146" spans="1:11" ht="30" x14ac:dyDescent="0.25">
      <c r="A2146" s="14" t="s">
        <v>1505</v>
      </c>
      <c r="B2146" s="14"/>
      <c r="C2146" s="14"/>
      <c r="D2146" s="16"/>
      <c r="E2146" s="16"/>
      <c r="F2146" s="14" t="s">
        <v>5409</v>
      </c>
      <c r="G2146" s="14" t="s">
        <v>5410</v>
      </c>
      <c r="H2146" s="14" t="s">
        <v>5411</v>
      </c>
      <c r="I2146" s="15"/>
      <c r="J2146" s="77">
        <v>2</v>
      </c>
      <c r="K2146" s="92"/>
    </row>
    <row r="2147" spans="1:11" ht="20" x14ac:dyDescent="0.25">
      <c r="A2147" s="14" t="s">
        <v>1505</v>
      </c>
      <c r="B2147" s="14" t="s">
        <v>5412</v>
      </c>
      <c r="C2147" s="14" t="s">
        <v>5413</v>
      </c>
      <c r="D2147" s="16">
        <v>45670</v>
      </c>
      <c r="E2147" s="16">
        <v>45792</v>
      </c>
      <c r="F2147" s="14" t="s">
        <v>5414</v>
      </c>
      <c r="G2147" s="14" t="s">
        <v>5415</v>
      </c>
      <c r="H2147" s="14" t="s">
        <v>5416</v>
      </c>
      <c r="I2147" s="15">
        <v>85.78</v>
      </c>
      <c r="J2147" s="77">
        <v>2</v>
      </c>
      <c r="K2147" s="92"/>
    </row>
    <row r="2148" spans="1:11" ht="12.5" x14ac:dyDescent="0.25">
      <c r="A2148" s="14" t="s">
        <v>1505</v>
      </c>
      <c r="B2148" s="14" t="s">
        <v>5412</v>
      </c>
      <c r="C2148" s="14" t="s">
        <v>3619</v>
      </c>
      <c r="D2148" s="16">
        <v>45659</v>
      </c>
      <c r="E2148" s="16">
        <v>45792</v>
      </c>
      <c r="F2148" s="14" t="s">
        <v>5417</v>
      </c>
      <c r="G2148" s="14">
        <v>104547</v>
      </c>
      <c r="H2148" s="14" t="s">
        <v>5379</v>
      </c>
      <c r="I2148" s="15">
        <v>35.99</v>
      </c>
      <c r="J2148" s="77">
        <v>2</v>
      </c>
      <c r="K2148" s="92"/>
    </row>
    <row r="2149" spans="1:11" ht="12.5" x14ac:dyDescent="0.25">
      <c r="A2149" s="14" t="s">
        <v>1505</v>
      </c>
      <c r="B2149" s="14" t="s">
        <v>5412</v>
      </c>
      <c r="C2149" s="14" t="s">
        <v>5418</v>
      </c>
      <c r="D2149" s="16">
        <v>45670</v>
      </c>
      <c r="E2149" s="16">
        <v>45792</v>
      </c>
      <c r="F2149" s="14" t="s">
        <v>5419</v>
      </c>
      <c r="G2149" s="14">
        <v>1</v>
      </c>
      <c r="H2149" s="14" t="s">
        <v>5420</v>
      </c>
      <c r="I2149" s="15">
        <v>9.56</v>
      </c>
      <c r="J2149" s="77">
        <v>2</v>
      </c>
      <c r="K2149" s="92"/>
    </row>
    <row r="2150" spans="1:11" ht="12.5" x14ac:dyDescent="0.25">
      <c r="A2150" s="14" t="s">
        <v>1505</v>
      </c>
      <c r="B2150" s="14" t="s">
        <v>5412</v>
      </c>
      <c r="C2150" s="14" t="s">
        <v>3619</v>
      </c>
      <c r="D2150" s="16">
        <v>45677</v>
      </c>
      <c r="E2150" s="16">
        <v>45792</v>
      </c>
      <c r="F2150" s="14" t="s">
        <v>5421</v>
      </c>
      <c r="G2150" s="14">
        <v>1</v>
      </c>
      <c r="H2150" s="14" t="s">
        <v>5420</v>
      </c>
      <c r="I2150" s="15">
        <v>6.74</v>
      </c>
      <c r="J2150" s="77">
        <v>2</v>
      </c>
      <c r="K2150" s="92"/>
    </row>
    <row r="2151" spans="1:11" ht="12.5" x14ac:dyDescent="0.25">
      <c r="A2151" s="14" t="s">
        <v>1505</v>
      </c>
      <c r="B2151" s="14" t="s">
        <v>5412</v>
      </c>
      <c r="C2151" s="14" t="s">
        <v>3619</v>
      </c>
      <c r="D2151" s="16">
        <v>45673</v>
      </c>
      <c r="E2151" s="16">
        <v>45792</v>
      </c>
      <c r="F2151" s="14" t="s">
        <v>5422</v>
      </c>
      <c r="G2151" s="14">
        <v>104547</v>
      </c>
      <c r="H2151" s="14" t="s">
        <v>5379</v>
      </c>
      <c r="I2151" s="15">
        <v>18.899999999999999</v>
      </c>
      <c r="J2151" s="77">
        <v>2</v>
      </c>
      <c r="K2151" s="92"/>
    </row>
    <row r="2152" spans="1:11" ht="12.5" x14ac:dyDescent="0.25">
      <c r="A2152" s="14" t="s">
        <v>1505</v>
      </c>
      <c r="B2152" s="14" t="s">
        <v>5412</v>
      </c>
      <c r="C2152" s="14" t="s">
        <v>3619</v>
      </c>
      <c r="D2152" s="16">
        <v>45677</v>
      </c>
      <c r="E2152" s="16">
        <v>45792</v>
      </c>
      <c r="F2152" s="14" t="s">
        <v>5423</v>
      </c>
      <c r="G2152" s="14">
        <v>104547</v>
      </c>
      <c r="H2152" s="14" t="s">
        <v>5379</v>
      </c>
      <c r="I2152" s="15">
        <v>56.76</v>
      </c>
      <c r="J2152" s="77">
        <v>2</v>
      </c>
      <c r="K2152" s="92"/>
    </row>
    <row r="2153" spans="1:11" ht="30" x14ac:dyDescent="0.25">
      <c r="A2153" s="14" t="s">
        <v>1505</v>
      </c>
      <c r="B2153" s="14"/>
      <c r="C2153" s="14"/>
      <c r="D2153" s="16"/>
      <c r="E2153" s="16"/>
      <c r="F2153" s="14" t="s">
        <v>5424</v>
      </c>
      <c r="G2153" s="14" t="s">
        <v>5425</v>
      </c>
      <c r="H2153" s="14" t="s">
        <v>5426</v>
      </c>
      <c r="I2153" s="15"/>
      <c r="J2153" s="77">
        <v>2</v>
      </c>
      <c r="K2153" s="92"/>
    </row>
    <row r="2154" spans="1:11" ht="30" x14ac:dyDescent="0.25">
      <c r="A2154" s="14" t="s">
        <v>1505</v>
      </c>
      <c r="B2154" s="14" t="s">
        <v>5427</v>
      </c>
      <c r="C2154" s="14" t="s">
        <v>3579</v>
      </c>
      <c r="D2154" s="16">
        <v>45789</v>
      </c>
      <c r="E2154" s="16">
        <v>45789</v>
      </c>
      <c r="F2154" s="14" t="s">
        <v>5428</v>
      </c>
      <c r="G2154" s="14">
        <v>0</v>
      </c>
      <c r="H2154" s="14" t="s">
        <v>5426</v>
      </c>
      <c r="I2154" s="15">
        <v>40.369999999999997</v>
      </c>
      <c r="J2154" s="77">
        <v>2</v>
      </c>
      <c r="K2154" s="92"/>
    </row>
    <row r="2155" spans="1:11" ht="30" x14ac:dyDescent="0.25">
      <c r="A2155" s="14" t="s">
        <v>1505</v>
      </c>
      <c r="B2155" s="14" t="s">
        <v>5427</v>
      </c>
      <c r="C2155" s="14" t="s">
        <v>3579</v>
      </c>
      <c r="D2155" s="16">
        <v>45789</v>
      </c>
      <c r="E2155" s="16">
        <v>45789</v>
      </c>
      <c r="F2155" s="14" t="s">
        <v>5428</v>
      </c>
      <c r="G2155" s="14">
        <v>0</v>
      </c>
      <c r="H2155" s="14" t="s">
        <v>5426</v>
      </c>
      <c r="I2155" s="15">
        <v>40.36</v>
      </c>
      <c r="J2155" s="77">
        <v>2</v>
      </c>
      <c r="K2155" s="92"/>
    </row>
    <row r="2156" spans="1:11" ht="30" x14ac:dyDescent="0.25">
      <c r="A2156" s="14" t="s">
        <v>1505</v>
      </c>
      <c r="B2156" s="14" t="s">
        <v>5427</v>
      </c>
      <c r="C2156" s="14" t="s">
        <v>3579</v>
      </c>
      <c r="D2156" s="16">
        <v>45789</v>
      </c>
      <c r="E2156" s="16">
        <v>45789</v>
      </c>
      <c r="F2156" s="14" t="s">
        <v>5428</v>
      </c>
      <c r="G2156" s="14">
        <v>0</v>
      </c>
      <c r="H2156" s="14" t="s">
        <v>5426</v>
      </c>
      <c r="I2156" s="15">
        <v>40.369999999999997</v>
      </c>
      <c r="J2156" s="77">
        <v>2</v>
      </c>
      <c r="K2156" s="92"/>
    </row>
    <row r="2157" spans="1:11" ht="30" x14ac:dyDescent="0.25">
      <c r="A2157" s="14" t="s">
        <v>1505</v>
      </c>
      <c r="B2157" s="14" t="s">
        <v>5427</v>
      </c>
      <c r="C2157" s="14" t="s">
        <v>3579</v>
      </c>
      <c r="D2157" s="16">
        <v>45789</v>
      </c>
      <c r="E2157" s="16">
        <v>45789</v>
      </c>
      <c r="F2157" s="14" t="s">
        <v>5428</v>
      </c>
      <c r="G2157" s="14">
        <v>0</v>
      </c>
      <c r="H2157" s="14" t="s">
        <v>5426</v>
      </c>
      <c r="I2157" s="15">
        <v>40.36</v>
      </c>
      <c r="J2157" s="77">
        <v>2</v>
      </c>
      <c r="K2157" s="92"/>
    </row>
    <row r="2158" spans="1:11" ht="30" x14ac:dyDescent="0.25">
      <c r="A2158" s="14" t="s">
        <v>1505</v>
      </c>
      <c r="B2158" s="14" t="s">
        <v>5427</v>
      </c>
      <c r="C2158" s="14" t="s">
        <v>3579</v>
      </c>
      <c r="D2158" s="16">
        <v>45789</v>
      </c>
      <c r="E2158" s="16">
        <v>45789</v>
      </c>
      <c r="F2158" s="14" t="s">
        <v>5428</v>
      </c>
      <c r="G2158" s="14">
        <v>0</v>
      </c>
      <c r="H2158" s="14" t="s">
        <v>5426</v>
      </c>
      <c r="I2158" s="15">
        <v>40.369999999999997</v>
      </c>
      <c r="J2158" s="77">
        <v>2</v>
      </c>
      <c r="K2158" s="92"/>
    </row>
    <row r="2159" spans="1:11" ht="30" x14ac:dyDescent="0.25">
      <c r="A2159" s="14" t="s">
        <v>1505</v>
      </c>
      <c r="B2159" s="14" t="s">
        <v>5427</v>
      </c>
      <c r="C2159" s="14" t="s">
        <v>3579</v>
      </c>
      <c r="D2159" s="16">
        <v>45789</v>
      </c>
      <c r="E2159" s="16">
        <v>45789</v>
      </c>
      <c r="F2159" s="14" t="s">
        <v>5428</v>
      </c>
      <c r="G2159" s="14">
        <v>0</v>
      </c>
      <c r="H2159" s="14" t="s">
        <v>5426</v>
      </c>
      <c r="I2159" s="15">
        <v>40.36</v>
      </c>
      <c r="J2159" s="77">
        <v>2</v>
      </c>
      <c r="K2159" s="92"/>
    </row>
    <row r="2160" spans="1:11" ht="30" x14ac:dyDescent="0.25">
      <c r="A2160" s="14" t="s">
        <v>1505</v>
      </c>
      <c r="B2160" s="14" t="s">
        <v>5427</v>
      </c>
      <c r="C2160" s="14" t="s">
        <v>3579</v>
      </c>
      <c r="D2160" s="16">
        <v>45789</v>
      </c>
      <c r="E2160" s="16">
        <v>45789</v>
      </c>
      <c r="F2160" s="14" t="s">
        <v>5428</v>
      </c>
      <c r="G2160" s="14">
        <v>0</v>
      </c>
      <c r="H2160" s="14" t="s">
        <v>5426</v>
      </c>
      <c r="I2160" s="15">
        <v>40.369999999999997</v>
      </c>
      <c r="J2160" s="77">
        <v>2</v>
      </c>
      <c r="K2160" s="92"/>
    </row>
    <row r="2161" spans="1:11" ht="30" x14ac:dyDescent="0.25">
      <c r="A2161" s="14" t="s">
        <v>1505</v>
      </c>
      <c r="B2161" s="14" t="s">
        <v>5427</v>
      </c>
      <c r="C2161" s="14" t="s">
        <v>3579</v>
      </c>
      <c r="D2161" s="16">
        <v>45789</v>
      </c>
      <c r="E2161" s="16">
        <v>45789</v>
      </c>
      <c r="F2161" s="14" t="s">
        <v>5428</v>
      </c>
      <c r="G2161" s="14">
        <v>0</v>
      </c>
      <c r="H2161" s="14" t="s">
        <v>5426</v>
      </c>
      <c r="I2161" s="15">
        <v>40.36</v>
      </c>
      <c r="J2161" s="77">
        <v>2</v>
      </c>
      <c r="K2161" s="92"/>
    </row>
    <row r="2162" spans="1:11" ht="20" x14ac:dyDescent="0.25">
      <c r="A2162" s="14" t="s">
        <v>1505</v>
      </c>
      <c r="B2162" s="14"/>
      <c r="C2162" s="14"/>
      <c r="D2162" s="16"/>
      <c r="E2162" s="16"/>
      <c r="F2162" s="14" t="s">
        <v>5429</v>
      </c>
      <c r="G2162" s="14" t="s">
        <v>5430</v>
      </c>
      <c r="H2162" s="14" t="s">
        <v>5431</v>
      </c>
      <c r="I2162" s="15"/>
      <c r="J2162" s="77">
        <v>2</v>
      </c>
      <c r="K2162" s="92"/>
    </row>
    <row r="2163" spans="1:11" ht="12.5" x14ac:dyDescent="0.25">
      <c r="A2163" s="14" t="s">
        <v>1505</v>
      </c>
      <c r="B2163" s="14" t="s">
        <v>5432</v>
      </c>
      <c r="C2163" s="14" t="s">
        <v>5433</v>
      </c>
      <c r="D2163" s="16">
        <v>45659</v>
      </c>
      <c r="E2163" s="16">
        <v>45771</v>
      </c>
      <c r="F2163" s="14" t="s">
        <v>5434</v>
      </c>
      <c r="G2163" s="14">
        <v>35897821</v>
      </c>
      <c r="H2163" s="14" t="s">
        <v>5435</v>
      </c>
      <c r="I2163" s="15">
        <v>100.60000000000001</v>
      </c>
      <c r="J2163" s="77">
        <v>2</v>
      </c>
      <c r="K2163" s="92"/>
    </row>
    <row r="2164" spans="1:11" ht="12.5" x14ac:dyDescent="0.25">
      <c r="A2164" s="14" t="s">
        <v>1505</v>
      </c>
      <c r="B2164" s="14" t="s">
        <v>5432</v>
      </c>
      <c r="C2164" s="14" t="s">
        <v>5436</v>
      </c>
      <c r="D2164" s="16">
        <v>45667</v>
      </c>
      <c r="E2164" s="16">
        <v>45771</v>
      </c>
      <c r="F2164" s="14" t="s">
        <v>5437</v>
      </c>
      <c r="G2164" s="14">
        <v>31047344</v>
      </c>
      <c r="H2164" s="14" t="s">
        <v>5438</v>
      </c>
      <c r="I2164" s="15">
        <v>149.4</v>
      </c>
      <c r="J2164" s="77">
        <v>2</v>
      </c>
      <c r="K2164" s="92"/>
    </row>
    <row r="2165" spans="1:11" ht="12.5" x14ac:dyDescent="0.25">
      <c r="A2165" s="14" t="s">
        <v>1505</v>
      </c>
      <c r="B2165" s="14" t="s">
        <v>5432</v>
      </c>
      <c r="C2165" s="14" t="s">
        <v>5439</v>
      </c>
      <c r="D2165" s="16">
        <v>45670</v>
      </c>
      <c r="E2165" s="16">
        <v>45771</v>
      </c>
      <c r="F2165" s="14" t="s">
        <v>5440</v>
      </c>
      <c r="G2165" s="14">
        <v>21134</v>
      </c>
      <c r="H2165" s="14" t="s">
        <v>5441</v>
      </c>
      <c r="I2165" s="15">
        <v>65</v>
      </c>
      <c r="J2165" s="77">
        <v>2</v>
      </c>
      <c r="K2165" s="92"/>
    </row>
    <row r="2166" spans="1:11" ht="50" x14ac:dyDescent="0.25">
      <c r="A2166" s="14" t="s">
        <v>1505</v>
      </c>
      <c r="B2166" s="14"/>
      <c r="C2166" s="14"/>
      <c r="D2166" s="16"/>
      <c r="E2166" s="16"/>
      <c r="F2166" s="14" t="s">
        <v>5442</v>
      </c>
      <c r="G2166" s="14" t="s">
        <v>5443</v>
      </c>
      <c r="H2166" s="14" t="s">
        <v>5444</v>
      </c>
      <c r="I2166" s="15"/>
      <c r="J2166" s="77">
        <v>2</v>
      </c>
      <c r="K2166" s="92"/>
    </row>
    <row r="2167" spans="1:11" ht="12.5" x14ac:dyDescent="0.25">
      <c r="A2167" s="14" t="s">
        <v>1505</v>
      </c>
      <c r="B2167" s="14" t="s">
        <v>5445</v>
      </c>
      <c r="C2167" s="14" t="s">
        <v>5446</v>
      </c>
      <c r="D2167" s="16">
        <v>45671</v>
      </c>
      <c r="E2167" s="16">
        <v>45723</v>
      </c>
      <c r="F2167" s="14" t="s">
        <v>5447</v>
      </c>
      <c r="G2167" s="14">
        <v>0</v>
      </c>
      <c r="H2167" s="14" t="s">
        <v>5448</v>
      </c>
      <c r="I2167" s="15">
        <v>0</v>
      </c>
      <c r="J2167" s="77">
        <v>2</v>
      </c>
      <c r="K2167" s="92"/>
    </row>
    <row r="2168" spans="1:11" ht="20" x14ac:dyDescent="0.25">
      <c r="A2168" s="14" t="s">
        <v>1505</v>
      </c>
      <c r="B2168" s="14" t="s">
        <v>5445</v>
      </c>
      <c r="C2168" s="14" t="s">
        <v>5449</v>
      </c>
      <c r="D2168" s="16">
        <v>45673</v>
      </c>
      <c r="E2168" s="16">
        <v>45723</v>
      </c>
      <c r="F2168" s="14" t="s">
        <v>5450</v>
      </c>
      <c r="G2168" s="14">
        <v>780</v>
      </c>
      <c r="H2168" s="14" t="s">
        <v>5448</v>
      </c>
      <c r="I2168" s="15">
        <v>70</v>
      </c>
      <c r="J2168" s="77">
        <v>2</v>
      </c>
      <c r="K2168" s="92"/>
    </row>
    <row r="2169" spans="1:11" ht="12.5" x14ac:dyDescent="0.25">
      <c r="A2169" s="14" t="s">
        <v>1505</v>
      </c>
      <c r="B2169" s="14" t="s">
        <v>5445</v>
      </c>
      <c r="C2169" s="14" t="s">
        <v>3579</v>
      </c>
      <c r="D2169" s="16">
        <v>45675</v>
      </c>
      <c r="E2169" s="16">
        <v>45723</v>
      </c>
      <c r="F2169" s="14" t="s">
        <v>5451</v>
      </c>
      <c r="G2169" s="14">
        <v>0</v>
      </c>
      <c r="H2169" s="14" t="s">
        <v>5448</v>
      </c>
      <c r="I2169" s="15">
        <v>433.65</v>
      </c>
      <c r="J2169" s="77">
        <v>2</v>
      </c>
      <c r="K2169" s="92"/>
    </row>
    <row r="2170" spans="1:11" ht="12.5" x14ac:dyDescent="0.25">
      <c r="A2170" s="14" t="s">
        <v>1505</v>
      </c>
      <c r="B2170" s="14" t="s">
        <v>5445</v>
      </c>
      <c r="C2170" s="14" t="s">
        <v>3579</v>
      </c>
      <c r="D2170" s="16">
        <v>45678</v>
      </c>
      <c r="E2170" s="16">
        <v>45723</v>
      </c>
      <c r="F2170" s="14" t="s">
        <v>5452</v>
      </c>
      <c r="G2170" s="14">
        <v>72348468</v>
      </c>
      <c r="H2170" s="14" t="s">
        <v>5453</v>
      </c>
      <c r="I2170" s="15">
        <v>70</v>
      </c>
      <c r="J2170" s="77">
        <v>2</v>
      </c>
      <c r="K2170" s="92"/>
    </row>
    <row r="2171" spans="1:11" ht="12.5" x14ac:dyDescent="0.25">
      <c r="A2171" s="14" t="s">
        <v>1505</v>
      </c>
      <c r="B2171" s="14" t="s">
        <v>5445</v>
      </c>
      <c r="C2171" s="14" t="s">
        <v>5454</v>
      </c>
      <c r="D2171" s="16">
        <v>45681</v>
      </c>
      <c r="E2171" s="16">
        <v>45723</v>
      </c>
      <c r="F2171" s="14" t="s">
        <v>5455</v>
      </c>
      <c r="G2171" s="14">
        <v>71909418</v>
      </c>
      <c r="H2171" s="14" t="s">
        <v>5456</v>
      </c>
      <c r="I2171" s="15">
        <v>143.16</v>
      </c>
      <c r="J2171" s="77">
        <v>2</v>
      </c>
      <c r="K2171" s="92"/>
    </row>
    <row r="2172" spans="1:11" ht="12.5" x14ac:dyDescent="0.25">
      <c r="A2172" s="14" t="s">
        <v>1505</v>
      </c>
      <c r="B2172" s="14" t="s">
        <v>5445</v>
      </c>
      <c r="C2172" s="14" t="s">
        <v>3579</v>
      </c>
      <c r="D2172" s="16">
        <v>45680</v>
      </c>
      <c r="E2172" s="16">
        <v>45723</v>
      </c>
      <c r="F2172" s="14" t="s">
        <v>5457</v>
      </c>
      <c r="G2172" s="14">
        <v>0</v>
      </c>
      <c r="H2172" s="14" t="s">
        <v>5448</v>
      </c>
      <c r="I2172" s="15"/>
      <c r="J2172" s="77">
        <v>2</v>
      </c>
      <c r="K2172" s="92"/>
    </row>
    <row r="2173" spans="1:11" ht="20" x14ac:dyDescent="0.25">
      <c r="A2173" s="14" t="s">
        <v>1505</v>
      </c>
      <c r="B2173" s="14"/>
      <c r="C2173" s="14"/>
      <c r="D2173" s="16"/>
      <c r="E2173" s="16"/>
      <c r="F2173" s="14" t="s">
        <v>5458</v>
      </c>
      <c r="G2173" s="14" t="s">
        <v>5459</v>
      </c>
      <c r="H2173" s="14" t="s">
        <v>5460</v>
      </c>
      <c r="I2173" s="15"/>
      <c r="J2173" s="77">
        <v>2</v>
      </c>
      <c r="K2173" s="92"/>
    </row>
    <row r="2174" spans="1:11" ht="20" x14ac:dyDescent="0.25">
      <c r="A2174" s="14" t="s">
        <v>1505</v>
      </c>
      <c r="B2174" s="14" t="s">
        <v>5461</v>
      </c>
      <c r="C2174" s="14" t="s">
        <v>3579</v>
      </c>
      <c r="D2174" s="16">
        <v>45667</v>
      </c>
      <c r="E2174" s="16">
        <v>45748</v>
      </c>
      <c r="F2174" s="14" t="s">
        <v>5462</v>
      </c>
      <c r="G2174" s="14">
        <v>0</v>
      </c>
      <c r="H2174" s="14" t="s">
        <v>5463</v>
      </c>
      <c r="I2174" s="15">
        <v>60</v>
      </c>
      <c r="J2174" s="77">
        <v>2</v>
      </c>
      <c r="K2174" s="92"/>
    </row>
    <row r="2175" spans="1:11" ht="30" x14ac:dyDescent="0.25">
      <c r="A2175" s="14" t="s">
        <v>1505</v>
      </c>
      <c r="B2175" s="14" t="s">
        <v>5461</v>
      </c>
      <c r="C2175" s="14" t="s">
        <v>5464</v>
      </c>
      <c r="D2175" s="16">
        <v>45660</v>
      </c>
      <c r="E2175" s="16">
        <v>45748</v>
      </c>
      <c r="F2175" s="14" t="s">
        <v>5465</v>
      </c>
      <c r="G2175" s="14">
        <v>0</v>
      </c>
      <c r="H2175" s="14" t="s">
        <v>5466</v>
      </c>
      <c r="I2175" s="15">
        <v>58.66</v>
      </c>
      <c r="J2175" s="77">
        <v>2</v>
      </c>
      <c r="K2175" s="92"/>
    </row>
    <row r="2176" spans="1:11" ht="20" x14ac:dyDescent="0.25">
      <c r="A2176" s="14" t="s">
        <v>1505</v>
      </c>
      <c r="B2176" s="14" t="s">
        <v>5461</v>
      </c>
      <c r="C2176" s="14" t="s">
        <v>3579</v>
      </c>
      <c r="D2176" s="16">
        <v>45667</v>
      </c>
      <c r="E2176" s="16">
        <v>45748</v>
      </c>
      <c r="F2176" s="14" t="s">
        <v>5467</v>
      </c>
      <c r="G2176" s="14">
        <v>0</v>
      </c>
      <c r="H2176" s="14" t="s">
        <v>5463</v>
      </c>
      <c r="I2176" s="15">
        <v>60</v>
      </c>
      <c r="J2176" s="77">
        <v>2</v>
      </c>
      <c r="K2176" s="92"/>
    </row>
    <row r="2177" spans="1:11" ht="30" x14ac:dyDescent="0.25">
      <c r="A2177" s="14" t="s">
        <v>1505</v>
      </c>
      <c r="B2177" s="14" t="s">
        <v>5461</v>
      </c>
      <c r="C2177" s="14" t="s">
        <v>5468</v>
      </c>
      <c r="D2177" s="16">
        <v>45710</v>
      </c>
      <c r="E2177" s="16">
        <v>45748</v>
      </c>
      <c r="F2177" s="14" t="s">
        <v>5469</v>
      </c>
      <c r="G2177" s="14">
        <v>0</v>
      </c>
      <c r="H2177" s="14" t="s">
        <v>5466</v>
      </c>
      <c r="I2177" s="15">
        <v>58.66</v>
      </c>
      <c r="J2177" s="77">
        <v>2</v>
      </c>
      <c r="K2177" s="92"/>
    </row>
    <row r="2178" spans="1:11" ht="20" x14ac:dyDescent="0.25">
      <c r="A2178" s="14" t="s">
        <v>1505</v>
      </c>
      <c r="B2178" s="14" t="s">
        <v>5461</v>
      </c>
      <c r="C2178" s="14" t="s">
        <v>3579</v>
      </c>
      <c r="D2178" s="16">
        <v>45667</v>
      </c>
      <c r="E2178" s="16">
        <v>45748</v>
      </c>
      <c r="F2178" s="14" t="s">
        <v>5470</v>
      </c>
      <c r="G2178" s="14">
        <v>0</v>
      </c>
      <c r="H2178" s="14" t="s">
        <v>5463</v>
      </c>
      <c r="I2178" s="15">
        <v>60</v>
      </c>
      <c r="J2178" s="77">
        <v>2</v>
      </c>
      <c r="K2178" s="92"/>
    </row>
    <row r="2179" spans="1:11" ht="30" x14ac:dyDescent="0.25">
      <c r="A2179" s="14" t="s">
        <v>1505</v>
      </c>
      <c r="B2179" s="14" t="s">
        <v>5461</v>
      </c>
      <c r="C2179" s="14" t="s">
        <v>5471</v>
      </c>
      <c r="D2179" s="16">
        <v>45716</v>
      </c>
      <c r="E2179" s="16">
        <v>45748</v>
      </c>
      <c r="F2179" s="14" t="s">
        <v>5472</v>
      </c>
      <c r="G2179" s="14">
        <v>0</v>
      </c>
      <c r="H2179" s="14" t="s">
        <v>5466</v>
      </c>
      <c r="I2179" s="15">
        <v>58.66</v>
      </c>
      <c r="J2179" s="77">
        <v>2</v>
      </c>
      <c r="K2179" s="92"/>
    </row>
    <row r="2180" spans="1:11" ht="30" x14ac:dyDescent="0.25">
      <c r="A2180" s="14" t="s">
        <v>1505</v>
      </c>
      <c r="B2180" s="14"/>
      <c r="C2180" s="14"/>
      <c r="D2180" s="16"/>
      <c r="E2180" s="16"/>
      <c r="F2180" s="14" t="s">
        <v>5473</v>
      </c>
      <c r="G2180" s="14" t="s">
        <v>5401</v>
      </c>
      <c r="H2180" s="14" t="s">
        <v>5402</v>
      </c>
      <c r="I2180" s="15"/>
      <c r="J2180" s="77">
        <v>2</v>
      </c>
      <c r="K2180" s="92"/>
    </row>
    <row r="2181" spans="1:11" ht="12.5" x14ac:dyDescent="0.25">
      <c r="A2181" s="14" t="s">
        <v>1505</v>
      </c>
      <c r="B2181" s="14" t="s">
        <v>5474</v>
      </c>
      <c r="C2181" s="14" t="s">
        <v>3579</v>
      </c>
      <c r="D2181" s="16">
        <v>45705</v>
      </c>
      <c r="E2181" s="16">
        <v>45730</v>
      </c>
      <c r="F2181" s="14" t="s">
        <v>5406</v>
      </c>
      <c r="G2181" s="14">
        <v>36680397</v>
      </c>
      <c r="H2181" s="14" t="s">
        <v>4676</v>
      </c>
      <c r="I2181" s="15">
        <v>120</v>
      </c>
      <c r="J2181" s="77">
        <v>2</v>
      </c>
      <c r="K2181" s="92"/>
    </row>
    <row r="2182" spans="1:11" ht="20" x14ac:dyDescent="0.25">
      <c r="A2182" s="14" t="s">
        <v>1505</v>
      </c>
      <c r="B2182" s="14"/>
      <c r="C2182" s="14"/>
      <c r="D2182" s="16"/>
      <c r="E2182" s="16">
        <v>45730</v>
      </c>
      <c r="F2182" s="14" t="s">
        <v>5475</v>
      </c>
      <c r="G2182" s="14" t="s">
        <v>5476</v>
      </c>
      <c r="H2182" s="14" t="s">
        <v>5477</v>
      </c>
      <c r="I2182" s="15"/>
      <c r="J2182" s="77">
        <v>2</v>
      </c>
      <c r="K2182" s="92"/>
    </row>
    <row r="2183" spans="1:11" ht="20" x14ac:dyDescent="0.25">
      <c r="A2183" s="14" t="s">
        <v>1505</v>
      </c>
      <c r="B2183" s="14" t="s">
        <v>5478</v>
      </c>
      <c r="C2183" s="14" t="s">
        <v>5479</v>
      </c>
      <c r="D2183" s="16">
        <v>45693</v>
      </c>
      <c r="E2183" s="16">
        <v>45777</v>
      </c>
      <c r="F2183" s="14" t="s">
        <v>5480</v>
      </c>
      <c r="G2183" s="14">
        <v>11111111</v>
      </c>
      <c r="H2183" s="14" t="s">
        <v>5481</v>
      </c>
      <c r="I2183" s="15">
        <v>150</v>
      </c>
      <c r="J2183" s="77">
        <v>2</v>
      </c>
      <c r="K2183" s="92"/>
    </row>
    <row r="2184" spans="1:11" ht="20" x14ac:dyDescent="0.25">
      <c r="A2184" s="14" t="s">
        <v>1505</v>
      </c>
      <c r="B2184" s="14" t="s">
        <v>5482</v>
      </c>
      <c r="C2184" s="14" t="s">
        <v>5479</v>
      </c>
      <c r="D2184" s="16">
        <v>45701</v>
      </c>
      <c r="E2184" s="16">
        <v>45777</v>
      </c>
      <c r="F2184" s="14" t="s">
        <v>5483</v>
      </c>
      <c r="G2184" s="14">
        <v>35914939</v>
      </c>
      <c r="H2184" s="14" t="s">
        <v>5484</v>
      </c>
      <c r="I2184" s="15">
        <v>10.7</v>
      </c>
      <c r="J2184" s="77">
        <v>2</v>
      </c>
      <c r="K2184" s="92"/>
    </row>
    <row r="2185" spans="1:11" ht="20" x14ac:dyDescent="0.25">
      <c r="A2185" s="14" t="s">
        <v>1505</v>
      </c>
      <c r="B2185" s="14"/>
      <c r="C2185" s="14"/>
      <c r="D2185" s="16"/>
      <c r="E2185" s="16"/>
      <c r="F2185" s="14" t="s">
        <v>5475</v>
      </c>
      <c r="G2185" s="14" t="s">
        <v>5476</v>
      </c>
      <c r="H2185" s="14" t="s">
        <v>5477</v>
      </c>
      <c r="I2185" s="15"/>
      <c r="J2185" s="77">
        <v>2</v>
      </c>
      <c r="K2185" s="92"/>
    </row>
    <row r="2186" spans="1:11" ht="20" x14ac:dyDescent="0.25">
      <c r="A2186" s="14" t="s">
        <v>1505</v>
      </c>
      <c r="B2186" s="14" t="s">
        <v>5485</v>
      </c>
      <c r="C2186" s="14" t="s">
        <v>5479</v>
      </c>
      <c r="D2186" s="16">
        <v>45660</v>
      </c>
      <c r="E2186" s="16">
        <v>45777</v>
      </c>
      <c r="F2186" s="14" t="s">
        <v>5486</v>
      </c>
      <c r="G2186" s="14">
        <v>11111111</v>
      </c>
      <c r="H2186" s="14" t="s">
        <v>5481</v>
      </c>
      <c r="I2186" s="15">
        <v>150</v>
      </c>
      <c r="J2186" s="77">
        <v>2</v>
      </c>
      <c r="K2186" s="92"/>
    </row>
    <row r="2187" spans="1:11" ht="20" x14ac:dyDescent="0.25">
      <c r="A2187" s="14" t="s">
        <v>1505</v>
      </c>
      <c r="B2187" s="14" t="s">
        <v>5485</v>
      </c>
      <c r="C2187" s="14" t="s">
        <v>5479</v>
      </c>
      <c r="D2187" s="16">
        <v>45667</v>
      </c>
      <c r="E2187" s="16">
        <v>45777</v>
      </c>
      <c r="F2187" s="14" t="s">
        <v>5487</v>
      </c>
      <c r="G2187" s="14">
        <v>11111111</v>
      </c>
      <c r="H2187" s="14" t="s">
        <v>3756</v>
      </c>
      <c r="I2187" s="15">
        <v>110.4</v>
      </c>
      <c r="J2187" s="77">
        <v>2</v>
      </c>
      <c r="K2187" s="92"/>
    </row>
    <row r="2188" spans="1:11" ht="50" x14ac:dyDescent="0.25">
      <c r="A2188" s="14" t="s">
        <v>1505</v>
      </c>
      <c r="B2188" s="14"/>
      <c r="C2188" s="14"/>
      <c r="D2188" s="16"/>
      <c r="E2188" s="16"/>
      <c r="F2188" s="14" t="s">
        <v>5488</v>
      </c>
      <c r="G2188" s="14" t="s">
        <v>5489</v>
      </c>
      <c r="H2188" s="14" t="s">
        <v>5490</v>
      </c>
      <c r="I2188" s="15"/>
      <c r="J2188" s="77">
        <v>2</v>
      </c>
      <c r="K2188" s="92"/>
    </row>
    <row r="2189" spans="1:11" ht="20" x14ac:dyDescent="0.25">
      <c r="A2189" s="14" t="s">
        <v>1505</v>
      </c>
      <c r="B2189" s="14" t="s">
        <v>5491</v>
      </c>
      <c r="C2189" s="14"/>
      <c r="D2189" s="16">
        <v>45705</v>
      </c>
      <c r="E2189" s="16">
        <v>45730</v>
      </c>
      <c r="F2189" s="14" t="s">
        <v>5492</v>
      </c>
      <c r="G2189" s="14">
        <v>1111111</v>
      </c>
      <c r="H2189" s="14" t="s">
        <v>5493</v>
      </c>
      <c r="I2189" s="15">
        <v>75</v>
      </c>
      <c r="J2189" s="77">
        <v>2</v>
      </c>
      <c r="K2189" s="92"/>
    </row>
    <row r="2190" spans="1:11" ht="20" x14ac:dyDescent="0.25">
      <c r="A2190" s="14" t="s">
        <v>1505</v>
      </c>
      <c r="B2190" s="14" t="s">
        <v>5491</v>
      </c>
      <c r="C2190" s="14"/>
      <c r="D2190" s="16">
        <v>45705</v>
      </c>
      <c r="E2190" s="16">
        <v>45730</v>
      </c>
      <c r="F2190" s="14" t="s">
        <v>5494</v>
      </c>
      <c r="G2190" s="14" t="s">
        <v>5495</v>
      </c>
      <c r="H2190" s="14" t="s">
        <v>5496</v>
      </c>
      <c r="I2190" s="15">
        <v>21.45</v>
      </c>
      <c r="J2190" s="77">
        <v>2</v>
      </c>
      <c r="K2190" s="92"/>
    </row>
    <row r="2191" spans="1:11" ht="20" x14ac:dyDescent="0.25">
      <c r="A2191" s="14" t="s">
        <v>1505</v>
      </c>
      <c r="B2191" s="14" t="s">
        <v>5491</v>
      </c>
      <c r="C2191" s="14"/>
      <c r="D2191" s="16">
        <v>45709</v>
      </c>
      <c r="E2191" s="16">
        <v>45730</v>
      </c>
      <c r="F2191" s="14" t="s">
        <v>5494</v>
      </c>
      <c r="G2191" s="14" t="s">
        <v>5495</v>
      </c>
      <c r="H2191" s="14" t="s">
        <v>5496</v>
      </c>
      <c r="I2191" s="15">
        <v>71.760000000000005</v>
      </c>
      <c r="J2191" s="77">
        <v>2</v>
      </c>
      <c r="K2191" s="92"/>
    </row>
    <row r="2192" spans="1:11" ht="30" x14ac:dyDescent="0.25">
      <c r="A2192" s="14" t="s">
        <v>1505</v>
      </c>
      <c r="B2192" s="14" t="s">
        <v>5491</v>
      </c>
      <c r="C2192" s="14"/>
      <c r="D2192" s="16">
        <v>45709</v>
      </c>
      <c r="E2192" s="16">
        <v>45730</v>
      </c>
      <c r="F2192" s="14" t="s">
        <v>5497</v>
      </c>
      <c r="G2192" s="14">
        <v>111111</v>
      </c>
      <c r="H2192" s="14" t="s">
        <v>5498</v>
      </c>
      <c r="I2192" s="15">
        <v>131.79</v>
      </c>
      <c r="J2192" s="77">
        <v>2</v>
      </c>
      <c r="K2192" s="92"/>
    </row>
    <row r="2193" spans="1:11" ht="40" x14ac:dyDescent="0.25">
      <c r="A2193" s="14" t="s">
        <v>1505</v>
      </c>
      <c r="B2193" s="14"/>
      <c r="C2193" s="14"/>
      <c r="D2193" s="16"/>
      <c r="E2193" s="16"/>
      <c r="F2193" s="14" t="s">
        <v>5499</v>
      </c>
      <c r="G2193" s="14" t="s">
        <v>5410</v>
      </c>
      <c r="H2193" s="14" t="s">
        <v>5411</v>
      </c>
      <c r="I2193" s="15"/>
      <c r="J2193" s="77">
        <v>2</v>
      </c>
      <c r="K2193" s="92"/>
    </row>
    <row r="2194" spans="1:11" ht="12.5" x14ac:dyDescent="0.25">
      <c r="A2194" s="14" t="s">
        <v>1505</v>
      </c>
      <c r="B2194" s="14" t="s">
        <v>5500</v>
      </c>
      <c r="C2194" s="14" t="s">
        <v>3619</v>
      </c>
      <c r="D2194" s="16">
        <v>45705</v>
      </c>
      <c r="E2194" s="16">
        <v>45799</v>
      </c>
      <c r="F2194" s="14" t="s">
        <v>5501</v>
      </c>
      <c r="G2194" s="14">
        <v>1</v>
      </c>
      <c r="H2194" s="14" t="s">
        <v>5502</v>
      </c>
      <c r="I2194" s="15">
        <v>105</v>
      </c>
      <c r="J2194" s="77">
        <v>2</v>
      </c>
      <c r="K2194" s="92"/>
    </row>
    <row r="2195" spans="1:11" ht="20" x14ac:dyDescent="0.25">
      <c r="A2195" s="14" t="s">
        <v>1505</v>
      </c>
      <c r="B2195" s="14" t="s">
        <v>5500</v>
      </c>
      <c r="C2195" s="14" t="s">
        <v>3619</v>
      </c>
      <c r="D2195" s="16">
        <v>45709</v>
      </c>
      <c r="E2195" s="16">
        <v>45799</v>
      </c>
      <c r="F2195" s="14" t="s">
        <v>5503</v>
      </c>
      <c r="G2195" s="14">
        <v>1</v>
      </c>
      <c r="H2195" s="14" t="s">
        <v>5504</v>
      </c>
      <c r="I2195" s="15">
        <v>101.73</v>
      </c>
      <c r="J2195" s="77">
        <v>2</v>
      </c>
      <c r="K2195" s="92"/>
    </row>
    <row r="2196" spans="1:11" ht="20" x14ac:dyDescent="0.25">
      <c r="A2196" s="14" t="s">
        <v>1505</v>
      </c>
      <c r="B2196" s="14" t="s">
        <v>5500</v>
      </c>
      <c r="C2196" s="14" t="s">
        <v>3619</v>
      </c>
      <c r="D2196" s="16">
        <v>45712</v>
      </c>
      <c r="E2196" s="16">
        <v>45799</v>
      </c>
      <c r="F2196" s="14" t="s">
        <v>5505</v>
      </c>
      <c r="G2196" s="14">
        <v>1</v>
      </c>
      <c r="H2196" s="14" t="s">
        <v>5504</v>
      </c>
      <c r="I2196" s="15">
        <v>77.63</v>
      </c>
      <c r="J2196" s="77">
        <v>2</v>
      </c>
      <c r="K2196" s="92"/>
    </row>
    <row r="2197" spans="1:11" ht="20" x14ac:dyDescent="0.25">
      <c r="A2197" s="14" t="s">
        <v>1505</v>
      </c>
      <c r="B2197" s="14" t="s">
        <v>5500</v>
      </c>
      <c r="C2197" s="14" t="s">
        <v>3619</v>
      </c>
      <c r="D2197" s="16">
        <v>45712</v>
      </c>
      <c r="E2197" s="16">
        <v>45799</v>
      </c>
      <c r="F2197" s="14" t="s">
        <v>5506</v>
      </c>
      <c r="G2197" s="14">
        <v>1</v>
      </c>
      <c r="H2197" s="14" t="s">
        <v>5504</v>
      </c>
      <c r="I2197" s="15">
        <v>70.64</v>
      </c>
      <c r="J2197" s="77">
        <v>2</v>
      </c>
      <c r="K2197" s="92"/>
    </row>
    <row r="2198" spans="1:11" ht="20" x14ac:dyDescent="0.25">
      <c r="A2198" s="14" t="s">
        <v>1505</v>
      </c>
      <c r="B2198" s="14"/>
      <c r="C2198" s="14"/>
      <c r="D2198" s="16"/>
      <c r="E2198" s="16"/>
      <c r="F2198" s="14" t="s">
        <v>5372</v>
      </c>
      <c r="G2198" s="14" t="s">
        <v>5373</v>
      </c>
      <c r="H2198" s="14" t="s">
        <v>5374</v>
      </c>
      <c r="I2198" s="15"/>
      <c r="J2198" s="77">
        <v>2</v>
      </c>
      <c r="K2198" s="92"/>
    </row>
    <row r="2199" spans="1:11" ht="40" x14ac:dyDescent="0.25">
      <c r="A2199" s="14" t="s">
        <v>1505</v>
      </c>
      <c r="B2199" s="14" t="s">
        <v>5507</v>
      </c>
      <c r="C2199" s="14" t="s">
        <v>3619</v>
      </c>
      <c r="D2199" s="16">
        <v>45716</v>
      </c>
      <c r="E2199" s="16">
        <v>45747</v>
      </c>
      <c r="F2199" s="14" t="s">
        <v>5508</v>
      </c>
      <c r="G2199" s="14">
        <v>1</v>
      </c>
      <c r="H2199" s="14" t="s">
        <v>5374</v>
      </c>
      <c r="I2199" s="15">
        <v>87.97</v>
      </c>
      <c r="J2199" s="77">
        <v>2</v>
      </c>
      <c r="K2199" s="92"/>
    </row>
    <row r="2200" spans="1:11" ht="12.5" x14ac:dyDescent="0.25">
      <c r="A2200" s="14" t="s">
        <v>1505</v>
      </c>
      <c r="B2200" s="14" t="s">
        <v>5507</v>
      </c>
      <c r="C2200" s="14" t="s">
        <v>3897</v>
      </c>
      <c r="D2200" s="16">
        <v>45708</v>
      </c>
      <c r="E2200" s="16">
        <v>45747</v>
      </c>
      <c r="F2200" s="14" t="s">
        <v>5509</v>
      </c>
      <c r="G2200" s="14">
        <v>2</v>
      </c>
      <c r="H2200" s="14" t="s">
        <v>5379</v>
      </c>
      <c r="I2200" s="15">
        <v>72.64</v>
      </c>
      <c r="J2200" s="77">
        <v>2</v>
      </c>
      <c r="K2200" s="92"/>
    </row>
    <row r="2201" spans="1:11" ht="30" x14ac:dyDescent="0.25">
      <c r="A2201" s="14" t="s">
        <v>1505</v>
      </c>
      <c r="B2201" s="14"/>
      <c r="C2201" s="14"/>
      <c r="D2201" s="16"/>
      <c r="E2201" s="16"/>
      <c r="F2201" s="14" t="s">
        <v>5383</v>
      </c>
      <c r="G2201" s="14" t="s">
        <v>5384</v>
      </c>
      <c r="H2201" s="14" t="s">
        <v>5385</v>
      </c>
      <c r="I2201" s="15"/>
      <c r="J2201" s="77">
        <v>2</v>
      </c>
      <c r="K2201" s="92"/>
    </row>
    <row r="2202" spans="1:11" ht="12.5" x14ac:dyDescent="0.25">
      <c r="A2202" s="14" t="s">
        <v>1505</v>
      </c>
      <c r="B2202" s="14" t="s">
        <v>5510</v>
      </c>
      <c r="C2202" s="14" t="s">
        <v>5387</v>
      </c>
      <c r="D2202" s="16">
        <v>45690</v>
      </c>
      <c r="E2202" s="16">
        <v>45789</v>
      </c>
      <c r="F2202" s="14" t="s">
        <v>5388</v>
      </c>
      <c r="G2202" s="14">
        <v>1</v>
      </c>
      <c r="H2202" s="14" t="s">
        <v>5389</v>
      </c>
      <c r="I2202" s="15">
        <v>121.98</v>
      </c>
      <c r="J2202" s="77">
        <v>2</v>
      </c>
      <c r="K2202" s="92"/>
    </row>
    <row r="2203" spans="1:11" ht="20" x14ac:dyDescent="0.25">
      <c r="A2203" s="14" t="s">
        <v>1505</v>
      </c>
      <c r="B2203" s="14" t="s">
        <v>5510</v>
      </c>
      <c r="C2203" s="14" t="s">
        <v>5511</v>
      </c>
      <c r="D2203" s="16">
        <v>45700</v>
      </c>
      <c r="E2203" s="16">
        <v>45789</v>
      </c>
      <c r="F2203" s="14" t="s">
        <v>5512</v>
      </c>
      <c r="G2203" s="14">
        <v>1</v>
      </c>
      <c r="H2203" s="14" t="s">
        <v>5392</v>
      </c>
      <c r="I2203" s="15">
        <v>527.04999999999995</v>
      </c>
      <c r="J2203" s="77">
        <v>2</v>
      </c>
      <c r="K2203" s="92"/>
    </row>
    <row r="2204" spans="1:11" ht="20" x14ac:dyDescent="0.25">
      <c r="A2204" s="14" t="s">
        <v>1505</v>
      </c>
      <c r="B2204" s="14" t="s">
        <v>5510</v>
      </c>
      <c r="C2204" s="14" t="s">
        <v>5511</v>
      </c>
      <c r="D2204" s="16">
        <v>45711</v>
      </c>
      <c r="E2204" s="16">
        <v>45789</v>
      </c>
      <c r="F2204" s="14" t="s">
        <v>5513</v>
      </c>
      <c r="G2204" s="14">
        <v>1</v>
      </c>
      <c r="H2204" s="14" t="s">
        <v>5392</v>
      </c>
      <c r="I2204" s="15">
        <v>689.87</v>
      </c>
      <c r="J2204" s="77">
        <v>2</v>
      </c>
      <c r="K2204" s="92"/>
    </row>
    <row r="2205" spans="1:11" ht="12.5" x14ac:dyDescent="0.25">
      <c r="A2205" s="14" t="s">
        <v>1505</v>
      </c>
      <c r="B2205" s="14" t="s">
        <v>5510</v>
      </c>
      <c r="C2205" s="14" t="s">
        <v>5514</v>
      </c>
      <c r="D2205" s="16">
        <v>45710</v>
      </c>
      <c r="E2205" s="16">
        <v>45789</v>
      </c>
      <c r="F2205" s="14" t="s">
        <v>5515</v>
      </c>
      <c r="G2205" s="14">
        <v>1</v>
      </c>
      <c r="H2205" s="14" t="s">
        <v>5389</v>
      </c>
      <c r="I2205" s="15">
        <v>116.39</v>
      </c>
      <c r="J2205" s="77">
        <v>2</v>
      </c>
      <c r="K2205" s="92"/>
    </row>
    <row r="2206" spans="1:11" ht="30" x14ac:dyDescent="0.25">
      <c r="A2206" s="14" t="s">
        <v>1505</v>
      </c>
      <c r="B2206" s="14"/>
      <c r="C2206" s="14"/>
      <c r="D2206" s="16"/>
      <c r="E2206" s="16"/>
      <c r="F2206" s="14" t="s">
        <v>5516</v>
      </c>
      <c r="G2206" s="14" t="s">
        <v>5517</v>
      </c>
      <c r="H2206" s="14" t="s">
        <v>5518</v>
      </c>
      <c r="I2206" s="15"/>
      <c r="J2206" s="77">
        <v>2</v>
      </c>
      <c r="K2206" s="92"/>
    </row>
    <row r="2207" spans="1:11" ht="12.5" x14ac:dyDescent="0.25">
      <c r="A2207" s="14" t="s">
        <v>1505</v>
      </c>
      <c r="B2207" s="14" t="s">
        <v>5519</v>
      </c>
      <c r="C2207" s="14" t="s">
        <v>3579</v>
      </c>
      <c r="D2207" s="16">
        <v>45701</v>
      </c>
      <c r="E2207" s="16">
        <v>45789</v>
      </c>
      <c r="F2207" s="14" t="s">
        <v>5520</v>
      </c>
      <c r="G2207" s="14">
        <v>0</v>
      </c>
      <c r="H2207" s="14"/>
      <c r="I2207" s="15">
        <v>114.54</v>
      </c>
      <c r="J2207" s="77">
        <v>2</v>
      </c>
      <c r="K2207" s="92"/>
    </row>
    <row r="2208" spans="1:11" ht="30" x14ac:dyDescent="0.25">
      <c r="A2208" s="14" t="s">
        <v>1505</v>
      </c>
      <c r="B2208" s="14"/>
      <c r="C2208" s="14"/>
      <c r="D2208" s="16"/>
      <c r="E2208" s="16"/>
      <c r="F2208" s="14" t="s">
        <v>5521</v>
      </c>
      <c r="G2208" s="14" t="s">
        <v>5517</v>
      </c>
      <c r="H2208" s="14" t="s">
        <v>5518</v>
      </c>
      <c r="I2208" s="15"/>
      <c r="J2208" s="77">
        <v>2</v>
      </c>
      <c r="K2208" s="92"/>
    </row>
    <row r="2209" spans="1:11" ht="30" x14ac:dyDescent="0.25">
      <c r="A2209" s="14" t="s">
        <v>1505</v>
      </c>
      <c r="B2209" s="14" t="s">
        <v>5522</v>
      </c>
      <c r="C2209" s="14" t="s">
        <v>3579</v>
      </c>
      <c r="D2209" s="16">
        <v>45693</v>
      </c>
      <c r="E2209" s="16">
        <v>45789</v>
      </c>
      <c r="F2209" s="14" t="s">
        <v>5523</v>
      </c>
      <c r="G2209" s="14">
        <v>0</v>
      </c>
      <c r="H2209" s="14" t="s">
        <v>5426</v>
      </c>
      <c r="I2209" s="15">
        <v>40.36</v>
      </c>
      <c r="J2209" s="77">
        <v>2</v>
      </c>
      <c r="K2209" s="92"/>
    </row>
    <row r="2210" spans="1:11" ht="30" x14ac:dyDescent="0.25">
      <c r="A2210" s="14" t="s">
        <v>1505</v>
      </c>
      <c r="B2210" s="14" t="s">
        <v>5522</v>
      </c>
      <c r="C2210" s="14" t="s">
        <v>3579</v>
      </c>
      <c r="D2210" s="16">
        <v>45694</v>
      </c>
      <c r="E2210" s="16">
        <v>45789</v>
      </c>
      <c r="F2210" s="14" t="s">
        <v>5524</v>
      </c>
      <c r="G2210" s="14">
        <v>0</v>
      </c>
      <c r="H2210" s="14" t="s">
        <v>5426</v>
      </c>
      <c r="I2210" s="15">
        <v>40.369999999999997</v>
      </c>
      <c r="J2210" s="77">
        <v>2</v>
      </c>
      <c r="K2210" s="92"/>
    </row>
    <row r="2211" spans="1:11" ht="30" x14ac:dyDescent="0.25">
      <c r="A2211" s="14" t="s">
        <v>1505</v>
      </c>
      <c r="B2211" s="14" t="s">
        <v>5522</v>
      </c>
      <c r="C2211" s="14" t="s">
        <v>3579</v>
      </c>
      <c r="D2211" s="16">
        <v>45695</v>
      </c>
      <c r="E2211" s="16">
        <v>45789</v>
      </c>
      <c r="F2211" s="14" t="s">
        <v>5525</v>
      </c>
      <c r="G2211" s="14">
        <v>0</v>
      </c>
      <c r="H2211" s="14" t="s">
        <v>5426</v>
      </c>
      <c r="I2211" s="15">
        <v>40.36</v>
      </c>
      <c r="J2211" s="77">
        <v>2</v>
      </c>
      <c r="K2211" s="92"/>
    </row>
    <row r="2212" spans="1:11" ht="30" x14ac:dyDescent="0.25">
      <c r="A2212" s="14" t="s">
        <v>1505</v>
      </c>
      <c r="B2212" s="14" t="s">
        <v>5522</v>
      </c>
      <c r="C2212" s="14" t="s">
        <v>3579</v>
      </c>
      <c r="D2212" s="16">
        <v>45707</v>
      </c>
      <c r="E2212" s="16">
        <v>45789</v>
      </c>
      <c r="F2212" s="14" t="s">
        <v>5526</v>
      </c>
      <c r="G2212" s="14">
        <v>0</v>
      </c>
      <c r="H2212" s="14" t="s">
        <v>5426</v>
      </c>
      <c r="I2212" s="15">
        <v>40.369999999999997</v>
      </c>
      <c r="J2212" s="77">
        <v>2</v>
      </c>
      <c r="K2212" s="92"/>
    </row>
    <row r="2213" spans="1:11" ht="30" x14ac:dyDescent="0.25">
      <c r="A2213" s="14" t="s">
        <v>1505</v>
      </c>
      <c r="B2213" s="14" t="s">
        <v>5522</v>
      </c>
      <c r="C2213" s="14" t="s">
        <v>3579</v>
      </c>
      <c r="D2213" s="16">
        <v>45708</v>
      </c>
      <c r="E2213" s="16">
        <v>45789</v>
      </c>
      <c r="F2213" s="14" t="s">
        <v>5527</v>
      </c>
      <c r="G2213" s="14">
        <v>0</v>
      </c>
      <c r="H2213" s="14" t="s">
        <v>5426</v>
      </c>
      <c r="I2213" s="15">
        <v>40.36</v>
      </c>
      <c r="J2213" s="77">
        <v>2</v>
      </c>
      <c r="K2213" s="92"/>
    </row>
    <row r="2214" spans="1:11" ht="30" x14ac:dyDescent="0.25">
      <c r="A2214" s="14" t="s">
        <v>1505</v>
      </c>
      <c r="B2214" s="14" t="s">
        <v>5522</v>
      </c>
      <c r="C2214" s="14" t="s">
        <v>3579</v>
      </c>
      <c r="D2214" s="16">
        <v>45715</v>
      </c>
      <c r="E2214" s="16">
        <v>45789</v>
      </c>
      <c r="F2214" s="14" t="s">
        <v>5528</v>
      </c>
      <c r="G2214" s="14">
        <v>0</v>
      </c>
      <c r="H2214" s="14" t="s">
        <v>5426</v>
      </c>
      <c r="I2214" s="15">
        <v>40.369999999999997</v>
      </c>
      <c r="J2214" s="77">
        <v>2</v>
      </c>
      <c r="K2214" s="92"/>
    </row>
    <row r="2215" spans="1:11" ht="30" x14ac:dyDescent="0.25">
      <c r="A2215" s="14" t="s">
        <v>1505</v>
      </c>
      <c r="B2215" s="14" t="s">
        <v>5522</v>
      </c>
      <c r="C2215" s="14" t="s">
        <v>3579</v>
      </c>
      <c r="D2215" s="16">
        <v>45716</v>
      </c>
      <c r="E2215" s="16">
        <v>45789</v>
      </c>
      <c r="F2215" s="14" t="s">
        <v>5529</v>
      </c>
      <c r="G2215" s="14">
        <v>0</v>
      </c>
      <c r="H2215" s="14" t="s">
        <v>5426</v>
      </c>
      <c r="I2215" s="15">
        <v>40.36</v>
      </c>
      <c r="J2215" s="77">
        <v>2</v>
      </c>
      <c r="K2215" s="92"/>
    </row>
    <row r="2216" spans="1:11" ht="30" x14ac:dyDescent="0.25">
      <c r="A2216" s="14" t="s">
        <v>1505</v>
      </c>
      <c r="B2216" s="14"/>
      <c r="C2216" s="14"/>
      <c r="D2216" s="16"/>
      <c r="E2216" s="16"/>
      <c r="F2216" s="14" t="s">
        <v>5530</v>
      </c>
      <c r="G2216" s="14" t="s">
        <v>5531</v>
      </c>
      <c r="H2216" s="14" t="s">
        <v>5532</v>
      </c>
      <c r="I2216" s="15"/>
      <c r="J2216" s="77">
        <v>2</v>
      </c>
      <c r="K2216" s="92"/>
    </row>
    <row r="2217" spans="1:11" ht="20" x14ac:dyDescent="0.25">
      <c r="A2217" s="14" t="s">
        <v>1505</v>
      </c>
      <c r="B2217" s="14" t="s">
        <v>5533</v>
      </c>
      <c r="C2217" s="14" t="s">
        <v>3619</v>
      </c>
      <c r="D2217" s="16">
        <v>45719</v>
      </c>
      <c r="E2217" s="16">
        <v>45791</v>
      </c>
      <c r="F2217" s="14" t="s">
        <v>5534</v>
      </c>
      <c r="G2217" s="14">
        <v>42188245</v>
      </c>
      <c r="H2217" s="14" t="s">
        <v>3618</v>
      </c>
      <c r="I2217" s="15">
        <v>105</v>
      </c>
      <c r="J2217" s="77">
        <v>2</v>
      </c>
      <c r="K2217" s="92"/>
    </row>
    <row r="2218" spans="1:11" ht="30" x14ac:dyDescent="0.25">
      <c r="A2218" s="14" t="s">
        <v>1505</v>
      </c>
      <c r="B2218" s="14"/>
      <c r="C2218" s="14"/>
      <c r="D2218" s="16"/>
      <c r="E2218" s="16"/>
      <c r="F2218" s="14" t="s">
        <v>5535</v>
      </c>
      <c r="G2218" s="14" t="s">
        <v>5536</v>
      </c>
      <c r="H2218" s="14" t="s">
        <v>5537</v>
      </c>
      <c r="I2218" s="15"/>
      <c r="J2218" s="77">
        <v>2</v>
      </c>
      <c r="K2218" s="92"/>
    </row>
    <row r="2219" spans="1:11" ht="30" x14ac:dyDescent="0.25">
      <c r="A2219" s="14" t="s">
        <v>1505</v>
      </c>
      <c r="B2219" s="14" t="s">
        <v>5538</v>
      </c>
      <c r="C2219" s="14"/>
      <c r="D2219" s="16">
        <v>45701</v>
      </c>
      <c r="E2219" s="16">
        <v>45770</v>
      </c>
      <c r="F2219" s="14" t="s">
        <v>5539</v>
      </c>
      <c r="G2219" s="14"/>
      <c r="H2219" s="14"/>
      <c r="I2219" s="15">
        <v>250</v>
      </c>
      <c r="J2219" s="77">
        <v>2</v>
      </c>
      <c r="K2219" s="92"/>
    </row>
    <row r="2220" spans="1:11" ht="30" x14ac:dyDescent="0.25">
      <c r="A2220" s="14" t="s">
        <v>1505</v>
      </c>
      <c r="B2220" s="314"/>
      <c r="C2220" s="314"/>
      <c r="D2220" s="315"/>
      <c r="E2220" s="315"/>
      <c r="F2220" s="314" t="s">
        <v>5540</v>
      </c>
      <c r="G2220" s="314"/>
      <c r="H2220" s="14" t="s">
        <v>5537</v>
      </c>
      <c r="I2220" s="316"/>
      <c r="J2220" s="77">
        <v>2</v>
      </c>
      <c r="K2220" s="92"/>
    </row>
    <row r="2221" spans="1:11" ht="12.5" x14ac:dyDescent="0.25">
      <c r="A2221" s="14" t="s">
        <v>1505</v>
      </c>
      <c r="B2221" s="314" t="s">
        <v>5541</v>
      </c>
      <c r="C2221" s="314"/>
      <c r="D2221" s="315"/>
      <c r="E2221" s="315">
        <v>45770</v>
      </c>
      <c r="F2221" s="314" t="s">
        <v>5406</v>
      </c>
      <c r="G2221" s="314" t="s">
        <v>5542</v>
      </c>
      <c r="H2221" s="314" t="s">
        <v>5543</v>
      </c>
      <c r="I2221" s="316">
        <v>105</v>
      </c>
      <c r="J2221" s="77">
        <v>2</v>
      </c>
      <c r="K2221" s="92"/>
    </row>
    <row r="2222" spans="1:11" ht="30" x14ac:dyDescent="0.25">
      <c r="A2222" s="14" t="s">
        <v>1505</v>
      </c>
      <c r="B2222" s="14"/>
      <c r="C2222" s="14"/>
      <c r="D2222" s="16"/>
      <c r="E2222" s="16"/>
      <c r="F2222" s="14" t="s">
        <v>5544</v>
      </c>
      <c r="G2222" s="14" t="s">
        <v>5545</v>
      </c>
      <c r="H2222" s="14" t="s">
        <v>5546</v>
      </c>
      <c r="I2222" s="15"/>
      <c r="J2222" s="77">
        <v>2</v>
      </c>
      <c r="K2222" s="92"/>
    </row>
    <row r="2223" spans="1:11" ht="12.5" x14ac:dyDescent="0.25">
      <c r="A2223" s="14" t="s">
        <v>1505</v>
      </c>
      <c r="B2223" s="14" t="s">
        <v>5547</v>
      </c>
      <c r="C2223" s="14" t="s">
        <v>3579</v>
      </c>
      <c r="D2223" s="16">
        <v>45705</v>
      </c>
      <c r="E2223" s="16">
        <v>45792</v>
      </c>
      <c r="F2223" s="14" t="s">
        <v>5548</v>
      </c>
      <c r="G2223" s="14">
        <v>0</v>
      </c>
      <c r="H2223" s="14" t="s">
        <v>5549</v>
      </c>
      <c r="I2223" s="15">
        <v>75</v>
      </c>
      <c r="J2223" s="77">
        <v>2</v>
      </c>
      <c r="K2223" s="92"/>
    </row>
    <row r="2224" spans="1:11" ht="20" x14ac:dyDescent="0.25">
      <c r="A2224" s="14" t="s">
        <v>1505</v>
      </c>
      <c r="B2224" s="14" t="s">
        <v>5547</v>
      </c>
      <c r="C2224" s="14" t="s">
        <v>5550</v>
      </c>
      <c r="D2224" s="16">
        <v>45708</v>
      </c>
      <c r="E2224" s="16">
        <v>45792</v>
      </c>
      <c r="F2224" s="14" t="s">
        <v>5551</v>
      </c>
      <c r="G2224" s="14" t="s">
        <v>5552</v>
      </c>
      <c r="H2224" s="14" t="s">
        <v>5553</v>
      </c>
      <c r="I2224" s="15">
        <v>105</v>
      </c>
      <c r="J2224" s="77">
        <v>2</v>
      </c>
      <c r="K2224" s="92"/>
    </row>
    <row r="2225" spans="1:11" ht="20" x14ac:dyDescent="0.25">
      <c r="A2225" s="14" t="s">
        <v>1505</v>
      </c>
      <c r="B2225" s="14" t="s">
        <v>5547</v>
      </c>
      <c r="C2225" s="14" t="s">
        <v>5554</v>
      </c>
      <c r="D2225" s="16">
        <v>45709</v>
      </c>
      <c r="E2225" s="16">
        <v>45792</v>
      </c>
      <c r="F2225" s="14" t="s">
        <v>5551</v>
      </c>
      <c r="G2225" s="14" t="s">
        <v>5555</v>
      </c>
      <c r="H2225" s="14" t="s">
        <v>5553</v>
      </c>
      <c r="I2225" s="15">
        <v>95</v>
      </c>
      <c r="J2225" s="77">
        <v>2</v>
      </c>
      <c r="K2225" s="92"/>
    </row>
    <row r="2226" spans="1:11" ht="40" x14ac:dyDescent="0.25">
      <c r="A2226" s="14" t="s">
        <v>1505</v>
      </c>
      <c r="B2226" s="14"/>
      <c r="C2226" s="14"/>
      <c r="D2226" s="16"/>
      <c r="E2226" s="16"/>
      <c r="F2226" s="14" t="s">
        <v>5556</v>
      </c>
      <c r="G2226" s="14" t="s">
        <v>5557</v>
      </c>
      <c r="H2226" s="14" t="s">
        <v>5558</v>
      </c>
      <c r="I2226" s="15"/>
      <c r="J2226" s="77">
        <v>2</v>
      </c>
      <c r="K2226" s="92"/>
    </row>
    <row r="2227" spans="1:11" ht="12.5" x14ac:dyDescent="0.25">
      <c r="A2227" s="14" t="s">
        <v>1505</v>
      </c>
      <c r="B2227" s="14" t="s">
        <v>5559</v>
      </c>
      <c r="C2227" s="14" t="s">
        <v>3579</v>
      </c>
      <c r="D2227" s="16">
        <v>45719</v>
      </c>
      <c r="E2227" s="16">
        <v>45770</v>
      </c>
      <c r="F2227" s="14" t="s">
        <v>5560</v>
      </c>
      <c r="G2227" s="14">
        <v>33025</v>
      </c>
      <c r="H2227" s="14" t="s">
        <v>5561</v>
      </c>
      <c r="I2227" s="15">
        <v>75</v>
      </c>
      <c r="J2227" s="77">
        <v>2</v>
      </c>
      <c r="K2227" s="92"/>
    </row>
    <row r="2228" spans="1:11" ht="12.5" x14ac:dyDescent="0.25">
      <c r="A2228" s="14" t="s">
        <v>1505</v>
      </c>
      <c r="B2228" s="14" t="s">
        <v>5559</v>
      </c>
      <c r="C2228" s="14" t="s">
        <v>3579</v>
      </c>
      <c r="D2228" s="16">
        <v>45708</v>
      </c>
      <c r="E2228" s="16">
        <v>45770</v>
      </c>
      <c r="F2228" s="14" t="s">
        <v>5562</v>
      </c>
      <c r="G2228" s="14">
        <v>25057</v>
      </c>
      <c r="H2228" s="14" t="s">
        <v>5563</v>
      </c>
      <c r="I2228" s="15">
        <v>250</v>
      </c>
      <c r="J2228" s="77">
        <v>2</v>
      </c>
      <c r="K2228" s="92"/>
    </row>
    <row r="2229" spans="1:11" ht="50" x14ac:dyDescent="0.25">
      <c r="A2229" s="14" t="s">
        <v>1505</v>
      </c>
      <c r="B2229" s="14"/>
      <c r="C2229" s="14"/>
      <c r="D2229" s="16"/>
      <c r="E2229" s="16"/>
      <c r="F2229" s="14" t="s">
        <v>5564</v>
      </c>
      <c r="G2229" s="14" t="s">
        <v>5565</v>
      </c>
      <c r="H2229" s="14" t="s">
        <v>5558</v>
      </c>
      <c r="I2229" s="15"/>
      <c r="J2229" s="77">
        <v>2</v>
      </c>
      <c r="K2229" s="92"/>
    </row>
    <row r="2230" spans="1:11" ht="12.5" x14ac:dyDescent="0.25">
      <c r="A2230" s="14" t="s">
        <v>1505</v>
      </c>
      <c r="B2230" s="14" t="s">
        <v>5566</v>
      </c>
      <c r="C2230" s="14" t="s">
        <v>3579</v>
      </c>
      <c r="D2230" s="16">
        <v>45726</v>
      </c>
      <c r="E2230" s="16">
        <v>45770</v>
      </c>
      <c r="F2230" s="14" t="s">
        <v>5567</v>
      </c>
      <c r="G2230" s="14">
        <v>32025</v>
      </c>
      <c r="H2230" s="14" t="s">
        <v>5568</v>
      </c>
      <c r="I2230" s="15">
        <v>110</v>
      </c>
      <c r="J2230" s="77">
        <v>2</v>
      </c>
      <c r="K2230" s="92"/>
    </row>
    <row r="2231" spans="1:11" ht="12.5" x14ac:dyDescent="0.25">
      <c r="A2231" s="14" t="s">
        <v>1505</v>
      </c>
      <c r="B2231" s="14" t="s">
        <v>5566</v>
      </c>
      <c r="C2231" s="14" t="s">
        <v>3579</v>
      </c>
      <c r="D2231" s="16">
        <v>45715</v>
      </c>
      <c r="E2231" s="16">
        <v>45770</v>
      </c>
      <c r="F2231" s="14" t="s">
        <v>5569</v>
      </c>
      <c r="G2231" s="14">
        <v>25030</v>
      </c>
      <c r="H2231" s="14" t="s">
        <v>5563</v>
      </c>
      <c r="I2231" s="15">
        <v>150</v>
      </c>
      <c r="J2231" s="77">
        <v>2</v>
      </c>
      <c r="K2231" s="92"/>
    </row>
    <row r="2232" spans="1:11" ht="12.5" x14ac:dyDescent="0.25">
      <c r="A2232" s="14" t="s">
        <v>1505</v>
      </c>
      <c r="B2232" s="14" t="s">
        <v>5566</v>
      </c>
      <c r="C2232" s="14" t="s">
        <v>3579</v>
      </c>
      <c r="D2232" s="16">
        <v>45708</v>
      </c>
      <c r="E2232" s="16">
        <v>45770</v>
      </c>
      <c r="F2232" s="14" t="s">
        <v>5570</v>
      </c>
      <c r="G2232" s="14">
        <v>25073</v>
      </c>
      <c r="H2232" s="14" t="s">
        <v>5563</v>
      </c>
      <c r="I2232" s="15">
        <v>150</v>
      </c>
      <c r="J2232" s="77">
        <v>2</v>
      </c>
      <c r="K2232" s="92"/>
    </row>
    <row r="2233" spans="1:11" ht="30" x14ac:dyDescent="0.25">
      <c r="A2233" s="14" t="s">
        <v>1505</v>
      </c>
      <c r="B2233" s="14"/>
      <c r="C2233" s="14"/>
      <c r="D2233" s="16"/>
      <c r="E2233" s="16"/>
      <c r="F2233" s="14" t="s">
        <v>5571</v>
      </c>
      <c r="G2233" s="14" t="s">
        <v>5572</v>
      </c>
      <c r="H2233" s="14" t="s">
        <v>5573</v>
      </c>
      <c r="I2233" s="15"/>
      <c r="J2233" s="77">
        <v>2</v>
      </c>
      <c r="K2233" s="92"/>
    </row>
    <row r="2234" spans="1:11" ht="40" x14ac:dyDescent="0.25">
      <c r="A2234" s="14" t="s">
        <v>1505</v>
      </c>
      <c r="B2234" s="14" t="s">
        <v>5574</v>
      </c>
      <c r="C2234" s="14"/>
      <c r="D2234" s="16">
        <v>45676</v>
      </c>
      <c r="E2234" s="16">
        <v>45770</v>
      </c>
      <c r="F2234" s="14" t="s">
        <v>5575</v>
      </c>
      <c r="G2234" s="14" t="s">
        <v>5576</v>
      </c>
      <c r="H2234" s="14" t="s">
        <v>5577</v>
      </c>
      <c r="I2234" s="15">
        <v>261.94</v>
      </c>
      <c r="J2234" s="77">
        <v>2</v>
      </c>
      <c r="K2234" s="92"/>
    </row>
    <row r="2235" spans="1:11" ht="30" x14ac:dyDescent="0.25">
      <c r="A2235" s="14" t="s">
        <v>1505</v>
      </c>
      <c r="B2235" s="14" t="s">
        <v>5574</v>
      </c>
      <c r="C2235" s="14" t="s">
        <v>5578</v>
      </c>
      <c r="D2235" s="16">
        <v>45687</v>
      </c>
      <c r="E2235" s="16">
        <v>45770</v>
      </c>
      <c r="F2235" s="14" t="s">
        <v>5579</v>
      </c>
      <c r="G2235" s="14" t="s">
        <v>3579</v>
      </c>
      <c r="H2235" s="14" t="s">
        <v>5580</v>
      </c>
      <c r="I2235" s="15">
        <v>163.53</v>
      </c>
      <c r="J2235" s="77">
        <v>2</v>
      </c>
      <c r="K2235" s="92"/>
    </row>
    <row r="2236" spans="1:11" ht="30" x14ac:dyDescent="0.25">
      <c r="A2236" s="14" t="s">
        <v>1505</v>
      </c>
      <c r="B2236" s="14"/>
      <c r="C2236" s="14"/>
      <c r="D2236" s="16"/>
      <c r="E2236" s="16"/>
      <c r="F2236" s="14" t="s">
        <v>5571</v>
      </c>
      <c r="G2236" s="14" t="s">
        <v>5572</v>
      </c>
      <c r="H2236" s="14" t="s">
        <v>5573</v>
      </c>
      <c r="I2236" s="15"/>
      <c r="J2236" s="77">
        <v>2</v>
      </c>
      <c r="K2236" s="92"/>
    </row>
    <row r="2237" spans="1:11" ht="40" x14ac:dyDescent="0.25">
      <c r="A2237" s="14" t="s">
        <v>1505</v>
      </c>
      <c r="B2237" s="14" t="s">
        <v>5581</v>
      </c>
      <c r="C2237" s="14"/>
      <c r="D2237" s="16">
        <v>45707</v>
      </c>
      <c r="E2237" s="16">
        <v>45770</v>
      </c>
      <c r="F2237" s="14" t="s">
        <v>5582</v>
      </c>
      <c r="G2237" s="14" t="s">
        <v>5576</v>
      </c>
      <c r="H2237" s="14" t="s">
        <v>5577</v>
      </c>
      <c r="I2237" s="15">
        <v>336.78</v>
      </c>
      <c r="J2237" s="77">
        <v>2</v>
      </c>
      <c r="K2237" s="92"/>
    </row>
    <row r="2238" spans="1:11" ht="20" x14ac:dyDescent="0.25">
      <c r="A2238" s="14" t="s">
        <v>1505</v>
      </c>
      <c r="B2238" s="14" t="s">
        <v>5581</v>
      </c>
      <c r="C2238" s="14" t="s">
        <v>5583</v>
      </c>
      <c r="D2238" s="16">
        <v>45716</v>
      </c>
      <c r="E2238" s="16">
        <v>45770</v>
      </c>
      <c r="F2238" s="14" t="s">
        <v>5584</v>
      </c>
      <c r="G2238" s="14"/>
      <c r="H2238" s="14" t="s">
        <v>5580</v>
      </c>
      <c r="I2238" s="15">
        <v>163.53</v>
      </c>
      <c r="J2238" s="77">
        <v>2</v>
      </c>
      <c r="K2238" s="92"/>
    </row>
    <row r="2239" spans="1:11" ht="20" x14ac:dyDescent="0.25">
      <c r="A2239" s="14" t="s">
        <v>1505</v>
      </c>
      <c r="B2239" s="14"/>
      <c r="C2239" s="14"/>
      <c r="D2239" s="16"/>
      <c r="E2239" s="16"/>
      <c r="F2239" s="14" t="s">
        <v>5458</v>
      </c>
      <c r="G2239" s="14" t="s">
        <v>5572</v>
      </c>
      <c r="H2239" s="14" t="s">
        <v>5573</v>
      </c>
      <c r="I2239" s="15"/>
      <c r="J2239" s="77">
        <v>2</v>
      </c>
      <c r="K2239" s="92"/>
    </row>
    <row r="2240" spans="1:11" ht="40" x14ac:dyDescent="0.25">
      <c r="A2240" s="14" t="s">
        <v>1505</v>
      </c>
      <c r="B2240" s="14" t="s">
        <v>5585</v>
      </c>
      <c r="C2240" s="14"/>
      <c r="D2240" s="16"/>
      <c r="E2240" s="16">
        <v>45770</v>
      </c>
      <c r="F2240" s="14" t="s">
        <v>5586</v>
      </c>
      <c r="G2240" s="14" t="s">
        <v>5576</v>
      </c>
      <c r="H2240" s="14" t="s">
        <v>5577</v>
      </c>
      <c r="I2240" s="15">
        <v>374.2</v>
      </c>
      <c r="J2240" s="77">
        <v>2</v>
      </c>
      <c r="K2240" s="92"/>
    </row>
    <row r="2241" spans="1:11" ht="20" x14ac:dyDescent="0.25">
      <c r="A2241" s="14" t="s">
        <v>1505</v>
      </c>
      <c r="B2241" s="14" t="s">
        <v>5585</v>
      </c>
      <c r="C2241" s="14"/>
      <c r="D2241" s="16"/>
      <c r="E2241" s="16">
        <v>45770</v>
      </c>
      <c r="F2241" s="14" t="s">
        <v>5587</v>
      </c>
      <c r="G2241" s="14"/>
      <c r="H2241" s="14" t="s">
        <v>5580</v>
      </c>
      <c r="I2241" s="15">
        <v>218.05</v>
      </c>
      <c r="J2241" s="77">
        <v>2</v>
      </c>
      <c r="K2241" s="92"/>
    </row>
    <row r="2242" spans="1:11" ht="30" x14ac:dyDescent="0.25">
      <c r="A2242" s="14" t="s">
        <v>1505</v>
      </c>
      <c r="B2242" s="14"/>
      <c r="C2242" s="14"/>
      <c r="D2242" s="16"/>
      <c r="E2242" s="16"/>
      <c r="F2242" s="14" t="s">
        <v>5588</v>
      </c>
      <c r="G2242" s="14" t="s">
        <v>5589</v>
      </c>
      <c r="H2242" s="14" t="s">
        <v>5590</v>
      </c>
      <c r="I2242" s="15"/>
      <c r="J2242" s="77">
        <v>2</v>
      </c>
      <c r="K2242" s="92"/>
    </row>
    <row r="2243" spans="1:11" ht="70" x14ac:dyDescent="0.25">
      <c r="A2243" s="14" t="s">
        <v>1505</v>
      </c>
      <c r="B2243" s="14" t="s">
        <v>5591</v>
      </c>
      <c r="C2243" s="14" t="s">
        <v>4001</v>
      </c>
      <c r="D2243" s="16">
        <v>45709</v>
      </c>
      <c r="E2243" s="16">
        <v>45798</v>
      </c>
      <c r="F2243" s="14" t="s">
        <v>5592</v>
      </c>
      <c r="G2243" s="14">
        <v>900402</v>
      </c>
      <c r="H2243" s="14" t="s">
        <v>5593</v>
      </c>
      <c r="I2243" s="15">
        <v>405</v>
      </c>
      <c r="J2243" s="77">
        <v>2</v>
      </c>
      <c r="K2243" s="92"/>
    </row>
    <row r="2244" spans="1:11" ht="30" x14ac:dyDescent="0.25">
      <c r="A2244" s="14" t="s">
        <v>1505</v>
      </c>
      <c r="B2244" s="14" t="s">
        <v>5591</v>
      </c>
      <c r="C2244" s="14" t="s">
        <v>5594</v>
      </c>
      <c r="D2244" s="16">
        <v>45714</v>
      </c>
      <c r="E2244" s="16">
        <v>45798</v>
      </c>
      <c r="F2244" s="14" t="s">
        <v>5595</v>
      </c>
      <c r="G2244" s="14">
        <v>0</v>
      </c>
      <c r="H2244" s="14" t="s">
        <v>5596</v>
      </c>
      <c r="I2244" s="15">
        <v>227.7</v>
      </c>
      <c r="J2244" s="77">
        <v>2</v>
      </c>
      <c r="K2244" s="92"/>
    </row>
    <row r="2245" spans="1:11" ht="30" x14ac:dyDescent="0.25">
      <c r="A2245" s="14" t="s">
        <v>1505</v>
      </c>
      <c r="B2245" s="14"/>
      <c r="C2245" s="14"/>
      <c r="D2245" s="16"/>
      <c r="E2245" s="16"/>
      <c r="F2245" s="14" t="s">
        <v>5521</v>
      </c>
      <c r="G2245" s="14" t="s">
        <v>5517</v>
      </c>
      <c r="H2245" s="14" t="s">
        <v>5518</v>
      </c>
      <c r="I2245" s="15"/>
      <c r="J2245" s="77">
        <v>2</v>
      </c>
      <c r="K2245" s="92"/>
    </row>
    <row r="2246" spans="1:11" ht="30" x14ac:dyDescent="0.25">
      <c r="A2246" s="14" t="s">
        <v>1505</v>
      </c>
      <c r="B2246" s="14" t="s">
        <v>5597</v>
      </c>
      <c r="C2246" s="14" t="s">
        <v>3579</v>
      </c>
      <c r="D2246" s="16">
        <v>45718</v>
      </c>
      <c r="E2246" s="16">
        <v>45789</v>
      </c>
      <c r="F2246" s="14" t="s">
        <v>5598</v>
      </c>
      <c r="G2246" s="14">
        <v>0</v>
      </c>
      <c r="H2246" s="14" t="s">
        <v>5426</v>
      </c>
      <c r="I2246" s="15">
        <v>40.36</v>
      </c>
      <c r="J2246" s="77">
        <v>2</v>
      </c>
      <c r="K2246" s="92"/>
    </row>
    <row r="2247" spans="1:11" ht="30" x14ac:dyDescent="0.25">
      <c r="A2247" s="14" t="s">
        <v>1505</v>
      </c>
      <c r="B2247" s="14" t="s">
        <v>5597</v>
      </c>
      <c r="C2247" s="14" t="s">
        <v>3579</v>
      </c>
      <c r="D2247" s="16">
        <v>45724</v>
      </c>
      <c r="E2247" s="16">
        <v>45789</v>
      </c>
      <c r="F2247" s="14" t="s">
        <v>5599</v>
      </c>
      <c r="G2247" s="14">
        <v>0</v>
      </c>
      <c r="H2247" s="14" t="s">
        <v>5426</v>
      </c>
      <c r="I2247" s="15">
        <v>40.369999999999997</v>
      </c>
      <c r="J2247" s="77">
        <v>2</v>
      </c>
      <c r="K2247" s="92"/>
    </row>
    <row r="2248" spans="1:11" ht="30" x14ac:dyDescent="0.25">
      <c r="A2248" s="14" t="s">
        <v>1505</v>
      </c>
      <c r="B2248" s="14" t="s">
        <v>5597</v>
      </c>
      <c r="C2248" s="14" t="s">
        <v>3579</v>
      </c>
      <c r="D2248" s="16">
        <v>45725</v>
      </c>
      <c r="E2248" s="16">
        <v>45789</v>
      </c>
      <c r="F2248" s="14" t="s">
        <v>5600</v>
      </c>
      <c r="G2248" s="14">
        <v>0</v>
      </c>
      <c r="H2248" s="14" t="s">
        <v>5426</v>
      </c>
      <c r="I2248" s="15">
        <v>40.36</v>
      </c>
      <c r="J2248" s="77">
        <v>2</v>
      </c>
      <c r="K2248" s="92"/>
    </row>
    <row r="2249" spans="1:11" ht="30" x14ac:dyDescent="0.25">
      <c r="A2249" s="14" t="s">
        <v>1505</v>
      </c>
      <c r="B2249" s="14" t="s">
        <v>5597</v>
      </c>
      <c r="C2249" s="14" t="s">
        <v>3579</v>
      </c>
      <c r="D2249" s="16">
        <v>45732</v>
      </c>
      <c r="E2249" s="16">
        <v>45789</v>
      </c>
      <c r="F2249" s="14" t="s">
        <v>5601</v>
      </c>
      <c r="G2249" s="14">
        <v>0</v>
      </c>
      <c r="H2249" s="14" t="s">
        <v>5426</v>
      </c>
      <c r="I2249" s="15">
        <v>40.369999999999997</v>
      </c>
      <c r="J2249" s="77">
        <v>2</v>
      </c>
      <c r="K2249" s="92"/>
    </row>
    <row r="2250" spans="1:11" ht="30" x14ac:dyDescent="0.25">
      <c r="A2250" s="14" t="s">
        <v>1505</v>
      </c>
      <c r="B2250" s="14" t="s">
        <v>5597</v>
      </c>
      <c r="C2250" s="14" t="s">
        <v>3579</v>
      </c>
      <c r="D2250" s="16">
        <v>45737</v>
      </c>
      <c r="E2250" s="16">
        <v>45789</v>
      </c>
      <c r="F2250" s="14" t="s">
        <v>5602</v>
      </c>
      <c r="G2250" s="14">
        <v>0</v>
      </c>
      <c r="H2250" s="14" t="s">
        <v>5426</v>
      </c>
      <c r="I2250" s="15">
        <v>40.36</v>
      </c>
      <c r="J2250" s="77">
        <v>2</v>
      </c>
      <c r="K2250" s="92"/>
    </row>
    <row r="2251" spans="1:11" ht="30" x14ac:dyDescent="0.25">
      <c r="A2251" s="14" t="s">
        <v>1505</v>
      </c>
      <c r="B2251" s="14" t="s">
        <v>5597</v>
      </c>
      <c r="C2251" s="14" t="s">
        <v>3579</v>
      </c>
      <c r="D2251" s="16">
        <v>45738</v>
      </c>
      <c r="E2251" s="16">
        <v>45789</v>
      </c>
      <c r="F2251" s="14" t="s">
        <v>5603</v>
      </c>
      <c r="G2251" s="14">
        <v>0</v>
      </c>
      <c r="H2251" s="14" t="s">
        <v>5426</v>
      </c>
      <c r="I2251" s="15">
        <v>40.369999999999997</v>
      </c>
      <c r="J2251" s="77">
        <v>2</v>
      </c>
      <c r="K2251" s="92"/>
    </row>
    <row r="2252" spans="1:11" ht="30" x14ac:dyDescent="0.25">
      <c r="A2252" s="14" t="s">
        <v>1505</v>
      </c>
      <c r="B2252" s="14" t="s">
        <v>5597</v>
      </c>
      <c r="C2252" s="14" t="s">
        <v>3579</v>
      </c>
      <c r="D2252" s="16">
        <v>45741</v>
      </c>
      <c r="E2252" s="16">
        <v>45789</v>
      </c>
      <c r="F2252" s="14" t="s">
        <v>5604</v>
      </c>
      <c r="G2252" s="14">
        <v>0</v>
      </c>
      <c r="H2252" s="14" t="s">
        <v>5426</v>
      </c>
      <c r="I2252" s="15">
        <v>40.36</v>
      </c>
      <c r="J2252" s="77">
        <v>2</v>
      </c>
      <c r="K2252" s="92"/>
    </row>
    <row r="2253" spans="1:11" ht="30" x14ac:dyDescent="0.25">
      <c r="A2253" s="14" t="s">
        <v>1505</v>
      </c>
      <c r="B2253" s="14" t="s">
        <v>5597</v>
      </c>
      <c r="C2253" s="14" t="s">
        <v>3579</v>
      </c>
      <c r="D2253" s="16">
        <v>45742</v>
      </c>
      <c r="E2253" s="16">
        <v>45789</v>
      </c>
      <c r="F2253" s="14" t="s">
        <v>5605</v>
      </c>
      <c r="G2253" s="14">
        <v>0</v>
      </c>
      <c r="H2253" s="14" t="s">
        <v>5426</v>
      </c>
      <c r="I2253" s="15">
        <v>40.369999999999997</v>
      </c>
      <c r="J2253" s="77">
        <v>2</v>
      </c>
      <c r="K2253" s="92"/>
    </row>
    <row r="2254" spans="1:11" ht="30" x14ac:dyDescent="0.25">
      <c r="A2254" s="14" t="s">
        <v>1505</v>
      </c>
      <c r="B2254" s="14" t="s">
        <v>5597</v>
      </c>
      <c r="C2254" s="14" t="s">
        <v>3579</v>
      </c>
      <c r="D2254" s="16">
        <v>45743</v>
      </c>
      <c r="E2254" s="16">
        <v>45789</v>
      </c>
      <c r="F2254" s="14" t="s">
        <v>5606</v>
      </c>
      <c r="G2254" s="14">
        <v>0</v>
      </c>
      <c r="H2254" s="14" t="s">
        <v>5426</v>
      </c>
      <c r="I2254" s="15">
        <v>40.36</v>
      </c>
      <c r="J2254" s="77">
        <v>2</v>
      </c>
      <c r="K2254" s="92"/>
    </row>
    <row r="2255" spans="1:11" ht="30" x14ac:dyDescent="0.25">
      <c r="A2255" s="14" t="s">
        <v>1505</v>
      </c>
      <c r="B2255" s="14" t="s">
        <v>5597</v>
      </c>
      <c r="C2255" s="14" t="s">
        <v>3579</v>
      </c>
      <c r="D2255" s="16">
        <v>45744</v>
      </c>
      <c r="E2255" s="16">
        <v>45789</v>
      </c>
      <c r="F2255" s="14" t="s">
        <v>5607</v>
      </c>
      <c r="G2255" s="14">
        <v>0</v>
      </c>
      <c r="H2255" s="14" t="s">
        <v>5426</v>
      </c>
      <c r="I2255" s="15">
        <v>40.369999999999997</v>
      </c>
      <c r="J2255" s="77">
        <v>2</v>
      </c>
      <c r="K2255" s="92"/>
    </row>
    <row r="2256" spans="1:11" ht="30" x14ac:dyDescent="0.25">
      <c r="A2256" s="14" t="s">
        <v>1505</v>
      </c>
      <c r="B2256" s="14" t="s">
        <v>5597</v>
      </c>
      <c r="C2256" s="14" t="s">
        <v>3579</v>
      </c>
      <c r="D2256" s="16">
        <v>45747</v>
      </c>
      <c r="E2256" s="16">
        <v>45789</v>
      </c>
      <c r="F2256" s="14" t="s">
        <v>5608</v>
      </c>
      <c r="G2256" s="14">
        <v>0</v>
      </c>
      <c r="H2256" s="14" t="s">
        <v>5426</v>
      </c>
      <c r="I2256" s="15">
        <v>40.36</v>
      </c>
      <c r="J2256" s="77">
        <v>2</v>
      </c>
      <c r="K2256" s="92"/>
    </row>
    <row r="2257" spans="1:11" ht="20" x14ac:dyDescent="0.25">
      <c r="A2257" s="14" t="s">
        <v>1505</v>
      </c>
      <c r="B2257" s="14"/>
      <c r="C2257" s="14"/>
      <c r="D2257" s="16"/>
      <c r="E2257" s="16"/>
      <c r="F2257" s="14" t="s">
        <v>5609</v>
      </c>
      <c r="G2257" s="14" t="s">
        <v>5610</v>
      </c>
      <c r="H2257" s="14" t="s">
        <v>5611</v>
      </c>
      <c r="I2257" s="15"/>
      <c r="J2257" s="77">
        <v>2</v>
      </c>
      <c r="K2257" s="92"/>
    </row>
    <row r="2258" spans="1:11" ht="20" x14ac:dyDescent="0.25">
      <c r="A2258" s="14" t="s">
        <v>1505</v>
      </c>
      <c r="B2258" s="14" t="s">
        <v>5612</v>
      </c>
      <c r="C2258" s="14" t="s">
        <v>3619</v>
      </c>
      <c r="D2258" s="16">
        <v>45747</v>
      </c>
      <c r="E2258" s="16">
        <v>45792</v>
      </c>
      <c r="F2258" s="14" t="s">
        <v>5613</v>
      </c>
      <c r="G2258" s="14"/>
      <c r="H2258" s="14" t="s">
        <v>5614</v>
      </c>
      <c r="I2258" s="15">
        <v>75</v>
      </c>
      <c r="J2258" s="77">
        <v>2</v>
      </c>
      <c r="K2258" s="92"/>
    </row>
    <row r="2259" spans="1:11" ht="30" x14ac:dyDescent="0.25">
      <c r="A2259" s="14" t="s">
        <v>1505</v>
      </c>
      <c r="B2259" s="14" t="s">
        <v>5612</v>
      </c>
      <c r="C2259" s="14" t="s">
        <v>3897</v>
      </c>
      <c r="D2259" s="16">
        <v>45747</v>
      </c>
      <c r="E2259" s="16">
        <v>45792</v>
      </c>
      <c r="F2259" s="14" t="s">
        <v>5615</v>
      </c>
      <c r="G2259" s="14"/>
      <c r="H2259" s="14" t="s">
        <v>5616</v>
      </c>
      <c r="I2259" s="15">
        <v>140</v>
      </c>
      <c r="J2259" s="77">
        <v>2</v>
      </c>
      <c r="K2259" s="92"/>
    </row>
    <row r="2260" spans="1:11" ht="12.5" x14ac:dyDescent="0.25">
      <c r="A2260" s="14" t="s">
        <v>1505</v>
      </c>
      <c r="B2260" s="14" t="s">
        <v>5612</v>
      </c>
      <c r="C2260" s="14" t="s">
        <v>153</v>
      </c>
      <c r="D2260" s="16">
        <v>45749</v>
      </c>
      <c r="E2260" s="16">
        <v>45792</v>
      </c>
      <c r="F2260" s="14" t="s">
        <v>5617</v>
      </c>
      <c r="G2260" s="14"/>
      <c r="H2260" s="14"/>
      <c r="I2260" s="15">
        <v>20</v>
      </c>
      <c r="J2260" s="77">
        <v>2</v>
      </c>
      <c r="K2260" s="92"/>
    </row>
    <row r="2261" spans="1:11" ht="12.5" x14ac:dyDescent="0.25">
      <c r="A2261" s="14" t="s">
        <v>1505</v>
      </c>
      <c r="B2261" s="14" t="s">
        <v>5612</v>
      </c>
      <c r="C2261" s="14" t="s">
        <v>4254</v>
      </c>
      <c r="D2261" s="16">
        <v>45750</v>
      </c>
      <c r="E2261" s="16">
        <v>45792</v>
      </c>
      <c r="F2261" s="14" t="s">
        <v>5617</v>
      </c>
      <c r="G2261" s="14"/>
      <c r="H2261" s="14"/>
      <c r="I2261" s="15">
        <v>20</v>
      </c>
      <c r="J2261" s="77">
        <v>2</v>
      </c>
      <c r="K2261" s="92"/>
    </row>
    <row r="2262" spans="1:11" ht="12.5" x14ac:dyDescent="0.25">
      <c r="A2262" s="14" t="s">
        <v>1505</v>
      </c>
      <c r="B2262" s="14" t="s">
        <v>5612</v>
      </c>
      <c r="C2262" s="14" t="s">
        <v>182</v>
      </c>
      <c r="D2262" s="16">
        <v>45751</v>
      </c>
      <c r="E2262" s="16">
        <v>45792</v>
      </c>
      <c r="F2262" s="14" t="s">
        <v>5617</v>
      </c>
      <c r="G2262" s="14"/>
      <c r="H2262" s="14"/>
      <c r="I2262" s="15">
        <v>20</v>
      </c>
      <c r="J2262" s="77">
        <v>2</v>
      </c>
      <c r="K2262" s="92"/>
    </row>
    <row r="2263" spans="1:11" ht="40" x14ac:dyDescent="0.25">
      <c r="A2263" s="14" t="s">
        <v>1505</v>
      </c>
      <c r="B2263" s="14"/>
      <c r="C2263" s="14"/>
      <c r="D2263" s="16"/>
      <c r="E2263" s="16"/>
      <c r="F2263" s="14" t="s">
        <v>5618</v>
      </c>
      <c r="G2263" s="14" t="s">
        <v>5410</v>
      </c>
      <c r="H2263" s="14" t="s">
        <v>5411</v>
      </c>
      <c r="I2263" s="15"/>
      <c r="J2263" s="77">
        <v>2</v>
      </c>
      <c r="K2263" s="92"/>
    </row>
    <row r="2264" spans="1:11" ht="30" x14ac:dyDescent="0.25">
      <c r="A2264" s="14" t="s">
        <v>1505</v>
      </c>
      <c r="B2264" s="14" t="s">
        <v>5619</v>
      </c>
      <c r="C2264" s="14" t="s">
        <v>5620</v>
      </c>
      <c r="D2264" s="16">
        <v>45715</v>
      </c>
      <c r="E2264" s="16">
        <v>45826</v>
      </c>
      <c r="F2264" s="14" t="s">
        <v>5621</v>
      </c>
      <c r="G2264" s="14">
        <v>104547</v>
      </c>
      <c r="H2264" s="14" t="s">
        <v>5379</v>
      </c>
      <c r="I2264" s="15">
        <v>109.48</v>
      </c>
      <c r="J2264" s="77">
        <v>2</v>
      </c>
      <c r="K2264" s="92"/>
    </row>
    <row r="2265" spans="1:11" ht="20" x14ac:dyDescent="0.25">
      <c r="A2265" s="14" t="s">
        <v>1505</v>
      </c>
      <c r="B2265" s="14" t="s">
        <v>5619</v>
      </c>
      <c r="C2265" s="14" t="s">
        <v>3619</v>
      </c>
      <c r="D2265" s="16">
        <v>45714</v>
      </c>
      <c r="E2265" s="16">
        <v>45826</v>
      </c>
      <c r="F2265" s="14" t="s">
        <v>5622</v>
      </c>
      <c r="G2265" s="14">
        <v>1</v>
      </c>
      <c r="H2265" s="14" t="s">
        <v>5623</v>
      </c>
      <c r="I2265" s="15">
        <v>62.34</v>
      </c>
      <c r="J2265" s="77">
        <v>2</v>
      </c>
      <c r="K2265" s="92"/>
    </row>
    <row r="2266" spans="1:11" ht="20" x14ac:dyDescent="0.25">
      <c r="A2266" s="14" t="s">
        <v>1505</v>
      </c>
      <c r="B2266" s="14" t="s">
        <v>5619</v>
      </c>
      <c r="C2266" s="14" t="s">
        <v>5624</v>
      </c>
      <c r="D2266" s="16">
        <v>45719</v>
      </c>
      <c r="E2266" s="16">
        <v>45826</v>
      </c>
      <c r="F2266" s="14" t="s">
        <v>5625</v>
      </c>
      <c r="G2266" s="14" t="s">
        <v>5626</v>
      </c>
      <c r="H2266" s="14" t="s">
        <v>5627</v>
      </c>
      <c r="I2266" s="15">
        <v>66.22</v>
      </c>
      <c r="J2266" s="77">
        <v>2</v>
      </c>
      <c r="K2266" s="92"/>
    </row>
    <row r="2267" spans="1:11" ht="30" x14ac:dyDescent="0.25">
      <c r="A2267" s="14" t="s">
        <v>1505</v>
      </c>
      <c r="B2267" s="14" t="s">
        <v>5619</v>
      </c>
      <c r="C2267" s="14" t="s">
        <v>5628</v>
      </c>
      <c r="D2267" s="16">
        <v>45719</v>
      </c>
      <c r="E2267" s="16">
        <v>45826</v>
      </c>
      <c r="F2267" s="14" t="s">
        <v>5629</v>
      </c>
      <c r="G2267" s="14">
        <v>104547</v>
      </c>
      <c r="H2267" s="14" t="s">
        <v>5379</v>
      </c>
      <c r="I2267" s="15">
        <v>246.95</v>
      </c>
      <c r="J2267" s="77">
        <v>2</v>
      </c>
      <c r="K2267" s="92"/>
    </row>
    <row r="2268" spans="1:11" ht="20" x14ac:dyDescent="0.25">
      <c r="A2268" s="14" t="s">
        <v>1505</v>
      </c>
      <c r="B2268" s="14" t="s">
        <v>5619</v>
      </c>
      <c r="C2268" s="14" t="s">
        <v>5628</v>
      </c>
      <c r="D2268" s="16">
        <v>45719</v>
      </c>
      <c r="E2268" s="16">
        <v>45826</v>
      </c>
      <c r="F2268" s="14" t="s">
        <v>5630</v>
      </c>
      <c r="G2268" s="14">
        <v>104547</v>
      </c>
      <c r="H2268" s="14" t="s">
        <v>5379</v>
      </c>
      <c r="I2268" s="15">
        <v>30.02</v>
      </c>
      <c r="J2268" s="77">
        <v>2</v>
      </c>
      <c r="K2268" s="92"/>
    </row>
    <row r="2269" spans="1:11" ht="12.5" x14ac:dyDescent="0.25">
      <c r="A2269" s="14" t="s">
        <v>1505</v>
      </c>
      <c r="B2269" s="14" t="s">
        <v>5631</v>
      </c>
      <c r="C2269" s="14" t="s">
        <v>5632</v>
      </c>
      <c r="D2269" s="16">
        <v>45707</v>
      </c>
      <c r="E2269" s="16">
        <v>45798</v>
      </c>
      <c r="F2269" s="14" t="s">
        <v>5633</v>
      </c>
      <c r="G2269" s="14" t="s">
        <v>5634</v>
      </c>
      <c r="H2269" s="14" t="s">
        <v>5635</v>
      </c>
      <c r="I2269" s="15">
        <v>80</v>
      </c>
      <c r="J2269" s="77">
        <v>2</v>
      </c>
      <c r="K2269" s="92"/>
    </row>
    <row r="2270" spans="1:11" ht="30" x14ac:dyDescent="0.25">
      <c r="A2270" s="14" t="s">
        <v>1505</v>
      </c>
      <c r="B2270" s="14"/>
      <c r="C2270" s="14"/>
      <c r="D2270" s="16"/>
      <c r="E2270" s="16"/>
      <c r="F2270" s="14" t="s">
        <v>5636</v>
      </c>
      <c r="G2270" s="14" t="s">
        <v>5637</v>
      </c>
      <c r="H2270" s="14" t="s">
        <v>5638</v>
      </c>
      <c r="I2270" s="15"/>
      <c r="J2270" s="77">
        <v>2</v>
      </c>
      <c r="K2270" s="92"/>
    </row>
    <row r="2271" spans="1:11" ht="30" x14ac:dyDescent="0.25">
      <c r="A2271" s="14" t="s">
        <v>1505</v>
      </c>
      <c r="B2271" s="14" t="s">
        <v>5639</v>
      </c>
      <c r="C2271" s="14">
        <v>45751</v>
      </c>
      <c r="D2271" s="16">
        <v>45751</v>
      </c>
      <c r="E2271" s="16">
        <v>45786</v>
      </c>
      <c r="F2271" s="14" t="s">
        <v>5640</v>
      </c>
      <c r="G2271" s="14"/>
      <c r="H2271" s="14" t="s">
        <v>5641</v>
      </c>
      <c r="I2271" s="15">
        <v>29.36</v>
      </c>
      <c r="J2271" s="77">
        <v>2</v>
      </c>
      <c r="K2271" s="92"/>
    </row>
    <row r="2272" spans="1:11" ht="30" x14ac:dyDescent="0.25">
      <c r="A2272" s="14" t="s">
        <v>1505</v>
      </c>
      <c r="B2272" s="14"/>
      <c r="C2272" s="14"/>
      <c r="D2272" s="16"/>
      <c r="E2272"/>
      <c r="F2272" s="14" t="s">
        <v>5588</v>
      </c>
      <c r="G2272" s="14" t="s">
        <v>5637</v>
      </c>
      <c r="H2272" s="14" t="s">
        <v>5638</v>
      </c>
      <c r="I2272" s="15"/>
      <c r="J2272" s="77">
        <v>2</v>
      </c>
      <c r="K2272" s="92"/>
    </row>
    <row r="2273" spans="1:11" ht="30" x14ac:dyDescent="0.25">
      <c r="A2273" s="14" t="s">
        <v>1505</v>
      </c>
      <c r="B2273" s="14" t="s">
        <v>5642</v>
      </c>
      <c r="C2273" s="14" t="s">
        <v>5643</v>
      </c>
      <c r="D2273" s="16">
        <v>45713</v>
      </c>
      <c r="E2273" s="16">
        <v>45786</v>
      </c>
      <c r="F2273" s="14" t="s">
        <v>5644</v>
      </c>
      <c r="G2273" s="14">
        <v>35801646</v>
      </c>
      <c r="H2273" s="14" t="s">
        <v>5645</v>
      </c>
      <c r="I2273" s="15">
        <v>100</v>
      </c>
      <c r="J2273" s="77">
        <v>2</v>
      </c>
      <c r="K2273" s="92"/>
    </row>
    <row r="2274" spans="1:11" ht="20" x14ac:dyDescent="0.25">
      <c r="A2274" s="14" t="s">
        <v>1505</v>
      </c>
      <c r="B2274" s="14" t="s">
        <v>5642</v>
      </c>
      <c r="C2274" s="14" t="s">
        <v>5646</v>
      </c>
      <c r="D2274" s="16">
        <v>45730</v>
      </c>
      <c r="E2274" s="16">
        <v>45786</v>
      </c>
      <c r="F2274" s="14" t="s">
        <v>5647</v>
      </c>
      <c r="G2274" s="14">
        <v>35801646</v>
      </c>
      <c r="H2274" s="14" t="s">
        <v>5645</v>
      </c>
      <c r="I2274" s="15">
        <v>100</v>
      </c>
      <c r="J2274" s="77">
        <v>2</v>
      </c>
      <c r="K2274" s="92"/>
    </row>
    <row r="2275" spans="1:11" ht="12.5" x14ac:dyDescent="0.25">
      <c r="A2275" s="14" t="s">
        <v>1505</v>
      </c>
      <c r="B2275" s="14" t="s">
        <v>5642</v>
      </c>
      <c r="C2275" s="14" t="s">
        <v>5648</v>
      </c>
      <c r="D2275" s="16">
        <v>45729</v>
      </c>
      <c r="E2275" s="16">
        <v>45786</v>
      </c>
      <c r="F2275" s="14" t="s">
        <v>5649</v>
      </c>
      <c r="G2275" s="14">
        <v>0</v>
      </c>
      <c r="H2275" s="14" t="s">
        <v>5650</v>
      </c>
      <c r="I2275" s="15">
        <v>0</v>
      </c>
      <c r="J2275" s="77">
        <v>2</v>
      </c>
      <c r="K2275" s="92"/>
    </row>
    <row r="2276" spans="1:11" ht="12.5" x14ac:dyDescent="0.25">
      <c r="A2276" s="14" t="s">
        <v>1505</v>
      </c>
      <c r="B2276" s="14" t="s">
        <v>5642</v>
      </c>
      <c r="C2276" s="14" t="s">
        <v>5651</v>
      </c>
      <c r="D2276" s="16">
        <v>45718</v>
      </c>
      <c r="E2276" s="16">
        <v>45786</v>
      </c>
      <c r="F2276" s="14" t="s">
        <v>5652</v>
      </c>
      <c r="G2276" s="14">
        <v>0</v>
      </c>
      <c r="H2276" s="14" t="s">
        <v>5650</v>
      </c>
      <c r="I2276" s="15">
        <v>70</v>
      </c>
      <c r="J2276" s="77">
        <v>2</v>
      </c>
      <c r="K2276" s="92"/>
    </row>
    <row r="2277" spans="1:11" ht="12.5" x14ac:dyDescent="0.25">
      <c r="A2277" s="14" t="s">
        <v>1505</v>
      </c>
      <c r="B2277" s="14" t="s">
        <v>5642</v>
      </c>
      <c r="C2277" s="14" t="s">
        <v>5653</v>
      </c>
      <c r="D2277" s="16">
        <v>45728</v>
      </c>
      <c r="E2277" s="16">
        <v>45786</v>
      </c>
      <c r="F2277" s="14" t="s">
        <v>5654</v>
      </c>
      <c r="G2277" s="14">
        <v>0</v>
      </c>
      <c r="H2277" s="14" t="s">
        <v>5655</v>
      </c>
      <c r="I2277" s="15">
        <v>110</v>
      </c>
      <c r="J2277" s="77">
        <v>2</v>
      </c>
      <c r="K2277" s="92"/>
    </row>
    <row r="2278" spans="1:11" ht="30" x14ac:dyDescent="0.25">
      <c r="A2278" s="14" t="s">
        <v>1505</v>
      </c>
      <c r="B2278" s="14" t="s">
        <v>5642</v>
      </c>
      <c r="C2278" s="14" t="s">
        <v>5656</v>
      </c>
      <c r="D2278" s="16">
        <v>45712</v>
      </c>
      <c r="E2278" s="16">
        <v>45786</v>
      </c>
      <c r="F2278" s="14" t="s">
        <v>5657</v>
      </c>
      <c r="G2278" s="14" t="s">
        <v>5658</v>
      </c>
      <c r="H2278" s="14" t="s">
        <v>5659</v>
      </c>
      <c r="I2278" s="15">
        <v>100</v>
      </c>
      <c r="J2278" s="77">
        <v>2</v>
      </c>
      <c r="K2278" s="92"/>
    </row>
    <row r="2279" spans="1:11" ht="20" x14ac:dyDescent="0.25">
      <c r="A2279" s="14" t="s">
        <v>1505</v>
      </c>
      <c r="B2279" s="14" t="s">
        <v>5642</v>
      </c>
      <c r="C2279" s="14" t="s">
        <v>5660</v>
      </c>
      <c r="D2279" s="16">
        <v>45721</v>
      </c>
      <c r="E2279" s="16">
        <v>45786</v>
      </c>
      <c r="F2279" s="14" t="s">
        <v>5661</v>
      </c>
      <c r="G2279" s="14">
        <v>10395687</v>
      </c>
      <c r="H2279" s="14" t="s">
        <v>5662</v>
      </c>
      <c r="I2279" s="15">
        <v>190</v>
      </c>
      <c r="J2279" s="77">
        <v>2</v>
      </c>
      <c r="K2279" s="92"/>
    </row>
    <row r="2280" spans="1:11" ht="20" x14ac:dyDescent="0.25">
      <c r="A2280" s="14" t="s">
        <v>1505</v>
      </c>
      <c r="B2280" s="14" t="s">
        <v>5642</v>
      </c>
      <c r="C2280" s="14" t="s">
        <v>3579</v>
      </c>
      <c r="D2280" s="16">
        <v>45733</v>
      </c>
      <c r="E2280" s="16">
        <v>45786</v>
      </c>
      <c r="F2280" s="14" t="s">
        <v>5663</v>
      </c>
      <c r="G2280" s="14">
        <v>0</v>
      </c>
      <c r="H2280" s="14" t="s">
        <v>5664</v>
      </c>
      <c r="I2280" s="15">
        <v>60</v>
      </c>
      <c r="J2280" s="77">
        <v>2</v>
      </c>
      <c r="K2280" s="92"/>
    </row>
    <row r="2281" spans="1:11" ht="12.5" x14ac:dyDescent="0.25">
      <c r="A2281" s="14" t="s">
        <v>1505</v>
      </c>
      <c r="B2281" s="14"/>
      <c r="C2281" s="14"/>
      <c r="D2281" s="16"/>
      <c r="E2281" s="16"/>
      <c r="F2281" s="14" t="s">
        <v>5665</v>
      </c>
      <c r="G2281" s="14" t="s">
        <v>5610</v>
      </c>
      <c r="H2281" s="14" t="s">
        <v>5611</v>
      </c>
      <c r="I2281" s="15"/>
      <c r="J2281" s="77">
        <v>2</v>
      </c>
      <c r="K2281" s="92"/>
    </row>
    <row r="2282" spans="1:11" ht="20" x14ac:dyDescent="0.25">
      <c r="A2282" s="14" t="s">
        <v>1505</v>
      </c>
      <c r="B2282" s="14" t="s">
        <v>5666</v>
      </c>
      <c r="C2282" s="14" t="s">
        <v>3619</v>
      </c>
      <c r="D2282" s="16">
        <v>45761</v>
      </c>
      <c r="E2282" s="16">
        <v>45792</v>
      </c>
      <c r="F2282" s="14" t="s">
        <v>5667</v>
      </c>
      <c r="G2282" s="14">
        <v>36680397</v>
      </c>
      <c r="H2282" s="14" t="s">
        <v>5668</v>
      </c>
      <c r="I2282" s="15">
        <v>95</v>
      </c>
      <c r="J2282" s="77">
        <v>2</v>
      </c>
      <c r="K2282" s="92"/>
    </row>
    <row r="2283" spans="1:11" ht="30" x14ac:dyDescent="0.25">
      <c r="A2283" s="14" t="s">
        <v>1505</v>
      </c>
      <c r="B2283" s="14"/>
      <c r="C2283" s="14"/>
      <c r="D2283" s="16"/>
      <c r="E2283" s="16"/>
      <c r="F2283" s="14" t="s">
        <v>5588</v>
      </c>
      <c r="G2283" s="14" t="s">
        <v>5669</v>
      </c>
      <c r="H2283" s="14" t="s">
        <v>5670</v>
      </c>
      <c r="I2283" s="15"/>
      <c r="J2283" s="77">
        <v>2</v>
      </c>
      <c r="K2283" s="92"/>
    </row>
    <row r="2284" spans="1:11" ht="12.5" x14ac:dyDescent="0.25">
      <c r="A2284" s="14" t="s">
        <v>1505</v>
      </c>
      <c r="B2284" s="14" t="s">
        <v>5671</v>
      </c>
      <c r="C2284" s="14" t="s">
        <v>5672</v>
      </c>
      <c r="D2284" s="16">
        <v>45738</v>
      </c>
      <c r="E2284" s="16">
        <v>45810</v>
      </c>
      <c r="F2284" s="14" t="s">
        <v>5673</v>
      </c>
      <c r="G2284" s="14">
        <v>47085452</v>
      </c>
      <c r="H2284" s="14" t="s">
        <v>1532</v>
      </c>
      <c r="I2284" s="15">
        <v>180</v>
      </c>
      <c r="J2284" s="77">
        <v>2</v>
      </c>
      <c r="K2284" s="92"/>
    </row>
    <row r="2285" spans="1:11" ht="30" x14ac:dyDescent="0.25">
      <c r="A2285" s="14" t="s">
        <v>1505</v>
      </c>
      <c r="B2285" s="14" t="s">
        <v>5671</v>
      </c>
      <c r="C2285" s="14" t="s">
        <v>5674</v>
      </c>
      <c r="D2285" s="16">
        <v>45747</v>
      </c>
      <c r="E2285" s="16">
        <v>45810</v>
      </c>
      <c r="F2285" s="14" t="s">
        <v>5675</v>
      </c>
      <c r="G2285" s="14">
        <v>0</v>
      </c>
      <c r="H2285" s="14" t="s">
        <v>5676</v>
      </c>
      <c r="I2285" s="15">
        <v>109</v>
      </c>
      <c r="J2285" s="77">
        <v>2</v>
      </c>
      <c r="K2285" s="92"/>
    </row>
    <row r="2286" spans="1:11" ht="30" x14ac:dyDescent="0.25">
      <c r="A2286" s="14" t="s">
        <v>1505</v>
      </c>
      <c r="B2286" s="14"/>
      <c r="C2286" s="14"/>
      <c r="D2286" s="16"/>
      <c r="E2286" s="16"/>
      <c r="F2286" s="14" t="s">
        <v>5677</v>
      </c>
      <c r="G2286" s="14" t="s">
        <v>5678</v>
      </c>
      <c r="H2286" s="14" t="s">
        <v>5679</v>
      </c>
      <c r="I2286" s="15"/>
      <c r="J2286" s="77">
        <v>2</v>
      </c>
      <c r="K2286" s="92"/>
    </row>
    <row r="2287" spans="1:11" ht="12.5" x14ac:dyDescent="0.25">
      <c r="A2287" s="14" t="s">
        <v>1505</v>
      </c>
      <c r="B2287" s="14" t="s">
        <v>5680</v>
      </c>
      <c r="C2287" s="14" t="s">
        <v>5681</v>
      </c>
      <c r="D2287" s="16">
        <v>45747</v>
      </c>
      <c r="E2287" s="16">
        <v>45792</v>
      </c>
      <c r="F2287" s="14" t="s">
        <v>5682</v>
      </c>
      <c r="G2287" s="14">
        <v>0</v>
      </c>
      <c r="H2287" s="14" t="s">
        <v>5683</v>
      </c>
      <c r="I2287" s="15">
        <v>75</v>
      </c>
      <c r="J2287" s="77">
        <v>2</v>
      </c>
      <c r="K2287" s="92"/>
    </row>
    <row r="2288" spans="1:11" ht="12.5" x14ac:dyDescent="0.25">
      <c r="A2288" s="14" t="s">
        <v>1505</v>
      </c>
      <c r="B2288" s="14" t="s">
        <v>5680</v>
      </c>
      <c r="C2288" s="14" t="s">
        <v>5684</v>
      </c>
      <c r="D2288" s="16">
        <v>45743</v>
      </c>
      <c r="E2288" s="16">
        <v>45792</v>
      </c>
      <c r="F2288" s="14" t="s">
        <v>5685</v>
      </c>
      <c r="G2288" s="14">
        <v>42927135</v>
      </c>
      <c r="H2288" s="14" t="s">
        <v>5686</v>
      </c>
      <c r="I2288" s="15">
        <v>140</v>
      </c>
      <c r="J2288" s="77">
        <v>2</v>
      </c>
      <c r="K2288" s="92"/>
    </row>
    <row r="2289" spans="1:11" ht="12.5" x14ac:dyDescent="0.25">
      <c r="A2289" s="14" t="s">
        <v>1505</v>
      </c>
      <c r="B2289" s="14" t="s">
        <v>5680</v>
      </c>
      <c r="C2289" s="14" t="s">
        <v>5684</v>
      </c>
      <c r="D2289" s="16">
        <v>45751</v>
      </c>
      <c r="E2289" s="16">
        <v>45792</v>
      </c>
      <c r="F2289" s="14" t="s">
        <v>5687</v>
      </c>
      <c r="G2289" s="14">
        <v>42927135</v>
      </c>
      <c r="H2289" s="14" t="s">
        <v>5686</v>
      </c>
      <c r="I2289" s="15">
        <v>30</v>
      </c>
      <c r="J2289" s="77">
        <v>2</v>
      </c>
      <c r="K2289" s="92"/>
    </row>
    <row r="2290" spans="1:11" ht="12.5" x14ac:dyDescent="0.25">
      <c r="A2290" s="14" t="s">
        <v>1505</v>
      </c>
      <c r="B2290" s="14" t="s">
        <v>5680</v>
      </c>
      <c r="C2290" s="14" t="s">
        <v>5684</v>
      </c>
      <c r="D2290" s="16">
        <v>45754</v>
      </c>
      <c r="E2290" s="16">
        <v>45792</v>
      </c>
      <c r="F2290" s="14" t="s">
        <v>5688</v>
      </c>
      <c r="G2290" s="14">
        <v>42927135</v>
      </c>
      <c r="H2290" s="14" t="s">
        <v>5686</v>
      </c>
      <c r="I2290" s="15">
        <v>30</v>
      </c>
      <c r="J2290" s="77">
        <v>2</v>
      </c>
      <c r="K2290" s="92"/>
    </row>
    <row r="2291" spans="1:11" ht="50" x14ac:dyDescent="0.25">
      <c r="A2291" s="14" t="s">
        <v>1505</v>
      </c>
      <c r="B2291" s="14"/>
      <c r="C2291" s="14"/>
      <c r="D2291" s="16"/>
      <c r="E2291" s="16"/>
      <c r="F2291" s="14" t="s">
        <v>5689</v>
      </c>
      <c r="G2291" s="14" t="s">
        <v>5443</v>
      </c>
      <c r="H2291" s="14" t="s">
        <v>5444</v>
      </c>
      <c r="I2291" s="15"/>
      <c r="J2291" s="77">
        <v>2</v>
      </c>
      <c r="K2291" s="92"/>
    </row>
    <row r="2292" spans="1:11" ht="12.5" x14ac:dyDescent="0.25">
      <c r="A2292" s="14" t="s">
        <v>1505</v>
      </c>
      <c r="B2292" s="14" t="s">
        <v>5690</v>
      </c>
      <c r="C2292" s="14" t="s">
        <v>3579</v>
      </c>
      <c r="D2292" s="16">
        <v>45727</v>
      </c>
      <c r="E2292" s="16">
        <v>45833</v>
      </c>
      <c r="F2292" s="14" t="s">
        <v>5691</v>
      </c>
      <c r="G2292" s="14">
        <v>0</v>
      </c>
      <c r="H2292" s="14" t="s">
        <v>5692</v>
      </c>
      <c r="I2292" s="15">
        <v>107</v>
      </c>
      <c r="J2292" s="77">
        <v>2</v>
      </c>
      <c r="K2292" s="92"/>
    </row>
    <row r="2293" spans="1:11" ht="12.5" x14ac:dyDescent="0.25">
      <c r="A2293" s="14" t="s">
        <v>1505</v>
      </c>
      <c r="B2293" s="14" t="s">
        <v>5690</v>
      </c>
      <c r="C2293" s="14" t="s">
        <v>5693</v>
      </c>
      <c r="D2293" s="16">
        <v>45735</v>
      </c>
      <c r="E2293" s="16">
        <v>45833</v>
      </c>
      <c r="F2293" s="14" t="s">
        <v>5694</v>
      </c>
      <c r="G2293" s="14">
        <v>3400</v>
      </c>
      <c r="H2293" s="14" t="s">
        <v>5695</v>
      </c>
      <c r="I2293" s="15">
        <v>150</v>
      </c>
      <c r="J2293" s="77">
        <v>2</v>
      </c>
      <c r="K2293" s="92"/>
    </row>
    <row r="2294" spans="1:11" ht="12.5" x14ac:dyDescent="0.25">
      <c r="A2294" s="14" t="s">
        <v>1505</v>
      </c>
      <c r="B2294" s="14" t="s">
        <v>5690</v>
      </c>
      <c r="C2294" s="14" t="s">
        <v>5696</v>
      </c>
      <c r="D2294" s="16">
        <v>45731</v>
      </c>
      <c r="E2294" s="16">
        <v>45833</v>
      </c>
      <c r="F2294" s="14" t="s">
        <v>5697</v>
      </c>
      <c r="G2294" s="14">
        <v>0</v>
      </c>
      <c r="H2294" s="14" t="s">
        <v>5692</v>
      </c>
      <c r="I2294" s="15">
        <v>30</v>
      </c>
      <c r="J2294" s="77">
        <v>2</v>
      </c>
      <c r="K2294" s="92"/>
    </row>
    <row r="2295" spans="1:11" ht="12.5" x14ac:dyDescent="0.25">
      <c r="A2295" s="14" t="s">
        <v>1505</v>
      </c>
      <c r="B2295" s="14" t="s">
        <v>5690</v>
      </c>
      <c r="C2295" s="14" t="s">
        <v>5698</v>
      </c>
      <c r="D2295" s="16">
        <v>45733</v>
      </c>
      <c r="E2295" s="16">
        <v>45833</v>
      </c>
      <c r="F2295" s="14" t="s">
        <v>5699</v>
      </c>
      <c r="G2295" s="14">
        <v>3400</v>
      </c>
      <c r="H2295" s="14" t="s">
        <v>5695</v>
      </c>
      <c r="I2295" s="15">
        <v>30</v>
      </c>
      <c r="J2295" s="77">
        <v>2</v>
      </c>
      <c r="K2295" s="92"/>
    </row>
    <row r="2296" spans="1:11" ht="12.5" x14ac:dyDescent="0.25">
      <c r="A2296" s="14" t="s">
        <v>1505</v>
      </c>
      <c r="B2296" s="14" t="s">
        <v>5690</v>
      </c>
      <c r="C2296" s="14" t="s">
        <v>5700</v>
      </c>
      <c r="D2296" s="16">
        <v>45734</v>
      </c>
      <c r="E2296" s="16">
        <v>45833</v>
      </c>
      <c r="F2296" s="14" t="s">
        <v>5701</v>
      </c>
      <c r="G2296" s="14">
        <v>3400</v>
      </c>
      <c r="H2296" s="14" t="s">
        <v>5695</v>
      </c>
      <c r="I2296" s="15">
        <v>8</v>
      </c>
      <c r="J2296" s="77">
        <v>2</v>
      </c>
      <c r="K2296" s="92"/>
    </row>
    <row r="2297" spans="1:11" ht="12.5" x14ac:dyDescent="0.25">
      <c r="A2297" s="14" t="s">
        <v>1505</v>
      </c>
      <c r="B2297" s="14" t="s">
        <v>5690</v>
      </c>
      <c r="C2297" s="14" t="s">
        <v>3579</v>
      </c>
      <c r="D2297" s="16">
        <v>45732</v>
      </c>
      <c r="E2297" s="16">
        <v>45833</v>
      </c>
      <c r="F2297" s="14" t="s">
        <v>5702</v>
      </c>
      <c r="G2297" s="14">
        <v>0</v>
      </c>
      <c r="H2297" s="14" t="s">
        <v>5692</v>
      </c>
      <c r="I2297" s="15">
        <v>28</v>
      </c>
      <c r="J2297" s="77">
        <v>2</v>
      </c>
      <c r="K2297" s="92"/>
    </row>
    <row r="2298" spans="1:11" ht="12.5" x14ac:dyDescent="0.25">
      <c r="A2298" s="14" t="s">
        <v>1505</v>
      </c>
      <c r="B2298" s="14" t="s">
        <v>5690</v>
      </c>
      <c r="C2298" s="14" t="s">
        <v>5703</v>
      </c>
      <c r="D2298" s="16">
        <v>45734</v>
      </c>
      <c r="E2298" s="16">
        <v>45833</v>
      </c>
      <c r="F2298" s="14" t="s">
        <v>5704</v>
      </c>
      <c r="G2298" s="14">
        <v>965340013</v>
      </c>
      <c r="H2298" s="14" t="s">
        <v>5695</v>
      </c>
      <c r="I2298" s="15">
        <v>40</v>
      </c>
      <c r="J2298" s="77">
        <v>2</v>
      </c>
      <c r="K2298" s="92"/>
    </row>
    <row r="2299" spans="1:11" ht="12.5" x14ac:dyDescent="0.25">
      <c r="A2299" s="14" t="s">
        <v>1505</v>
      </c>
      <c r="B2299" s="14" t="s">
        <v>5690</v>
      </c>
      <c r="C2299" s="14" t="s">
        <v>5705</v>
      </c>
      <c r="D2299" s="16">
        <v>45724</v>
      </c>
      <c r="E2299" s="16">
        <v>45833</v>
      </c>
      <c r="F2299" s="14" t="s">
        <v>5706</v>
      </c>
      <c r="G2299" s="14">
        <v>964401122</v>
      </c>
      <c r="H2299" s="14" t="s">
        <v>5707</v>
      </c>
      <c r="I2299" s="15">
        <v>237</v>
      </c>
      <c r="J2299" s="77">
        <v>2</v>
      </c>
      <c r="K2299" s="92"/>
    </row>
    <row r="2300" spans="1:11" ht="12.5" x14ac:dyDescent="0.25">
      <c r="A2300" s="14" t="s">
        <v>1505</v>
      </c>
      <c r="B2300" s="14" t="s">
        <v>5690</v>
      </c>
      <c r="C2300" s="14" t="s">
        <v>5708</v>
      </c>
      <c r="D2300" s="16">
        <v>45735</v>
      </c>
      <c r="E2300" s="16">
        <v>45833</v>
      </c>
      <c r="F2300" s="14" t="s">
        <v>5709</v>
      </c>
      <c r="G2300" s="14">
        <v>3600</v>
      </c>
      <c r="H2300" s="14" t="s">
        <v>5710</v>
      </c>
      <c r="I2300" s="15">
        <v>49</v>
      </c>
      <c r="J2300" s="77">
        <v>2</v>
      </c>
      <c r="K2300" s="92"/>
    </row>
    <row r="2301" spans="1:11" ht="12.5" x14ac:dyDescent="0.25">
      <c r="A2301" s="14" t="s">
        <v>1505</v>
      </c>
      <c r="B2301" s="14" t="s">
        <v>5690</v>
      </c>
      <c r="C2301" s="14" t="s">
        <v>5711</v>
      </c>
      <c r="D2301" s="16">
        <v>45736</v>
      </c>
      <c r="E2301" s="16">
        <v>45833</v>
      </c>
      <c r="F2301" s="14" t="s">
        <v>5712</v>
      </c>
      <c r="G2301" s="14">
        <v>272227935</v>
      </c>
      <c r="H2301" s="14" t="s">
        <v>5713</v>
      </c>
      <c r="I2301" s="15">
        <v>90</v>
      </c>
      <c r="J2301" s="77">
        <v>2</v>
      </c>
      <c r="K2301" s="92"/>
    </row>
    <row r="2302" spans="1:11" ht="12.5" x14ac:dyDescent="0.25">
      <c r="A2302" s="14" t="s">
        <v>1505</v>
      </c>
      <c r="B2302" s="14" t="s">
        <v>5690</v>
      </c>
      <c r="C2302" s="14" t="s">
        <v>3579</v>
      </c>
      <c r="D2302" s="16">
        <v>45732</v>
      </c>
      <c r="E2302" s="16">
        <v>45833</v>
      </c>
      <c r="F2302" s="14" t="s">
        <v>5714</v>
      </c>
      <c r="G2302" s="14">
        <v>9838317</v>
      </c>
      <c r="H2302" s="14" t="s">
        <v>5715</v>
      </c>
      <c r="I2302" s="15">
        <v>10</v>
      </c>
      <c r="J2302" s="77">
        <v>2</v>
      </c>
      <c r="K2302" s="92"/>
    </row>
    <row r="2303" spans="1:11" ht="12.5" x14ac:dyDescent="0.25">
      <c r="A2303" s="14" t="s">
        <v>1505</v>
      </c>
      <c r="B2303" s="14" t="s">
        <v>5690</v>
      </c>
      <c r="C2303" s="14" t="s">
        <v>3579</v>
      </c>
      <c r="D2303" s="16">
        <v>45724</v>
      </c>
      <c r="E2303" s="16">
        <v>45833</v>
      </c>
      <c r="F2303" s="14" t="s">
        <v>5714</v>
      </c>
      <c r="G2303" s="14">
        <v>9838317</v>
      </c>
      <c r="H2303" s="14" t="s">
        <v>5715</v>
      </c>
      <c r="I2303" s="15">
        <v>15</v>
      </c>
      <c r="J2303" s="77">
        <v>2</v>
      </c>
      <c r="K2303" s="92"/>
    </row>
    <row r="2304" spans="1:11" ht="12.5" x14ac:dyDescent="0.25">
      <c r="A2304" s="14" t="s">
        <v>1505</v>
      </c>
      <c r="B2304" s="14" t="s">
        <v>5690</v>
      </c>
      <c r="C2304" s="14" t="s">
        <v>5696</v>
      </c>
      <c r="D2304" s="16">
        <v>45732</v>
      </c>
      <c r="E2304" s="16">
        <v>45833</v>
      </c>
      <c r="F2304" s="14" t="s">
        <v>5714</v>
      </c>
      <c r="G2304" s="14">
        <v>9838317</v>
      </c>
      <c r="H2304" s="14" t="s">
        <v>5715</v>
      </c>
      <c r="I2304" s="15">
        <v>18</v>
      </c>
      <c r="J2304" s="77">
        <v>2</v>
      </c>
      <c r="K2304" s="92"/>
    </row>
    <row r="2305" spans="1:11" ht="12.5" x14ac:dyDescent="0.25">
      <c r="A2305" s="14" t="s">
        <v>1505</v>
      </c>
      <c r="B2305" s="14" t="s">
        <v>5690</v>
      </c>
      <c r="C2305" s="14" t="s">
        <v>3579</v>
      </c>
      <c r="D2305" s="16">
        <v>45730</v>
      </c>
      <c r="E2305" s="16">
        <v>45833</v>
      </c>
      <c r="F2305" s="14" t="s">
        <v>5714</v>
      </c>
      <c r="G2305" s="14">
        <v>9838317</v>
      </c>
      <c r="H2305" s="14" t="s">
        <v>5715</v>
      </c>
      <c r="I2305" s="15">
        <v>11</v>
      </c>
      <c r="J2305" s="77">
        <v>2</v>
      </c>
      <c r="K2305" s="92"/>
    </row>
    <row r="2306" spans="1:11" ht="12.5" x14ac:dyDescent="0.25">
      <c r="A2306" s="14" t="s">
        <v>1505</v>
      </c>
      <c r="B2306" s="14" t="s">
        <v>5690</v>
      </c>
      <c r="C2306" s="14" t="s">
        <v>2653</v>
      </c>
      <c r="D2306" s="16">
        <v>45726</v>
      </c>
      <c r="E2306" s="16">
        <v>45833</v>
      </c>
      <c r="F2306" s="14" t="s">
        <v>5714</v>
      </c>
      <c r="G2306" s="14">
        <v>656747</v>
      </c>
      <c r="H2306" s="14" t="s">
        <v>5716</v>
      </c>
      <c r="I2306" s="15">
        <v>12</v>
      </c>
      <c r="J2306" s="77">
        <v>2</v>
      </c>
      <c r="K2306" s="92"/>
    </row>
    <row r="2307" spans="1:11" ht="12.5" x14ac:dyDescent="0.25">
      <c r="A2307" s="14" t="s">
        <v>1505</v>
      </c>
      <c r="B2307" s="14" t="s">
        <v>5690</v>
      </c>
      <c r="C2307" s="14" t="s">
        <v>3579</v>
      </c>
      <c r="D2307" s="16">
        <v>45726</v>
      </c>
      <c r="E2307" s="16">
        <v>45833</v>
      </c>
      <c r="F2307" s="14" t="s">
        <v>5714</v>
      </c>
      <c r="G2307" s="14">
        <v>23943372</v>
      </c>
      <c r="H2307" s="14" t="s">
        <v>5717</v>
      </c>
      <c r="I2307" s="15">
        <v>21</v>
      </c>
      <c r="J2307" s="77">
        <v>2</v>
      </c>
      <c r="K2307" s="92"/>
    </row>
    <row r="2308" spans="1:11" ht="12.5" x14ac:dyDescent="0.25">
      <c r="A2308" s="14" t="s">
        <v>1505</v>
      </c>
      <c r="B2308" s="14" t="s">
        <v>5690</v>
      </c>
      <c r="C2308" s="14" t="s">
        <v>153</v>
      </c>
      <c r="D2308" s="16">
        <v>45731</v>
      </c>
      <c r="E2308" s="16">
        <v>45833</v>
      </c>
      <c r="F2308" s="14" t="s">
        <v>5714</v>
      </c>
      <c r="G2308" s="14" t="s">
        <v>5718</v>
      </c>
      <c r="H2308" s="14" t="s">
        <v>5719</v>
      </c>
      <c r="I2308" s="15">
        <v>16</v>
      </c>
      <c r="J2308" s="77">
        <v>2</v>
      </c>
      <c r="K2308" s="92"/>
    </row>
    <row r="2309" spans="1:11" ht="12.5" x14ac:dyDescent="0.25">
      <c r="A2309" s="14" t="s">
        <v>1505</v>
      </c>
      <c r="B2309" s="14" t="s">
        <v>5690</v>
      </c>
      <c r="C2309" s="14" t="s">
        <v>3579</v>
      </c>
      <c r="D2309" s="16">
        <v>45731</v>
      </c>
      <c r="E2309" s="16">
        <v>45833</v>
      </c>
      <c r="F2309" s="14" t="s">
        <v>5714</v>
      </c>
      <c r="G2309" s="14" t="s">
        <v>5718</v>
      </c>
      <c r="H2309" s="14" t="s">
        <v>5719</v>
      </c>
      <c r="I2309" s="15">
        <v>18</v>
      </c>
      <c r="J2309" s="77">
        <v>2</v>
      </c>
      <c r="K2309" s="92"/>
    </row>
    <row r="2310" spans="1:11" ht="30" x14ac:dyDescent="0.25">
      <c r="A2310" s="14" t="s">
        <v>1505</v>
      </c>
      <c r="B2310" s="14"/>
      <c r="C2310" s="14"/>
      <c r="D2310" s="16"/>
      <c r="E2310" s="16"/>
      <c r="F2310" s="14" t="s">
        <v>5383</v>
      </c>
      <c r="G2310" s="14" t="s">
        <v>5384</v>
      </c>
      <c r="H2310" s="14" t="s">
        <v>5385</v>
      </c>
      <c r="I2310" s="15"/>
      <c r="J2310" s="77">
        <v>2</v>
      </c>
      <c r="K2310" s="92"/>
    </row>
    <row r="2311" spans="1:11" ht="12.5" x14ac:dyDescent="0.25">
      <c r="A2311" s="14" t="s">
        <v>1505</v>
      </c>
      <c r="B2311" s="14" t="s">
        <v>5720</v>
      </c>
      <c r="C2311" s="14" t="s">
        <v>5387</v>
      </c>
      <c r="D2311" s="16">
        <v>45718</v>
      </c>
      <c r="E2311" s="16">
        <v>45798</v>
      </c>
      <c r="F2311" s="14" t="s">
        <v>5388</v>
      </c>
      <c r="G2311" s="14">
        <v>1</v>
      </c>
      <c r="H2311" s="14" t="s">
        <v>5389</v>
      </c>
      <c r="I2311" s="15">
        <v>111.98</v>
      </c>
      <c r="J2311" s="77">
        <v>2</v>
      </c>
      <c r="K2311" s="92"/>
    </row>
    <row r="2312" spans="1:11" ht="20" x14ac:dyDescent="0.25">
      <c r="A2312" s="14" t="s">
        <v>1505</v>
      </c>
      <c r="B2312" s="14" t="s">
        <v>5720</v>
      </c>
      <c r="C2312" s="14" t="s">
        <v>5721</v>
      </c>
      <c r="D2312" s="16">
        <v>45730</v>
      </c>
      <c r="E2312" s="16">
        <v>45798</v>
      </c>
      <c r="F2312" s="14" t="s">
        <v>5722</v>
      </c>
      <c r="G2312" s="14">
        <v>1</v>
      </c>
      <c r="H2312" s="14" t="s">
        <v>5392</v>
      </c>
      <c r="I2312" s="15">
        <v>795.07</v>
      </c>
      <c r="J2312" s="77">
        <v>2</v>
      </c>
      <c r="K2312" s="92"/>
    </row>
    <row r="2313" spans="1:11" ht="20" x14ac:dyDescent="0.25">
      <c r="A2313" s="14" t="s">
        <v>1505</v>
      </c>
      <c r="B2313" s="14" t="s">
        <v>5720</v>
      </c>
      <c r="C2313" s="14" t="s">
        <v>5723</v>
      </c>
      <c r="D2313" s="16">
        <v>45736</v>
      </c>
      <c r="E2313" s="16">
        <v>45798</v>
      </c>
      <c r="F2313" s="14" t="s">
        <v>5724</v>
      </c>
      <c r="G2313" s="14">
        <v>1</v>
      </c>
      <c r="H2313" s="14" t="s">
        <v>5392</v>
      </c>
      <c r="I2313" s="15">
        <v>545.01</v>
      </c>
      <c r="J2313" s="77">
        <v>2</v>
      </c>
      <c r="K2313" s="92"/>
    </row>
    <row r="2314" spans="1:11" ht="12.5" x14ac:dyDescent="0.25">
      <c r="A2314" s="14" t="s">
        <v>1505</v>
      </c>
      <c r="B2314" s="14" t="s">
        <v>5720</v>
      </c>
      <c r="C2314" s="14" t="s">
        <v>5395</v>
      </c>
      <c r="D2314" s="16">
        <v>45736</v>
      </c>
      <c r="E2314" s="16">
        <v>45798</v>
      </c>
      <c r="F2314" s="14" t="s">
        <v>5396</v>
      </c>
      <c r="G2314" s="14">
        <v>1</v>
      </c>
      <c r="H2314" s="14" t="s">
        <v>5389</v>
      </c>
      <c r="I2314" s="15">
        <v>129.76</v>
      </c>
      <c r="J2314" s="77">
        <v>2</v>
      </c>
      <c r="K2314" s="92"/>
    </row>
    <row r="2315" spans="1:11" ht="20" x14ac:dyDescent="0.25">
      <c r="A2315" s="14" t="s">
        <v>1505</v>
      </c>
      <c r="B2315" s="14" t="s">
        <v>5720</v>
      </c>
      <c r="C2315" s="14" t="s">
        <v>5725</v>
      </c>
      <c r="D2315" s="16">
        <v>45691</v>
      </c>
      <c r="E2315" s="16">
        <v>45798</v>
      </c>
      <c r="F2315" s="14" t="s">
        <v>5726</v>
      </c>
      <c r="G2315" s="14">
        <v>52195244</v>
      </c>
      <c r="H2315" s="14" t="s">
        <v>5727</v>
      </c>
      <c r="I2315" s="15">
        <v>15</v>
      </c>
      <c r="J2315" s="77">
        <v>2</v>
      </c>
      <c r="K2315" s="92"/>
    </row>
    <row r="2316" spans="1:11" ht="20" x14ac:dyDescent="0.25">
      <c r="A2316" s="14" t="s">
        <v>1505</v>
      </c>
      <c r="B2316" s="14" t="s">
        <v>5720</v>
      </c>
      <c r="C2316" s="14" t="s">
        <v>5728</v>
      </c>
      <c r="D2316" s="16">
        <v>45693</v>
      </c>
      <c r="E2316" s="16">
        <v>45798</v>
      </c>
      <c r="F2316" s="14" t="s">
        <v>5726</v>
      </c>
      <c r="G2316" s="14">
        <v>52195244</v>
      </c>
      <c r="H2316" s="14" t="s">
        <v>5727</v>
      </c>
      <c r="I2316" s="15">
        <v>18</v>
      </c>
      <c r="J2316" s="77">
        <v>2</v>
      </c>
      <c r="K2316" s="92"/>
    </row>
    <row r="2317" spans="1:11" ht="20" x14ac:dyDescent="0.25">
      <c r="A2317" s="14" t="s">
        <v>1505</v>
      </c>
      <c r="B2317" s="14" t="s">
        <v>5720</v>
      </c>
      <c r="C2317" s="14" t="s">
        <v>5729</v>
      </c>
      <c r="D2317" s="16">
        <v>45721</v>
      </c>
      <c r="E2317" s="16">
        <v>45798</v>
      </c>
      <c r="F2317" s="14" t="s">
        <v>5730</v>
      </c>
      <c r="G2317" s="14">
        <v>52195244</v>
      </c>
      <c r="H2317" s="14" t="s">
        <v>5727</v>
      </c>
      <c r="I2317" s="15">
        <v>45</v>
      </c>
      <c r="J2317" s="77">
        <v>2</v>
      </c>
      <c r="K2317" s="92"/>
    </row>
    <row r="2318" spans="1:11" ht="20" x14ac:dyDescent="0.25">
      <c r="A2318" s="14" t="s">
        <v>1505</v>
      </c>
      <c r="B2318" s="14" t="s">
        <v>5720</v>
      </c>
      <c r="C2318" s="14" t="s">
        <v>4254</v>
      </c>
      <c r="D2318" s="16">
        <v>45715</v>
      </c>
      <c r="E2318" s="16">
        <v>45798</v>
      </c>
      <c r="F2318" s="14" t="s">
        <v>5731</v>
      </c>
      <c r="G2318" s="14">
        <v>51703092</v>
      </c>
      <c r="H2318" s="14" t="s">
        <v>5732</v>
      </c>
      <c r="I2318" s="15">
        <v>110</v>
      </c>
      <c r="J2318" s="77">
        <v>2</v>
      </c>
      <c r="K2318" s="92"/>
    </row>
    <row r="2319" spans="1:11" ht="20" x14ac:dyDescent="0.25">
      <c r="A2319" s="14" t="s">
        <v>1505</v>
      </c>
      <c r="B2319" s="14"/>
      <c r="C2319" s="14"/>
      <c r="D2319" s="16"/>
      <c r="E2319" s="16"/>
      <c r="F2319" s="14" t="s">
        <v>5458</v>
      </c>
      <c r="G2319" s="14" t="s">
        <v>5459</v>
      </c>
      <c r="H2319" s="14" t="s">
        <v>5460</v>
      </c>
      <c r="I2319" s="15"/>
      <c r="J2319" s="77">
        <v>2</v>
      </c>
      <c r="K2319" s="92"/>
    </row>
    <row r="2320" spans="1:11" ht="20" x14ac:dyDescent="0.25">
      <c r="A2320" s="14" t="s">
        <v>1505</v>
      </c>
      <c r="B2320" s="14" t="s">
        <v>5733</v>
      </c>
      <c r="C2320" s="14" t="s">
        <v>3579</v>
      </c>
      <c r="D2320" s="16">
        <v>45700</v>
      </c>
      <c r="E2320" s="16">
        <v>45798</v>
      </c>
      <c r="F2320" s="14" t="s">
        <v>5734</v>
      </c>
      <c r="G2320" s="14">
        <v>0</v>
      </c>
      <c r="H2320" s="14" t="s">
        <v>5463</v>
      </c>
      <c r="I2320" s="15">
        <v>120</v>
      </c>
      <c r="J2320" s="77">
        <v>2</v>
      </c>
      <c r="K2320" s="92"/>
    </row>
    <row r="2321" spans="1:11" ht="30" x14ac:dyDescent="0.25">
      <c r="A2321" s="14" t="s">
        <v>1505</v>
      </c>
      <c r="B2321" s="14" t="s">
        <v>5733</v>
      </c>
      <c r="C2321" s="14" t="s">
        <v>5464</v>
      </c>
      <c r="D2321" s="16">
        <v>45733</v>
      </c>
      <c r="E2321" s="16">
        <v>45798</v>
      </c>
      <c r="F2321" s="14" t="s">
        <v>5735</v>
      </c>
      <c r="G2321" s="14">
        <v>0</v>
      </c>
      <c r="H2321" s="14" t="s">
        <v>5466</v>
      </c>
      <c r="I2321" s="15">
        <v>64.52</v>
      </c>
      <c r="J2321" s="77">
        <v>2</v>
      </c>
      <c r="K2321" s="92"/>
    </row>
    <row r="2322" spans="1:11" ht="20" x14ac:dyDescent="0.25">
      <c r="A2322" s="14" t="s">
        <v>1505</v>
      </c>
      <c r="B2322" s="14" t="s">
        <v>5733</v>
      </c>
      <c r="C2322" s="14" t="s">
        <v>3579</v>
      </c>
      <c r="D2322" s="16">
        <v>45700</v>
      </c>
      <c r="E2322" s="16">
        <v>45798</v>
      </c>
      <c r="F2322" s="14" t="s">
        <v>5736</v>
      </c>
      <c r="G2322" s="14">
        <v>0</v>
      </c>
      <c r="H2322" s="14" t="s">
        <v>5463</v>
      </c>
      <c r="I2322" s="15">
        <v>90</v>
      </c>
      <c r="J2322" s="77">
        <v>2</v>
      </c>
      <c r="K2322" s="92"/>
    </row>
    <row r="2323" spans="1:11" ht="30" x14ac:dyDescent="0.25">
      <c r="A2323" s="14" t="s">
        <v>1505</v>
      </c>
      <c r="B2323" s="14" t="s">
        <v>5733</v>
      </c>
      <c r="C2323" s="14" t="s">
        <v>5468</v>
      </c>
      <c r="D2323" s="16">
        <v>45745</v>
      </c>
      <c r="E2323" s="16">
        <v>45798</v>
      </c>
      <c r="F2323" s="14" t="s">
        <v>5737</v>
      </c>
      <c r="G2323" s="14">
        <v>0</v>
      </c>
      <c r="H2323" s="14" t="s">
        <v>5466</v>
      </c>
      <c r="I2323" s="15">
        <v>64.52</v>
      </c>
      <c r="J2323" s="77">
        <v>2</v>
      </c>
      <c r="K2323" s="92"/>
    </row>
    <row r="2324" spans="1:11" ht="30" x14ac:dyDescent="0.25">
      <c r="A2324" s="14" t="s">
        <v>1505</v>
      </c>
      <c r="B2324" s="14"/>
      <c r="C2324" s="14"/>
      <c r="D2324" s="16"/>
      <c r="E2324" s="16"/>
      <c r="F2324" s="14" t="s">
        <v>5738</v>
      </c>
      <c r="G2324" s="14"/>
      <c r="H2324" s="14" t="s">
        <v>5739</v>
      </c>
      <c r="I2324" s="15"/>
      <c r="J2324" s="77">
        <v>2</v>
      </c>
      <c r="K2324" s="92"/>
    </row>
    <row r="2325" spans="1:11" ht="12.5" x14ac:dyDescent="0.25">
      <c r="A2325" s="14" t="s">
        <v>1505</v>
      </c>
      <c r="B2325" s="14" t="s">
        <v>5740</v>
      </c>
      <c r="C2325" s="14"/>
      <c r="D2325" s="16"/>
      <c r="E2325" s="16">
        <v>45798</v>
      </c>
      <c r="F2325" s="14" t="s">
        <v>5741</v>
      </c>
      <c r="G2325" s="14"/>
      <c r="H2325" s="14" t="s">
        <v>5739</v>
      </c>
      <c r="I2325" s="15">
        <v>1479.04</v>
      </c>
      <c r="J2325" s="77">
        <v>2</v>
      </c>
      <c r="K2325" s="92"/>
    </row>
    <row r="2326" spans="1:11" ht="30" x14ac:dyDescent="0.25">
      <c r="A2326" s="14" t="s">
        <v>1505</v>
      </c>
      <c r="B2326" s="14"/>
      <c r="C2326" s="14"/>
      <c r="D2326" s="16"/>
      <c r="E2326" s="16"/>
      <c r="F2326" s="14" t="s">
        <v>5738</v>
      </c>
      <c r="G2326" s="14" t="s">
        <v>5742</v>
      </c>
      <c r="H2326" s="14" t="s">
        <v>5739</v>
      </c>
      <c r="I2326" s="15"/>
      <c r="J2326" s="77">
        <v>2</v>
      </c>
      <c r="K2326" s="92"/>
    </row>
    <row r="2327" spans="1:11" ht="12.5" x14ac:dyDescent="0.25">
      <c r="A2327" s="14" t="s">
        <v>1505</v>
      </c>
      <c r="B2327" s="14" t="s">
        <v>5743</v>
      </c>
      <c r="C2327" s="14" t="s">
        <v>5744</v>
      </c>
      <c r="D2327" s="16">
        <v>45725</v>
      </c>
      <c r="E2327" s="16">
        <v>45798</v>
      </c>
      <c r="F2327" s="14" t="s">
        <v>5745</v>
      </c>
      <c r="G2327" s="14">
        <v>0</v>
      </c>
      <c r="H2327" s="14" t="s">
        <v>5379</v>
      </c>
      <c r="I2327" s="15">
        <v>74.13</v>
      </c>
      <c r="J2327" s="77">
        <v>2</v>
      </c>
      <c r="K2327" s="92"/>
    </row>
    <row r="2328" spans="1:11" ht="12.5" x14ac:dyDescent="0.25">
      <c r="A2328" s="14" t="s">
        <v>1505</v>
      </c>
      <c r="B2328" s="14" t="s">
        <v>5743</v>
      </c>
      <c r="C2328" s="14" t="s">
        <v>5746</v>
      </c>
      <c r="D2328" s="16">
        <v>45736</v>
      </c>
      <c r="E2328" s="16">
        <v>45798</v>
      </c>
      <c r="F2328" s="14" t="s">
        <v>5747</v>
      </c>
      <c r="G2328" s="14">
        <v>0</v>
      </c>
      <c r="H2328" s="14" t="s">
        <v>5748</v>
      </c>
      <c r="I2328" s="15">
        <v>150</v>
      </c>
      <c r="J2328" s="77">
        <v>2</v>
      </c>
      <c r="K2328" s="92"/>
    </row>
    <row r="2329" spans="1:11" ht="12.5" x14ac:dyDescent="0.25">
      <c r="A2329" s="14" t="s">
        <v>1505</v>
      </c>
      <c r="B2329" s="14" t="s">
        <v>5743</v>
      </c>
      <c r="C2329" s="14" t="s">
        <v>5749</v>
      </c>
      <c r="D2329" s="16">
        <v>45735</v>
      </c>
      <c r="E2329" s="16">
        <v>45798</v>
      </c>
      <c r="F2329" s="14" t="s">
        <v>5750</v>
      </c>
      <c r="G2329" s="14">
        <v>0</v>
      </c>
      <c r="H2329" s="14" t="s">
        <v>5751</v>
      </c>
      <c r="I2329" s="15">
        <v>15</v>
      </c>
      <c r="J2329" s="77">
        <v>2</v>
      </c>
      <c r="K2329" s="92"/>
    </row>
    <row r="2330" spans="1:11" ht="12.5" x14ac:dyDescent="0.25">
      <c r="A2330" s="14" t="s">
        <v>1505</v>
      </c>
      <c r="B2330" s="14" t="s">
        <v>5743</v>
      </c>
      <c r="C2330" s="14" t="s">
        <v>5752</v>
      </c>
      <c r="D2330" s="16">
        <v>45738</v>
      </c>
      <c r="E2330" s="16">
        <v>45798</v>
      </c>
      <c r="F2330" s="14" t="s">
        <v>5753</v>
      </c>
      <c r="G2330" s="14">
        <v>0</v>
      </c>
      <c r="H2330" s="14" t="s">
        <v>5754</v>
      </c>
      <c r="I2330" s="15">
        <v>75</v>
      </c>
      <c r="J2330" s="77">
        <v>2</v>
      </c>
      <c r="K2330" s="92"/>
    </row>
    <row r="2331" spans="1:11" ht="12.5" x14ac:dyDescent="0.25">
      <c r="A2331" s="14" t="s">
        <v>1505</v>
      </c>
      <c r="B2331" s="14" t="s">
        <v>5743</v>
      </c>
      <c r="C2331" s="14" t="s">
        <v>5755</v>
      </c>
      <c r="D2331" s="16">
        <v>45737</v>
      </c>
      <c r="E2331" s="16">
        <v>45798</v>
      </c>
      <c r="F2331" s="14" t="s">
        <v>5756</v>
      </c>
      <c r="G2331" s="14">
        <v>0</v>
      </c>
      <c r="H2331" s="14" t="s">
        <v>5379</v>
      </c>
      <c r="I2331" s="15">
        <v>195.94</v>
      </c>
      <c r="J2331" s="77">
        <v>2</v>
      </c>
      <c r="K2331" s="92"/>
    </row>
    <row r="2332" spans="1:11" ht="12.5" x14ac:dyDescent="0.25">
      <c r="A2332" s="14" t="s">
        <v>1505</v>
      </c>
      <c r="B2332" s="14"/>
      <c r="C2332" s="14"/>
      <c r="D2332" s="16"/>
      <c r="E2332" s="16"/>
      <c r="F2332" s="14" t="s">
        <v>5757</v>
      </c>
      <c r="G2332" s="14"/>
      <c r="H2332" s="14" t="s">
        <v>5758</v>
      </c>
      <c r="I2332" s="15"/>
      <c r="J2332" s="77">
        <v>2</v>
      </c>
      <c r="K2332" s="92"/>
    </row>
    <row r="2333" spans="1:11" ht="12.5" x14ac:dyDescent="0.25">
      <c r="A2333" s="14" t="s">
        <v>1505</v>
      </c>
      <c r="B2333" s="14" t="s">
        <v>5759</v>
      </c>
      <c r="C2333" s="14" t="s">
        <v>5759</v>
      </c>
      <c r="D2333" s="16">
        <v>45760</v>
      </c>
      <c r="E2333" s="16">
        <v>45798</v>
      </c>
      <c r="F2333" s="14" t="s">
        <v>5760</v>
      </c>
      <c r="G2333" s="14"/>
      <c r="H2333" s="14" t="s">
        <v>5758</v>
      </c>
      <c r="I2333" s="15">
        <v>1440</v>
      </c>
      <c r="J2333" s="77">
        <v>2</v>
      </c>
      <c r="K2333" s="92"/>
    </row>
    <row r="2334" spans="1:11" ht="30" x14ac:dyDescent="0.25">
      <c r="A2334" s="14" t="s">
        <v>1505</v>
      </c>
      <c r="B2334" s="14"/>
      <c r="C2334" s="14"/>
      <c r="D2334" s="16"/>
      <c r="E2334" s="16"/>
      <c r="F2334" s="14" t="s">
        <v>5761</v>
      </c>
      <c r="G2334" s="14" t="s">
        <v>5536</v>
      </c>
      <c r="H2334" s="14" t="s">
        <v>5537</v>
      </c>
      <c r="I2334" s="15"/>
      <c r="J2334" s="77">
        <v>2</v>
      </c>
      <c r="K2334" s="92"/>
    </row>
    <row r="2335" spans="1:11" ht="20" x14ac:dyDescent="0.25">
      <c r="A2335" s="14" t="s">
        <v>1505</v>
      </c>
      <c r="B2335" s="14" t="s">
        <v>5762</v>
      </c>
      <c r="C2335" s="14"/>
      <c r="D2335" s="16"/>
      <c r="E2335" s="16">
        <v>45820</v>
      </c>
      <c r="F2335" s="14" t="s">
        <v>5763</v>
      </c>
      <c r="G2335" s="14" t="s">
        <v>5764</v>
      </c>
      <c r="H2335" s="14"/>
      <c r="I2335" s="15">
        <v>80</v>
      </c>
      <c r="J2335" s="77">
        <v>2</v>
      </c>
      <c r="K2335" s="92"/>
    </row>
    <row r="2336" spans="1:11" ht="50" x14ac:dyDescent="0.25">
      <c r="A2336" s="14" t="s">
        <v>1505</v>
      </c>
      <c r="B2336" s="14"/>
      <c r="C2336" s="14"/>
      <c r="D2336" s="16"/>
      <c r="E2336" s="16"/>
      <c r="F2336" s="14" t="s">
        <v>5765</v>
      </c>
      <c r="G2336" s="14" t="s">
        <v>5489</v>
      </c>
      <c r="H2336" s="14" t="s">
        <v>5490</v>
      </c>
      <c r="I2336" s="15"/>
      <c r="J2336" s="77">
        <v>2</v>
      </c>
      <c r="K2336" s="92"/>
    </row>
    <row r="2337" spans="1:11" ht="30" x14ac:dyDescent="0.25">
      <c r="A2337" s="14" t="s">
        <v>1505</v>
      </c>
      <c r="B2337" s="14" t="s">
        <v>5766</v>
      </c>
      <c r="C2337" s="14"/>
      <c r="D2337" s="16">
        <v>45753</v>
      </c>
      <c r="E2337" s="16">
        <v>45798</v>
      </c>
      <c r="F2337" s="14" t="s">
        <v>5767</v>
      </c>
      <c r="G2337" s="14">
        <v>1111111</v>
      </c>
      <c r="H2337" s="14" t="s">
        <v>5768</v>
      </c>
      <c r="I2337" s="15">
        <v>95</v>
      </c>
      <c r="J2337" s="77">
        <v>2</v>
      </c>
      <c r="K2337" s="92"/>
    </row>
    <row r="2338" spans="1:11" ht="20" x14ac:dyDescent="0.25">
      <c r="A2338" s="14" t="s">
        <v>1505</v>
      </c>
      <c r="B2338" s="14" t="s">
        <v>5766</v>
      </c>
      <c r="C2338" s="14"/>
      <c r="D2338" s="16">
        <v>45755</v>
      </c>
      <c r="E2338" s="16">
        <v>45798</v>
      </c>
      <c r="F2338" s="14" t="s">
        <v>5769</v>
      </c>
      <c r="G2338" s="14" t="s">
        <v>5770</v>
      </c>
      <c r="H2338" s="14" t="s">
        <v>5771</v>
      </c>
      <c r="I2338" s="15">
        <v>17</v>
      </c>
      <c r="J2338" s="77">
        <v>2</v>
      </c>
      <c r="K2338" s="92"/>
    </row>
    <row r="2339" spans="1:11" ht="30" x14ac:dyDescent="0.25">
      <c r="A2339" s="14" t="s">
        <v>1505</v>
      </c>
      <c r="B2339" s="14" t="s">
        <v>5766</v>
      </c>
      <c r="C2339" s="14"/>
      <c r="D2339" s="16">
        <v>45759</v>
      </c>
      <c r="E2339" s="16">
        <v>45798</v>
      </c>
      <c r="F2339" s="14" t="s">
        <v>5772</v>
      </c>
      <c r="G2339" s="14" t="s">
        <v>5773</v>
      </c>
      <c r="H2339" s="14" t="s">
        <v>5774</v>
      </c>
      <c r="I2339" s="15">
        <v>83.55</v>
      </c>
      <c r="J2339" s="77">
        <v>2</v>
      </c>
      <c r="K2339" s="92"/>
    </row>
    <row r="2340" spans="1:11" ht="30" x14ac:dyDescent="0.25">
      <c r="A2340" s="14" t="s">
        <v>1505</v>
      </c>
      <c r="B2340" s="14" t="s">
        <v>5766</v>
      </c>
      <c r="C2340" s="14"/>
      <c r="D2340" s="16">
        <v>45742</v>
      </c>
      <c r="E2340" s="16">
        <v>45798</v>
      </c>
      <c r="F2340" s="14" t="s">
        <v>5775</v>
      </c>
      <c r="G2340" s="14">
        <v>56115636</v>
      </c>
      <c r="H2340" s="14" t="s">
        <v>5776</v>
      </c>
      <c r="I2340" s="15">
        <v>73.23</v>
      </c>
      <c r="J2340" s="77">
        <v>2</v>
      </c>
      <c r="K2340" s="92"/>
    </row>
    <row r="2341" spans="1:11" ht="30" x14ac:dyDescent="0.25">
      <c r="A2341" s="14" t="s">
        <v>1505</v>
      </c>
      <c r="B2341" s="14" t="s">
        <v>5766</v>
      </c>
      <c r="C2341" s="14"/>
      <c r="D2341" s="16">
        <v>45750</v>
      </c>
      <c r="E2341" s="16">
        <v>45798</v>
      </c>
      <c r="F2341" s="14" t="s">
        <v>5777</v>
      </c>
      <c r="G2341" s="14">
        <v>1111111</v>
      </c>
      <c r="H2341" s="14" t="s">
        <v>5498</v>
      </c>
      <c r="I2341" s="15">
        <v>31.22</v>
      </c>
      <c r="J2341" s="77">
        <v>2</v>
      </c>
      <c r="K2341" s="92"/>
    </row>
    <row r="2342" spans="1:11" ht="50" x14ac:dyDescent="0.25">
      <c r="A2342" s="14" t="s">
        <v>1505</v>
      </c>
      <c r="B2342" s="14"/>
      <c r="C2342" s="14"/>
      <c r="D2342" s="16"/>
      <c r="E2342" s="16"/>
      <c r="F2342" s="14" t="s">
        <v>5778</v>
      </c>
      <c r="G2342" s="14" t="s">
        <v>5489</v>
      </c>
      <c r="H2342" s="14" t="s">
        <v>5490</v>
      </c>
      <c r="I2342" s="15"/>
      <c r="J2342" s="77">
        <v>2</v>
      </c>
      <c r="K2342" s="92"/>
    </row>
    <row r="2343" spans="1:11" ht="20" x14ac:dyDescent="0.25">
      <c r="A2343" s="14" t="s">
        <v>1505</v>
      </c>
      <c r="B2343" s="14" t="s">
        <v>5779</v>
      </c>
      <c r="C2343" s="14"/>
      <c r="D2343" s="16">
        <v>45761</v>
      </c>
      <c r="E2343" s="16">
        <v>45798</v>
      </c>
      <c r="F2343" s="14" t="s">
        <v>5780</v>
      </c>
      <c r="G2343" s="14">
        <v>366803979</v>
      </c>
      <c r="H2343" s="14" t="s">
        <v>4676</v>
      </c>
      <c r="I2343" s="15">
        <v>95</v>
      </c>
      <c r="J2343" s="77">
        <v>2</v>
      </c>
      <c r="K2343" s="92"/>
    </row>
    <row r="2344" spans="1:11" ht="20" x14ac:dyDescent="0.25">
      <c r="A2344" s="14" t="s">
        <v>1505</v>
      </c>
      <c r="B2344" s="14"/>
      <c r="C2344" s="14"/>
      <c r="D2344" s="16"/>
      <c r="E2344" s="16"/>
      <c r="F2344" s="14" t="s">
        <v>5458</v>
      </c>
      <c r="G2344" s="14" t="s">
        <v>5459</v>
      </c>
      <c r="H2344" s="14" t="s">
        <v>5460</v>
      </c>
      <c r="I2344" s="15"/>
      <c r="J2344" s="77">
        <v>2</v>
      </c>
      <c r="K2344" s="92"/>
    </row>
    <row r="2345" spans="1:11" ht="20" x14ac:dyDescent="0.25">
      <c r="A2345" s="14" t="s">
        <v>1505</v>
      </c>
      <c r="B2345" s="14" t="s">
        <v>5781</v>
      </c>
      <c r="C2345" s="14" t="s">
        <v>3579</v>
      </c>
      <c r="D2345" s="16">
        <v>45728</v>
      </c>
      <c r="E2345" s="16">
        <v>45827</v>
      </c>
      <c r="F2345" s="14" t="s">
        <v>5782</v>
      </c>
      <c r="G2345" s="14">
        <v>0</v>
      </c>
      <c r="H2345" s="14" t="s">
        <v>5463</v>
      </c>
      <c r="I2345" s="15">
        <v>90</v>
      </c>
      <c r="J2345" s="77">
        <v>2</v>
      </c>
      <c r="K2345" s="92"/>
    </row>
    <row r="2346" spans="1:11" ht="30" x14ac:dyDescent="0.25">
      <c r="A2346" s="14" t="s">
        <v>1505</v>
      </c>
      <c r="B2346" s="14" t="s">
        <v>5781</v>
      </c>
      <c r="C2346" s="14" t="s">
        <v>5464</v>
      </c>
      <c r="D2346" s="16">
        <v>45733</v>
      </c>
      <c r="E2346" s="16">
        <v>45827</v>
      </c>
      <c r="F2346" s="14" t="s">
        <v>5783</v>
      </c>
      <c r="G2346" s="14">
        <v>0</v>
      </c>
      <c r="H2346" s="14" t="s">
        <v>5466</v>
      </c>
      <c r="I2346" s="15">
        <v>64.52</v>
      </c>
      <c r="J2346" s="77">
        <v>2</v>
      </c>
      <c r="K2346" s="92"/>
    </row>
    <row r="2347" spans="1:11" ht="20" x14ac:dyDescent="0.25">
      <c r="A2347" s="14" t="s">
        <v>1505</v>
      </c>
      <c r="B2347" s="14" t="s">
        <v>5781</v>
      </c>
      <c r="C2347" s="14" t="s">
        <v>3579</v>
      </c>
      <c r="D2347" s="16">
        <v>45700</v>
      </c>
      <c r="E2347" s="16">
        <v>45827</v>
      </c>
      <c r="F2347" s="14" t="s">
        <v>5784</v>
      </c>
      <c r="G2347" s="14">
        <v>0</v>
      </c>
      <c r="H2347" s="14" t="s">
        <v>5463</v>
      </c>
      <c r="I2347" s="15">
        <v>90</v>
      </c>
      <c r="J2347" s="77">
        <v>2</v>
      </c>
      <c r="K2347" s="92"/>
    </row>
    <row r="2348" spans="1:11" ht="30" x14ac:dyDescent="0.25">
      <c r="A2348" s="14" t="s">
        <v>1505</v>
      </c>
      <c r="B2348" s="14" t="s">
        <v>5781</v>
      </c>
      <c r="C2348" s="14" t="s">
        <v>5468</v>
      </c>
      <c r="D2348" s="16">
        <v>45745</v>
      </c>
      <c r="E2348" s="16">
        <v>45827</v>
      </c>
      <c r="F2348" s="14" t="s">
        <v>5737</v>
      </c>
      <c r="G2348" s="14">
        <v>0</v>
      </c>
      <c r="H2348" s="14" t="s">
        <v>5466</v>
      </c>
      <c r="I2348" s="15">
        <v>64.52</v>
      </c>
      <c r="J2348" s="77">
        <v>2</v>
      </c>
      <c r="K2348" s="92"/>
    </row>
    <row r="2349" spans="1:11" ht="30" x14ac:dyDescent="0.25">
      <c r="A2349" s="14" t="s">
        <v>1505</v>
      </c>
      <c r="B2349" s="14"/>
      <c r="C2349" s="14"/>
      <c r="D2349" s="16"/>
      <c r="E2349" s="16"/>
      <c r="F2349" s="14" t="s">
        <v>5785</v>
      </c>
      <c r="G2349" s="14" t="s">
        <v>5786</v>
      </c>
      <c r="H2349" s="14" t="s">
        <v>5787</v>
      </c>
      <c r="I2349" s="15"/>
      <c r="J2349" s="77">
        <v>2</v>
      </c>
      <c r="K2349" s="92"/>
    </row>
    <row r="2350" spans="1:11" ht="20" x14ac:dyDescent="0.25">
      <c r="A2350" s="14" t="s">
        <v>1505</v>
      </c>
      <c r="B2350" s="14" t="s">
        <v>5788</v>
      </c>
      <c r="C2350" s="14" t="s">
        <v>5789</v>
      </c>
      <c r="D2350" s="16">
        <v>45771</v>
      </c>
      <c r="E2350" s="16">
        <v>45798</v>
      </c>
      <c r="F2350" s="14" t="s">
        <v>5790</v>
      </c>
      <c r="G2350" s="14">
        <v>11111111</v>
      </c>
      <c r="H2350" s="14" t="s">
        <v>5791</v>
      </c>
      <c r="I2350" s="15">
        <v>1301.2</v>
      </c>
      <c r="J2350" s="77">
        <v>2</v>
      </c>
      <c r="K2350" s="92"/>
    </row>
    <row r="2351" spans="1:11" ht="20" x14ac:dyDescent="0.25">
      <c r="A2351" s="14" t="s">
        <v>1505</v>
      </c>
      <c r="B2351" s="14" t="s">
        <v>5788</v>
      </c>
      <c r="C2351" s="14" t="s">
        <v>5792</v>
      </c>
      <c r="D2351" s="16">
        <v>45750</v>
      </c>
      <c r="E2351" s="16">
        <v>45798</v>
      </c>
      <c r="F2351" s="14" t="s">
        <v>5793</v>
      </c>
      <c r="G2351" s="14">
        <v>1111111</v>
      </c>
      <c r="H2351" s="14" t="s">
        <v>5794</v>
      </c>
      <c r="I2351" s="15">
        <v>522.20000000000005</v>
      </c>
      <c r="J2351" s="77">
        <v>2</v>
      </c>
      <c r="K2351" s="92"/>
    </row>
    <row r="2352" spans="1:11" ht="20" x14ac:dyDescent="0.25">
      <c r="A2352" s="14" t="s">
        <v>1505</v>
      </c>
      <c r="B2352" s="14" t="s">
        <v>5788</v>
      </c>
      <c r="C2352" s="14" t="s">
        <v>5795</v>
      </c>
      <c r="D2352" s="16">
        <v>45772</v>
      </c>
      <c r="E2352" s="16">
        <v>45798</v>
      </c>
      <c r="F2352" s="14" t="s">
        <v>5796</v>
      </c>
      <c r="G2352" s="14">
        <v>11111111</v>
      </c>
      <c r="H2352" s="14" t="s">
        <v>5794</v>
      </c>
      <c r="I2352" s="15">
        <v>488.47</v>
      </c>
      <c r="J2352" s="77">
        <v>2</v>
      </c>
      <c r="K2352" s="92"/>
    </row>
    <row r="2353" spans="1:11" ht="20" x14ac:dyDescent="0.25">
      <c r="A2353" s="14" t="s">
        <v>1505</v>
      </c>
      <c r="B2353" s="14" t="s">
        <v>5788</v>
      </c>
      <c r="C2353" s="14" t="s">
        <v>5797</v>
      </c>
      <c r="D2353" s="16">
        <v>45761</v>
      </c>
      <c r="E2353" s="16">
        <v>45798</v>
      </c>
      <c r="F2353" s="14" t="s">
        <v>5798</v>
      </c>
      <c r="G2353" s="14">
        <v>11111111</v>
      </c>
      <c r="H2353" s="14" t="s">
        <v>5799</v>
      </c>
      <c r="I2353" s="15">
        <v>36</v>
      </c>
      <c r="J2353" s="77">
        <v>2</v>
      </c>
      <c r="K2353" s="92"/>
    </row>
    <row r="2354" spans="1:11" ht="30" x14ac:dyDescent="0.25">
      <c r="A2354" s="14" t="s">
        <v>1505</v>
      </c>
      <c r="B2354" s="14"/>
      <c r="C2354" s="14"/>
      <c r="D2354" s="16"/>
      <c r="E2354" s="16"/>
      <c r="F2354" s="14" t="s">
        <v>5588</v>
      </c>
      <c r="G2354" s="14" t="s">
        <v>5669</v>
      </c>
      <c r="H2354" s="14" t="s">
        <v>5670</v>
      </c>
      <c r="I2354" s="15"/>
      <c r="J2354" s="77">
        <v>2</v>
      </c>
      <c r="K2354" s="92"/>
    </row>
    <row r="2355" spans="1:11" ht="12.5" x14ac:dyDescent="0.25">
      <c r="A2355" s="14" t="s">
        <v>1505</v>
      </c>
      <c r="B2355" s="14" t="s">
        <v>5800</v>
      </c>
      <c r="C2355" s="14" t="s">
        <v>5672</v>
      </c>
      <c r="D2355" s="16">
        <v>45752</v>
      </c>
      <c r="E2355" s="16">
        <v>45798</v>
      </c>
      <c r="F2355" s="14" t="s">
        <v>5801</v>
      </c>
      <c r="G2355" s="14">
        <v>47085452</v>
      </c>
      <c r="H2355" s="14" t="s">
        <v>1532</v>
      </c>
      <c r="I2355" s="15">
        <v>60</v>
      </c>
      <c r="J2355" s="77">
        <v>2</v>
      </c>
      <c r="K2355" s="92"/>
    </row>
    <row r="2356" spans="1:11" ht="30" x14ac:dyDescent="0.25">
      <c r="A2356" s="14" t="s">
        <v>1505</v>
      </c>
      <c r="B2356" s="14" t="s">
        <v>5800</v>
      </c>
      <c r="C2356" s="14" t="s">
        <v>5802</v>
      </c>
      <c r="D2356" s="16">
        <v>45777</v>
      </c>
      <c r="E2356" s="16">
        <v>45798</v>
      </c>
      <c r="F2356" s="14" t="s">
        <v>5803</v>
      </c>
      <c r="G2356" s="14">
        <v>0</v>
      </c>
      <c r="H2356" s="14" t="s">
        <v>5676</v>
      </c>
      <c r="I2356" s="15">
        <v>354.34</v>
      </c>
      <c r="J2356" s="77">
        <v>2</v>
      </c>
      <c r="K2356" s="92"/>
    </row>
    <row r="2357" spans="1:11" ht="60" x14ac:dyDescent="0.25">
      <c r="A2357" s="14" t="s">
        <v>1505</v>
      </c>
      <c r="B2357" s="14"/>
      <c r="C2357" s="14"/>
      <c r="D2357" s="16"/>
      <c r="E2357" s="16"/>
      <c r="F2357" s="14" t="s">
        <v>5804</v>
      </c>
      <c r="G2357" s="14" t="s">
        <v>5805</v>
      </c>
      <c r="H2357" s="14" t="s">
        <v>5806</v>
      </c>
      <c r="I2357" s="15"/>
      <c r="J2357" s="77">
        <v>2</v>
      </c>
      <c r="K2357" s="92"/>
    </row>
    <row r="2358" spans="1:11" ht="12.5" x14ac:dyDescent="0.25">
      <c r="A2358" s="14" t="s">
        <v>1505</v>
      </c>
      <c r="B2358" s="14" t="s">
        <v>5807</v>
      </c>
      <c r="C2358" s="14" t="s">
        <v>5808</v>
      </c>
      <c r="D2358" s="16">
        <v>45784</v>
      </c>
      <c r="E2358" s="16">
        <v>45826</v>
      </c>
      <c r="F2358" s="14" t="s">
        <v>5809</v>
      </c>
      <c r="G2358" s="14">
        <v>0</v>
      </c>
      <c r="H2358" s="14" t="s">
        <v>5810</v>
      </c>
      <c r="I2358" s="15">
        <v>80</v>
      </c>
      <c r="J2358" s="77">
        <v>2</v>
      </c>
      <c r="K2358" s="92"/>
    </row>
    <row r="2359" spans="1:11" ht="12.5" x14ac:dyDescent="0.25">
      <c r="A2359" s="14" t="s">
        <v>1505</v>
      </c>
      <c r="B2359" s="14" t="s">
        <v>5807</v>
      </c>
      <c r="C2359" s="14" t="s">
        <v>5811</v>
      </c>
      <c r="D2359" s="16">
        <v>45784</v>
      </c>
      <c r="E2359" s="16">
        <v>45826</v>
      </c>
      <c r="F2359" s="14" t="s">
        <v>5809</v>
      </c>
      <c r="G2359" s="14">
        <v>0</v>
      </c>
      <c r="H2359" s="14" t="s">
        <v>5812</v>
      </c>
      <c r="I2359" s="15">
        <v>90</v>
      </c>
      <c r="J2359" s="77">
        <v>2</v>
      </c>
      <c r="K2359" s="92"/>
    </row>
    <row r="2360" spans="1:11" ht="12.5" x14ac:dyDescent="0.25">
      <c r="A2360" s="14" t="s">
        <v>1505</v>
      </c>
      <c r="B2360" s="14" t="s">
        <v>5807</v>
      </c>
      <c r="C2360" s="14" t="s">
        <v>5813</v>
      </c>
      <c r="D2360" s="16">
        <v>45782</v>
      </c>
      <c r="E2360" s="16">
        <v>45826</v>
      </c>
      <c r="F2360" s="14" t="s">
        <v>5406</v>
      </c>
      <c r="G2360" s="14">
        <v>0</v>
      </c>
      <c r="H2360" s="14" t="s">
        <v>5814</v>
      </c>
      <c r="I2360" s="15">
        <v>95</v>
      </c>
      <c r="J2360" s="77">
        <v>2</v>
      </c>
      <c r="K2360" s="92"/>
    </row>
    <row r="2361" spans="1:11" ht="12.5" x14ac:dyDescent="0.25">
      <c r="A2361" s="14" t="s">
        <v>1505</v>
      </c>
      <c r="B2361" s="14" t="s">
        <v>5807</v>
      </c>
      <c r="C2361" s="14" t="s">
        <v>5813</v>
      </c>
      <c r="D2361" s="16">
        <v>45786</v>
      </c>
      <c r="E2361" s="16">
        <v>45826</v>
      </c>
      <c r="F2361" s="14" t="s">
        <v>5815</v>
      </c>
      <c r="G2361" s="14">
        <v>0</v>
      </c>
      <c r="H2361" s="14" t="s">
        <v>5806</v>
      </c>
      <c r="I2361" s="15">
        <v>80</v>
      </c>
      <c r="J2361" s="77">
        <v>2</v>
      </c>
      <c r="K2361" s="92"/>
    </row>
    <row r="2362" spans="1:11" ht="50" x14ac:dyDescent="0.25">
      <c r="A2362" s="14" t="s">
        <v>1505</v>
      </c>
      <c r="B2362" s="14"/>
      <c r="C2362" s="14"/>
      <c r="D2362" s="16"/>
      <c r="E2362" s="16"/>
      <c r="F2362" s="14" t="s">
        <v>5816</v>
      </c>
      <c r="G2362" s="14" t="s">
        <v>5443</v>
      </c>
      <c r="H2362" s="14" t="s">
        <v>5444</v>
      </c>
      <c r="I2362" s="15"/>
      <c r="J2362" s="77">
        <v>2</v>
      </c>
      <c r="K2362" s="92"/>
    </row>
    <row r="2363" spans="1:11" ht="12.5" x14ac:dyDescent="0.25">
      <c r="A2363" s="14" t="s">
        <v>1505</v>
      </c>
      <c r="B2363" s="14" t="s">
        <v>5817</v>
      </c>
      <c r="C2363" s="14" t="s">
        <v>3579</v>
      </c>
      <c r="D2363" s="16">
        <v>45755</v>
      </c>
      <c r="E2363" s="16">
        <v>45833</v>
      </c>
      <c r="F2363" s="14" t="s">
        <v>5447</v>
      </c>
      <c r="G2363" s="14">
        <v>0</v>
      </c>
      <c r="H2363" s="14" t="s">
        <v>5818</v>
      </c>
      <c r="I2363" s="15">
        <v>0</v>
      </c>
      <c r="J2363" s="77">
        <v>2</v>
      </c>
      <c r="K2363" s="92"/>
    </row>
    <row r="2364" spans="1:11" ht="12.5" x14ac:dyDescent="0.25">
      <c r="A2364" s="14" t="s">
        <v>1505</v>
      </c>
      <c r="B2364" s="14" t="s">
        <v>5817</v>
      </c>
      <c r="C2364" s="14" t="s">
        <v>5819</v>
      </c>
      <c r="D2364" s="16">
        <v>45755</v>
      </c>
      <c r="E2364" s="16">
        <v>45833</v>
      </c>
      <c r="F2364" s="14" t="s">
        <v>5820</v>
      </c>
      <c r="G2364" s="14">
        <v>0</v>
      </c>
      <c r="H2364" s="14" t="s">
        <v>5821</v>
      </c>
      <c r="I2364" s="15">
        <v>150</v>
      </c>
      <c r="J2364" s="77">
        <v>2</v>
      </c>
      <c r="K2364" s="92"/>
    </row>
    <row r="2365" spans="1:11" ht="12.5" x14ac:dyDescent="0.25">
      <c r="A2365" s="14" t="s">
        <v>1505</v>
      </c>
      <c r="B2365" s="14" t="s">
        <v>5817</v>
      </c>
      <c r="C2365" s="14" t="s">
        <v>5822</v>
      </c>
      <c r="D2365" s="16">
        <v>45753</v>
      </c>
      <c r="E2365" s="16">
        <v>45833</v>
      </c>
      <c r="F2365" s="14" t="s">
        <v>5823</v>
      </c>
      <c r="G2365" s="14">
        <v>104547</v>
      </c>
      <c r="H2365" s="14" t="s">
        <v>5824</v>
      </c>
      <c r="I2365" s="15">
        <v>75</v>
      </c>
      <c r="J2365" s="77">
        <v>2</v>
      </c>
      <c r="K2365" s="92"/>
    </row>
    <row r="2366" spans="1:11" ht="12.5" x14ac:dyDescent="0.25">
      <c r="A2366" s="14" t="s">
        <v>1505</v>
      </c>
      <c r="B2366" s="14" t="s">
        <v>5817</v>
      </c>
      <c r="C2366" s="14" t="s">
        <v>5825</v>
      </c>
      <c r="D2366" s="16">
        <v>45757</v>
      </c>
      <c r="E2366" s="16">
        <v>45833</v>
      </c>
      <c r="F2366" s="14" t="s">
        <v>5826</v>
      </c>
      <c r="G2366" s="14">
        <v>887500577</v>
      </c>
      <c r="H2366" s="14" t="s">
        <v>5818</v>
      </c>
      <c r="I2366" s="15">
        <v>190</v>
      </c>
      <c r="J2366" s="77">
        <v>2</v>
      </c>
      <c r="K2366" s="92"/>
    </row>
    <row r="2367" spans="1:11" ht="12.5" x14ac:dyDescent="0.25">
      <c r="A2367" s="14" t="s">
        <v>1505</v>
      </c>
      <c r="B2367" s="14" t="s">
        <v>5817</v>
      </c>
      <c r="C2367" s="14" t="s">
        <v>5827</v>
      </c>
      <c r="D2367" s="16">
        <v>45754</v>
      </c>
      <c r="E2367" s="16">
        <v>45833</v>
      </c>
      <c r="F2367" s="14" t="s">
        <v>5828</v>
      </c>
      <c r="G2367" s="14">
        <v>104547</v>
      </c>
      <c r="H2367" s="14" t="s">
        <v>5379</v>
      </c>
      <c r="I2367" s="15">
        <v>357</v>
      </c>
      <c r="J2367" s="77">
        <v>2</v>
      </c>
      <c r="K2367" s="92"/>
    </row>
    <row r="2368" spans="1:11" ht="12.5" x14ac:dyDescent="0.25">
      <c r="A2368" s="14" t="s">
        <v>1505</v>
      </c>
      <c r="B2368" s="14" t="s">
        <v>5817</v>
      </c>
      <c r="C2368" s="14" t="s">
        <v>5829</v>
      </c>
      <c r="D2368" s="16">
        <v>45756</v>
      </c>
      <c r="E2368" s="16">
        <v>45833</v>
      </c>
      <c r="F2368" s="14" t="s">
        <v>5828</v>
      </c>
      <c r="G2368" s="14">
        <v>104547</v>
      </c>
      <c r="H2368" s="14" t="s">
        <v>5379</v>
      </c>
      <c r="I2368" s="15">
        <v>167.44</v>
      </c>
      <c r="J2368" s="77">
        <v>2</v>
      </c>
      <c r="K2368" s="92"/>
    </row>
    <row r="2369" spans="1:11" ht="12.5" x14ac:dyDescent="0.25">
      <c r="A2369" s="14" t="s">
        <v>1505</v>
      </c>
      <c r="B2369" s="14" t="s">
        <v>5817</v>
      </c>
      <c r="C2369" s="14" t="s">
        <v>5830</v>
      </c>
      <c r="D2369" s="16">
        <v>45754</v>
      </c>
      <c r="E2369" s="16">
        <v>45833</v>
      </c>
      <c r="F2369" s="14" t="s">
        <v>5831</v>
      </c>
      <c r="G2369" s="14">
        <v>0</v>
      </c>
      <c r="H2369" s="14" t="s">
        <v>5832</v>
      </c>
      <c r="I2369" s="15">
        <v>39.6</v>
      </c>
      <c r="J2369" s="77">
        <v>2</v>
      </c>
      <c r="K2369" s="92"/>
    </row>
    <row r="2370" spans="1:11" ht="12.5" x14ac:dyDescent="0.25">
      <c r="A2370" s="14" t="s">
        <v>1505</v>
      </c>
      <c r="B2370" s="14" t="s">
        <v>5817</v>
      </c>
      <c r="C2370" s="14" t="s">
        <v>5833</v>
      </c>
      <c r="D2370" s="16">
        <v>45753</v>
      </c>
      <c r="E2370" s="16">
        <v>45833</v>
      </c>
      <c r="F2370" s="14" t="s">
        <v>5834</v>
      </c>
      <c r="G2370" s="14">
        <v>175405647</v>
      </c>
      <c r="H2370" s="14" t="s">
        <v>5835</v>
      </c>
      <c r="I2370" s="15">
        <v>9.8000000000000007</v>
      </c>
      <c r="J2370" s="77">
        <v>2</v>
      </c>
      <c r="K2370" s="92"/>
    </row>
    <row r="2371" spans="1:11" ht="40" x14ac:dyDescent="0.25">
      <c r="A2371" s="14" t="s">
        <v>1505</v>
      </c>
      <c r="B2371" s="14"/>
      <c r="C2371" s="14"/>
      <c r="D2371" s="16"/>
      <c r="E2371" s="16"/>
      <c r="F2371" s="14" t="s">
        <v>5836</v>
      </c>
      <c r="G2371" s="14" t="s">
        <v>5557</v>
      </c>
      <c r="H2371" s="14" t="s">
        <v>5558</v>
      </c>
      <c r="I2371" s="15"/>
      <c r="J2371" s="77">
        <v>2</v>
      </c>
      <c r="K2371" s="92"/>
    </row>
    <row r="2372" spans="1:11" ht="12.5" x14ac:dyDescent="0.25">
      <c r="A2372" s="14" t="s">
        <v>1505</v>
      </c>
      <c r="B2372" s="14" t="s">
        <v>5837</v>
      </c>
      <c r="C2372" s="14"/>
      <c r="D2372" s="16"/>
      <c r="E2372" s="16">
        <v>45834</v>
      </c>
      <c r="F2372" s="14" t="s">
        <v>5838</v>
      </c>
      <c r="G2372" s="14"/>
      <c r="H2372" s="14" t="s">
        <v>5558</v>
      </c>
      <c r="I2372" s="15">
        <v>398</v>
      </c>
      <c r="J2372" s="77">
        <v>2</v>
      </c>
      <c r="K2372" s="92"/>
    </row>
    <row r="2373" spans="1:11" ht="12.5" x14ac:dyDescent="0.25">
      <c r="A2373" s="14" t="s">
        <v>1505</v>
      </c>
      <c r="B2373" s="14" t="s">
        <v>5839</v>
      </c>
      <c r="C2373" s="14" t="s">
        <v>3579</v>
      </c>
      <c r="D2373" s="16">
        <v>45789</v>
      </c>
      <c r="E2373" s="16">
        <v>45834</v>
      </c>
      <c r="F2373" s="14" t="s">
        <v>5840</v>
      </c>
      <c r="G2373" s="14">
        <v>120525</v>
      </c>
      <c r="H2373" s="14" t="s">
        <v>5841</v>
      </c>
      <c r="I2373" s="15">
        <v>98</v>
      </c>
      <c r="J2373" s="77">
        <v>2</v>
      </c>
      <c r="K2373" s="92"/>
    </row>
    <row r="2374" spans="1:11" ht="12.5" x14ac:dyDescent="0.25">
      <c r="A2374" s="14" t="s">
        <v>1505</v>
      </c>
      <c r="B2374" s="14" t="s">
        <v>5839</v>
      </c>
      <c r="C2374" s="14" t="s">
        <v>3579</v>
      </c>
      <c r="D2374" s="16">
        <v>45779</v>
      </c>
      <c r="E2374" s="16">
        <v>45834</v>
      </c>
      <c r="F2374" s="14" t="s">
        <v>5842</v>
      </c>
      <c r="G2374" s="14">
        <v>50605399</v>
      </c>
      <c r="H2374" s="14" t="s">
        <v>5563</v>
      </c>
      <c r="I2374" s="15">
        <v>300</v>
      </c>
      <c r="J2374" s="77">
        <v>2</v>
      </c>
      <c r="K2374" s="92"/>
    </row>
    <row r="2375" spans="1:11" ht="30" x14ac:dyDescent="0.25">
      <c r="A2375" s="14" t="s">
        <v>1505</v>
      </c>
      <c r="B2375" s="14" t="s">
        <v>5843</v>
      </c>
      <c r="C2375" s="14"/>
      <c r="D2375" s="16"/>
      <c r="E2375" s="16"/>
      <c r="F2375" s="14" t="s">
        <v>5844</v>
      </c>
      <c r="G2375" s="14" t="s">
        <v>3812</v>
      </c>
      <c r="H2375" s="14" t="s">
        <v>5845</v>
      </c>
      <c r="I2375" s="15"/>
      <c r="J2375" s="77">
        <v>2</v>
      </c>
      <c r="K2375" s="92"/>
    </row>
    <row r="2376" spans="1:11" ht="12.5" x14ac:dyDescent="0.25">
      <c r="A2376" s="14" t="s">
        <v>1505</v>
      </c>
      <c r="B2376" s="14" t="s">
        <v>5843</v>
      </c>
      <c r="C2376" s="14" t="s">
        <v>5846</v>
      </c>
      <c r="D2376" s="16">
        <v>45688</v>
      </c>
      <c r="E2376" s="16">
        <v>45763</v>
      </c>
      <c r="F2376" s="14" t="s">
        <v>5847</v>
      </c>
      <c r="G2376" s="14">
        <v>46891587</v>
      </c>
      <c r="H2376" s="14" t="s">
        <v>3820</v>
      </c>
      <c r="I2376" s="15">
        <v>108.64</v>
      </c>
      <c r="J2376" s="77">
        <v>2</v>
      </c>
      <c r="K2376" s="92"/>
    </row>
    <row r="2377" spans="1:11" ht="12.5" x14ac:dyDescent="0.25">
      <c r="A2377" s="14" t="s">
        <v>1505</v>
      </c>
      <c r="B2377" s="14" t="s">
        <v>5843</v>
      </c>
      <c r="C2377" s="14" t="s">
        <v>5848</v>
      </c>
      <c r="D2377" s="16">
        <v>45687</v>
      </c>
      <c r="E2377" s="16">
        <v>45763</v>
      </c>
      <c r="F2377" s="14" t="s">
        <v>5849</v>
      </c>
      <c r="G2377" s="14">
        <v>36740624</v>
      </c>
      <c r="H2377" s="14" t="s">
        <v>5850</v>
      </c>
      <c r="I2377" s="15">
        <v>391.36</v>
      </c>
      <c r="J2377" s="77">
        <v>2</v>
      </c>
      <c r="K2377" s="92"/>
    </row>
    <row r="2378" spans="1:11" ht="12.5" x14ac:dyDescent="0.25">
      <c r="A2378" s="14" t="s">
        <v>1505</v>
      </c>
      <c r="B2378" s="14" t="s">
        <v>5843</v>
      </c>
      <c r="C2378" s="14" t="s">
        <v>5851</v>
      </c>
      <c r="D2378" s="16">
        <v>45687</v>
      </c>
      <c r="E2378" s="16">
        <v>45763</v>
      </c>
      <c r="F2378" s="14" t="s">
        <v>5852</v>
      </c>
      <c r="G2378" s="14">
        <v>45399522</v>
      </c>
      <c r="H2378" s="14" t="s">
        <v>5853</v>
      </c>
      <c r="I2378" s="15">
        <v>1500</v>
      </c>
      <c r="J2378" s="77">
        <v>2</v>
      </c>
      <c r="K2378" s="92"/>
    </row>
    <row r="2379" spans="1:11" ht="20" x14ac:dyDescent="0.25">
      <c r="A2379" s="14" t="s">
        <v>1505</v>
      </c>
      <c r="B2379" s="14"/>
      <c r="C2379" s="14"/>
      <c r="D2379" s="16"/>
      <c r="E2379" s="16"/>
      <c r="F2379" s="14" t="s">
        <v>5854</v>
      </c>
      <c r="G2379" s="14" t="s">
        <v>5401</v>
      </c>
      <c r="H2379" s="14" t="s">
        <v>5402</v>
      </c>
      <c r="I2379" s="15"/>
      <c r="J2379" s="77">
        <v>2</v>
      </c>
      <c r="K2379" s="92"/>
    </row>
    <row r="2380" spans="1:11" ht="20" x14ac:dyDescent="0.25">
      <c r="A2380" s="14" t="s">
        <v>1505</v>
      </c>
      <c r="B2380" s="14" t="s">
        <v>5855</v>
      </c>
      <c r="C2380" s="14" t="s">
        <v>4979</v>
      </c>
      <c r="D2380" s="16">
        <v>45668</v>
      </c>
      <c r="E2380" s="16">
        <v>45688</v>
      </c>
      <c r="F2380" s="14" t="s">
        <v>5856</v>
      </c>
      <c r="G2380" s="14">
        <v>0</v>
      </c>
      <c r="H2380" s="14" t="s">
        <v>5857</v>
      </c>
      <c r="I2380" s="15">
        <v>602.42999999999995</v>
      </c>
      <c r="J2380" s="77">
        <v>2</v>
      </c>
      <c r="K2380" s="92"/>
    </row>
    <row r="2381" spans="1:11" ht="12.5" x14ac:dyDescent="0.25">
      <c r="A2381" s="14" t="s">
        <v>1505</v>
      </c>
      <c r="B2381" s="14" t="s">
        <v>5855</v>
      </c>
      <c r="C2381" s="14" t="s">
        <v>4841</v>
      </c>
      <c r="D2381" s="16">
        <v>45665</v>
      </c>
      <c r="E2381" s="16">
        <v>45688</v>
      </c>
      <c r="F2381" s="14" t="s">
        <v>5858</v>
      </c>
      <c r="G2381" s="14">
        <v>47085452</v>
      </c>
      <c r="H2381" s="14" t="s">
        <v>5859</v>
      </c>
      <c r="I2381" s="15">
        <v>78.5</v>
      </c>
      <c r="J2381" s="77">
        <v>2</v>
      </c>
      <c r="K2381" s="92"/>
    </row>
    <row r="2382" spans="1:11" ht="12.5" x14ac:dyDescent="0.25">
      <c r="A2382" s="14" t="s">
        <v>1505</v>
      </c>
      <c r="B2382" s="14" t="s">
        <v>5855</v>
      </c>
      <c r="C2382" s="14" t="s">
        <v>5860</v>
      </c>
      <c r="D2382" s="16">
        <v>45667</v>
      </c>
      <c r="E2382" s="16">
        <v>45688</v>
      </c>
      <c r="F2382" s="14" t="s">
        <v>5861</v>
      </c>
      <c r="G2382" s="14">
        <v>47085452</v>
      </c>
      <c r="H2382" s="14" t="s">
        <v>5859</v>
      </c>
      <c r="I2382" s="15">
        <v>157</v>
      </c>
      <c r="J2382" s="77">
        <v>2</v>
      </c>
      <c r="K2382" s="92"/>
    </row>
    <row r="2383" spans="1:11" ht="12.5" x14ac:dyDescent="0.25">
      <c r="A2383" s="14" t="s">
        <v>1505</v>
      </c>
      <c r="B2383" s="14" t="s">
        <v>5855</v>
      </c>
      <c r="C2383" s="14" t="s">
        <v>5862</v>
      </c>
      <c r="D2383" s="16">
        <v>45667</v>
      </c>
      <c r="E2383" s="16">
        <v>45688</v>
      </c>
      <c r="F2383" s="14" t="s">
        <v>5863</v>
      </c>
      <c r="G2383" s="14">
        <v>44538707</v>
      </c>
      <c r="H2383" s="14" t="s">
        <v>5864</v>
      </c>
      <c r="I2383" s="15">
        <v>15</v>
      </c>
      <c r="J2383" s="77">
        <v>2</v>
      </c>
      <c r="K2383" s="92"/>
    </row>
    <row r="2384" spans="1:11" ht="12.5" x14ac:dyDescent="0.25">
      <c r="A2384" s="14" t="s">
        <v>1505</v>
      </c>
      <c r="B2384" s="14" t="s">
        <v>5855</v>
      </c>
      <c r="C2384" s="14" t="s">
        <v>5865</v>
      </c>
      <c r="D2384" s="16">
        <v>45666</v>
      </c>
      <c r="E2384" s="16">
        <v>45688</v>
      </c>
      <c r="F2384" s="14" t="s">
        <v>5866</v>
      </c>
      <c r="G2384" s="14">
        <v>44538707</v>
      </c>
      <c r="H2384" s="14" t="s">
        <v>5864</v>
      </c>
      <c r="I2384" s="15">
        <v>30</v>
      </c>
      <c r="J2384" s="77">
        <v>2</v>
      </c>
      <c r="K2384" s="92"/>
    </row>
    <row r="2385" spans="1:11" ht="12.5" x14ac:dyDescent="0.25">
      <c r="A2385" s="14" t="s">
        <v>1505</v>
      </c>
      <c r="B2385" s="14" t="s">
        <v>5855</v>
      </c>
      <c r="C2385" s="14" t="s">
        <v>5867</v>
      </c>
      <c r="D2385" s="16">
        <v>45665</v>
      </c>
      <c r="E2385" s="16">
        <v>45688</v>
      </c>
      <c r="F2385" s="14" t="s">
        <v>5863</v>
      </c>
      <c r="G2385" s="14">
        <v>44538707</v>
      </c>
      <c r="H2385" s="14" t="s">
        <v>5864</v>
      </c>
      <c r="I2385" s="15">
        <v>15</v>
      </c>
      <c r="J2385" s="77">
        <v>2</v>
      </c>
      <c r="K2385" s="92"/>
    </row>
    <row r="2386" spans="1:11" ht="20" x14ac:dyDescent="0.25">
      <c r="A2386" s="14" t="s">
        <v>1505</v>
      </c>
      <c r="B2386" s="14" t="s">
        <v>5855</v>
      </c>
      <c r="C2386" s="14" t="s">
        <v>5868</v>
      </c>
      <c r="D2386" s="16">
        <v>45676</v>
      </c>
      <c r="E2386" s="16">
        <v>45688</v>
      </c>
      <c r="F2386" s="14" t="s">
        <v>5869</v>
      </c>
      <c r="G2386" s="14" t="s">
        <v>5870</v>
      </c>
      <c r="H2386" s="14" t="s">
        <v>5871</v>
      </c>
      <c r="I2386" s="15">
        <v>103</v>
      </c>
      <c r="J2386" s="77">
        <v>2</v>
      </c>
      <c r="K2386" s="92"/>
    </row>
    <row r="2387" spans="1:11" ht="20" x14ac:dyDescent="0.25">
      <c r="A2387" s="14" t="s">
        <v>1505</v>
      </c>
      <c r="B2387" s="14" t="s">
        <v>5855</v>
      </c>
      <c r="C2387" s="14" t="s">
        <v>5872</v>
      </c>
      <c r="D2387" s="16">
        <v>45675</v>
      </c>
      <c r="E2387" s="16">
        <v>45688</v>
      </c>
      <c r="F2387" s="14" t="s">
        <v>5869</v>
      </c>
      <c r="G2387" s="14" t="s">
        <v>5870</v>
      </c>
      <c r="H2387" s="14" t="s">
        <v>5871</v>
      </c>
      <c r="I2387" s="15">
        <v>87</v>
      </c>
      <c r="J2387" s="77">
        <v>2</v>
      </c>
      <c r="K2387" s="92"/>
    </row>
    <row r="2388" spans="1:11" ht="20" x14ac:dyDescent="0.25">
      <c r="A2388" s="14" t="s">
        <v>1505</v>
      </c>
      <c r="B2388" s="14" t="s">
        <v>5855</v>
      </c>
      <c r="C2388" s="14" t="s">
        <v>5873</v>
      </c>
      <c r="D2388" s="16">
        <v>45673</v>
      </c>
      <c r="E2388" s="16">
        <v>45688</v>
      </c>
      <c r="F2388" s="14" t="s">
        <v>5869</v>
      </c>
      <c r="G2388" s="14" t="s">
        <v>5870</v>
      </c>
      <c r="H2388" s="14" t="s">
        <v>5871</v>
      </c>
      <c r="I2388" s="15">
        <v>103</v>
      </c>
      <c r="J2388" s="77">
        <v>2</v>
      </c>
      <c r="K2388" s="92"/>
    </row>
    <row r="2389" spans="1:11" ht="20" x14ac:dyDescent="0.25">
      <c r="A2389" s="14" t="s">
        <v>1505</v>
      </c>
      <c r="B2389" s="14" t="s">
        <v>5855</v>
      </c>
      <c r="C2389" s="14" t="s">
        <v>5874</v>
      </c>
      <c r="D2389" s="16">
        <v>45673</v>
      </c>
      <c r="E2389" s="16">
        <v>45688</v>
      </c>
      <c r="F2389" s="14" t="s">
        <v>5875</v>
      </c>
      <c r="G2389" s="14" t="s">
        <v>5870</v>
      </c>
      <c r="H2389" s="14" t="s">
        <v>5871</v>
      </c>
      <c r="I2389" s="15">
        <v>317.39999999999998</v>
      </c>
      <c r="J2389" s="77">
        <v>2</v>
      </c>
      <c r="K2389" s="92"/>
    </row>
    <row r="2390" spans="1:11" ht="20" x14ac:dyDescent="0.25">
      <c r="A2390" s="14" t="s">
        <v>1505</v>
      </c>
      <c r="B2390" s="14" t="s">
        <v>5855</v>
      </c>
      <c r="C2390" s="14" t="s">
        <v>5876</v>
      </c>
      <c r="D2390" s="16">
        <v>45673</v>
      </c>
      <c r="E2390" s="16">
        <v>45688</v>
      </c>
      <c r="F2390" s="14" t="s">
        <v>5863</v>
      </c>
      <c r="G2390" s="14" t="s">
        <v>5407</v>
      </c>
      <c r="H2390" s="14" t="s">
        <v>5408</v>
      </c>
      <c r="I2390" s="15">
        <v>18</v>
      </c>
      <c r="J2390" s="77">
        <v>2</v>
      </c>
      <c r="K2390" s="92"/>
    </row>
    <row r="2391" spans="1:11" ht="20" x14ac:dyDescent="0.25">
      <c r="A2391" s="14" t="s">
        <v>1505</v>
      </c>
      <c r="B2391" s="14" t="s">
        <v>5855</v>
      </c>
      <c r="C2391" s="14" t="s">
        <v>5877</v>
      </c>
      <c r="D2391" s="16">
        <v>45675</v>
      </c>
      <c r="E2391" s="16">
        <v>45688</v>
      </c>
      <c r="F2391" s="14" t="s">
        <v>5863</v>
      </c>
      <c r="G2391" s="14" t="s">
        <v>5407</v>
      </c>
      <c r="H2391" s="14" t="s">
        <v>5408</v>
      </c>
      <c r="I2391" s="15">
        <v>18</v>
      </c>
      <c r="J2391" s="77">
        <v>2</v>
      </c>
      <c r="K2391" s="92"/>
    </row>
    <row r="2392" spans="1:11" ht="20" x14ac:dyDescent="0.25">
      <c r="A2392" s="14" t="s">
        <v>1505</v>
      </c>
      <c r="B2392" s="14" t="s">
        <v>5855</v>
      </c>
      <c r="C2392" s="14" t="s">
        <v>4393</v>
      </c>
      <c r="D2392" s="16">
        <v>45671</v>
      </c>
      <c r="E2392" s="16">
        <v>45688</v>
      </c>
      <c r="F2392" s="14" t="s">
        <v>5863</v>
      </c>
      <c r="G2392" s="14" t="s">
        <v>5407</v>
      </c>
      <c r="H2392" s="14" t="s">
        <v>5408</v>
      </c>
      <c r="I2392" s="15">
        <v>18</v>
      </c>
      <c r="J2392" s="77">
        <v>2</v>
      </c>
      <c r="K2392" s="92"/>
    </row>
    <row r="2393" spans="1:11" ht="20" x14ac:dyDescent="0.25">
      <c r="A2393" s="14" t="s">
        <v>1505</v>
      </c>
      <c r="B2393" s="14" t="s">
        <v>5855</v>
      </c>
      <c r="C2393" s="14" t="s">
        <v>4982</v>
      </c>
      <c r="D2393" s="16">
        <v>45677</v>
      </c>
      <c r="E2393" s="16">
        <v>45688</v>
      </c>
      <c r="F2393" s="14" t="s">
        <v>5878</v>
      </c>
      <c r="G2393" s="14">
        <v>0</v>
      </c>
      <c r="H2393" s="14" t="s">
        <v>5857</v>
      </c>
      <c r="I2393" s="15">
        <v>472.5</v>
      </c>
      <c r="J2393" s="77">
        <v>2</v>
      </c>
      <c r="K2393" s="92"/>
    </row>
    <row r="2394" spans="1:11" ht="20" x14ac:dyDescent="0.25">
      <c r="A2394" s="14" t="s">
        <v>1505</v>
      </c>
      <c r="B2394" s="14" t="s">
        <v>5855</v>
      </c>
      <c r="C2394" s="14" t="s">
        <v>4984</v>
      </c>
      <c r="D2394" s="16">
        <v>45690</v>
      </c>
      <c r="E2394" s="16">
        <v>45688</v>
      </c>
      <c r="F2394" s="14" t="s">
        <v>5879</v>
      </c>
      <c r="G2394" s="14">
        <v>0</v>
      </c>
      <c r="H2394" s="14" t="s">
        <v>5857</v>
      </c>
      <c r="I2394" s="15">
        <v>612.44000000000005</v>
      </c>
      <c r="J2394" s="77">
        <v>2</v>
      </c>
      <c r="K2394" s="92"/>
    </row>
    <row r="2395" spans="1:11" ht="12.5" x14ac:dyDescent="0.25">
      <c r="A2395" s="14" t="s">
        <v>1505</v>
      </c>
      <c r="B2395" s="14" t="s">
        <v>5855</v>
      </c>
      <c r="C2395" s="14" t="s">
        <v>5880</v>
      </c>
      <c r="D2395" s="16">
        <v>45684</v>
      </c>
      <c r="E2395" s="16">
        <v>45688</v>
      </c>
      <c r="F2395" s="14" t="s">
        <v>5881</v>
      </c>
      <c r="G2395" s="14">
        <v>50060091</v>
      </c>
      <c r="H2395" s="14" t="s">
        <v>5882</v>
      </c>
      <c r="I2395" s="15">
        <v>180</v>
      </c>
      <c r="J2395" s="77">
        <v>2</v>
      </c>
      <c r="K2395" s="92"/>
    </row>
    <row r="2396" spans="1:11" ht="12.5" x14ac:dyDescent="0.25">
      <c r="A2396" s="14" t="s">
        <v>1505</v>
      </c>
      <c r="B2396" s="14" t="s">
        <v>5855</v>
      </c>
      <c r="C2396" s="14" t="s">
        <v>5883</v>
      </c>
      <c r="D2396" s="16">
        <v>45684</v>
      </c>
      <c r="E2396" s="16">
        <v>45688</v>
      </c>
      <c r="F2396" s="14" t="s">
        <v>5863</v>
      </c>
      <c r="G2396" s="14">
        <v>52195244</v>
      </c>
      <c r="H2396" s="14" t="s">
        <v>5884</v>
      </c>
      <c r="I2396" s="15">
        <v>20</v>
      </c>
      <c r="J2396" s="77">
        <v>2</v>
      </c>
      <c r="K2396" s="92"/>
    </row>
    <row r="2397" spans="1:11" ht="12.5" x14ac:dyDescent="0.25">
      <c r="A2397" s="14" t="s">
        <v>1505</v>
      </c>
      <c r="B2397" s="14" t="s">
        <v>5855</v>
      </c>
      <c r="C2397" s="14" t="s">
        <v>5007</v>
      </c>
      <c r="D2397" s="16">
        <v>45659</v>
      </c>
      <c r="E2397" s="16">
        <v>45688</v>
      </c>
      <c r="F2397" s="14" t="s">
        <v>5885</v>
      </c>
      <c r="G2397" s="14">
        <v>4786220</v>
      </c>
      <c r="H2397" s="14" t="s">
        <v>5886</v>
      </c>
      <c r="I2397" s="15">
        <v>75.599999999999994</v>
      </c>
      <c r="J2397" s="77">
        <v>2</v>
      </c>
      <c r="K2397" s="92"/>
    </row>
    <row r="2398" spans="1:11" ht="20" x14ac:dyDescent="0.25">
      <c r="A2398" s="14" t="s">
        <v>1505</v>
      </c>
      <c r="B2398" s="14" t="s">
        <v>5855</v>
      </c>
      <c r="C2398" s="14" t="s">
        <v>5887</v>
      </c>
      <c r="D2398" s="16">
        <v>45662</v>
      </c>
      <c r="E2398" s="16">
        <v>45688</v>
      </c>
      <c r="F2398" s="14" t="s">
        <v>5888</v>
      </c>
      <c r="G2398" s="14" t="s">
        <v>5889</v>
      </c>
      <c r="H2398" s="14" t="s">
        <v>5890</v>
      </c>
      <c r="I2398" s="15">
        <v>55.17</v>
      </c>
      <c r="J2398" s="77">
        <v>2</v>
      </c>
      <c r="K2398" s="92"/>
    </row>
    <row r="2399" spans="1:11" ht="12.5" x14ac:dyDescent="0.25">
      <c r="A2399" s="14" t="s">
        <v>1505</v>
      </c>
      <c r="B2399" s="14" t="s">
        <v>5855</v>
      </c>
      <c r="C2399" s="14" t="s">
        <v>5891</v>
      </c>
      <c r="D2399" s="16">
        <v>45669</v>
      </c>
      <c r="E2399" s="16">
        <v>45688</v>
      </c>
      <c r="F2399" s="14" t="s">
        <v>5892</v>
      </c>
      <c r="G2399" s="14">
        <v>205061</v>
      </c>
      <c r="H2399" s="14" t="s">
        <v>5893</v>
      </c>
      <c r="I2399" s="15">
        <v>2459.08</v>
      </c>
      <c r="J2399" s="77">
        <v>2</v>
      </c>
      <c r="K2399" s="92"/>
    </row>
    <row r="2400" spans="1:11" ht="12.5" x14ac:dyDescent="0.25">
      <c r="A2400" s="14" t="s">
        <v>1505</v>
      </c>
      <c r="B2400" s="14" t="s">
        <v>5855</v>
      </c>
      <c r="C2400" s="14" t="s">
        <v>5894</v>
      </c>
      <c r="D2400" s="16">
        <v>45693</v>
      </c>
      <c r="E2400" s="16">
        <v>45688</v>
      </c>
      <c r="F2400" s="14" t="s">
        <v>5895</v>
      </c>
      <c r="G2400" s="14">
        <v>50159445</v>
      </c>
      <c r="H2400" s="14" t="s">
        <v>5896</v>
      </c>
      <c r="I2400" s="15">
        <v>100</v>
      </c>
      <c r="J2400" s="77">
        <v>2</v>
      </c>
      <c r="K2400" s="92"/>
    </row>
    <row r="2401" spans="1:11" ht="12.5" x14ac:dyDescent="0.25">
      <c r="A2401" s="14" t="s">
        <v>1505</v>
      </c>
      <c r="B2401" s="14" t="s">
        <v>5855</v>
      </c>
      <c r="C2401" s="14" t="s">
        <v>3619</v>
      </c>
      <c r="D2401" s="16">
        <v>45710</v>
      </c>
      <c r="E2401" s="16">
        <v>45688</v>
      </c>
      <c r="F2401" s="14" t="s">
        <v>5897</v>
      </c>
      <c r="G2401" s="14">
        <v>19109393</v>
      </c>
      <c r="H2401" s="14" t="s">
        <v>5898</v>
      </c>
      <c r="I2401" s="15">
        <v>462.88</v>
      </c>
      <c r="J2401" s="77">
        <v>2</v>
      </c>
      <c r="K2401" s="92"/>
    </row>
    <row r="2402" spans="1:11" ht="12.5" x14ac:dyDescent="0.25">
      <c r="A2402" s="14" t="s">
        <v>1505</v>
      </c>
      <c r="B2402" s="14" t="s">
        <v>5855</v>
      </c>
      <c r="C2402" s="14" t="s">
        <v>3619</v>
      </c>
      <c r="D2402" s="16">
        <v>45710</v>
      </c>
      <c r="E2402" s="16">
        <v>45762</v>
      </c>
      <c r="F2402" s="14" t="s">
        <v>5897</v>
      </c>
      <c r="G2402" s="14">
        <v>19109393</v>
      </c>
      <c r="H2402" s="14" t="s">
        <v>5898</v>
      </c>
      <c r="I2402" s="15">
        <v>357.51</v>
      </c>
      <c r="J2402" s="77">
        <v>2</v>
      </c>
      <c r="K2402" s="92"/>
    </row>
    <row r="2403" spans="1:11" ht="12.5" x14ac:dyDescent="0.25">
      <c r="A2403" s="14" t="s">
        <v>1505</v>
      </c>
      <c r="B2403" s="14" t="s">
        <v>5855</v>
      </c>
      <c r="C2403" s="14" t="s">
        <v>5899</v>
      </c>
      <c r="D2403" s="16">
        <v>45710</v>
      </c>
      <c r="E2403" s="16">
        <v>45762</v>
      </c>
      <c r="F2403" s="14" t="s">
        <v>5900</v>
      </c>
      <c r="G2403" s="14">
        <v>205061</v>
      </c>
      <c r="H2403" s="14" t="s">
        <v>5893</v>
      </c>
      <c r="I2403" s="15">
        <v>1230.5899999999999</v>
      </c>
      <c r="J2403" s="77">
        <v>2</v>
      </c>
      <c r="K2403" s="92"/>
    </row>
    <row r="2404" spans="1:11" ht="12.5" x14ac:dyDescent="0.25">
      <c r="A2404" s="14" t="s">
        <v>1505</v>
      </c>
      <c r="B2404" s="14" t="s">
        <v>5855</v>
      </c>
      <c r="C2404" s="14" t="s">
        <v>4050</v>
      </c>
      <c r="D2404" s="16">
        <v>45712</v>
      </c>
      <c r="E2404" s="16">
        <v>45762</v>
      </c>
      <c r="F2404" s="14" t="s">
        <v>5901</v>
      </c>
      <c r="G2404" s="14">
        <v>205061</v>
      </c>
      <c r="H2404" s="14" t="s">
        <v>5893</v>
      </c>
      <c r="I2404" s="15">
        <v>1229.1199999999999</v>
      </c>
      <c r="J2404" s="77">
        <v>2</v>
      </c>
      <c r="K2404" s="92"/>
    </row>
    <row r="2405" spans="1:11" ht="12.5" x14ac:dyDescent="0.25">
      <c r="A2405" s="14" t="s">
        <v>1505</v>
      </c>
      <c r="B2405" s="14" t="s">
        <v>5855</v>
      </c>
      <c r="C2405" s="14" t="s">
        <v>5902</v>
      </c>
      <c r="D2405" s="16">
        <v>45713</v>
      </c>
      <c r="E2405" s="16">
        <v>45762</v>
      </c>
      <c r="F2405" s="14" t="s">
        <v>5903</v>
      </c>
      <c r="G2405" s="14">
        <v>50159445</v>
      </c>
      <c r="H2405" s="14" t="s">
        <v>5896</v>
      </c>
      <c r="I2405" s="15">
        <v>200</v>
      </c>
      <c r="J2405" s="77">
        <v>2</v>
      </c>
      <c r="K2405" s="92"/>
    </row>
    <row r="2406" spans="1:11" ht="20" x14ac:dyDescent="0.25">
      <c r="A2406" s="14" t="s">
        <v>1505</v>
      </c>
      <c r="B2406" s="14" t="s">
        <v>5855</v>
      </c>
      <c r="C2406" s="14" t="s">
        <v>4986</v>
      </c>
      <c r="D2406" s="16">
        <v>45712</v>
      </c>
      <c r="E2406" s="16">
        <v>45762</v>
      </c>
      <c r="F2406" s="14" t="s">
        <v>5904</v>
      </c>
      <c r="G2406" s="14">
        <v>0</v>
      </c>
      <c r="H2406" s="14" t="s">
        <v>5857</v>
      </c>
      <c r="I2406" s="15">
        <v>853.62</v>
      </c>
      <c r="J2406" s="77">
        <v>2</v>
      </c>
      <c r="K2406" s="92"/>
    </row>
    <row r="2407" spans="1:11" ht="12.5" x14ac:dyDescent="0.25">
      <c r="A2407" s="14" t="s">
        <v>1505</v>
      </c>
      <c r="B2407" s="14" t="s">
        <v>5855</v>
      </c>
      <c r="C2407" s="14" t="s">
        <v>5905</v>
      </c>
      <c r="D2407" s="16">
        <v>45708</v>
      </c>
      <c r="E2407" s="16">
        <v>45762</v>
      </c>
      <c r="F2407" s="14" t="s">
        <v>5906</v>
      </c>
      <c r="G2407" s="14">
        <v>50371401</v>
      </c>
      <c r="H2407" s="14" t="s">
        <v>5907</v>
      </c>
      <c r="I2407" s="15">
        <v>45</v>
      </c>
      <c r="J2407" s="77">
        <v>2</v>
      </c>
      <c r="K2407" s="92"/>
    </row>
    <row r="2408" spans="1:11" ht="12.5" x14ac:dyDescent="0.25">
      <c r="A2408" s="14" t="s">
        <v>1505</v>
      </c>
      <c r="B2408" s="14" t="s">
        <v>5855</v>
      </c>
      <c r="C2408" s="14" t="s">
        <v>5908</v>
      </c>
      <c r="D2408" s="16">
        <v>45799</v>
      </c>
      <c r="E2408" s="16">
        <v>45762</v>
      </c>
      <c r="F2408" s="14" t="s">
        <v>5906</v>
      </c>
      <c r="G2408" s="14">
        <v>50371401</v>
      </c>
      <c r="H2408" s="14" t="s">
        <v>5907</v>
      </c>
      <c r="I2408" s="15">
        <v>45</v>
      </c>
      <c r="J2408" s="77">
        <v>2</v>
      </c>
      <c r="K2408" s="92"/>
    </row>
    <row r="2409" spans="1:11" ht="12.5" x14ac:dyDescent="0.25">
      <c r="A2409" s="14" t="s">
        <v>1505</v>
      </c>
      <c r="B2409" s="14" t="s">
        <v>5855</v>
      </c>
      <c r="C2409" s="14" t="s">
        <v>5909</v>
      </c>
      <c r="D2409" s="16">
        <v>45706</v>
      </c>
      <c r="E2409" s="16">
        <v>45762</v>
      </c>
      <c r="F2409" s="14" t="s">
        <v>5910</v>
      </c>
      <c r="G2409" s="14">
        <v>50967932</v>
      </c>
      <c r="H2409" s="14" t="s">
        <v>5911</v>
      </c>
      <c r="I2409" s="15">
        <v>270</v>
      </c>
      <c r="J2409" s="77">
        <v>2</v>
      </c>
      <c r="K2409" s="92"/>
    </row>
    <row r="2410" spans="1:11" ht="12.5" x14ac:dyDescent="0.25">
      <c r="A2410" s="14" t="s">
        <v>1505</v>
      </c>
      <c r="B2410" s="14" t="s">
        <v>5855</v>
      </c>
      <c r="C2410" s="14" t="s">
        <v>5912</v>
      </c>
      <c r="D2410" s="16">
        <v>45714</v>
      </c>
      <c r="E2410" s="16">
        <v>45762</v>
      </c>
      <c r="F2410" s="14" t="s">
        <v>223</v>
      </c>
      <c r="G2410" s="14">
        <v>36675351</v>
      </c>
      <c r="H2410" s="14" t="s">
        <v>5913</v>
      </c>
      <c r="I2410" s="15">
        <v>34</v>
      </c>
      <c r="J2410" s="77">
        <v>2</v>
      </c>
      <c r="K2410" s="92"/>
    </row>
    <row r="2411" spans="1:11" ht="12.5" x14ac:dyDescent="0.25">
      <c r="A2411" s="14" t="s">
        <v>1505</v>
      </c>
      <c r="B2411" s="14" t="s">
        <v>5855</v>
      </c>
      <c r="C2411" s="14">
        <v>63000027</v>
      </c>
      <c r="D2411" s="16">
        <v>45709</v>
      </c>
      <c r="E2411" s="16">
        <v>45762</v>
      </c>
      <c r="F2411" s="14" t="s">
        <v>5914</v>
      </c>
      <c r="G2411" s="14">
        <v>50967932</v>
      </c>
      <c r="H2411" s="14" t="s">
        <v>5911</v>
      </c>
      <c r="I2411" s="15">
        <v>90</v>
      </c>
      <c r="J2411" s="77">
        <v>2</v>
      </c>
      <c r="K2411" s="92"/>
    </row>
    <row r="2412" spans="1:11" ht="12.5" x14ac:dyDescent="0.25">
      <c r="A2412" s="14" t="s">
        <v>1505</v>
      </c>
      <c r="B2412" s="14" t="s">
        <v>5855</v>
      </c>
      <c r="C2412" s="14" t="s">
        <v>3897</v>
      </c>
      <c r="D2412" s="16">
        <v>45729</v>
      </c>
      <c r="E2412" s="16">
        <v>45762</v>
      </c>
      <c r="F2412" s="14" t="s">
        <v>5915</v>
      </c>
      <c r="G2412" s="14">
        <v>19109393</v>
      </c>
      <c r="H2412" s="14" t="s">
        <v>5898</v>
      </c>
      <c r="I2412" s="15">
        <v>820.07</v>
      </c>
      <c r="J2412" s="77">
        <v>2</v>
      </c>
      <c r="K2412" s="92"/>
    </row>
    <row r="2413" spans="1:11" ht="12.5" x14ac:dyDescent="0.25">
      <c r="A2413" s="14" t="s">
        <v>1505</v>
      </c>
      <c r="B2413" s="14" t="s">
        <v>5855</v>
      </c>
      <c r="C2413" s="14" t="s">
        <v>5916</v>
      </c>
      <c r="D2413" s="16">
        <v>45746</v>
      </c>
      <c r="E2413" s="16">
        <v>45762</v>
      </c>
      <c r="F2413" s="14" t="s">
        <v>5917</v>
      </c>
      <c r="G2413" s="14">
        <v>205061</v>
      </c>
      <c r="H2413" s="14" t="s">
        <v>5893</v>
      </c>
      <c r="I2413" s="15">
        <v>825.09</v>
      </c>
      <c r="J2413" s="77">
        <v>2</v>
      </c>
      <c r="K2413" s="92"/>
    </row>
    <row r="2414" spans="1:11" ht="20" x14ac:dyDescent="0.25">
      <c r="A2414" s="14" t="s">
        <v>1505</v>
      </c>
      <c r="B2414" s="14"/>
      <c r="C2414" s="14"/>
      <c r="D2414" s="16"/>
      <c r="E2414" s="16"/>
      <c r="F2414" s="14" t="s">
        <v>5918</v>
      </c>
      <c r="G2414" s="14" t="s">
        <v>5919</v>
      </c>
      <c r="H2414" s="14" t="s">
        <v>5920</v>
      </c>
      <c r="I2414" s="15"/>
      <c r="J2414" s="77">
        <v>2</v>
      </c>
      <c r="K2414" s="92"/>
    </row>
    <row r="2415" spans="1:11" ht="20" x14ac:dyDescent="0.25">
      <c r="A2415" s="14" t="s">
        <v>1505</v>
      </c>
      <c r="B2415" s="14" t="s">
        <v>5921</v>
      </c>
      <c r="C2415" s="14" t="s">
        <v>5922</v>
      </c>
      <c r="D2415" s="16">
        <v>45702</v>
      </c>
      <c r="E2415" s="16">
        <v>45688</v>
      </c>
      <c r="F2415" s="14" t="s">
        <v>5923</v>
      </c>
      <c r="G2415" s="14">
        <v>44156979</v>
      </c>
      <c r="H2415" s="14" t="s">
        <v>5924</v>
      </c>
      <c r="I2415" s="15">
        <v>8.4499999999999993</v>
      </c>
      <c r="J2415" s="77">
        <v>2</v>
      </c>
      <c r="K2415" s="92"/>
    </row>
    <row r="2416" spans="1:11" ht="20" x14ac:dyDescent="0.25">
      <c r="A2416" s="14" t="s">
        <v>1505</v>
      </c>
      <c r="B2416" s="14" t="s">
        <v>5921</v>
      </c>
      <c r="C2416" s="14" t="s">
        <v>5925</v>
      </c>
      <c r="D2416" s="16">
        <v>45694</v>
      </c>
      <c r="E2416" s="16">
        <v>45688</v>
      </c>
      <c r="F2416" s="14" t="s">
        <v>5926</v>
      </c>
      <c r="G2416" s="14">
        <v>36746550</v>
      </c>
      <c r="H2416" s="14" t="s">
        <v>5927</v>
      </c>
      <c r="I2416" s="15">
        <v>150</v>
      </c>
      <c r="J2416" s="77">
        <v>2</v>
      </c>
      <c r="K2416" s="92"/>
    </row>
    <row r="2417" spans="1:11" ht="20" x14ac:dyDescent="0.25">
      <c r="A2417" s="14" t="s">
        <v>1505</v>
      </c>
      <c r="B2417" s="14" t="s">
        <v>5921</v>
      </c>
      <c r="C2417" s="14" t="s">
        <v>5928</v>
      </c>
      <c r="D2417" s="16">
        <v>45680</v>
      </c>
      <c r="E2417" s="16">
        <v>45688</v>
      </c>
      <c r="F2417" s="14" t="s">
        <v>5929</v>
      </c>
      <c r="G2417" s="14">
        <v>44156979</v>
      </c>
      <c r="H2417" s="14" t="s">
        <v>5924</v>
      </c>
      <c r="I2417" s="15">
        <v>79.5</v>
      </c>
      <c r="J2417" s="77">
        <v>2</v>
      </c>
      <c r="K2417" s="92"/>
    </row>
    <row r="2418" spans="1:11" ht="20" x14ac:dyDescent="0.25">
      <c r="A2418" s="14" t="s">
        <v>1505</v>
      </c>
      <c r="B2418" s="14" t="s">
        <v>5921</v>
      </c>
      <c r="C2418" s="14" t="s">
        <v>5930</v>
      </c>
      <c r="D2418" s="16">
        <v>45693</v>
      </c>
      <c r="E2418" s="16">
        <v>45688</v>
      </c>
      <c r="F2418" s="14" t="s">
        <v>5931</v>
      </c>
      <c r="G2418" s="14">
        <v>51665034</v>
      </c>
      <c r="H2418" s="14" t="s">
        <v>5932</v>
      </c>
      <c r="I2418" s="15">
        <v>800</v>
      </c>
      <c r="J2418" s="77">
        <v>2</v>
      </c>
      <c r="K2418" s="92"/>
    </row>
    <row r="2419" spans="1:11" ht="40" x14ac:dyDescent="0.25">
      <c r="A2419" s="14" t="s">
        <v>1505</v>
      </c>
      <c r="B2419" s="14" t="s">
        <v>5921</v>
      </c>
      <c r="C2419" s="14" t="s">
        <v>5933</v>
      </c>
      <c r="D2419" s="16">
        <v>45668</v>
      </c>
      <c r="E2419" s="16">
        <v>45688</v>
      </c>
      <c r="F2419" s="14" t="s">
        <v>5934</v>
      </c>
      <c r="G2419" s="14">
        <v>47089920</v>
      </c>
      <c r="H2419" s="14" t="s">
        <v>5935</v>
      </c>
      <c r="I2419" s="15">
        <v>201</v>
      </c>
      <c r="J2419" s="77">
        <v>2</v>
      </c>
      <c r="K2419" s="92"/>
    </row>
    <row r="2420" spans="1:11" ht="20" x14ac:dyDescent="0.25">
      <c r="A2420" s="14" t="s">
        <v>1505</v>
      </c>
      <c r="B2420" s="14" t="s">
        <v>5921</v>
      </c>
      <c r="C2420" s="14" t="s">
        <v>5936</v>
      </c>
      <c r="D2420" s="16">
        <v>45704</v>
      </c>
      <c r="E2420" s="16">
        <v>45688</v>
      </c>
      <c r="F2420" s="14" t="s">
        <v>5937</v>
      </c>
      <c r="G2420" s="14" t="s">
        <v>5938</v>
      </c>
      <c r="H2420" s="14" t="s">
        <v>5939</v>
      </c>
      <c r="I2420" s="15">
        <v>120</v>
      </c>
      <c r="J2420" s="77">
        <v>2</v>
      </c>
      <c r="K2420" s="92"/>
    </row>
    <row r="2421" spans="1:11" ht="12.5" x14ac:dyDescent="0.25">
      <c r="A2421" s="14" t="s">
        <v>1505</v>
      </c>
      <c r="B2421" s="14" t="s">
        <v>5921</v>
      </c>
      <c r="C2421" s="14" t="s">
        <v>5940</v>
      </c>
      <c r="D2421" s="16">
        <v>45709</v>
      </c>
      <c r="E2421" s="16">
        <v>45688</v>
      </c>
      <c r="F2421" s="14" t="s">
        <v>5941</v>
      </c>
      <c r="G2421" s="14">
        <v>46651021</v>
      </c>
      <c r="H2421" s="14" t="s">
        <v>1604</v>
      </c>
      <c r="I2421" s="15">
        <v>28</v>
      </c>
      <c r="J2421" s="77">
        <v>2</v>
      </c>
      <c r="K2421" s="92"/>
    </row>
    <row r="2422" spans="1:11" ht="30" x14ac:dyDescent="0.25">
      <c r="A2422" s="14" t="s">
        <v>1505</v>
      </c>
      <c r="B2422" s="14" t="s">
        <v>5921</v>
      </c>
      <c r="C2422" s="14" t="s">
        <v>5942</v>
      </c>
      <c r="D2422" s="16">
        <v>45702</v>
      </c>
      <c r="E2422" s="16">
        <v>45688</v>
      </c>
      <c r="F2422" s="14" t="s">
        <v>5943</v>
      </c>
      <c r="G2422" s="14">
        <v>54991234</v>
      </c>
      <c r="H2422" s="14" t="s">
        <v>5944</v>
      </c>
      <c r="I2422" s="15">
        <v>55.6</v>
      </c>
      <c r="J2422" s="77">
        <v>2</v>
      </c>
      <c r="K2422" s="92"/>
    </row>
    <row r="2423" spans="1:11" ht="40" x14ac:dyDescent="0.25">
      <c r="A2423" s="14" t="s">
        <v>1505</v>
      </c>
      <c r="B2423" s="14" t="s">
        <v>5921</v>
      </c>
      <c r="C2423" s="14" t="s">
        <v>5945</v>
      </c>
      <c r="D2423" s="16">
        <v>45708</v>
      </c>
      <c r="E2423" s="16">
        <v>45688</v>
      </c>
      <c r="F2423" s="14" t="s">
        <v>5946</v>
      </c>
      <c r="G2423" s="14">
        <v>52396720</v>
      </c>
      <c r="H2423" s="14" t="s">
        <v>5947</v>
      </c>
      <c r="I2423" s="15">
        <v>4.5</v>
      </c>
      <c r="J2423" s="77">
        <v>2</v>
      </c>
      <c r="K2423" s="92"/>
    </row>
    <row r="2424" spans="1:11" ht="40" x14ac:dyDescent="0.25">
      <c r="A2424" s="14" t="s">
        <v>1505</v>
      </c>
      <c r="B2424" s="14" t="s">
        <v>5921</v>
      </c>
      <c r="C2424" s="14" t="s">
        <v>5948</v>
      </c>
      <c r="D2424" s="16">
        <v>45698</v>
      </c>
      <c r="E2424" s="16">
        <v>45688</v>
      </c>
      <c r="F2424" s="14" t="s">
        <v>5949</v>
      </c>
      <c r="G2424" s="14" t="s">
        <v>5938</v>
      </c>
      <c r="H2424" s="14" t="s">
        <v>5950</v>
      </c>
      <c r="I2424" s="15">
        <v>319.32</v>
      </c>
      <c r="J2424" s="77">
        <v>2</v>
      </c>
      <c r="K2424" s="92"/>
    </row>
    <row r="2425" spans="1:11" ht="40" x14ac:dyDescent="0.25">
      <c r="A2425" s="14" t="s">
        <v>1505</v>
      </c>
      <c r="B2425" s="14" t="s">
        <v>5921</v>
      </c>
      <c r="C2425" s="14" t="s">
        <v>5951</v>
      </c>
      <c r="D2425" s="16">
        <v>45698</v>
      </c>
      <c r="E2425" s="16">
        <v>45688</v>
      </c>
      <c r="F2425" s="14" t="s">
        <v>5952</v>
      </c>
      <c r="G2425" s="14" t="s">
        <v>5938</v>
      </c>
      <c r="H2425" s="14" t="s">
        <v>5950</v>
      </c>
      <c r="I2425" s="15">
        <v>4.32</v>
      </c>
      <c r="J2425" s="77">
        <v>2</v>
      </c>
      <c r="K2425" s="92"/>
    </row>
    <row r="2426" spans="1:11" ht="40" x14ac:dyDescent="0.25">
      <c r="A2426" s="14" t="s">
        <v>1505</v>
      </c>
      <c r="B2426" s="14" t="s">
        <v>5921</v>
      </c>
      <c r="C2426" s="14" t="s">
        <v>5953</v>
      </c>
      <c r="D2426" s="16">
        <v>45698</v>
      </c>
      <c r="E2426" s="16">
        <v>45688</v>
      </c>
      <c r="F2426" s="14" t="s">
        <v>5954</v>
      </c>
      <c r="G2426" s="14" t="s">
        <v>5938</v>
      </c>
      <c r="H2426" s="14" t="s">
        <v>5950</v>
      </c>
      <c r="I2426" s="15">
        <v>12.98</v>
      </c>
      <c r="J2426" s="77">
        <v>2</v>
      </c>
      <c r="K2426" s="92"/>
    </row>
    <row r="2427" spans="1:11" ht="40" x14ac:dyDescent="0.25">
      <c r="A2427" s="14" t="s">
        <v>1505</v>
      </c>
      <c r="B2427" s="14" t="s">
        <v>5921</v>
      </c>
      <c r="C2427" s="14" t="s">
        <v>5955</v>
      </c>
      <c r="D2427" s="16">
        <v>45698</v>
      </c>
      <c r="E2427" s="16">
        <v>45688</v>
      </c>
      <c r="F2427" s="14" t="s">
        <v>5956</v>
      </c>
      <c r="G2427" s="14" t="s">
        <v>5938</v>
      </c>
      <c r="H2427" s="14" t="s">
        <v>5950</v>
      </c>
      <c r="I2427" s="15">
        <v>16.27</v>
      </c>
      <c r="J2427" s="77">
        <v>2</v>
      </c>
      <c r="K2427" s="92"/>
    </row>
    <row r="2428" spans="1:11" ht="40" x14ac:dyDescent="0.25">
      <c r="A2428" s="14" t="s">
        <v>1505</v>
      </c>
      <c r="B2428" s="14" t="s">
        <v>5921</v>
      </c>
      <c r="C2428" s="14" t="s">
        <v>5957</v>
      </c>
      <c r="D2428" s="16">
        <v>45698</v>
      </c>
      <c r="E2428" s="16">
        <v>45688</v>
      </c>
      <c r="F2428" s="14" t="s">
        <v>5958</v>
      </c>
      <c r="G2428" s="14" t="s">
        <v>5938</v>
      </c>
      <c r="H2428" s="14" t="s">
        <v>5950</v>
      </c>
      <c r="I2428" s="15">
        <v>7.52</v>
      </c>
      <c r="J2428" s="77">
        <v>2</v>
      </c>
      <c r="K2428" s="92"/>
    </row>
    <row r="2429" spans="1:11" ht="40" x14ac:dyDescent="0.25">
      <c r="A2429" s="14" t="s">
        <v>1505</v>
      </c>
      <c r="B2429" s="14" t="s">
        <v>5921</v>
      </c>
      <c r="C2429" s="14" t="s">
        <v>5959</v>
      </c>
      <c r="D2429" s="16">
        <v>45709</v>
      </c>
      <c r="E2429" s="16">
        <v>45688</v>
      </c>
      <c r="F2429" s="14" t="s">
        <v>5960</v>
      </c>
      <c r="G2429" s="14" t="s">
        <v>5938</v>
      </c>
      <c r="H2429" s="14" t="s">
        <v>5950</v>
      </c>
      <c r="I2429" s="15">
        <v>656.8</v>
      </c>
      <c r="J2429" s="77">
        <v>2</v>
      </c>
      <c r="K2429" s="92"/>
    </row>
    <row r="2430" spans="1:11" ht="40" x14ac:dyDescent="0.25">
      <c r="A2430" s="14" t="s">
        <v>1505</v>
      </c>
      <c r="B2430" s="14" t="s">
        <v>5921</v>
      </c>
      <c r="C2430" s="14" t="s">
        <v>5961</v>
      </c>
      <c r="D2430" s="16">
        <v>45709</v>
      </c>
      <c r="E2430" s="16">
        <v>45688</v>
      </c>
      <c r="F2430" s="14" t="s">
        <v>5962</v>
      </c>
      <c r="G2430" s="14" t="s">
        <v>5938</v>
      </c>
      <c r="H2430" s="14" t="s">
        <v>5950</v>
      </c>
      <c r="I2430" s="15">
        <v>12.98</v>
      </c>
      <c r="J2430" s="77">
        <v>2</v>
      </c>
      <c r="K2430" s="92"/>
    </row>
    <row r="2431" spans="1:11" ht="40" x14ac:dyDescent="0.25">
      <c r="A2431" s="14" t="s">
        <v>1505</v>
      </c>
      <c r="B2431" s="14" t="s">
        <v>5921</v>
      </c>
      <c r="C2431" s="14" t="s">
        <v>5963</v>
      </c>
      <c r="D2431" s="16">
        <v>45709</v>
      </c>
      <c r="E2431" s="16">
        <v>45688</v>
      </c>
      <c r="F2431" s="14" t="s">
        <v>5964</v>
      </c>
      <c r="G2431" s="14" t="s">
        <v>5938</v>
      </c>
      <c r="H2431" s="14" t="s">
        <v>5950</v>
      </c>
      <c r="I2431" s="15">
        <v>7.6</v>
      </c>
      <c r="J2431" s="77">
        <v>2</v>
      </c>
      <c r="K2431" s="92"/>
    </row>
    <row r="2432" spans="1:11" ht="40" x14ac:dyDescent="0.25">
      <c r="A2432" s="14" t="s">
        <v>1505</v>
      </c>
      <c r="B2432" s="14" t="s">
        <v>5921</v>
      </c>
      <c r="C2432" s="14" t="s">
        <v>5965</v>
      </c>
      <c r="D2432" s="16">
        <v>45708</v>
      </c>
      <c r="E2432" s="16">
        <v>45688</v>
      </c>
      <c r="F2432" s="14" t="s">
        <v>5966</v>
      </c>
      <c r="G2432" s="14">
        <v>44667345</v>
      </c>
      <c r="H2432" s="14" t="s">
        <v>5967</v>
      </c>
      <c r="I2432" s="15">
        <v>15</v>
      </c>
      <c r="J2432" s="77">
        <v>2</v>
      </c>
      <c r="K2432" s="92"/>
    </row>
    <row r="2433" spans="1:11" ht="40" x14ac:dyDescent="0.25">
      <c r="A2433" s="14" t="s">
        <v>1505</v>
      </c>
      <c r="B2433" s="14" t="s">
        <v>5921</v>
      </c>
      <c r="C2433" s="14" t="s">
        <v>5968</v>
      </c>
      <c r="D2433" s="16">
        <v>45708</v>
      </c>
      <c r="E2433" s="16">
        <v>45688</v>
      </c>
      <c r="F2433" s="14" t="s">
        <v>5969</v>
      </c>
      <c r="G2433" s="14">
        <v>44667345</v>
      </c>
      <c r="H2433" s="14" t="s">
        <v>5967</v>
      </c>
      <c r="I2433" s="15">
        <v>15</v>
      </c>
      <c r="J2433" s="77">
        <v>2</v>
      </c>
      <c r="K2433" s="92"/>
    </row>
    <row r="2434" spans="1:11" ht="30" x14ac:dyDescent="0.25">
      <c r="A2434" s="14" t="s">
        <v>1505</v>
      </c>
      <c r="B2434" s="14" t="s">
        <v>5921</v>
      </c>
      <c r="C2434" s="14" t="s">
        <v>5938</v>
      </c>
      <c r="D2434" s="16">
        <v>45727</v>
      </c>
      <c r="E2434" s="16">
        <v>45688</v>
      </c>
      <c r="F2434" s="14" t="s">
        <v>5970</v>
      </c>
      <c r="G2434" s="14" t="s">
        <v>5938</v>
      </c>
      <c r="H2434" s="14" t="s">
        <v>3170</v>
      </c>
      <c r="I2434" s="15">
        <v>105</v>
      </c>
      <c r="J2434" s="77">
        <v>2</v>
      </c>
      <c r="K2434" s="92"/>
    </row>
    <row r="2435" spans="1:11" ht="20" x14ac:dyDescent="0.25">
      <c r="A2435" s="14" t="s">
        <v>1505</v>
      </c>
      <c r="B2435" s="14" t="s">
        <v>5921</v>
      </c>
      <c r="C2435" s="14" t="s">
        <v>5938</v>
      </c>
      <c r="D2435" s="16">
        <v>45731</v>
      </c>
      <c r="E2435" s="16">
        <v>45688</v>
      </c>
      <c r="F2435" s="14" t="s">
        <v>5971</v>
      </c>
      <c r="G2435" s="14" t="s">
        <v>5938</v>
      </c>
      <c r="H2435" s="14" t="s">
        <v>5972</v>
      </c>
      <c r="I2435" s="15">
        <v>80</v>
      </c>
      <c r="J2435" s="77">
        <v>2</v>
      </c>
      <c r="K2435" s="92"/>
    </row>
    <row r="2436" spans="1:11" ht="12.5" x14ac:dyDescent="0.25">
      <c r="A2436" s="14" t="s">
        <v>1505</v>
      </c>
      <c r="B2436" s="14" t="s">
        <v>5921</v>
      </c>
      <c r="C2436" s="14" t="s">
        <v>5973</v>
      </c>
      <c r="D2436" s="16">
        <v>45733</v>
      </c>
      <c r="E2436" s="16">
        <v>45688</v>
      </c>
      <c r="F2436" s="14" t="s">
        <v>5974</v>
      </c>
      <c r="G2436" s="14">
        <v>51665034</v>
      </c>
      <c r="H2436" s="14" t="s">
        <v>5932</v>
      </c>
      <c r="I2436" s="15">
        <v>1000</v>
      </c>
      <c r="J2436" s="77">
        <v>2</v>
      </c>
      <c r="K2436" s="92"/>
    </row>
    <row r="2437" spans="1:11" ht="30" x14ac:dyDescent="0.25">
      <c r="A2437" s="14" t="s">
        <v>1505</v>
      </c>
      <c r="B2437" s="14" t="s">
        <v>5921</v>
      </c>
      <c r="C2437" s="14" t="s">
        <v>5975</v>
      </c>
      <c r="D2437" s="16">
        <v>45734</v>
      </c>
      <c r="E2437" s="16">
        <v>45688</v>
      </c>
      <c r="F2437" s="14" t="s">
        <v>5976</v>
      </c>
      <c r="G2437" s="14">
        <v>47449128</v>
      </c>
      <c r="H2437" s="14" t="s">
        <v>5977</v>
      </c>
      <c r="I2437" s="15">
        <v>338.5</v>
      </c>
      <c r="J2437" s="77">
        <v>2</v>
      </c>
      <c r="K2437" s="92"/>
    </row>
    <row r="2438" spans="1:11" ht="40" x14ac:dyDescent="0.25">
      <c r="A2438" s="14" t="s">
        <v>1505</v>
      </c>
      <c r="B2438" s="14" t="s">
        <v>5921</v>
      </c>
      <c r="C2438" s="14" t="s">
        <v>5978</v>
      </c>
      <c r="D2438" s="16">
        <v>45732</v>
      </c>
      <c r="E2438" s="16">
        <v>45688</v>
      </c>
      <c r="F2438" s="14" t="s">
        <v>5979</v>
      </c>
      <c r="G2438" s="14">
        <v>47089920</v>
      </c>
      <c r="H2438" s="14" t="s">
        <v>5935</v>
      </c>
      <c r="I2438" s="15">
        <v>70.5</v>
      </c>
      <c r="J2438" s="77">
        <v>2</v>
      </c>
      <c r="K2438" s="92"/>
    </row>
    <row r="2439" spans="1:11" ht="20" x14ac:dyDescent="0.25">
      <c r="A2439" s="14" t="s">
        <v>1505</v>
      </c>
      <c r="B2439" s="14" t="s">
        <v>5921</v>
      </c>
      <c r="C2439" s="14" t="s">
        <v>5980</v>
      </c>
      <c r="D2439" s="16">
        <v>45728</v>
      </c>
      <c r="E2439" s="16">
        <v>45688</v>
      </c>
      <c r="F2439" s="14" t="s">
        <v>5981</v>
      </c>
      <c r="G2439" s="14">
        <v>36768782</v>
      </c>
      <c r="H2439" s="14" t="s">
        <v>3576</v>
      </c>
      <c r="I2439" s="15">
        <v>234.68</v>
      </c>
      <c r="J2439" s="77">
        <v>2</v>
      </c>
      <c r="K2439" s="92"/>
    </row>
    <row r="2440" spans="1:11" ht="12.5" x14ac:dyDescent="0.25">
      <c r="A2440" s="14" t="s">
        <v>1505</v>
      </c>
      <c r="B2440" s="14" t="s">
        <v>5921</v>
      </c>
      <c r="C2440" s="14" t="s">
        <v>5982</v>
      </c>
      <c r="D2440" s="16">
        <v>45726</v>
      </c>
      <c r="E2440" s="16">
        <v>45688</v>
      </c>
      <c r="F2440" s="14" t="s">
        <v>5983</v>
      </c>
      <c r="G2440" s="14">
        <v>4032500733</v>
      </c>
      <c r="H2440" s="14" t="s">
        <v>5984</v>
      </c>
      <c r="I2440" s="15">
        <v>97.9</v>
      </c>
      <c r="J2440" s="77">
        <v>2</v>
      </c>
      <c r="K2440" s="92"/>
    </row>
    <row r="2441" spans="1:11" ht="50" x14ac:dyDescent="0.25">
      <c r="A2441" s="14" t="s">
        <v>1505</v>
      </c>
      <c r="B2441" s="14" t="s">
        <v>5921</v>
      </c>
      <c r="C2441" s="14" t="s">
        <v>5985</v>
      </c>
      <c r="D2441" s="16">
        <v>45728</v>
      </c>
      <c r="E2441" s="16">
        <v>45688</v>
      </c>
      <c r="F2441" s="14" t="s">
        <v>5986</v>
      </c>
      <c r="G2441" s="14">
        <v>47089920</v>
      </c>
      <c r="H2441" s="14" t="s">
        <v>5935</v>
      </c>
      <c r="I2441" s="15">
        <v>268</v>
      </c>
      <c r="J2441" s="77">
        <v>2</v>
      </c>
      <c r="K2441" s="92"/>
    </row>
    <row r="2442" spans="1:11" ht="40" x14ac:dyDescent="0.25">
      <c r="A2442" s="14" t="s">
        <v>1505</v>
      </c>
      <c r="B2442" s="14" t="s">
        <v>5921</v>
      </c>
      <c r="C2442" s="14" t="s">
        <v>3432</v>
      </c>
      <c r="D2442" s="16">
        <v>45747</v>
      </c>
      <c r="E2442" s="16">
        <v>45688</v>
      </c>
      <c r="F2442" s="14" t="s">
        <v>5987</v>
      </c>
      <c r="G2442" s="14">
        <v>47089920</v>
      </c>
      <c r="H2442" s="14" t="s">
        <v>5935</v>
      </c>
      <c r="I2442" s="15">
        <v>201</v>
      </c>
      <c r="J2442" s="77">
        <v>2</v>
      </c>
      <c r="K2442" s="92"/>
    </row>
    <row r="2443" spans="1:11" ht="30" x14ac:dyDescent="0.25">
      <c r="A2443" s="14" t="s">
        <v>1505</v>
      </c>
      <c r="B2443" s="14" t="s">
        <v>5921</v>
      </c>
      <c r="C2443" s="14" t="s">
        <v>5988</v>
      </c>
      <c r="D2443" s="16">
        <v>45723</v>
      </c>
      <c r="E2443" s="16">
        <v>45688</v>
      </c>
      <c r="F2443" s="14" t="s">
        <v>5989</v>
      </c>
      <c r="G2443" s="14">
        <v>30848521</v>
      </c>
      <c r="H2443" s="14" t="s">
        <v>5990</v>
      </c>
      <c r="I2443" s="15">
        <v>450</v>
      </c>
      <c r="J2443" s="77">
        <v>2</v>
      </c>
      <c r="K2443" s="92"/>
    </row>
    <row r="2444" spans="1:11" ht="30" x14ac:dyDescent="0.25">
      <c r="A2444" s="14" t="s">
        <v>1505</v>
      </c>
      <c r="B2444" s="14" t="s">
        <v>5921</v>
      </c>
      <c r="C2444" s="14" t="s">
        <v>5991</v>
      </c>
      <c r="D2444" s="16">
        <v>45753</v>
      </c>
      <c r="E2444" s="16">
        <v>45688</v>
      </c>
      <c r="F2444" s="14" t="s">
        <v>5992</v>
      </c>
      <c r="G2444" s="14" t="s">
        <v>5938</v>
      </c>
      <c r="H2444" s="14" t="s">
        <v>5993</v>
      </c>
      <c r="I2444" s="15">
        <v>139.58000000000001</v>
      </c>
      <c r="J2444" s="77">
        <v>2</v>
      </c>
      <c r="K2444" s="92"/>
    </row>
    <row r="2445" spans="1:11" ht="30" x14ac:dyDescent="0.25">
      <c r="A2445" s="14" t="s">
        <v>1505</v>
      </c>
      <c r="B2445" s="14" t="s">
        <v>5921</v>
      </c>
      <c r="C2445" s="14" t="s">
        <v>5991</v>
      </c>
      <c r="D2445" s="16">
        <v>45753</v>
      </c>
      <c r="E2445" s="16">
        <v>45789</v>
      </c>
      <c r="F2445" s="14" t="s">
        <v>5992</v>
      </c>
      <c r="G2445" s="14" t="s">
        <v>5938</v>
      </c>
      <c r="H2445" s="14" t="s">
        <v>5993</v>
      </c>
      <c r="I2445" s="15">
        <v>10.42</v>
      </c>
      <c r="J2445" s="77">
        <v>2</v>
      </c>
      <c r="K2445" s="92"/>
    </row>
    <row r="2446" spans="1:11" ht="40" x14ac:dyDescent="0.25">
      <c r="A2446" s="14" t="s">
        <v>1505</v>
      </c>
      <c r="B2446" s="14" t="s">
        <v>5921</v>
      </c>
      <c r="C2446" s="14" t="s">
        <v>5994</v>
      </c>
      <c r="D2446" s="16">
        <v>45757</v>
      </c>
      <c r="E2446" s="16">
        <v>45789</v>
      </c>
      <c r="F2446" s="14" t="s">
        <v>5995</v>
      </c>
      <c r="G2446" s="14" t="s">
        <v>5938</v>
      </c>
      <c r="H2446" s="14" t="s">
        <v>5993</v>
      </c>
      <c r="I2446" s="15">
        <v>350</v>
      </c>
      <c r="J2446" s="77">
        <v>2</v>
      </c>
      <c r="K2446" s="92"/>
    </row>
    <row r="2447" spans="1:11" ht="40" x14ac:dyDescent="0.25">
      <c r="A2447" s="14" t="s">
        <v>1505</v>
      </c>
      <c r="B2447" s="14" t="s">
        <v>5921</v>
      </c>
      <c r="C2447" s="14" t="s">
        <v>5996</v>
      </c>
      <c r="D2447" s="16">
        <v>45757</v>
      </c>
      <c r="E2447" s="16">
        <v>45789</v>
      </c>
      <c r="F2447" s="14" t="s">
        <v>5997</v>
      </c>
      <c r="G2447" s="14">
        <v>47449128</v>
      </c>
      <c r="H2447" s="14" t="s">
        <v>5977</v>
      </c>
      <c r="I2447" s="15">
        <v>380</v>
      </c>
      <c r="J2447" s="77">
        <v>2</v>
      </c>
      <c r="K2447" s="92"/>
    </row>
    <row r="2448" spans="1:11" ht="20" x14ac:dyDescent="0.25">
      <c r="A2448" s="14" t="s">
        <v>1505</v>
      </c>
      <c r="B2448" s="14" t="s">
        <v>5921</v>
      </c>
      <c r="C2448" s="14" t="s">
        <v>5998</v>
      </c>
      <c r="D2448" s="16">
        <v>45758</v>
      </c>
      <c r="E2448" s="16">
        <v>45789</v>
      </c>
      <c r="F2448" s="14" t="s">
        <v>5999</v>
      </c>
      <c r="G2448" s="14">
        <v>36746550</v>
      </c>
      <c r="H2448" s="14" t="s">
        <v>5927</v>
      </c>
      <c r="I2448" s="15">
        <v>60</v>
      </c>
      <c r="J2448" s="77">
        <v>2</v>
      </c>
      <c r="K2448" s="92"/>
    </row>
    <row r="2449" spans="1:11" ht="30" x14ac:dyDescent="0.25">
      <c r="A2449" s="14" t="s">
        <v>1505</v>
      </c>
      <c r="B2449" s="14" t="s">
        <v>5921</v>
      </c>
      <c r="C2449" s="14" t="s">
        <v>6000</v>
      </c>
      <c r="D2449" s="16">
        <v>45748</v>
      </c>
      <c r="E2449" s="16">
        <v>45789</v>
      </c>
      <c r="F2449" s="14" t="s">
        <v>6001</v>
      </c>
      <c r="G2449" s="14">
        <v>30848521</v>
      </c>
      <c r="H2449" s="14" t="s">
        <v>5990</v>
      </c>
      <c r="I2449" s="15">
        <v>502.5</v>
      </c>
      <c r="J2449" s="77">
        <v>2</v>
      </c>
      <c r="K2449" s="92"/>
    </row>
    <row r="2450" spans="1:11" ht="30" x14ac:dyDescent="0.25">
      <c r="A2450" s="14" t="s">
        <v>1505</v>
      </c>
      <c r="B2450" s="14" t="s">
        <v>5921</v>
      </c>
      <c r="C2450" s="14" t="s">
        <v>5938</v>
      </c>
      <c r="D2450" s="16">
        <v>45761</v>
      </c>
      <c r="E2450" s="16">
        <v>45789</v>
      </c>
      <c r="F2450" s="14" t="s">
        <v>6002</v>
      </c>
      <c r="G2450" s="14">
        <v>36680397</v>
      </c>
      <c r="H2450" s="14" t="s">
        <v>4676</v>
      </c>
      <c r="I2450" s="15">
        <v>95</v>
      </c>
      <c r="J2450" s="77">
        <v>2</v>
      </c>
      <c r="K2450" s="92"/>
    </row>
    <row r="2451" spans="1:11" ht="30" x14ac:dyDescent="0.25">
      <c r="A2451" s="14" t="s">
        <v>1505</v>
      </c>
      <c r="B2451" s="14" t="s">
        <v>5921</v>
      </c>
      <c r="C2451" s="14" t="s">
        <v>5938</v>
      </c>
      <c r="D2451" s="16">
        <v>45769</v>
      </c>
      <c r="E2451" s="16">
        <v>45789</v>
      </c>
      <c r="F2451" s="14" t="s">
        <v>6003</v>
      </c>
      <c r="G2451" s="14">
        <v>892386</v>
      </c>
      <c r="H2451" s="14" t="s">
        <v>2608</v>
      </c>
      <c r="I2451" s="15">
        <v>120</v>
      </c>
      <c r="J2451" s="77">
        <v>2</v>
      </c>
      <c r="K2451" s="92"/>
    </row>
    <row r="2452" spans="1:11" ht="20" x14ac:dyDescent="0.25">
      <c r="A2452" s="14" t="s">
        <v>1505</v>
      </c>
      <c r="B2452" s="14" t="s">
        <v>5921</v>
      </c>
      <c r="C2452" s="14" t="s">
        <v>6004</v>
      </c>
      <c r="D2452" s="16">
        <v>45848</v>
      </c>
      <c r="E2452" s="16">
        <v>45789</v>
      </c>
      <c r="F2452" s="14" t="s">
        <v>6005</v>
      </c>
      <c r="G2452" s="14">
        <v>44156979</v>
      </c>
      <c r="H2452" s="14" t="s">
        <v>5924</v>
      </c>
      <c r="I2452" s="15">
        <v>63.45</v>
      </c>
      <c r="J2452" s="77">
        <v>2</v>
      </c>
      <c r="K2452" s="92"/>
    </row>
    <row r="2453" spans="1:11" ht="20" x14ac:dyDescent="0.25">
      <c r="A2453" s="14" t="s">
        <v>1505</v>
      </c>
      <c r="B2453" s="14" t="s">
        <v>5921</v>
      </c>
      <c r="C2453" s="14" t="s">
        <v>6006</v>
      </c>
      <c r="D2453" s="16">
        <v>45748</v>
      </c>
      <c r="E2453" s="16">
        <v>45789</v>
      </c>
      <c r="F2453" s="14" t="s">
        <v>5929</v>
      </c>
      <c r="G2453" s="14">
        <v>44156979</v>
      </c>
      <c r="H2453" s="14" t="s">
        <v>5924</v>
      </c>
      <c r="I2453" s="15">
        <v>59.5</v>
      </c>
      <c r="J2453" s="77">
        <v>2</v>
      </c>
      <c r="K2453" s="92"/>
    </row>
    <row r="2454" spans="1:11" ht="12.5" x14ac:dyDescent="0.25">
      <c r="A2454" s="14" t="s">
        <v>1505</v>
      </c>
      <c r="B2454" s="14" t="s">
        <v>5921</v>
      </c>
      <c r="C2454" s="14" t="s">
        <v>6007</v>
      </c>
      <c r="D2454" s="16">
        <v>45812</v>
      </c>
      <c r="E2454" s="16">
        <v>45789</v>
      </c>
      <c r="F2454" s="14" t="s">
        <v>6008</v>
      </c>
      <c r="G2454" s="14">
        <v>36746550</v>
      </c>
      <c r="H2454" s="14" t="s">
        <v>5927</v>
      </c>
      <c r="I2454" s="15">
        <v>98</v>
      </c>
      <c r="J2454" s="77">
        <v>2</v>
      </c>
      <c r="K2454" s="92"/>
    </row>
    <row r="2455" spans="1:11" ht="30" x14ac:dyDescent="0.25">
      <c r="A2455" s="14" t="s">
        <v>1505</v>
      </c>
      <c r="B2455" s="14" t="s">
        <v>5921</v>
      </c>
      <c r="C2455" s="14" t="s">
        <v>5938</v>
      </c>
      <c r="D2455" s="16">
        <v>45789</v>
      </c>
      <c r="E2455" s="16">
        <v>45789</v>
      </c>
      <c r="F2455" s="14" t="s">
        <v>6009</v>
      </c>
      <c r="G2455" s="14" t="s">
        <v>5938</v>
      </c>
      <c r="H2455" s="14" t="s">
        <v>6010</v>
      </c>
      <c r="I2455" s="15">
        <v>75</v>
      </c>
      <c r="J2455" s="77">
        <v>2</v>
      </c>
      <c r="K2455" s="92"/>
    </row>
    <row r="2456" spans="1:11" ht="30" x14ac:dyDescent="0.25">
      <c r="A2456" s="14" t="s">
        <v>1505</v>
      </c>
      <c r="B2456" s="14" t="s">
        <v>5921</v>
      </c>
      <c r="C2456" s="14" t="s">
        <v>6011</v>
      </c>
      <c r="D2456" s="16">
        <v>45817</v>
      </c>
      <c r="E2456" s="16">
        <v>45789</v>
      </c>
      <c r="F2456" s="14" t="s">
        <v>6012</v>
      </c>
      <c r="G2456" s="14" t="s">
        <v>5415</v>
      </c>
      <c r="H2456" s="14" t="s">
        <v>6013</v>
      </c>
      <c r="I2456" s="15">
        <v>120.77</v>
      </c>
      <c r="J2456" s="77">
        <v>2</v>
      </c>
      <c r="K2456" s="92"/>
    </row>
    <row r="2457" spans="1:11" ht="12.5" x14ac:dyDescent="0.25">
      <c r="A2457" s="14" t="s">
        <v>1505</v>
      </c>
      <c r="B2457" s="14" t="s">
        <v>5921</v>
      </c>
      <c r="C2457" s="14" t="s">
        <v>6014</v>
      </c>
      <c r="D2457" s="16">
        <v>45659</v>
      </c>
      <c r="E2457" s="16">
        <v>45789</v>
      </c>
      <c r="F2457" s="14" t="s">
        <v>6015</v>
      </c>
      <c r="G2457" s="14">
        <v>36806463</v>
      </c>
      <c r="H2457" s="14" t="s">
        <v>6016</v>
      </c>
      <c r="I2457" s="15">
        <v>1500</v>
      </c>
      <c r="J2457" s="77">
        <v>2</v>
      </c>
      <c r="K2457" s="92"/>
    </row>
    <row r="2458" spans="1:11" ht="20" x14ac:dyDescent="0.25">
      <c r="A2458" s="14" t="s">
        <v>1505</v>
      </c>
      <c r="B2458" s="14" t="s">
        <v>5921</v>
      </c>
      <c r="C2458" s="14" t="s">
        <v>6017</v>
      </c>
      <c r="D2458" s="16">
        <v>45851</v>
      </c>
      <c r="E2458" s="16">
        <v>45789</v>
      </c>
      <c r="F2458" s="14" t="s">
        <v>5981</v>
      </c>
      <c r="G2458" s="14">
        <v>36768782</v>
      </c>
      <c r="H2458" s="14" t="s">
        <v>3576</v>
      </c>
      <c r="I2458" s="15">
        <v>234.68</v>
      </c>
      <c r="J2458" s="77">
        <v>2</v>
      </c>
      <c r="K2458" s="92"/>
    </row>
    <row r="2459" spans="1:11" ht="30" x14ac:dyDescent="0.25">
      <c r="A2459" s="14" t="s">
        <v>1505</v>
      </c>
      <c r="B2459" s="14" t="s">
        <v>5921</v>
      </c>
      <c r="C2459" s="14" t="s">
        <v>3441</v>
      </c>
      <c r="D2459" s="16">
        <v>45854</v>
      </c>
      <c r="E2459" s="16">
        <v>45789</v>
      </c>
      <c r="F2459" s="14" t="s">
        <v>6018</v>
      </c>
      <c r="G2459" s="14">
        <v>43903843</v>
      </c>
      <c r="H2459" s="14" t="s">
        <v>6019</v>
      </c>
      <c r="I2459" s="15">
        <v>200</v>
      </c>
      <c r="J2459" s="77">
        <v>2</v>
      </c>
      <c r="K2459" s="92"/>
    </row>
    <row r="2460" spans="1:11" ht="20" x14ac:dyDescent="0.25">
      <c r="A2460" s="14" t="s">
        <v>1505</v>
      </c>
      <c r="B2460" s="14" t="s">
        <v>5921</v>
      </c>
      <c r="C2460" s="14" t="s">
        <v>6020</v>
      </c>
      <c r="D2460" s="16">
        <v>45873</v>
      </c>
      <c r="E2460" s="16">
        <v>45789</v>
      </c>
      <c r="F2460" s="14" t="s">
        <v>6021</v>
      </c>
      <c r="G2460" s="14" t="s">
        <v>6022</v>
      </c>
      <c r="H2460" s="14" t="s">
        <v>6023</v>
      </c>
      <c r="I2460" s="15">
        <v>94.9</v>
      </c>
      <c r="J2460" s="77">
        <v>2</v>
      </c>
      <c r="K2460" s="92"/>
    </row>
    <row r="2461" spans="1:11" ht="50" x14ac:dyDescent="0.25">
      <c r="A2461" s="14" t="s">
        <v>1505</v>
      </c>
      <c r="B2461" s="14" t="s">
        <v>5921</v>
      </c>
      <c r="C2461" s="14" t="s">
        <v>6024</v>
      </c>
      <c r="D2461" s="16">
        <v>45810</v>
      </c>
      <c r="E2461" s="16">
        <v>45789</v>
      </c>
      <c r="F2461" s="14" t="s">
        <v>6025</v>
      </c>
      <c r="G2461" s="14" t="s">
        <v>5938</v>
      </c>
      <c r="H2461" s="14" t="s">
        <v>5950</v>
      </c>
      <c r="I2461" s="15">
        <v>219.95</v>
      </c>
      <c r="J2461" s="77">
        <v>2</v>
      </c>
      <c r="K2461" s="92"/>
    </row>
    <row r="2462" spans="1:11" ht="60" x14ac:dyDescent="0.25">
      <c r="A2462" s="14" t="s">
        <v>1505</v>
      </c>
      <c r="B2462" s="14" t="s">
        <v>5921</v>
      </c>
      <c r="C2462" s="14" t="s">
        <v>6026</v>
      </c>
      <c r="D2462" s="16">
        <v>45810</v>
      </c>
      <c r="E2462" s="16">
        <v>45789</v>
      </c>
      <c r="F2462" s="14" t="s">
        <v>6027</v>
      </c>
      <c r="G2462" s="14" t="s">
        <v>5938</v>
      </c>
      <c r="H2462" s="14" t="s">
        <v>5950</v>
      </c>
      <c r="I2462" s="15">
        <v>7.45</v>
      </c>
      <c r="J2462" s="77">
        <v>2</v>
      </c>
      <c r="K2462" s="92"/>
    </row>
    <row r="2463" spans="1:11" ht="60" x14ac:dyDescent="0.25">
      <c r="A2463" s="14" t="s">
        <v>1505</v>
      </c>
      <c r="B2463" s="14" t="s">
        <v>5921</v>
      </c>
      <c r="C2463" s="14" t="s">
        <v>6028</v>
      </c>
      <c r="D2463" s="16">
        <v>45810</v>
      </c>
      <c r="E2463" s="16">
        <v>45789</v>
      </c>
      <c r="F2463" s="14" t="s">
        <v>6027</v>
      </c>
      <c r="G2463" s="14" t="s">
        <v>5938</v>
      </c>
      <c r="H2463" s="14" t="s">
        <v>5950</v>
      </c>
      <c r="I2463" s="15">
        <v>12.98</v>
      </c>
      <c r="J2463" s="77">
        <v>2</v>
      </c>
      <c r="K2463" s="92"/>
    </row>
    <row r="2464" spans="1:11" ht="50" x14ac:dyDescent="0.25">
      <c r="A2464" s="14" t="s">
        <v>1505</v>
      </c>
      <c r="B2464" s="14" t="s">
        <v>5921</v>
      </c>
      <c r="C2464" s="14" t="s">
        <v>6029</v>
      </c>
      <c r="D2464" s="16">
        <v>45824</v>
      </c>
      <c r="E2464" s="16">
        <v>45789</v>
      </c>
      <c r="F2464" s="14" t="s">
        <v>6030</v>
      </c>
      <c r="G2464" s="14" t="s">
        <v>5938</v>
      </c>
      <c r="H2464" s="14" t="s">
        <v>5950</v>
      </c>
      <c r="I2464" s="15">
        <v>347.01</v>
      </c>
      <c r="J2464" s="77">
        <v>2</v>
      </c>
      <c r="K2464" s="92"/>
    </row>
    <row r="2465" spans="1:11" ht="60" x14ac:dyDescent="0.25">
      <c r="A2465" s="14" t="s">
        <v>1505</v>
      </c>
      <c r="B2465" s="14" t="s">
        <v>5921</v>
      </c>
      <c r="C2465" s="14" t="s">
        <v>6031</v>
      </c>
      <c r="D2465" s="16">
        <v>45824</v>
      </c>
      <c r="E2465" s="16">
        <v>45789</v>
      </c>
      <c r="F2465" s="14" t="s">
        <v>6032</v>
      </c>
      <c r="G2465" s="14" t="s">
        <v>5938</v>
      </c>
      <c r="H2465" s="14" t="s">
        <v>5950</v>
      </c>
      <c r="I2465" s="15">
        <v>12.98</v>
      </c>
      <c r="J2465" s="77">
        <v>2</v>
      </c>
      <c r="K2465" s="92"/>
    </row>
    <row r="2466" spans="1:11" ht="30" x14ac:dyDescent="0.25">
      <c r="A2466" s="14" t="s">
        <v>1505</v>
      </c>
      <c r="B2466" s="14" t="s">
        <v>5921</v>
      </c>
      <c r="C2466" s="14" t="s">
        <v>6033</v>
      </c>
      <c r="D2466" s="16">
        <v>45863</v>
      </c>
      <c r="E2466" s="16">
        <v>45789</v>
      </c>
      <c r="F2466" s="14" t="s">
        <v>6034</v>
      </c>
      <c r="G2466" s="14">
        <v>30848521</v>
      </c>
      <c r="H2466" s="14" t="s">
        <v>5990</v>
      </c>
      <c r="I2466" s="15">
        <v>300</v>
      </c>
      <c r="J2466" s="77">
        <v>2</v>
      </c>
      <c r="K2466" s="92"/>
    </row>
    <row r="2467" spans="1:11" ht="20" x14ac:dyDescent="0.25">
      <c r="A2467" s="14" t="s">
        <v>1505</v>
      </c>
      <c r="B2467" s="14" t="s">
        <v>5921</v>
      </c>
      <c r="C2467" s="14" t="s">
        <v>6035</v>
      </c>
      <c r="D2467" s="16">
        <v>45866</v>
      </c>
      <c r="E2467" s="16">
        <v>45789</v>
      </c>
      <c r="F2467" s="14" t="s">
        <v>6036</v>
      </c>
      <c r="G2467" s="14">
        <v>48334880</v>
      </c>
      <c r="H2467" s="14" t="s">
        <v>6037</v>
      </c>
      <c r="I2467" s="15">
        <v>50</v>
      </c>
      <c r="J2467" s="77">
        <v>2</v>
      </c>
      <c r="K2467" s="92"/>
    </row>
    <row r="2468" spans="1:11" ht="20" x14ac:dyDescent="0.25">
      <c r="A2468" s="14" t="s">
        <v>1505</v>
      </c>
      <c r="B2468" s="14" t="s">
        <v>5921</v>
      </c>
      <c r="C2468" s="14" t="s">
        <v>6038</v>
      </c>
      <c r="D2468" s="16">
        <v>45867</v>
      </c>
      <c r="E2468" s="16">
        <v>45789</v>
      </c>
      <c r="F2468" s="14" t="s">
        <v>6039</v>
      </c>
      <c r="G2468" s="14">
        <v>14222990</v>
      </c>
      <c r="H2468" s="14" t="s">
        <v>4192</v>
      </c>
      <c r="I2468" s="15">
        <v>70</v>
      </c>
      <c r="J2468" s="77">
        <v>2</v>
      </c>
      <c r="K2468" s="92"/>
    </row>
    <row r="2469" spans="1:11" ht="12.5" x14ac:dyDescent="0.25">
      <c r="A2469" s="14" t="s">
        <v>1505</v>
      </c>
      <c r="B2469" s="14" t="s">
        <v>5921</v>
      </c>
      <c r="C2469" s="14" t="s">
        <v>6040</v>
      </c>
      <c r="D2469" s="16">
        <v>45871</v>
      </c>
      <c r="E2469" s="16">
        <v>45789</v>
      </c>
      <c r="F2469" s="14" t="s">
        <v>6041</v>
      </c>
      <c r="G2469" s="14">
        <v>51665034</v>
      </c>
      <c r="H2469" s="14" t="s">
        <v>5932</v>
      </c>
      <c r="I2469" s="15">
        <v>515.41</v>
      </c>
      <c r="J2469" s="77">
        <v>2</v>
      </c>
      <c r="K2469" s="92"/>
    </row>
    <row r="2470" spans="1:11" ht="30" x14ac:dyDescent="0.25">
      <c r="A2470" s="14" t="s">
        <v>1505</v>
      </c>
      <c r="B2470" s="14"/>
      <c r="C2470" s="14"/>
      <c r="D2470" s="16"/>
      <c r="E2470" s="16"/>
      <c r="F2470" s="14" t="s">
        <v>6042</v>
      </c>
      <c r="G2470" s="14" t="s">
        <v>6043</v>
      </c>
      <c r="H2470" s="14" t="s">
        <v>6044</v>
      </c>
      <c r="I2470" s="15"/>
      <c r="J2470" s="77">
        <v>2</v>
      </c>
      <c r="K2470" s="92"/>
    </row>
    <row r="2471" spans="1:11" ht="12.5" x14ac:dyDescent="0.25">
      <c r="A2471" s="14" t="s">
        <v>1505</v>
      </c>
      <c r="B2471" s="14" t="s">
        <v>6045</v>
      </c>
      <c r="C2471" s="14" t="s">
        <v>6046</v>
      </c>
      <c r="D2471" s="16">
        <v>45666</v>
      </c>
      <c r="E2471" s="16">
        <v>45713</v>
      </c>
      <c r="F2471" s="14" t="s">
        <v>6047</v>
      </c>
      <c r="G2471" s="14">
        <v>892076</v>
      </c>
      <c r="H2471" s="14" t="s">
        <v>6048</v>
      </c>
      <c r="I2471" s="15">
        <v>756</v>
      </c>
      <c r="J2471" s="77">
        <v>2</v>
      </c>
      <c r="K2471" s="92"/>
    </row>
    <row r="2472" spans="1:11" ht="12.5" x14ac:dyDescent="0.25">
      <c r="A2472" s="14" t="s">
        <v>1505</v>
      </c>
      <c r="B2472" s="14" t="s">
        <v>6045</v>
      </c>
      <c r="C2472" s="14" t="s">
        <v>6046</v>
      </c>
      <c r="D2472" s="16">
        <v>45699</v>
      </c>
      <c r="E2472" s="16">
        <v>45713</v>
      </c>
      <c r="F2472" s="14" t="s">
        <v>6049</v>
      </c>
      <c r="G2472" s="14">
        <v>892076</v>
      </c>
      <c r="H2472" s="14" t="s">
        <v>6048</v>
      </c>
      <c r="I2472" s="15">
        <v>564</v>
      </c>
      <c r="J2472" s="77">
        <v>2</v>
      </c>
      <c r="K2472" s="92"/>
    </row>
    <row r="2473" spans="1:11" ht="12.5" x14ac:dyDescent="0.25">
      <c r="A2473" s="14" t="s">
        <v>1505</v>
      </c>
      <c r="B2473" s="14" t="s">
        <v>6045</v>
      </c>
      <c r="C2473" s="14" t="s">
        <v>6046</v>
      </c>
      <c r="D2473" s="16">
        <v>45700</v>
      </c>
      <c r="E2473" s="16">
        <v>45713</v>
      </c>
      <c r="F2473" s="14" t="s">
        <v>6050</v>
      </c>
      <c r="G2473" s="14">
        <v>892076</v>
      </c>
      <c r="H2473" s="14" t="s">
        <v>6048</v>
      </c>
      <c r="I2473" s="15">
        <v>777</v>
      </c>
      <c r="J2473" s="77">
        <v>2</v>
      </c>
      <c r="K2473" s="92"/>
    </row>
    <row r="2474" spans="1:11" ht="12.5" x14ac:dyDescent="0.25">
      <c r="A2474" s="14" t="s">
        <v>1505</v>
      </c>
      <c r="B2474" s="14" t="s">
        <v>6045</v>
      </c>
      <c r="C2474" s="14" t="s">
        <v>6046</v>
      </c>
      <c r="D2474" s="16">
        <v>45737</v>
      </c>
      <c r="E2474" s="16">
        <v>45713</v>
      </c>
      <c r="F2474" s="14" t="s">
        <v>6051</v>
      </c>
      <c r="G2474" s="14">
        <v>892076</v>
      </c>
      <c r="H2474" s="14" t="s">
        <v>6048</v>
      </c>
      <c r="I2474" s="15">
        <v>616</v>
      </c>
      <c r="J2474" s="77">
        <v>2</v>
      </c>
      <c r="K2474" s="92"/>
    </row>
    <row r="2475" spans="1:11" ht="12.5" x14ac:dyDescent="0.25">
      <c r="A2475" s="14" t="s">
        <v>1505</v>
      </c>
      <c r="B2475" s="14" t="s">
        <v>6045</v>
      </c>
      <c r="C2475" s="14" t="s">
        <v>6046</v>
      </c>
      <c r="D2475" s="16">
        <v>45767</v>
      </c>
      <c r="E2475" s="16">
        <v>45713</v>
      </c>
      <c r="F2475" s="14" t="s">
        <v>6052</v>
      </c>
      <c r="G2475" s="14">
        <v>892076</v>
      </c>
      <c r="H2475" s="14" t="s">
        <v>6048</v>
      </c>
      <c r="I2475" s="15">
        <v>1518.25</v>
      </c>
      <c r="J2475" s="77">
        <v>2</v>
      </c>
      <c r="K2475" s="92"/>
    </row>
    <row r="2476" spans="1:11" ht="12.5" x14ac:dyDescent="0.25">
      <c r="A2476" s="14" t="s">
        <v>1505</v>
      </c>
      <c r="B2476" s="14" t="s">
        <v>6045</v>
      </c>
      <c r="C2476" s="14" t="s">
        <v>6046</v>
      </c>
      <c r="D2476" s="16">
        <v>45798</v>
      </c>
      <c r="E2476" s="16">
        <v>45713</v>
      </c>
      <c r="F2476" s="14" t="s">
        <v>6053</v>
      </c>
      <c r="G2476" s="14">
        <v>892076</v>
      </c>
      <c r="H2476" s="14" t="s">
        <v>6048</v>
      </c>
      <c r="I2476" s="15">
        <v>1074.75</v>
      </c>
      <c r="J2476" s="77">
        <v>2</v>
      </c>
      <c r="K2476" s="92"/>
    </row>
    <row r="2477" spans="1:11" ht="12.5" x14ac:dyDescent="0.25">
      <c r="A2477" s="14" t="s">
        <v>1505</v>
      </c>
      <c r="B2477" s="14" t="s">
        <v>6045</v>
      </c>
      <c r="C2477" s="14" t="s">
        <v>6046</v>
      </c>
      <c r="D2477" s="16">
        <v>45845</v>
      </c>
      <c r="E2477" s="16">
        <v>45713</v>
      </c>
      <c r="F2477" s="14" t="s">
        <v>6054</v>
      </c>
      <c r="G2477" s="14">
        <v>892076</v>
      </c>
      <c r="H2477" s="14" t="s">
        <v>6048</v>
      </c>
      <c r="I2477" s="15">
        <v>194</v>
      </c>
      <c r="J2477" s="77">
        <v>2</v>
      </c>
      <c r="K2477" s="92"/>
    </row>
    <row r="2478" spans="1:11" ht="30" x14ac:dyDescent="0.25">
      <c r="A2478" s="14" t="s">
        <v>1505</v>
      </c>
      <c r="B2478" s="14"/>
      <c r="C2478" s="14"/>
      <c r="D2478" s="16"/>
      <c r="E2478" s="16"/>
      <c r="F2478" s="14" t="s">
        <v>6042</v>
      </c>
      <c r="G2478" s="14" t="s">
        <v>6055</v>
      </c>
      <c r="H2478" s="14" t="s">
        <v>6056</v>
      </c>
      <c r="I2478" s="15"/>
      <c r="J2478" s="77">
        <v>2</v>
      </c>
      <c r="K2478" s="92"/>
    </row>
    <row r="2479" spans="1:11" ht="30" x14ac:dyDescent="0.25">
      <c r="A2479" s="14" t="s">
        <v>1505</v>
      </c>
      <c r="B2479" s="14" t="s">
        <v>6057</v>
      </c>
      <c r="C2479" s="14" t="s">
        <v>6058</v>
      </c>
      <c r="D2479" s="16">
        <v>45691</v>
      </c>
      <c r="E2479" s="16">
        <v>45688</v>
      </c>
      <c r="F2479" s="14" t="s">
        <v>6059</v>
      </c>
      <c r="G2479" s="14">
        <v>0</v>
      </c>
      <c r="H2479" s="14" t="s">
        <v>6060</v>
      </c>
      <c r="I2479" s="15">
        <v>5500</v>
      </c>
      <c r="J2479" s="77">
        <v>2</v>
      </c>
      <c r="K2479" s="92"/>
    </row>
    <row r="2480" spans="1:11" ht="30" x14ac:dyDescent="0.25">
      <c r="A2480" s="14" t="s">
        <v>1505</v>
      </c>
      <c r="B2480" s="14" t="s">
        <v>6057</v>
      </c>
      <c r="C2480" s="14" t="s">
        <v>6058</v>
      </c>
      <c r="D2480" s="16">
        <v>45691</v>
      </c>
      <c r="E2480" s="16">
        <v>45762</v>
      </c>
      <c r="F2480" s="14" t="s">
        <v>6059</v>
      </c>
      <c r="G2480" s="14">
        <v>0</v>
      </c>
      <c r="H2480" s="14" t="s">
        <v>6060</v>
      </c>
      <c r="I2480" s="15">
        <v>5500</v>
      </c>
      <c r="J2480" s="77">
        <v>2</v>
      </c>
      <c r="K2480" s="92"/>
    </row>
    <row r="2481" spans="1:11" ht="30" x14ac:dyDescent="0.25">
      <c r="A2481" s="14" t="s">
        <v>1505</v>
      </c>
      <c r="B2481" s="14"/>
      <c r="C2481" s="14"/>
      <c r="D2481" s="16"/>
      <c r="E2481" s="16"/>
      <c r="F2481" s="14" t="s">
        <v>6042</v>
      </c>
      <c r="G2481" s="14" t="s">
        <v>5410</v>
      </c>
      <c r="H2481" s="14" t="s">
        <v>5411</v>
      </c>
      <c r="I2481" s="15"/>
      <c r="J2481" s="77">
        <v>2</v>
      </c>
      <c r="K2481" s="92"/>
    </row>
    <row r="2482" spans="1:11" ht="12.5" x14ac:dyDescent="0.25">
      <c r="A2482" s="14" t="s">
        <v>1505</v>
      </c>
      <c r="B2482" s="14" t="s">
        <v>6061</v>
      </c>
      <c r="C2482" s="14" t="s">
        <v>6062</v>
      </c>
      <c r="D2482" s="16">
        <v>45659</v>
      </c>
      <c r="E2482" s="16">
        <v>45726</v>
      </c>
      <c r="F2482" s="14" t="s">
        <v>6063</v>
      </c>
      <c r="G2482" s="14">
        <v>51703092</v>
      </c>
      <c r="H2482" s="14" t="s">
        <v>6064</v>
      </c>
      <c r="I2482" s="15">
        <v>110</v>
      </c>
      <c r="J2482" s="77">
        <v>2</v>
      </c>
      <c r="K2482" s="92"/>
    </row>
    <row r="2483" spans="1:11" ht="20" x14ac:dyDescent="0.25">
      <c r="A2483" s="14" t="s">
        <v>1505</v>
      </c>
      <c r="B2483" s="14" t="s">
        <v>6061</v>
      </c>
      <c r="C2483" s="14" t="s">
        <v>3619</v>
      </c>
      <c r="D2483" s="16">
        <v>45674</v>
      </c>
      <c r="E2483" s="16">
        <v>45726</v>
      </c>
      <c r="F2483" s="14" t="s">
        <v>6065</v>
      </c>
      <c r="G2483" s="14" t="s">
        <v>6066</v>
      </c>
      <c r="H2483" s="14" t="s">
        <v>6067</v>
      </c>
      <c r="I2483" s="15">
        <v>43.74</v>
      </c>
      <c r="J2483" s="77">
        <v>2</v>
      </c>
      <c r="K2483" s="92"/>
    </row>
    <row r="2484" spans="1:11" ht="20" x14ac:dyDescent="0.25">
      <c r="A2484" s="14" t="s">
        <v>1505</v>
      </c>
      <c r="B2484" s="14" t="s">
        <v>6061</v>
      </c>
      <c r="C2484" s="14" t="s">
        <v>3619</v>
      </c>
      <c r="D2484" s="16">
        <v>45677</v>
      </c>
      <c r="E2484" s="16">
        <v>45726</v>
      </c>
      <c r="F2484" s="14" t="s">
        <v>6068</v>
      </c>
      <c r="G2484" s="14" t="s">
        <v>6066</v>
      </c>
      <c r="H2484" s="14" t="s">
        <v>6067</v>
      </c>
      <c r="I2484" s="15">
        <v>84.44</v>
      </c>
      <c r="J2484" s="77">
        <v>2</v>
      </c>
      <c r="K2484" s="92"/>
    </row>
    <row r="2485" spans="1:11" ht="20" x14ac:dyDescent="0.25">
      <c r="A2485" s="14" t="s">
        <v>1505</v>
      </c>
      <c r="B2485" s="14" t="s">
        <v>6061</v>
      </c>
      <c r="C2485" s="14" t="s">
        <v>3619</v>
      </c>
      <c r="D2485" s="16">
        <v>45662</v>
      </c>
      <c r="E2485" s="16">
        <v>45726</v>
      </c>
      <c r="F2485" s="14" t="s">
        <v>6069</v>
      </c>
      <c r="G2485" s="14">
        <v>1</v>
      </c>
      <c r="H2485" s="14" t="s">
        <v>6070</v>
      </c>
      <c r="I2485" s="15">
        <v>150.41999999999999</v>
      </c>
      <c r="J2485" s="77">
        <v>2</v>
      </c>
      <c r="K2485" s="92"/>
    </row>
    <row r="2486" spans="1:11" ht="20" x14ac:dyDescent="0.25">
      <c r="A2486" s="14" t="s">
        <v>1505</v>
      </c>
      <c r="B2486" s="14" t="s">
        <v>6061</v>
      </c>
      <c r="C2486" s="14" t="s">
        <v>6071</v>
      </c>
      <c r="D2486" s="16">
        <v>45662</v>
      </c>
      <c r="E2486" s="16">
        <v>45726</v>
      </c>
      <c r="F2486" s="14" t="s">
        <v>6072</v>
      </c>
      <c r="G2486" s="14">
        <v>47085452</v>
      </c>
      <c r="H2486" s="14" t="s">
        <v>1532</v>
      </c>
      <c r="I2486" s="15">
        <v>98.9</v>
      </c>
      <c r="J2486" s="77">
        <v>2</v>
      </c>
      <c r="K2486" s="92"/>
    </row>
    <row r="2487" spans="1:11" ht="20" x14ac:dyDescent="0.25">
      <c r="A2487" s="14" t="s">
        <v>1505</v>
      </c>
      <c r="B2487" s="14" t="s">
        <v>6061</v>
      </c>
      <c r="C2487" s="14" t="s">
        <v>6073</v>
      </c>
      <c r="D2487" s="16">
        <v>45680</v>
      </c>
      <c r="E2487" s="16">
        <v>45726</v>
      </c>
      <c r="F2487" s="14" t="s">
        <v>6074</v>
      </c>
      <c r="G2487" s="14" t="s">
        <v>6075</v>
      </c>
      <c r="H2487" s="14" t="s">
        <v>6076</v>
      </c>
      <c r="I2487" s="15">
        <v>308.45</v>
      </c>
      <c r="J2487" s="77">
        <v>2</v>
      </c>
      <c r="K2487" s="92"/>
    </row>
    <row r="2488" spans="1:11" ht="20" x14ac:dyDescent="0.25">
      <c r="A2488" s="14" t="s">
        <v>1505</v>
      </c>
      <c r="B2488" s="14" t="s">
        <v>6061</v>
      </c>
      <c r="C2488" s="14" t="s">
        <v>6077</v>
      </c>
      <c r="D2488" s="16">
        <v>45699</v>
      </c>
      <c r="E2488" s="16">
        <v>45726</v>
      </c>
      <c r="F2488" s="14" t="s">
        <v>6078</v>
      </c>
      <c r="G2488" s="14">
        <v>30848521</v>
      </c>
      <c r="H2488" s="14" t="s">
        <v>5990</v>
      </c>
      <c r="I2488" s="15">
        <v>800</v>
      </c>
      <c r="J2488" s="77">
        <v>2</v>
      </c>
      <c r="K2488" s="92"/>
    </row>
    <row r="2489" spans="1:11" ht="12.5" x14ac:dyDescent="0.25">
      <c r="A2489" s="14" t="s">
        <v>1505</v>
      </c>
      <c r="B2489" s="14" t="s">
        <v>6061</v>
      </c>
      <c r="C2489" s="14" t="s">
        <v>6079</v>
      </c>
      <c r="D2489" s="16">
        <v>45718</v>
      </c>
      <c r="E2489" s="16">
        <v>45726</v>
      </c>
      <c r="F2489" s="14" t="s">
        <v>6080</v>
      </c>
      <c r="G2489" s="14">
        <v>43938027</v>
      </c>
      <c r="H2489" s="14" t="s">
        <v>6081</v>
      </c>
      <c r="I2489" s="15">
        <v>2000</v>
      </c>
      <c r="J2489" s="77">
        <v>2</v>
      </c>
      <c r="K2489" s="92"/>
    </row>
    <row r="2490" spans="1:11" ht="12.5" x14ac:dyDescent="0.25">
      <c r="A2490" s="14" t="s">
        <v>1505</v>
      </c>
      <c r="B2490" s="14" t="s">
        <v>6061</v>
      </c>
      <c r="C2490" s="14" t="s">
        <v>6082</v>
      </c>
      <c r="D2490" s="16">
        <v>45732</v>
      </c>
      <c r="E2490" s="16">
        <v>45726</v>
      </c>
      <c r="F2490" s="14" t="s">
        <v>6083</v>
      </c>
      <c r="G2490" s="14">
        <v>36768782</v>
      </c>
      <c r="H2490" s="14" t="s">
        <v>6084</v>
      </c>
      <c r="I2490" s="15">
        <v>272</v>
      </c>
      <c r="J2490" s="77">
        <v>2</v>
      </c>
      <c r="K2490" s="92"/>
    </row>
    <row r="2491" spans="1:11" ht="20" x14ac:dyDescent="0.25">
      <c r="A2491" s="14" t="s">
        <v>1505</v>
      </c>
      <c r="B2491" s="14" t="s">
        <v>6061</v>
      </c>
      <c r="C2491" s="14" t="s">
        <v>6085</v>
      </c>
      <c r="D2491" s="16">
        <v>45734</v>
      </c>
      <c r="E2491" s="16">
        <v>45726</v>
      </c>
      <c r="F2491" s="14" t="s">
        <v>6086</v>
      </c>
      <c r="G2491" s="14" t="s">
        <v>6087</v>
      </c>
      <c r="H2491" s="14" t="s">
        <v>6088</v>
      </c>
      <c r="I2491" s="15">
        <v>179.2</v>
      </c>
      <c r="J2491" s="77">
        <v>2</v>
      </c>
      <c r="K2491" s="92"/>
    </row>
    <row r="2492" spans="1:11" ht="12.5" x14ac:dyDescent="0.25">
      <c r="A2492" s="14" t="s">
        <v>1505</v>
      </c>
      <c r="B2492" s="14" t="s">
        <v>6061</v>
      </c>
      <c r="C2492" s="14" t="s">
        <v>4146</v>
      </c>
      <c r="D2492" s="16">
        <v>45737</v>
      </c>
      <c r="E2492" s="16">
        <v>45726</v>
      </c>
      <c r="F2492" s="14" t="s">
        <v>6089</v>
      </c>
      <c r="G2492" s="14">
        <v>52379647</v>
      </c>
      <c r="H2492" s="14" t="s">
        <v>6090</v>
      </c>
      <c r="I2492" s="15">
        <v>300</v>
      </c>
      <c r="J2492" s="77">
        <v>2</v>
      </c>
      <c r="K2492" s="92"/>
    </row>
    <row r="2493" spans="1:11" ht="20" x14ac:dyDescent="0.25">
      <c r="A2493" s="14" t="s">
        <v>1505</v>
      </c>
      <c r="B2493" s="14" t="s">
        <v>6061</v>
      </c>
      <c r="C2493" s="14" t="s">
        <v>6091</v>
      </c>
      <c r="D2493" s="16">
        <v>45743</v>
      </c>
      <c r="E2493" s="16">
        <v>45726</v>
      </c>
      <c r="F2493" s="14" t="s">
        <v>6092</v>
      </c>
      <c r="G2493" s="14" t="s">
        <v>6093</v>
      </c>
      <c r="H2493" s="14" t="s">
        <v>6094</v>
      </c>
      <c r="I2493" s="15">
        <v>52</v>
      </c>
      <c r="J2493" s="77">
        <v>2</v>
      </c>
      <c r="K2493" s="92"/>
    </row>
    <row r="2494" spans="1:11" ht="20" x14ac:dyDescent="0.25">
      <c r="A2494" s="14" t="s">
        <v>1505</v>
      </c>
      <c r="B2494" s="14" t="s">
        <v>6061</v>
      </c>
      <c r="C2494" s="14" t="s">
        <v>3619</v>
      </c>
      <c r="D2494" s="16">
        <v>45700</v>
      </c>
      <c r="E2494" s="16">
        <v>45726</v>
      </c>
      <c r="F2494" s="14" t="s">
        <v>6095</v>
      </c>
      <c r="G2494" s="14">
        <v>104547</v>
      </c>
      <c r="H2494" s="14" t="s">
        <v>5379</v>
      </c>
      <c r="I2494" s="15">
        <v>84.97</v>
      </c>
      <c r="J2494" s="77">
        <v>2</v>
      </c>
      <c r="K2494" s="92"/>
    </row>
    <row r="2495" spans="1:11" ht="30" x14ac:dyDescent="0.25">
      <c r="A2495" s="14" t="s">
        <v>1505</v>
      </c>
      <c r="B2495" s="14" t="s">
        <v>6061</v>
      </c>
      <c r="C2495" s="14" t="s">
        <v>3619</v>
      </c>
      <c r="D2495" s="16">
        <v>45715</v>
      </c>
      <c r="E2495" s="16">
        <v>45726</v>
      </c>
      <c r="F2495" s="14" t="s">
        <v>6096</v>
      </c>
      <c r="G2495" s="14">
        <v>104547</v>
      </c>
      <c r="H2495" s="14" t="s">
        <v>5379</v>
      </c>
      <c r="I2495" s="15">
        <v>338.47</v>
      </c>
      <c r="J2495" s="77">
        <v>2</v>
      </c>
      <c r="K2495" s="92"/>
    </row>
    <row r="2496" spans="1:11" ht="40" x14ac:dyDescent="0.25">
      <c r="A2496" s="14" t="s">
        <v>1505</v>
      </c>
      <c r="B2496" s="14" t="s">
        <v>6061</v>
      </c>
      <c r="C2496" s="14" t="s">
        <v>6097</v>
      </c>
      <c r="D2496" s="16">
        <v>45702</v>
      </c>
      <c r="E2496" s="16">
        <v>45726</v>
      </c>
      <c r="F2496" s="14" t="s">
        <v>6098</v>
      </c>
      <c r="G2496" s="14">
        <v>1</v>
      </c>
      <c r="H2496" s="14" t="s">
        <v>6099</v>
      </c>
      <c r="I2496" s="15">
        <v>122.97</v>
      </c>
      <c r="J2496" s="77">
        <v>2</v>
      </c>
      <c r="K2496" s="92"/>
    </row>
    <row r="2497" spans="1:11" ht="40" x14ac:dyDescent="0.25">
      <c r="A2497" s="14" t="s">
        <v>1505</v>
      </c>
      <c r="B2497" s="14" t="s">
        <v>6061</v>
      </c>
      <c r="C2497" s="14" t="s">
        <v>6097</v>
      </c>
      <c r="D2497" s="16">
        <v>45705</v>
      </c>
      <c r="E2497" s="16">
        <v>45726</v>
      </c>
      <c r="F2497" s="14" t="s">
        <v>6100</v>
      </c>
      <c r="G2497" s="14">
        <v>1</v>
      </c>
      <c r="H2497" s="14" t="s">
        <v>6099</v>
      </c>
      <c r="I2497" s="15">
        <v>368.84</v>
      </c>
      <c r="J2497" s="77">
        <v>2</v>
      </c>
      <c r="K2497" s="92"/>
    </row>
    <row r="2498" spans="1:11" ht="12.5" x14ac:dyDescent="0.25">
      <c r="A2498" s="14" t="s">
        <v>1505</v>
      </c>
      <c r="B2498" s="14" t="s">
        <v>6061</v>
      </c>
      <c r="C2498" s="14" t="s">
        <v>4039</v>
      </c>
      <c r="D2498" s="16">
        <v>45766</v>
      </c>
      <c r="E2498" s="16">
        <v>45726</v>
      </c>
      <c r="F2498" s="14" t="s">
        <v>6101</v>
      </c>
      <c r="G2498" s="14">
        <v>43938027</v>
      </c>
      <c r="H2498" s="14" t="s">
        <v>6081</v>
      </c>
      <c r="I2498" s="15">
        <v>185.6</v>
      </c>
      <c r="J2498" s="77">
        <v>2</v>
      </c>
      <c r="K2498" s="92"/>
    </row>
    <row r="2499" spans="1:11" ht="30" x14ac:dyDescent="0.25">
      <c r="A2499" s="14" t="s">
        <v>1505</v>
      </c>
      <c r="B2499" s="14"/>
      <c r="C2499" s="14"/>
      <c r="D2499" s="16"/>
      <c r="E2499" s="16"/>
      <c r="F2499" s="14" t="s">
        <v>6042</v>
      </c>
      <c r="G2499" s="14" t="s">
        <v>5637</v>
      </c>
      <c r="H2499" s="14" t="s">
        <v>5638</v>
      </c>
      <c r="I2499" s="15"/>
      <c r="J2499" s="77">
        <v>2</v>
      </c>
      <c r="K2499" s="92"/>
    </row>
    <row r="2500" spans="1:11" ht="20" x14ac:dyDescent="0.25">
      <c r="A2500" s="14" t="s">
        <v>1505</v>
      </c>
      <c r="B2500" s="14" t="s">
        <v>6102</v>
      </c>
      <c r="C2500" s="14" t="s">
        <v>6103</v>
      </c>
      <c r="D2500" s="16">
        <v>45660</v>
      </c>
      <c r="E2500" s="16">
        <v>45712</v>
      </c>
      <c r="F2500" s="14" t="s">
        <v>6104</v>
      </c>
      <c r="G2500" s="14">
        <v>53319362</v>
      </c>
      <c r="H2500" s="14" t="s">
        <v>6105</v>
      </c>
      <c r="I2500" s="15">
        <v>391.5</v>
      </c>
      <c r="J2500" s="77">
        <v>2</v>
      </c>
      <c r="K2500" s="92"/>
    </row>
    <row r="2501" spans="1:11" ht="12.5" x14ac:dyDescent="0.25">
      <c r="A2501" s="14" t="s">
        <v>1505</v>
      </c>
      <c r="B2501" s="14" t="s">
        <v>6102</v>
      </c>
      <c r="C2501" s="14" t="s">
        <v>6106</v>
      </c>
      <c r="D2501" s="16">
        <v>45669</v>
      </c>
      <c r="E2501" s="16">
        <v>45712</v>
      </c>
      <c r="F2501" s="14" t="s">
        <v>6107</v>
      </c>
      <c r="G2501" s="14">
        <v>44538707</v>
      </c>
      <c r="H2501" s="14" t="s">
        <v>6108</v>
      </c>
      <c r="I2501" s="15">
        <v>45</v>
      </c>
      <c r="J2501" s="77">
        <v>2</v>
      </c>
      <c r="K2501" s="92"/>
    </row>
    <row r="2502" spans="1:11" ht="12.5" x14ac:dyDescent="0.25">
      <c r="A2502" s="14" t="s">
        <v>1505</v>
      </c>
      <c r="B2502" s="14" t="s">
        <v>6102</v>
      </c>
      <c r="C2502" s="14" t="s">
        <v>6109</v>
      </c>
      <c r="D2502" s="16">
        <v>45671</v>
      </c>
      <c r="E2502" s="16">
        <v>45712</v>
      </c>
      <c r="F2502" s="14" t="s">
        <v>6110</v>
      </c>
      <c r="G2502" s="14">
        <v>44538707</v>
      </c>
      <c r="H2502" s="14" t="s">
        <v>6108</v>
      </c>
      <c r="I2502" s="15">
        <v>15</v>
      </c>
      <c r="J2502" s="77">
        <v>2</v>
      </c>
      <c r="K2502" s="92"/>
    </row>
    <row r="2503" spans="1:11" ht="12.5" x14ac:dyDescent="0.25">
      <c r="A2503" s="14" t="s">
        <v>1505</v>
      </c>
      <c r="B2503" s="14" t="s">
        <v>6102</v>
      </c>
      <c r="C2503" s="14" t="s">
        <v>6109</v>
      </c>
      <c r="D2503" s="16">
        <v>45672</v>
      </c>
      <c r="E2503" s="16">
        <v>45712</v>
      </c>
      <c r="F2503" s="14" t="s">
        <v>6110</v>
      </c>
      <c r="G2503" s="14">
        <v>44538707</v>
      </c>
      <c r="H2503" s="14" t="s">
        <v>6108</v>
      </c>
      <c r="I2503" s="15">
        <v>15</v>
      </c>
      <c r="J2503" s="77">
        <v>2</v>
      </c>
      <c r="K2503" s="92"/>
    </row>
    <row r="2504" spans="1:11" ht="20" x14ac:dyDescent="0.25">
      <c r="A2504" s="14" t="s">
        <v>1505</v>
      </c>
      <c r="B2504" s="14" t="s">
        <v>6102</v>
      </c>
      <c r="C2504" s="14" t="s">
        <v>6111</v>
      </c>
      <c r="D2504" s="16">
        <v>45672</v>
      </c>
      <c r="E2504" s="16">
        <v>45712</v>
      </c>
      <c r="F2504" s="14" t="s">
        <v>6112</v>
      </c>
      <c r="G2504" s="14">
        <v>36722014</v>
      </c>
      <c r="H2504" s="14" t="s">
        <v>6113</v>
      </c>
      <c r="I2504" s="15">
        <v>222</v>
      </c>
      <c r="J2504" s="77">
        <v>2</v>
      </c>
      <c r="K2504" s="92"/>
    </row>
    <row r="2505" spans="1:11" ht="20" x14ac:dyDescent="0.25">
      <c r="A2505" s="14" t="s">
        <v>1505</v>
      </c>
      <c r="B2505" s="14" t="s">
        <v>6102</v>
      </c>
      <c r="C2505" s="14" t="s">
        <v>6114</v>
      </c>
      <c r="D2505" s="16">
        <v>45673</v>
      </c>
      <c r="E2505" s="16">
        <v>45712</v>
      </c>
      <c r="F2505" s="14" t="s">
        <v>6115</v>
      </c>
      <c r="G2505" s="14">
        <v>6458467</v>
      </c>
      <c r="H2505" s="14" t="s">
        <v>6116</v>
      </c>
      <c r="I2505" s="15">
        <v>26</v>
      </c>
      <c r="J2505" s="77">
        <v>2</v>
      </c>
      <c r="K2505" s="92"/>
    </row>
    <row r="2506" spans="1:11" ht="12.5" x14ac:dyDescent="0.25">
      <c r="A2506" s="14" t="s">
        <v>1505</v>
      </c>
      <c r="B2506" s="14" t="s">
        <v>6102</v>
      </c>
      <c r="C2506" s="14" t="s">
        <v>3619</v>
      </c>
      <c r="D2506" s="16">
        <v>45673</v>
      </c>
      <c r="E2506" s="16">
        <v>45712</v>
      </c>
      <c r="F2506" s="14" t="s">
        <v>6117</v>
      </c>
      <c r="G2506" s="14">
        <v>52073998</v>
      </c>
      <c r="H2506" s="14" t="s">
        <v>6118</v>
      </c>
      <c r="I2506" s="15">
        <v>90</v>
      </c>
      <c r="J2506" s="77">
        <v>2</v>
      </c>
      <c r="K2506" s="92"/>
    </row>
    <row r="2507" spans="1:11" ht="12.5" x14ac:dyDescent="0.25">
      <c r="A2507" s="14" t="s">
        <v>1505</v>
      </c>
      <c r="B2507" s="14" t="s">
        <v>6102</v>
      </c>
      <c r="C2507" s="14" t="s">
        <v>3579</v>
      </c>
      <c r="D2507" s="16">
        <v>45678</v>
      </c>
      <c r="E2507" s="16">
        <v>45712</v>
      </c>
      <c r="F2507" s="14" t="s">
        <v>6119</v>
      </c>
      <c r="G2507" s="14">
        <v>31744109</v>
      </c>
      <c r="H2507" s="14" t="s">
        <v>6120</v>
      </c>
      <c r="I2507" s="15">
        <v>715</v>
      </c>
      <c r="J2507" s="77">
        <v>2</v>
      </c>
      <c r="K2507" s="92"/>
    </row>
    <row r="2508" spans="1:11" ht="12.5" x14ac:dyDescent="0.25">
      <c r="A2508" s="14" t="s">
        <v>1505</v>
      </c>
      <c r="B2508" s="14" t="s">
        <v>6102</v>
      </c>
      <c r="C2508" s="14" t="s">
        <v>5797</v>
      </c>
      <c r="D2508" s="16">
        <v>45680</v>
      </c>
      <c r="E2508" s="16">
        <v>45712</v>
      </c>
      <c r="F2508" s="14" t="s">
        <v>6121</v>
      </c>
      <c r="G2508" s="14">
        <v>53581733</v>
      </c>
      <c r="H2508" s="14" t="s">
        <v>6122</v>
      </c>
      <c r="I2508" s="15">
        <v>39</v>
      </c>
      <c r="J2508" s="77">
        <v>2</v>
      </c>
      <c r="K2508" s="92"/>
    </row>
    <row r="2509" spans="1:11" ht="12.5" x14ac:dyDescent="0.25">
      <c r="A2509" s="14" t="s">
        <v>1505</v>
      </c>
      <c r="B2509" s="14" t="s">
        <v>6102</v>
      </c>
      <c r="C2509" s="14" t="s">
        <v>6123</v>
      </c>
      <c r="D2509" s="16">
        <v>45681</v>
      </c>
      <c r="E2509" s="16">
        <v>45712</v>
      </c>
      <c r="F2509" s="14" t="s">
        <v>6124</v>
      </c>
      <c r="G2509" s="14">
        <v>52597997</v>
      </c>
      <c r="H2509" s="14" t="s">
        <v>6125</v>
      </c>
      <c r="I2509" s="15">
        <v>50</v>
      </c>
      <c r="J2509" s="77">
        <v>2</v>
      </c>
      <c r="K2509" s="92"/>
    </row>
    <row r="2510" spans="1:11" ht="12.5" x14ac:dyDescent="0.25">
      <c r="A2510" s="14" t="s">
        <v>1505</v>
      </c>
      <c r="B2510" s="14" t="s">
        <v>6102</v>
      </c>
      <c r="C2510" s="14" t="s">
        <v>6126</v>
      </c>
      <c r="D2510" s="16">
        <v>45684</v>
      </c>
      <c r="E2510" s="16">
        <v>45712</v>
      </c>
      <c r="F2510" s="14" t="s">
        <v>6124</v>
      </c>
      <c r="G2510" s="14">
        <v>52597997</v>
      </c>
      <c r="H2510" s="14" t="s">
        <v>6125</v>
      </c>
      <c r="I2510" s="15">
        <v>50</v>
      </c>
      <c r="J2510" s="77">
        <v>2</v>
      </c>
      <c r="K2510" s="92"/>
    </row>
    <row r="2511" spans="1:11" ht="12.5" x14ac:dyDescent="0.25">
      <c r="A2511" s="14" t="s">
        <v>1505</v>
      </c>
      <c r="B2511" s="14" t="s">
        <v>6102</v>
      </c>
      <c r="C2511" s="14" t="s">
        <v>6127</v>
      </c>
      <c r="D2511" s="16">
        <v>45688</v>
      </c>
      <c r="E2511" s="16">
        <v>45712</v>
      </c>
      <c r="F2511" s="14" t="s">
        <v>6128</v>
      </c>
      <c r="G2511" s="14">
        <v>56327641</v>
      </c>
      <c r="H2511" s="14" t="s">
        <v>6129</v>
      </c>
      <c r="I2511" s="15">
        <v>50</v>
      </c>
      <c r="J2511" s="77">
        <v>2</v>
      </c>
      <c r="K2511" s="92"/>
    </row>
    <row r="2512" spans="1:11" ht="12.5" x14ac:dyDescent="0.25">
      <c r="A2512" s="14" t="s">
        <v>1505</v>
      </c>
      <c r="B2512" s="14" t="s">
        <v>6102</v>
      </c>
      <c r="C2512" s="14" t="s">
        <v>6130</v>
      </c>
      <c r="D2512" s="16">
        <v>45692</v>
      </c>
      <c r="E2512" s="16">
        <v>45712</v>
      </c>
      <c r="F2512" s="14" t="s">
        <v>6128</v>
      </c>
      <c r="G2512" s="14">
        <v>56327641</v>
      </c>
      <c r="H2512" s="14" t="s">
        <v>6129</v>
      </c>
      <c r="I2512" s="15">
        <v>50</v>
      </c>
      <c r="J2512" s="77">
        <v>2</v>
      </c>
      <c r="K2512" s="92"/>
    </row>
    <row r="2513" spans="1:11" ht="12.5" x14ac:dyDescent="0.25">
      <c r="A2513" s="14" t="s">
        <v>1505</v>
      </c>
      <c r="B2513" s="14" t="s">
        <v>6102</v>
      </c>
      <c r="C2513" s="14" t="s">
        <v>3469</v>
      </c>
      <c r="D2513" s="16">
        <v>45699</v>
      </c>
      <c r="E2513" s="16">
        <v>45712</v>
      </c>
      <c r="F2513" s="14" t="s">
        <v>6131</v>
      </c>
      <c r="G2513" s="14">
        <v>53230485</v>
      </c>
      <c r="H2513" s="14" t="s">
        <v>6132</v>
      </c>
      <c r="I2513" s="15">
        <v>1600</v>
      </c>
      <c r="J2513" s="77">
        <v>2</v>
      </c>
      <c r="K2513" s="92"/>
    </row>
    <row r="2514" spans="1:11" ht="12.5" x14ac:dyDescent="0.25">
      <c r="A2514" s="14" t="s">
        <v>1505</v>
      </c>
      <c r="B2514" s="14" t="s">
        <v>6102</v>
      </c>
      <c r="C2514" s="14" t="s">
        <v>6133</v>
      </c>
      <c r="D2514" s="16">
        <v>45699</v>
      </c>
      <c r="E2514" s="16">
        <v>45712</v>
      </c>
      <c r="F2514" s="14" t="s">
        <v>6134</v>
      </c>
      <c r="G2514" s="14">
        <v>55720641</v>
      </c>
      <c r="H2514" s="14" t="s">
        <v>6135</v>
      </c>
      <c r="I2514" s="15">
        <v>50</v>
      </c>
      <c r="J2514" s="77">
        <v>2</v>
      </c>
      <c r="K2514" s="92"/>
    </row>
    <row r="2515" spans="1:11" ht="20" x14ac:dyDescent="0.25">
      <c r="A2515" s="14" t="s">
        <v>1505</v>
      </c>
      <c r="B2515" s="14" t="s">
        <v>6102</v>
      </c>
      <c r="C2515" s="14" t="s">
        <v>6136</v>
      </c>
      <c r="D2515" s="16">
        <v>45699</v>
      </c>
      <c r="E2515" s="16">
        <v>45712</v>
      </c>
      <c r="F2515" s="14" t="s">
        <v>6137</v>
      </c>
      <c r="G2515" s="14" t="s">
        <v>6022</v>
      </c>
      <c r="H2515" s="14" t="s">
        <v>6138</v>
      </c>
      <c r="I2515" s="15">
        <v>38.32</v>
      </c>
      <c r="J2515" s="77">
        <v>2</v>
      </c>
      <c r="K2515" s="92"/>
    </row>
    <row r="2516" spans="1:11" ht="20" x14ac:dyDescent="0.25">
      <c r="A2516" s="14" t="s">
        <v>1505</v>
      </c>
      <c r="B2516" s="14" t="s">
        <v>6102</v>
      </c>
      <c r="C2516" s="14" t="s">
        <v>6139</v>
      </c>
      <c r="D2516" s="16">
        <v>45701</v>
      </c>
      <c r="E2516" s="16">
        <v>45712</v>
      </c>
      <c r="F2516" s="14" t="s">
        <v>6137</v>
      </c>
      <c r="G2516" s="14" t="s">
        <v>6022</v>
      </c>
      <c r="H2516" s="14" t="s">
        <v>6138</v>
      </c>
      <c r="I2516" s="15">
        <v>54.9</v>
      </c>
      <c r="J2516" s="77">
        <v>2</v>
      </c>
      <c r="K2516" s="92"/>
    </row>
    <row r="2517" spans="1:11" ht="20" x14ac:dyDescent="0.25">
      <c r="A2517" s="14" t="s">
        <v>1505</v>
      </c>
      <c r="B2517" s="14" t="s">
        <v>6102</v>
      </c>
      <c r="C2517" s="14" t="s">
        <v>3579</v>
      </c>
      <c r="D2517" s="16">
        <v>45705</v>
      </c>
      <c r="E2517" s="16">
        <v>45712</v>
      </c>
      <c r="F2517" s="14" t="s">
        <v>6140</v>
      </c>
      <c r="G2517" s="14">
        <v>36680397</v>
      </c>
      <c r="H2517" s="14" t="s">
        <v>6141</v>
      </c>
      <c r="I2517" s="15">
        <v>120</v>
      </c>
      <c r="J2517" s="77">
        <v>2</v>
      </c>
      <c r="K2517" s="92"/>
    </row>
    <row r="2518" spans="1:11" ht="12.5" x14ac:dyDescent="0.25">
      <c r="A2518" s="14" t="s">
        <v>1505</v>
      </c>
      <c r="B2518" s="14" t="s">
        <v>6102</v>
      </c>
      <c r="C2518" s="14" t="s">
        <v>6142</v>
      </c>
      <c r="D2518" s="16">
        <v>45713</v>
      </c>
      <c r="E2518" s="16">
        <v>45712</v>
      </c>
      <c r="F2518" s="14" t="s">
        <v>6124</v>
      </c>
      <c r="G2518" s="14">
        <v>52597997</v>
      </c>
      <c r="H2518" s="14" t="s">
        <v>6125</v>
      </c>
      <c r="I2518" s="15">
        <v>50</v>
      </c>
      <c r="J2518" s="77">
        <v>2</v>
      </c>
      <c r="K2518" s="92"/>
    </row>
    <row r="2519" spans="1:11" ht="12.5" x14ac:dyDescent="0.25">
      <c r="A2519" s="14" t="s">
        <v>1505</v>
      </c>
      <c r="B2519" s="14" t="s">
        <v>6102</v>
      </c>
      <c r="C2519" s="14" t="s">
        <v>6143</v>
      </c>
      <c r="D2519" s="16">
        <v>45719</v>
      </c>
      <c r="E2519" s="16">
        <v>45712</v>
      </c>
      <c r="F2519" s="14" t="s">
        <v>6144</v>
      </c>
      <c r="G2519" s="14">
        <v>52195244</v>
      </c>
      <c r="H2519" s="14" t="s">
        <v>6145</v>
      </c>
      <c r="I2519" s="15">
        <v>144</v>
      </c>
      <c r="J2519" s="77">
        <v>2</v>
      </c>
      <c r="K2519" s="92"/>
    </row>
    <row r="2520" spans="1:11" ht="20" x14ac:dyDescent="0.25">
      <c r="A2520" s="14" t="s">
        <v>1505</v>
      </c>
      <c r="B2520" s="14" t="s">
        <v>6102</v>
      </c>
      <c r="C2520" s="14" t="s">
        <v>6146</v>
      </c>
      <c r="D2520" s="16">
        <v>45722</v>
      </c>
      <c r="E2520" s="16">
        <v>45712</v>
      </c>
      <c r="F2520" s="14" t="s">
        <v>6147</v>
      </c>
      <c r="G2520" s="14">
        <v>52195244</v>
      </c>
      <c r="H2520" s="14" t="s">
        <v>6145</v>
      </c>
      <c r="I2520" s="15">
        <v>260</v>
      </c>
      <c r="J2520" s="77">
        <v>2</v>
      </c>
      <c r="K2520" s="92"/>
    </row>
    <row r="2521" spans="1:11" ht="20" x14ac:dyDescent="0.25">
      <c r="A2521" s="14" t="s">
        <v>1505</v>
      </c>
      <c r="B2521" s="14" t="s">
        <v>6102</v>
      </c>
      <c r="C2521" s="14" t="s">
        <v>6148</v>
      </c>
      <c r="D2521" s="16">
        <v>45728</v>
      </c>
      <c r="E2521" s="16">
        <v>45712</v>
      </c>
      <c r="F2521" s="14" t="s">
        <v>229</v>
      </c>
      <c r="G2521" s="14">
        <v>36293296</v>
      </c>
      <c r="H2521" s="14" t="s">
        <v>6149</v>
      </c>
      <c r="I2521" s="15">
        <v>603.29999999999995</v>
      </c>
      <c r="J2521" s="77">
        <v>2</v>
      </c>
      <c r="K2521" s="92"/>
    </row>
    <row r="2522" spans="1:11" ht="20" x14ac:dyDescent="0.25">
      <c r="A2522" s="14" t="s">
        <v>1505</v>
      </c>
      <c r="B2522" s="14" t="s">
        <v>6102</v>
      </c>
      <c r="C2522" s="14" t="s">
        <v>6150</v>
      </c>
      <c r="D2522" s="16">
        <v>45734</v>
      </c>
      <c r="E2522" s="16">
        <v>45712</v>
      </c>
      <c r="F2522" s="14" t="s">
        <v>6151</v>
      </c>
      <c r="G2522" s="14">
        <v>30853923</v>
      </c>
      <c r="H2522" s="14" t="s">
        <v>6152</v>
      </c>
      <c r="I2522" s="15">
        <v>171</v>
      </c>
      <c r="J2522" s="77">
        <v>2</v>
      </c>
      <c r="K2522" s="92"/>
    </row>
    <row r="2523" spans="1:11" ht="20" x14ac:dyDescent="0.25">
      <c r="A2523" s="14" t="s">
        <v>1505</v>
      </c>
      <c r="B2523" s="14" t="s">
        <v>6102</v>
      </c>
      <c r="C2523" s="14" t="s">
        <v>3579</v>
      </c>
      <c r="D2523" s="16">
        <v>45734</v>
      </c>
      <c r="E2523" s="16">
        <v>45712</v>
      </c>
      <c r="F2523" s="14" t="s">
        <v>6153</v>
      </c>
      <c r="G2523" s="14">
        <v>31744109</v>
      </c>
      <c r="H2523" s="14" t="s">
        <v>6120</v>
      </c>
      <c r="I2523" s="15">
        <v>390</v>
      </c>
      <c r="J2523" s="77">
        <v>2</v>
      </c>
      <c r="K2523" s="92"/>
    </row>
    <row r="2524" spans="1:11" ht="12.5" x14ac:dyDescent="0.25">
      <c r="A2524" s="14" t="s">
        <v>1505</v>
      </c>
      <c r="B2524" s="14" t="s">
        <v>6102</v>
      </c>
      <c r="C2524" s="14" t="s">
        <v>3549</v>
      </c>
      <c r="D2524" s="16">
        <v>45736</v>
      </c>
      <c r="E2524" s="16">
        <v>45712</v>
      </c>
      <c r="F2524" s="14" t="s">
        <v>6154</v>
      </c>
      <c r="G2524" s="14">
        <v>55720641</v>
      </c>
      <c r="H2524" s="14" t="s">
        <v>6135</v>
      </c>
      <c r="I2524" s="15">
        <v>50</v>
      </c>
      <c r="J2524" s="77">
        <v>2</v>
      </c>
      <c r="K2524" s="92"/>
    </row>
    <row r="2525" spans="1:11" ht="12.5" x14ac:dyDescent="0.25">
      <c r="A2525" s="14" t="s">
        <v>1505</v>
      </c>
      <c r="B2525" s="14" t="s">
        <v>6102</v>
      </c>
      <c r="C2525" s="14" t="s">
        <v>3511</v>
      </c>
      <c r="D2525" s="16">
        <v>45740</v>
      </c>
      <c r="E2525" s="16">
        <v>45712</v>
      </c>
      <c r="F2525" s="14" t="s">
        <v>6155</v>
      </c>
      <c r="G2525" s="14">
        <v>53230485</v>
      </c>
      <c r="H2525" s="14" t="s">
        <v>6156</v>
      </c>
      <c r="I2525" s="15">
        <v>209.98</v>
      </c>
      <c r="J2525" s="77">
        <v>2</v>
      </c>
      <c r="K2525" s="92"/>
    </row>
    <row r="2526" spans="1:11" ht="12.5" x14ac:dyDescent="0.25">
      <c r="A2526" s="14" t="s">
        <v>1505</v>
      </c>
      <c r="B2526" s="14" t="s">
        <v>6102</v>
      </c>
      <c r="C2526" s="14" t="s">
        <v>3511</v>
      </c>
      <c r="D2526" s="16">
        <v>45740</v>
      </c>
      <c r="E2526" s="16">
        <v>45782</v>
      </c>
      <c r="F2526" s="14" t="s">
        <v>6155</v>
      </c>
      <c r="G2526" s="14">
        <v>53230485</v>
      </c>
      <c r="H2526" s="14" t="s">
        <v>6156</v>
      </c>
      <c r="I2526" s="15">
        <v>1390.02</v>
      </c>
      <c r="J2526" s="77">
        <v>2</v>
      </c>
      <c r="K2526" s="92"/>
    </row>
    <row r="2527" spans="1:11" ht="30" x14ac:dyDescent="0.25">
      <c r="A2527" s="14" t="s">
        <v>1505</v>
      </c>
      <c r="B2527" s="14" t="s">
        <v>6102</v>
      </c>
      <c r="C2527" s="14" t="s">
        <v>5643</v>
      </c>
      <c r="D2527" s="16">
        <v>45713</v>
      </c>
      <c r="E2527" s="16">
        <v>45782</v>
      </c>
      <c r="F2527" s="14" t="s">
        <v>5644</v>
      </c>
      <c r="G2527" s="14">
        <v>35801646</v>
      </c>
      <c r="H2527" s="14" t="s">
        <v>5645</v>
      </c>
      <c r="I2527" s="15">
        <v>529.96</v>
      </c>
      <c r="J2527" s="77">
        <v>2</v>
      </c>
      <c r="K2527" s="92"/>
    </row>
    <row r="2528" spans="1:11" ht="20" x14ac:dyDescent="0.25">
      <c r="A2528" s="14" t="s">
        <v>1505</v>
      </c>
      <c r="B2528" s="14" t="s">
        <v>6102</v>
      </c>
      <c r="C2528" s="14" t="s">
        <v>5646</v>
      </c>
      <c r="D2528" s="16">
        <v>45730</v>
      </c>
      <c r="E2528" s="16">
        <v>45782</v>
      </c>
      <c r="F2528" s="14" t="s">
        <v>5647</v>
      </c>
      <c r="G2528" s="14">
        <v>35801646</v>
      </c>
      <c r="H2528" s="14" t="s">
        <v>5645</v>
      </c>
      <c r="I2528" s="15">
        <v>360</v>
      </c>
      <c r="J2528" s="77">
        <v>2</v>
      </c>
      <c r="K2528" s="92"/>
    </row>
    <row r="2529" spans="1:11" ht="12.5" x14ac:dyDescent="0.25">
      <c r="A2529" s="14" t="s">
        <v>1505</v>
      </c>
      <c r="B2529" s="14" t="s">
        <v>6102</v>
      </c>
      <c r="C2529" s="14" t="s">
        <v>5648</v>
      </c>
      <c r="D2529" s="16">
        <v>45729</v>
      </c>
      <c r="E2529" s="16">
        <v>45782</v>
      </c>
      <c r="F2529" s="14" t="s">
        <v>5649</v>
      </c>
      <c r="G2529" s="14">
        <v>0</v>
      </c>
      <c r="H2529" s="14" t="s">
        <v>5650</v>
      </c>
      <c r="I2529" s="15">
        <v>105</v>
      </c>
      <c r="J2529" s="77">
        <v>2</v>
      </c>
      <c r="K2529" s="92"/>
    </row>
    <row r="2530" spans="1:11" ht="30" x14ac:dyDescent="0.25">
      <c r="A2530" s="14" t="s">
        <v>1505</v>
      </c>
      <c r="B2530" s="14" t="s">
        <v>6102</v>
      </c>
      <c r="C2530" s="14" t="s">
        <v>5656</v>
      </c>
      <c r="D2530" s="16">
        <v>45712</v>
      </c>
      <c r="E2530" s="16">
        <v>45782</v>
      </c>
      <c r="F2530" s="14" t="s">
        <v>5657</v>
      </c>
      <c r="G2530" s="14" t="s">
        <v>5658</v>
      </c>
      <c r="H2530" s="14" t="s">
        <v>5659</v>
      </c>
      <c r="I2530" s="15">
        <v>410</v>
      </c>
      <c r="J2530" s="77">
        <v>2</v>
      </c>
      <c r="K2530" s="92"/>
    </row>
    <row r="2531" spans="1:11" ht="20" x14ac:dyDescent="0.25">
      <c r="A2531" s="14" t="s">
        <v>1505</v>
      </c>
      <c r="B2531" s="14" t="s">
        <v>6102</v>
      </c>
      <c r="C2531" s="14" t="s">
        <v>5660</v>
      </c>
      <c r="D2531" s="16">
        <v>45721</v>
      </c>
      <c r="E2531" s="16">
        <v>45782</v>
      </c>
      <c r="F2531" s="14" t="s">
        <v>5661</v>
      </c>
      <c r="G2531" s="14">
        <v>10395687</v>
      </c>
      <c r="H2531" s="14" t="s">
        <v>5662</v>
      </c>
      <c r="I2531" s="15">
        <v>470</v>
      </c>
      <c r="J2531" s="77">
        <v>2</v>
      </c>
      <c r="K2531" s="92"/>
    </row>
    <row r="2532" spans="1:11" ht="20" x14ac:dyDescent="0.25">
      <c r="A2532" s="14" t="s">
        <v>1505</v>
      </c>
      <c r="B2532" s="14" t="s">
        <v>6102</v>
      </c>
      <c r="C2532" s="14" t="s">
        <v>3579</v>
      </c>
      <c r="D2532" s="16">
        <v>45733</v>
      </c>
      <c r="E2532" s="16">
        <v>45782</v>
      </c>
      <c r="F2532" s="14" t="s">
        <v>5663</v>
      </c>
      <c r="G2532" s="14">
        <v>0</v>
      </c>
      <c r="H2532" s="14" t="s">
        <v>5664</v>
      </c>
      <c r="I2532" s="15">
        <v>91.12</v>
      </c>
      <c r="J2532" s="77">
        <v>2</v>
      </c>
      <c r="K2532" s="92"/>
    </row>
    <row r="2533" spans="1:11" ht="20" x14ac:dyDescent="0.25">
      <c r="A2533" s="14" t="s">
        <v>1505</v>
      </c>
      <c r="B2533" s="14" t="s">
        <v>6102</v>
      </c>
      <c r="C2533" s="14" t="s">
        <v>3579</v>
      </c>
      <c r="D2533" s="16">
        <v>45754</v>
      </c>
      <c r="E2533" s="16">
        <v>45782</v>
      </c>
      <c r="F2533" s="14" t="s">
        <v>6157</v>
      </c>
      <c r="G2533" s="14">
        <v>0</v>
      </c>
      <c r="H2533" s="14" t="s">
        <v>6158</v>
      </c>
      <c r="I2533" s="15">
        <v>70</v>
      </c>
      <c r="J2533" s="77">
        <v>2</v>
      </c>
      <c r="K2533" s="92"/>
    </row>
    <row r="2534" spans="1:11" ht="20" x14ac:dyDescent="0.25">
      <c r="A2534" s="14" t="s">
        <v>1505</v>
      </c>
      <c r="B2534" s="14" t="s">
        <v>6102</v>
      </c>
      <c r="C2534" s="14" t="s">
        <v>3579</v>
      </c>
      <c r="D2534" s="16">
        <v>45754</v>
      </c>
      <c r="E2534" s="16">
        <v>45782</v>
      </c>
      <c r="F2534" s="14" t="s">
        <v>6159</v>
      </c>
      <c r="G2534" s="14">
        <v>0</v>
      </c>
      <c r="H2534" s="14" t="s">
        <v>6158</v>
      </c>
      <c r="I2534" s="15">
        <v>30</v>
      </c>
      <c r="J2534" s="77">
        <v>2</v>
      </c>
      <c r="K2534" s="92"/>
    </row>
    <row r="2535" spans="1:11" ht="20" x14ac:dyDescent="0.25">
      <c r="A2535" s="14" t="s">
        <v>1505</v>
      </c>
      <c r="B2535" s="14" t="s">
        <v>6102</v>
      </c>
      <c r="C2535" s="14" t="s">
        <v>5877</v>
      </c>
      <c r="D2535" s="16">
        <v>45757</v>
      </c>
      <c r="E2535" s="16">
        <v>45782</v>
      </c>
      <c r="F2535" s="14" t="s">
        <v>6160</v>
      </c>
      <c r="G2535" s="14">
        <v>0</v>
      </c>
      <c r="H2535" s="14" t="s">
        <v>6161</v>
      </c>
      <c r="I2535" s="15">
        <v>320</v>
      </c>
      <c r="J2535" s="77">
        <v>2</v>
      </c>
      <c r="K2535" s="92"/>
    </row>
    <row r="2536" spans="1:11" ht="12.5" x14ac:dyDescent="0.25">
      <c r="A2536" s="14" t="s">
        <v>1505</v>
      </c>
      <c r="B2536" s="14" t="s">
        <v>6102</v>
      </c>
      <c r="C2536" s="14" t="s">
        <v>6162</v>
      </c>
      <c r="D2536" s="16">
        <v>45763</v>
      </c>
      <c r="E2536" s="16">
        <v>45782</v>
      </c>
      <c r="F2536" s="14" t="s">
        <v>6163</v>
      </c>
      <c r="G2536" s="14">
        <v>36145712</v>
      </c>
      <c r="H2536" s="14" t="s">
        <v>6164</v>
      </c>
      <c r="I2536" s="15">
        <v>6</v>
      </c>
      <c r="J2536" s="77">
        <v>2</v>
      </c>
      <c r="K2536" s="92"/>
    </row>
    <row r="2537" spans="1:11" ht="20" x14ac:dyDescent="0.25">
      <c r="A2537" s="14" t="s">
        <v>1505</v>
      </c>
      <c r="B2537" s="14" t="s">
        <v>6102</v>
      </c>
      <c r="C2537" s="14" t="s">
        <v>6165</v>
      </c>
      <c r="D2537" s="16">
        <v>45761</v>
      </c>
      <c r="E2537" s="16">
        <v>45782</v>
      </c>
      <c r="F2537" s="14" t="s">
        <v>6166</v>
      </c>
      <c r="G2537" s="14">
        <v>892386</v>
      </c>
      <c r="H2537" s="14" t="s">
        <v>6167</v>
      </c>
      <c r="I2537" s="15">
        <v>110</v>
      </c>
      <c r="J2537" s="77">
        <v>2</v>
      </c>
      <c r="K2537" s="92"/>
    </row>
    <row r="2538" spans="1:11" ht="12.5" x14ac:dyDescent="0.25">
      <c r="A2538" s="14" t="s">
        <v>1505</v>
      </c>
      <c r="B2538" s="14" t="s">
        <v>6102</v>
      </c>
      <c r="C2538" s="14" t="s">
        <v>5232</v>
      </c>
      <c r="D2538" s="16">
        <v>45771</v>
      </c>
      <c r="E2538" s="16">
        <v>45782</v>
      </c>
      <c r="F2538" s="14" t="s">
        <v>6168</v>
      </c>
      <c r="G2538" s="14">
        <v>53230485</v>
      </c>
      <c r="H2538" s="14" t="s">
        <v>6169</v>
      </c>
      <c r="I2538" s="15">
        <v>1607.9</v>
      </c>
      <c r="J2538" s="77">
        <v>2</v>
      </c>
      <c r="K2538" s="92"/>
    </row>
    <row r="2539" spans="1:11" ht="20" x14ac:dyDescent="0.25">
      <c r="A2539" s="14" t="s">
        <v>1505</v>
      </c>
      <c r="B2539" s="14"/>
      <c r="C2539" s="14"/>
      <c r="D2539" s="16"/>
      <c r="E2539" s="16"/>
      <c r="F2539" s="14" t="s">
        <v>6170</v>
      </c>
      <c r="G2539" s="14" t="s">
        <v>6171</v>
      </c>
      <c r="H2539" s="14" t="s">
        <v>6172</v>
      </c>
      <c r="I2539" s="15"/>
      <c r="J2539" s="77">
        <v>2</v>
      </c>
      <c r="K2539" s="92"/>
    </row>
    <row r="2540" spans="1:11" ht="20" x14ac:dyDescent="0.25">
      <c r="A2540" s="14" t="s">
        <v>1505</v>
      </c>
      <c r="B2540" s="14" t="s">
        <v>6173</v>
      </c>
      <c r="C2540" s="14" t="s">
        <v>3619</v>
      </c>
      <c r="D2540" s="16">
        <v>45660</v>
      </c>
      <c r="E2540" s="16">
        <v>45733</v>
      </c>
      <c r="F2540" s="14" t="s">
        <v>6174</v>
      </c>
      <c r="G2540" s="14">
        <v>44974221</v>
      </c>
      <c r="H2540" s="14" t="s">
        <v>6175</v>
      </c>
      <c r="I2540" s="15">
        <v>0</v>
      </c>
      <c r="J2540" s="77">
        <v>2</v>
      </c>
      <c r="K2540" s="92"/>
    </row>
    <row r="2541" spans="1:11" ht="20" x14ac:dyDescent="0.25">
      <c r="A2541" s="14" t="s">
        <v>1505</v>
      </c>
      <c r="B2541" s="14" t="s">
        <v>6173</v>
      </c>
      <c r="C2541" s="14" t="s">
        <v>6176</v>
      </c>
      <c r="D2541" s="16">
        <v>45665</v>
      </c>
      <c r="E2541" s="16">
        <v>45733</v>
      </c>
      <c r="F2541" s="14" t="s">
        <v>6177</v>
      </c>
      <c r="G2541" s="14">
        <v>12345678</v>
      </c>
      <c r="H2541" s="14" t="s">
        <v>6178</v>
      </c>
      <c r="I2541" s="15">
        <v>0</v>
      </c>
      <c r="J2541" s="77">
        <v>2</v>
      </c>
      <c r="K2541" s="92"/>
    </row>
    <row r="2542" spans="1:11" ht="20" x14ac:dyDescent="0.25">
      <c r="A2542" s="14" t="s">
        <v>1505</v>
      </c>
      <c r="B2542" s="14" t="s">
        <v>6173</v>
      </c>
      <c r="C2542" s="14" t="s">
        <v>5479</v>
      </c>
      <c r="D2542" s="16">
        <v>45666</v>
      </c>
      <c r="E2542" s="16">
        <v>45733</v>
      </c>
      <c r="F2542" s="14" t="s">
        <v>6179</v>
      </c>
      <c r="G2542" s="14">
        <v>12345678</v>
      </c>
      <c r="H2542" s="14" t="s">
        <v>6180</v>
      </c>
      <c r="I2542" s="313">
        <v>0</v>
      </c>
      <c r="J2542" s="77">
        <v>2</v>
      </c>
      <c r="K2542" s="92"/>
    </row>
    <row r="2543" spans="1:11" ht="20" x14ac:dyDescent="0.25">
      <c r="A2543" s="14" t="s">
        <v>1505</v>
      </c>
      <c r="B2543" s="14" t="s">
        <v>6173</v>
      </c>
      <c r="C2543" s="14" t="s">
        <v>6181</v>
      </c>
      <c r="D2543" s="16">
        <v>45666</v>
      </c>
      <c r="E2543" s="16">
        <v>45733</v>
      </c>
      <c r="F2543" s="14" t="s">
        <v>6182</v>
      </c>
      <c r="G2543" s="14">
        <v>12345678</v>
      </c>
      <c r="H2543" s="14" t="s">
        <v>6183</v>
      </c>
      <c r="I2543" s="313">
        <v>0</v>
      </c>
      <c r="J2543" s="77">
        <v>2</v>
      </c>
      <c r="K2543" s="92"/>
    </row>
    <row r="2544" spans="1:11" ht="20" x14ac:dyDescent="0.25">
      <c r="A2544" s="14" t="s">
        <v>1505</v>
      </c>
      <c r="B2544" s="14" t="s">
        <v>6173</v>
      </c>
      <c r="C2544" s="14" t="s">
        <v>4254</v>
      </c>
      <c r="D2544" s="16">
        <v>45666</v>
      </c>
      <c r="E2544" s="16">
        <v>45733</v>
      </c>
      <c r="F2544" s="14" t="s">
        <v>6184</v>
      </c>
      <c r="G2544" s="14">
        <v>44974221</v>
      </c>
      <c r="H2544" s="14" t="s">
        <v>6175</v>
      </c>
      <c r="I2544" s="313">
        <v>0</v>
      </c>
      <c r="J2544" s="77">
        <v>2</v>
      </c>
      <c r="K2544" s="92"/>
    </row>
    <row r="2545" spans="1:11" ht="12.5" x14ac:dyDescent="0.25">
      <c r="A2545" s="14" t="s">
        <v>1505</v>
      </c>
      <c r="B2545" s="14" t="s">
        <v>6173</v>
      </c>
      <c r="C2545" s="14" t="s">
        <v>6185</v>
      </c>
      <c r="D2545" s="16">
        <v>45672</v>
      </c>
      <c r="E2545" s="16">
        <v>45733</v>
      </c>
      <c r="F2545" s="14" t="s">
        <v>6186</v>
      </c>
      <c r="G2545" s="14">
        <v>12345678</v>
      </c>
      <c r="H2545" s="14" t="s">
        <v>6187</v>
      </c>
      <c r="I2545" s="15">
        <v>190.65</v>
      </c>
      <c r="J2545" s="77">
        <v>2</v>
      </c>
      <c r="K2545" s="92"/>
    </row>
    <row r="2546" spans="1:11" ht="20" x14ac:dyDescent="0.25">
      <c r="A2546" s="14" t="s">
        <v>1505</v>
      </c>
      <c r="B2546" s="14" t="s">
        <v>6173</v>
      </c>
      <c r="C2546" s="14" t="s">
        <v>5479</v>
      </c>
      <c r="D2546" s="16">
        <v>45677</v>
      </c>
      <c r="E2546" s="16">
        <v>45733</v>
      </c>
      <c r="F2546" s="14" t="s">
        <v>6188</v>
      </c>
      <c r="G2546" s="14">
        <v>12345678</v>
      </c>
      <c r="H2546" s="14" t="s">
        <v>6189</v>
      </c>
      <c r="I2546" s="313">
        <v>0</v>
      </c>
      <c r="J2546" s="77">
        <v>2</v>
      </c>
      <c r="K2546" s="92"/>
    </row>
    <row r="2547" spans="1:11" ht="20" x14ac:dyDescent="0.25">
      <c r="A2547" s="14" t="s">
        <v>1505</v>
      </c>
      <c r="B2547" s="14" t="s">
        <v>6173</v>
      </c>
      <c r="C2547" s="14" t="s">
        <v>5479</v>
      </c>
      <c r="D2547" s="16">
        <v>45677</v>
      </c>
      <c r="E2547" s="16">
        <v>45733</v>
      </c>
      <c r="F2547" s="14" t="s">
        <v>6190</v>
      </c>
      <c r="G2547" s="14">
        <v>12345678</v>
      </c>
      <c r="H2547" s="14" t="s">
        <v>6191</v>
      </c>
      <c r="I2547" s="313">
        <v>0</v>
      </c>
      <c r="J2547" s="77">
        <v>2</v>
      </c>
      <c r="K2547" s="92"/>
    </row>
    <row r="2548" spans="1:11" ht="20" x14ac:dyDescent="0.25">
      <c r="A2548" s="14" t="s">
        <v>1505</v>
      </c>
      <c r="B2548" s="14" t="s">
        <v>6173</v>
      </c>
      <c r="C2548" s="14" t="s">
        <v>5479</v>
      </c>
      <c r="D2548" s="16">
        <v>45680</v>
      </c>
      <c r="E2548" s="16">
        <v>45733</v>
      </c>
      <c r="F2548" s="14" t="s">
        <v>6192</v>
      </c>
      <c r="G2548" s="14">
        <v>12345678</v>
      </c>
      <c r="H2548" s="14" t="s">
        <v>6189</v>
      </c>
      <c r="I2548" s="313">
        <v>0</v>
      </c>
      <c r="J2548" s="77">
        <v>2</v>
      </c>
      <c r="K2548" s="92"/>
    </row>
    <row r="2549" spans="1:11" ht="12.5" x14ac:dyDescent="0.25">
      <c r="A2549" s="14" t="s">
        <v>1505</v>
      </c>
      <c r="B2549" s="14" t="s">
        <v>6173</v>
      </c>
      <c r="C2549" s="14" t="s">
        <v>4368</v>
      </c>
      <c r="D2549" s="16">
        <v>45696</v>
      </c>
      <c r="E2549" s="16">
        <v>45733</v>
      </c>
      <c r="F2549" s="14" t="s">
        <v>6193</v>
      </c>
      <c r="G2549" s="14">
        <v>55807241</v>
      </c>
      <c r="H2549" s="14" t="s">
        <v>6194</v>
      </c>
      <c r="I2549" s="15">
        <v>30</v>
      </c>
      <c r="J2549" s="77">
        <v>2</v>
      </c>
      <c r="K2549" s="92"/>
    </row>
    <row r="2550" spans="1:11" ht="12.5" x14ac:dyDescent="0.25">
      <c r="A2550" s="14" t="s">
        <v>1505</v>
      </c>
      <c r="B2550" s="14" t="s">
        <v>6173</v>
      </c>
      <c r="C2550" s="14" t="s">
        <v>6195</v>
      </c>
      <c r="D2550" s="16">
        <v>45696</v>
      </c>
      <c r="E2550" s="16">
        <v>45733</v>
      </c>
      <c r="F2550" s="14" t="s">
        <v>6196</v>
      </c>
      <c r="G2550" s="14">
        <v>55448151</v>
      </c>
      <c r="H2550" s="14" t="s">
        <v>6197</v>
      </c>
      <c r="I2550" s="15">
        <v>54.05</v>
      </c>
      <c r="J2550" s="77">
        <v>2</v>
      </c>
      <c r="K2550" s="92"/>
    </row>
    <row r="2551" spans="1:11" ht="20" x14ac:dyDescent="0.25">
      <c r="A2551" s="14" t="s">
        <v>1505</v>
      </c>
      <c r="B2551" s="14" t="s">
        <v>6173</v>
      </c>
      <c r="C2551" s="14" t="s">
        <v>6198</v>
      </c>
      <c r="D2551" s="16">
        <v>45698</v>
      </c>
      <c r="E2551" s="16">
        <v>45733</v>
      </c>
      <c r="F2551" s="14" t="s">
        <v>6199</v>
      </c>
      <c r="G2551" s="14">
        <v>12345678</v>
      </c>
      <c r="H2551" s="14" t="s">
        <v>6200</v>
      </c>
      <c r="I2551" s="15">
        <v>0</v>
      </c>
      <c r="J2551" s="77">
        <v>2</v>
      </c>
      <c r="K2551" s="92"/>
    </row>
    <row r="2552" spans="1:11" ht="20" x14ac:dyDescent="0.25">
      <c r="A2552" s="14" t="s">
        <v>1505</v>
      </c>
      <c r="B2552" s="14" t="s">
        <v>6173</v>
      </c>
      <c r="C2552" s="14" t="s">
        <v>6201</v>
      </c>
      <c r="D2552" s="16">
        <v>45701</v>
      </c>
      <c r="E2552" s="16">
        <v>45733</v>
      </c>
      <c r="F2552" s="14" t="s">
        <v>6202</v>
      </c>
      <c r="G2552" s="14">
        <v>12345678</v>
      </c>
      <c r="H2552" s="14" t="s">
        <v>6200</v>
      </c>
      <c r="I2552" s="15">
        <v>0</v>
      </c>
      <c r="J2552" s="77">
        <v>2</v>
      </c>
      <c r="K2552" s="92"/>
    </row>
    <row r="2553" spans="1:11" ht="20" x14ac:dyDescent="0.25">
      <c r="A2553" s="14" t="s">
        <v>1505</v>
      </c>
      <c r="B2553" s="14" t="s">
        <v>6173</v>
      </c>
      <c r="C2553" s="14" t="s">
        <v>6203</v>
      </c>
      <c r="D2553" s="16">
        <v>45702</v>
      </c>
      <c r="E2553" s="16">
        <v>45733</v>
      </c>
      <c r="F2553" s="14" t="s">
        <v>6204</v>
      </c>
      <c r="G2553" s="14">
        <v>12345678</v>
      </c>
      <c r="H2553" s="14" t="s">
        <v>6205</v>
      </c>
      <c r="I2553" s="15">
        <v>0</v>
      </c>
      <c r="J2553" s="77">
        <v>2</v>
      </c>
      <c r="K2553" s="92"/>
    </row>
    <row r="2554" spans="1:11" ht="20" x14ac:dyDescent="0.25">
      <c r="A2554" s="14" t="s">
        <v>1505</v>
      </c>
      <c r="B2554" s="14" t="s">
        <v>6173</v>
      </c>
      <c r="C2554" s="14" t="s">
        <v>5479</v>
      </c>
      <c r="D2554" s="16">
        <v>45703</v>
      </c>
      <c r="E2554" s="16">
        <v>45733</v>
      </c>
      <c r="F2554" s="14" t="s">
        <v>6206</v>
      </c>
      <c r="G2554" s="14">
        <v>0</v>
      </c>
      <c r="H2554" s="14" t="s">
        <v>6207</v>
      </c>
      <c r="I2554" s="313">
        <v>0</v>
      </c>
      <c r="J2554" s="77">
        <v>2</v>
      </c>
      <c r="K2554" s="92"/>
    </row>
    <row r="2555" spans="1:11" ht="12.5" x14ac:dyDescent="0.25">
      <c r="A2555" s="14" t="s">
        <v>1505</v>
      </c>
      <c r="B2555" s="14" t="s">
        <v>6173</v>
      </c>
      <c r="C2555" s="14" t="s">
        <v>6208</v>
      </c>
      <c r="D2555" s="16">
        <v>45707</v>
      </c>
      <c r="E2555" s="16">
        <v>45733</v>
      </c>
      <c r="F2555" s="14" t="s">
        <v>6186</v>
      </c>
      <c r="G2555" s="14">
        <v>12345678</v>
      </c>
      <c r="H2555" s="14" t="s">
        <v>6187</v>
      </c>
      <c r="I2555" s="15">
        <v>168.43</v>
      </c>
      <c r="J2555" s="77">
        <v>2</v>
      </c>
      <c r="K2555" s="92"/>
    </row>
    <row r="2556" spans="1:11" ht="20" x14ac:dyDescent="0.25">
      <c r="A2556" s="14" t="s">
        <v>1505</v>
      </c>
      <c r="B2556" s="14" t="s">
        <v>6173</v>
      </c>
      <c r="C2556" s="14" t="s">
        <v>6209</v>
      </c>
      <c r="D2556" s="16">
        <v>45709</v>
      </c>
      <c r="E2556" s="16">
        <v>45733</v>
      </c>
      <c r="F2556" s="14" t="s">
        <v>6210</v>
      </c>
      <c r="G2556" s="14">
        <v>35772271</v>
      </c>
      <c r="H2556" s="14" t="s">
        <v>6211</v>
      </c>
      <c r="I2556" s="313">
        <v>0</v>
      </c>
      <c r="J2556" s="77">
        <v>2</v>
      </c>
      <c r="K2556" s="92"/>
    </row>
    <row r="2557" spans="1:11" ht="20" x14ac:dyDescent="0.25">
      <c r="A2557" s="14" t="s">
        <v>1505</v>
      </c>
      <c r="B2557" s="14" t="s">
        <v>6173</v>
      </c>
      <c r="C2557" s="14" t="s">
        <v>6212</v>
      </c>
      <c r="D2557" s="16">
        <v>45710</v>
      </c>
      <c r="E2557" s="16">
        <v>45733</v>
      </c>
      <c r="F2557" s="14" t="s">
        <v>6213</v>
      </c>
      <c r="G2557" s="14">
        <v>35772271</v>
      </c>
      <c r="H2557" s="14" t="s">
        <v>6211</v>
      </c>
      <c r="I2557" s="313">
        <v>0</v>
      </c>
      <c r="J2557" s="77">
        <v>2</v>
      </c>
      <c r="K2557" s="92"/>
    </row>
    <row r="2558" spans="1:11" ht="20" x14ac:dyDescent="0.25">
      <c r="A2558" s="14" t="s">
        <v>1505</v>
      </c>
      <c r="B2558" s="14" t="s">
        <v>6173</v>
      </c>
      <c r="C2558" s="14" t="s">
        <v>5479</v>
      </c>
      <c r="D2558" s="16">
        <v>45712</v>
      </c>
      <c r="E2558" s="16">
        <v>45733</v>
      </c>
      <c r="F2558" s="14" t="s">
        <v>6214</v>
      </c>
      <c r="G2558" s="14">
        <v>12345678</v>
      </c>
      <c r="H2558" s="14" t="s">
        <v>6215</v>
      </c>
      <c r="I2558" s="15">
        <v>50.61</v>
      </c>
      <c r="J2558" s="77">
        <v>2</v>
      </c>
      <c r="K2558" s="92"/>
    </row>
    <row r="2559" spans="1:11" ht="12.5" x14ac:dyDescent="0.25">
      <c r="A2559" s="14" t="s">
        <v>1505</v>
      </c>
      <c r="B2559" s="14" t="s">
        <v>6173</v>
      </c>
      <c r="C2559" s="14" t="s">
        <v>6216</v>
      </c>
      <c r="D2559" s="16">
        <v>45714</v>
      </c>
      <c r="E2559" s="16">
        <v>45733</v>
      </c>
      <c r="F2559" s="14" t="s">
        <v>6217</v>
      </c>
      <c r="G2559" s="14">
        <v>12345678</v>
      </c>
      <c r="H2559" s="14" t="s">
        <v>6218</v>
      </c>
      <c r="I2559" s="15">
        <v>178.4</v>
      </c>
      <c r="J2559" s="77">
        <v>2</v>
      </c>
      <c r="K2559" s="92"/>
    </row>
    <row r="2560" spans="1:11" ht="12.5" x14ac:dyDescent="0.25">
      <c r="A2560" s="14" t="s">
        <v>1505</v>
      </c>
      <c r="B2560" s="14" t="s">
        <v>6173</v>
      </c>
      <c r="C2560" s="14" t="s">
        <v>5479</v>
      </c>
      <c r="D2560" s="16">
        <v>45715</v>
      </c>
      <c r="E2560" s="16">
        <v>45733</v>
      </c>
      <c r="F2560" s="14" t="s">
        <v>6219</v>
      </c>
      <c r="G2560" s="14">
        <v>12345678</v>
      </c>
      <c r="H2560" s="14" t="s">
        <v>6220</v>
      </c>
      <c r="I2560" s="15">
        <v>239.12</v>
      </c>
      <c r="J2560" s="77">
        <v>2</v>
      </c>
      <c r="K2560" s="92"/>
    </row>
    <row r="2561" spans="1:11" ht="20" x14ac:dyDescent="0.25">
      <c r="A2561" s="14" t="s">
        <v>1505</v>
      </c>
      <c r="B2561" s="14" t="s">
        <v>6173</v>
      </c>
      <c r="C2561" s="14" t="s">
        <v>6221</v>
      </c>
      <c r="D2561" s="16">
        <v>45715</v>
      </c>
      <c r="E2561" s="16">
        <v>45733</v>
      </c>
      <c r="F2561" s="14" t="s">
        <v>6222</v>
      </c>
      <c r="G2561" s="14">
        <v>44974221</v>
      </c>
      <c r="H2561" s="14" t="s">
        <v>6175</v>
      </c>
      <c r="I2561" s="313">
        <v>0</v>
      </c>
      <c r="J2561" s="77">
        <v>2</v>
      </c>
      <c r="K2561" s="92"/>
    </row>
    <row r="2562" spans="1:11" ht="20" x14ac:dyDescent="0.25">
      <c r="A2562" s="14" t="s">
        <v>1505</v>
      </c>
      <c r="B2562" s="14" t="s">
        <v>6173</v>
      </c>
      <c r="C2562" s="14" t="s">
        <v>6223</v>
      </c>
      <c r="D2562" s="16">
        <v>45722</v>
      </c>
      <c r="E2562" s="16">
        <v>45733</v>
      </c>
      <c r="F2562" s="14" t="s">
        <v>6224</v>
      </c>
      <c r="G2562" s="14">
        <v>12345678</v>
      </c>
      <c r="H2562" s="14" t="s">
        <v>6225</v>
      </c>
      <c r="I2562" s="15">
        <v>90</v>
      </c>
      <c r="J2562" s="77">
        <v>2</v>
      </c>
      <c r="K2562" s="92"/>
    </row>
    <row r="2563" spans="1:11" ht="20" x14ac:dyDescent="0.25">
      <c r="A2563" s="14" t="s">
        <v>1505</v>
      </c>
      <c r="B2563" s="14" t="s">
        <v>6173</v>
      </c>
      <c r="C2563" s="14" t="s">
        <v>6226</v>
      </c>
      <c r="D2563" s="16">
        <v>45731</v>
      </c>
      <c r="E2563" s="16">
        <v>45733</v>
      </c>
      <c r="F2563" s="14" t="s">
        <v>6227</v>
      </c>
      <c r="G2563" s="14">
        <v>35772271</v>
      </c>
      <c r="H2563" s="14" t="s">
        <v>6211</v>
      </c>
      <c r="I2563" s="15">
        <v>0</v>
      </c>
      <c r="J2563" s="77">
        <v>2</v>
      </c>
      <c r="K2563" s="92"/>
    </row>
    <row r="2564" spans="1:11" ht="20" x14ac:dyDescent="0.25">
      <c r="A2564" s="14" t="s">
        <v>1505</v>
      </c>
      <c r="B2564" s="14" t="s">
        <v>6173</v>
      </c>
      <c r="C2564" s="14" t="s">
        <v>5479</v>
      </c>
      <c r="D2564" s="16">
        <v>45734</v>
      </c>
      <c r="E2564" s="16">
        <v>45733</v>
      </c>
      <c r="F2564" s="14" t="s">
        <v>6228</v>
      </c>
      <c r="G2564" s="14">
        <v>12345678</v>
      </c>
      <c r="H2564" s="14" t="s">
        <v>5379</v>
      </c>
      <c r="I2564" s="15">
        <v>0</v>
      </c>
      <c r="J2564" s="77">
        <v>2</v>
      </c>
      <c r="K2564" s="92"/>
    </row>
    <row r="2565" spans="1:11" ht="12.5" x14ac:dyDescent="0.25">
      <c r="A2565" s="14" t="s">
        <v>1505</v>
      </c>
      <c r="B2565" s="14" t="s">
        <v>6173</v>
      </c>
      <c r="C2565" s="14" t="s">
        <v>6229</v>
      </c>
      <c r="D2565" s="16">
        <v>45735</v>
      </c>
      <c r="E2565" s="16">
        <v>45733</v>
      </c>
      <c r="F2565" s="14" t="s">
        <v>6230</v>
      </c>
      <c r="G2565" s="14">
        <v>47721081</v>
      </c>
      <c r="H2565" s="14" t="s">
        <v>6231</v>
      </c>
      <c r="I2565" s="15">
        <v>598.74</v>
      </c>
      <c r="J2565" s="77">
        <v>2</v>
      </c>
      <c r="K2565" s="92"/>
    </row>
    <row r="2566" spans="1:11" ht="12.5" x14ac:dyDescent="0.25">
      <c r="A2566" s="14" t="s">
        <v>1505</v>
      </c>
      <c r="B2566" s="14" t="s">
        <v>6173</v>
      </c>
      <c r="C2566" s="14" t="s">
        <v>6229</v>
      </c>
      <c r="D2566" s="16">
        <v>45735</v>
      </c>
      <c r="E2566" s="16">
        <v>45762</v>
      </c>
      <c r="F2566" s="14" t="s">
        <v>6230</v>
      </c>
      <c r="G2566" s="14">
        <v>47721081</v>
      </c>
      <c r="H2566" s="14" t="s">
        <v>6231</v>
      </c>
      <c r="I2566" s="15">
        <v>146.49</v>
      </c>
      <c r="J2566" s="77">
        <v>2</v>
      </c>
      <c r="K2566" s="92"/>
    </row>
    <row r="2567" spans="1:11" ht="12.5" x14ac:dyDescent="0.25">
      <c r="A2567" s="14" t="s">
        <v>1505</v>
      </c>
      <c r="B2567" s="14" t="s">
        <v>6173</v>
      </c>
      <c r="C2567" s="14" t="s">
        <v>6232</v>
      </c>
      <c r="D2567" s="16">
        <v>45731</v>
      </c>
      <c r="E2567" s="16">
        <v>45762</v>
      </c>
      <c r="F2567" s="14" t="s">
        <v>6193</v>
      </c>
      <c r="G2567" s="14">
        <v>55807241</v>
      </c>
      <c r="H2567" s="14" t="s">
        <v>6194</v>
      </c>
      <c r="I2567" s="15">
        <v>30</v>
      </c>
      <c r="J2567" s="77">
        <v>2</v>
      </c>
      <c r="K2567" s="92"/>
    </row>
    <row r="2568" spans="1:11" ht="12.5" x14ac:dyDescent="0.25">
      <c r="A2568" s="14" t="s">
        <v>1505</v>
      </c>
      <c r="B2568" s="14" t="s">
        <v>6173</v>
      </c>
      <c r="C2568" s="14" t="s">
        <v>6233</v>
      </c>
      <c r="D2568" s="16">
        <v>45734</v>
      </c>
      <c r="E2568" s="16">
        <v>45762</v>
      </c>
      <c r="F2568" s="14" t="s">
        <v>6234</v>
      </c>
      <c r="G2568" s="14">
        <v>12345678</v>
      </c>
      <c r="H2568" s="14" t="s">
        <v>6235</v>
      </c>
      <c r="I2568" s="15">
        <v>142.80000000000001</v>
      </c>
      <c r="J2568" s="77">
        <v>2</v>
      </c>
      <c r="K2568" s="92"/>
    </row>
    <row r="2569" spans="1:11" ht="20" x14ac:dyDescent="0.25">
      <c r="A2569" s="14" t="s">
        <v>1505</v>
      </c>
      <c r="B2569" s="14" t="s">
        <v>6173</v>
      </c>
      <c r="C2569" s="14" t="s">
        <v>182</v>
      </c>
      <c r="D2569" s="16">
        <v>45737</v>
      </c>
      <c r="E2569" s="16">
        <v>45762</v>
      </c>
      <c r="F2569" s="14" t="s">
        <v>6236</v>
      </c>
      <c r="G2569" s="14">
        <v>44974221</v>
      </c>
      <c r="H2569" s="14" t="s">
        <v>6175</v>
      </c>
      <c r="I2569" s="15">
        <v>59</v>
      </c>
      <c r="J2569" s="77">
        <v>2</v>
      </c>
      <c r="K2569" s="92"/>
    </row>
    <row r="2570" spans="1:11" ht="20" x14ac:dyDescent="0.25">
      <c r="A2570" s="14" t="s">
        <v>1505</v>
      </c>
      <c r="B2570" s="14" t="s">
        <v>6173</v>
      </c>
      <c r="C2570" s="14" t="s">
        <v>6237</v>
      </c>
      <c r="D2570" s="16">
        <v>45737</v>
      </c>
      <c r="E2570" s="16">
        <v>45762</v>
      </c>
      <c r="F2570" s="14" t="s">
        <v>6238</v>
      </c>
      <c r="G2570" s="14">
        <v>12345678</v>
      </c>
      <c r="H2570" s="14" t="s">
        <v>6239</v>
      </c>
      <c r="I2570" s="15">
        <v>158</v>
      </c>
      <c r="J2570" s="77">
        <v>2</v>
      </c>
      <c r="K2570" s="92"/>
    </row>
    <row r="2571" spans="1:11" ht="20" x14ac:dyDescent="0.25">
      <c r="A2571" s="14" t="s">
        <v>1505</v>
      </c>
      <c r="B2571" s="14" t="s">
        <v>6173</v>
      </c>
      <c r="C2571" s="14" t="s">
        <v>6240</v>
      </c>
      <c r="D2571" s="16">
        <v>45739</v>
      </c>
      <c r="E2571" s="16">
        <v>45762</v>
      </c>
      <c r="F2571" s="14" t="s">
        <v>6241</v>
      </c>
      <c r="G2571" s="14">
        <v>12345678</v>
      </c>
      <c r="H2571" s="14" t="s">
        <v>6239</v>
      </c>
      <c r="I2571" s="15">
        <v>158</v>
      </c>
      <c r="J2571" s="77">
        <v>2</v>
      </c>
      <c r="K2571" s="92"/>
    </row>
    <row r="2572" spans="1:11" ht="20" x14ac:dyDescent="0.25">
      <c r="A2572" s="14" t="s">
        <v>1505</v>
      </c>
      <c r="B2572" s="14" t="s">
        <v>6173</v>
      </c>
      <c r="C2572" s="14" t="s">
        <v>5479</v>
      </c>
      <c r="D2572" s="16">
        <v>45744</v>
      </c>
      <c r="E2572" s="16">
        <v>45762</v>
      </c>
      <c r="F2572" s="14" t="s">
        <v>6242</v>
      </c>
      <c r="G2572" s="14">
        <v>12345678</v>
      </c>
      <c r="H2572" s="14" t="s">
        <v>6243</v>
      </c>
      <c r="I2572" s="15">
        <v>56</v>
      </c>
      <c r="J2572" s="77">
        <v>2</v>
      </c>
      <c r="K2572" s="92"/>
    </row>
    <row r="2573" spans="1:11" ht="20" x14ac:dyDescent="0.25">
      <c r="A2573" s="14" t="s">
        <v>1505</v>
      </c>
      <c r="B2573" s="14" t="s">
        <v>6173</v>
      </c>
      <c r="C2573" s="14" t="s">
        <v>5479</v>
      </c>
      <c r="D2573" s="16">
        <v>45752</v>
      </c>
      <c r="E2573" s="16">
        <v>45762</v>
      </c>
      <c r="F2573" s="14" t="s">
        <v>6244</v>
      </c>
      <c r="G2573" s="14">
        <v>12345678</v>
      </c>
      <c r="H2573" s="14" t="s">
        <v>6245</v>
      </c>
      <c r="I2573" s="15">
        <v>60</v>
      </c>
      <c r="J2573" s="77">
        <v>2</v>
      </c>
      <c r="K2573" s="92"/>
    </row>
    <row r="2574" spans="1:11" ht="20" x14ac:dyDescent="0.25">
      <c r="A2574" s="14" t="s">
        <v>1505</v>
      </c>
      <c r="B2574" s="14" t="s">
        <v>6173</v>
      </c>
      <c r="C2574" s="14" t="s">
        <v>6246</v>
      </c>
      <c r="D2574" s="16">
        <v>45752</v>
      </c>
      <c r="E2574" s="16">
        <v>45762</v>
      </c>
      <c r="F2574" s="14" t="s">
        <v>6247</v>
      </c>
      <c r="G2574" s="14">
        <v>12345678</v>
      </c>
      <c r="H2574" s="14" t="s">
        <v>6248</v>
      </c>
      <c r="I2574" s="15">
        <v>90</v>
      </c>
      <c r="J2574" s="77">
        <v>2</v>
      </c>
      <c r="K2574" s="92"/>
    </row>
    <row r="2575" spans="1:11" ht="20" x14ac:dyDescent="0.25">
      <c r="A2575" s="14" t="s">
        <v>1505</v>
      </c>
      <c r="B2575" s="14" t="s">
        <v>6173</v>
      </c>
      <c r="C2575" s="14" t="s">
        <v>5479</v>
      </c>
      <c r="D2575" s="16">
        <v>45752</v>
      </c>
      <c r="E2575" s="16">
        <v>45762</v>
      </c>
      <c r="F2575" s="14" t="s">
        <v>6249</v>
      </c>
      <c r="G2575" s="14">
        <v>12345678</v>
      </c>
      <c r="H2575" s="14" t="s">
        <v>5379</v>
      </c>
      <c r="I2575" s="15">
        <v>198.63</v>
      </c>
      <c r="J2575" s="77">
        <v>2</v>
      </c>
      <c r="K2575" s="92"/>
    </row>
    <row r="2576" spans="1:11" ht="20" x14ac:dyDescent="0.25">
      <c r="A2576" s="14" t="s">
        <v>1505</v>
      </c>
      <c r="B2576" s="14" t="s">
        <v>6173</v>
      </c>
      <c r="C2576" s="14" t="s">
        <v>3619</v>
      </c>
      <c r="D2576" s="16">
        <v>45752</v>
      </c>
      <c r="E2576" s="16">
        <v>45762</v>
      </c>
      <c r="F2576" s="14" t="s">
        <v>6250</v>
      </c>
      <c r="G2576" s="14">
        <v>44974221</v>
      </c>
      <c r="H2576" s="14" t="s">
        <v>6175</v>
      </c>
      <c r="I2576" s="15">
        <v>59</v>
      </c>
      <c r="J2576" s="77">
        <v>2</v>
      </c>
      <c r="K2576" s="92"/>
    </row>
    <row r="2577" spans="1:11" ht="12.5" x14ac:dyDescent="0.25">
      <c r="A2577" s="14" t="s">
        <v>1505</v>
      </c>
      <c r="B2577" s="14" t="s">
        <v>6173</v>
      </c>
      <c r="C2577" s="14" t="s">
        <v>4368</v>
      </c>
      <c r="D2577" s="16">
        <v>45753</v>
      </c>
      <c r="E2577" s="16">
        <v>45762</v>
      </c>
      <c r="F2577" s="14" t="s">
        <v>6193</v>
      </c>
      <c r="G2577" s="14">
        <v>55807241</v>
      </c>
      <c r="H2577" s="14" t="s">
        <v>6194</v>
      </c>
      <c r="I2577" s="15">
        <v>30</v>
      </c>
      <c r="J2577" s="77">
        <v>2</v>
      </c>
      <c r="K2577" s="92"/>
    </row>
    <row r="2578" spans="1:11" ht="20" x14ac:dyDescent="0.25">
      <c r="A2578" s="14" t="s">
        <v>1505</v>
      </c>
      <c r="B2578" s="14" t="s">
        <v>6173</v>
      </c>
      <c r="C2578" s="14" t="s">
        <v>5479</v>
      </c>
      <c r="D2578" s="16">
        <v>45755</v>
      </c>
      <c r="E2578" s="16">
        <v>45762</v>
      </c>
      <c r="F2578" s="14" t="s">
        <v>6251</v>
      </c>
      <c r="G2578" s="14">
        <v>12345678</v>
      </c>
      <c r="H2578" s="14" t="s">
        <v>6252</v>
      </c>
      <c r="I2578" s="15">
        <v>211.98</v>
      </c>
      <c r="J2578" s="77">
        <v>2</v>
      </c>
      <c r="K2578" s="92"/>
    </row>
    <row r="2579" spans="1:11" ht="12.5" x14ac:dyDescent="0.25">
      <c r="A2579" s="14" t="s">
        <v>1505</v>
      </c>
      <c r="B2579" s="14" t="s">
        <v>6173</v>
      </c>
      <c r="C2579" s="14" t="s">
        <v>6253</v>
      </c>
      <c r="D2579" s="16">
        <v>45762</v>
      </c>
      <c r="E2579" s="16">
        <v>45762</v>
      </c>
      <c r="F2579" s="14" t="s">
        <v>6254</v>
      </c>
      <c r="G2579" s="14">
        <v>12345678</v>
      </c>
      <c r="H2579" s="14" t="s">
        <v>6255</v>
      </c>
      <c r="I2579" s="15">
        <v>25.49</v>
      </c>
      <c r="J2579" s="77">
        <v>2</v>
      </c>
      <c r="K2579" s="92"/>
    </row>
    <row r="2580" spans="1:11" ht="20" x14ac:dyDescent="0.25">
      <c r="A2580" s="14" t="s">
        <v>1505</v>
      </c>
      <c r="B2580" s="14" t="s">
        <v>6173</v>
      </c>
      <c r="C2580" s="14" t="s">
        <v>6253</v>
      </c>
      <c r="D2580" s="16">
        <v>45764</v>
      </c>
      <c r="E2580" s="16">
        <v>45762</v>
      </c>
      <c r="F2580" s="14" t="s">
        <v>6256</v>
      </c>
      <c r="G2580" s="14">
        <v>12345678</v>
      </c>
      <c r="H2580" s="14" t="s">
        <v>6255</v>
      </c>
      <c r="I2580" s="15">
        <v>485.95</v>
      </c>
      <c r="J2580" s="77">
        <v>2</v>
      </c>
      <c r="K2580" s="92"/>
    </row>
    <row r="2581" spans="1:11" ht="12.5" x14ac:dyDescent="0.25">
      <c r="A2581" s="14" t="s">
        <v>1505</v>
      </c>
      <c r="B2581" s="14" t="s">
        <v>6173</v>
      </c>
      <c r="C2581" s="14" t="s">
        <v>6253</v>
      </c>
      <c r="D2581" s="16">
        <v>45764</v>
      </c>
      <c r="E2581" s="16">
        <v>45762</v>
      </c>
      <c r="F2581" s="14" t="s">
        <v>6257</v>
      </c>
      <c r="G2581" s="14">
        <v>12345678</v>
      </c>
      <c r="H2581" s="14" t="s">
        <v>6255</v>
      </c>
      <c r="I2581" s="15">
        <v>30</v>
      </c>
      <c r="J2581" s="77">
        <v>2</v>
      </c>
      <c r="K2581" s="92"/>
    </row>
    <row r="2582" spans="1:11" ht="12.5" x14ac:dyDescent="0.25">
      <c r="A2582" s="14" t="s">
        <v>1505</v>
      </c>
      <c r="B2582" s="14" t="s">
        <v>6173</v>
      </c>
      <c r="C2582" s="14" t="s">
        <v>6258</v>
      </c>
      <c r="D2582" s="16">
        <v>45766</v>
      </c>
      <c r="E2582" s="16">
        <v>45762</v>
      </c>
      <c r="F2582" s="14" t="s">
        <v>6193</v>
      </c>
      <c r="G2582" s="14">
        <v>55807241</v>
      </c>
      <c r="H2582" s="14" t="s">
        <v>6194</v>
      </c>
      <c r="I2582" s="15">
        <v>30</v>
      </c>
      <c r="J2582" s="77">
        <v>2</v>
      </c>
      <c r="K2582" s="92"/>
    </row>
    <row r="2583" spans="1:11" ht="20" x14ac:dyDescent="0.25">
      <c r="A2583" s="14" t="s">
        <v>1505</v>
      </c>
      <c r="B2583" s="14" t="s">
        <v>6173</v>
      </c>
      <c r="C2583" s="14" t="s">
        <v>5479</v>
      </c>
      <c r="D2583" s="16">
        <v>45786</v>
      </c>
      <c r="E2583" s="16">
        <v>45762</v>
      </c>
      <c r="F2583" s="14" t="s">
        <v>6259</v>
      </c>
      <c r="G2583" s="14">
        <v>0</v>
      </c>
      <c r="H2583" s="14" t="s">
        <v>6207</v>
      </c>
      <c r="I2583" s="15">
        <v>122.82</v>
      </c>
      <c r="J2583" s="77">
        <v>2</v>
      </c>
      <c r="K2583" s="92"/>
    </row>
    <row r="2584" spans="1:11" ht="20" x14ac:dyDescent="0.25">
      <c r="A2584" s="14" t="s">
        <v>1505</v>
      </c>
      <c r="B2584" s="14" t="s">
        <v>6173</v>
      </c>
      <c r="C2584" s="14" t="s">
        <v>5479</v>
      </c>
      <c r="D2584" s="16">
        <v>45796</v>
      </c>
      <c r="E2584" s="16">
        <v>45762</v>
      </c>
      <c r="F2584" s="14" t="s">
        <v>6260</v>
      </c>
      <c r="G2584" s="14">
        <v>0</v>
      </c>
      <c r="H2584" s="14" t="s">
        <v>6207</v>
      </c>
      <c r="I2584" s="15">
        <v>153.87</v>
      </c>
      <c r="J2584" s="77">
        <v>2</v>
      </c>
      <c r="K2584" s="92"/>
    </row>
    <row r="2585" spans="1:11" ht="12.5" x14ac:dyDescent="0.25">
      <c r="A2585" s="14" t="s">
        <v>1505</v>
      </c>
      <c r="B2585" s="14" t="s">
        <v>6173</v>
      </c>
      <c r="C2585" s="14" t="s">
        <v>6261</v>
      </c>
      <c r="D2585" s="16">
        <v>45797</v>
      </c>
      <c r="E2585" s="16">
        <v>45762</v>
      </c>
      <c r="F2585" s="14" t="s">
        <v>6262</v>
      </c>
      <c r="G2585" s="14">
        <v>12345678</v>
      </c>
      <c r="H2585" s="14" t="s">
        <v>6187</v>
      </c>
      <c r="I2585" s="15">
        <v>360.02</v>
      </c>
      <c r="J2585" s="77">
        <v>2</v>
      </c>
      <c r="K2585" s="92"/>
    </row>
    <row r="2586" spans="1:11" ht="12.5" x14ac:dyDescent="0.25">
      <c r="A2586" s="14" t="s">
        <v>1505</v>
      </c>
      <c r="B2586" s="14" t="s">
        <v>6173</v>
      </c>
      <c r="C2586" s="14" t="s">
        <v>131</v>
      </c>
      <c r="D2586" s="16">
        <v>45798</v>
      </c>
      <c r="E2586" s="16">
        <v>45762</v>
      </c>
      <c r="F2586" s="14" t="s">
        <v>6193</v>
      </c>
      <c r="G2586" s="14">
        <v>55807241</v>
      </c>
      <c r="H2586" s="14" t="s">
        <v>6194</v>
      </c>
      <c r="I2586" s="15">
        <v>30</v>
      </c>
      <c r="J2586" s="77">
        <v>2</v>
      </c>
      <c r="K2586" s="92"/>
    </row>
    <row r="2587" spans="1:11" ht="12.5" x14ac:dyDescent="0.25">
      <c r="A2587" s="14" t="s">
        <v>1505</v>
      </c>
      <c r="B2587" s="14" t="s">
        <v>6173</v>
      </c>
      <c r="C2587" s="14" t="s">
        <v>6263</v>
      </c>
      <c r="D2587" s="16">
        <v>45799</v>
      </c>
      <c r="E2587" s="16">
        <v>45762</v>
      </c>
      <c r="F2587" s="14" t="s">
        <v>6264</v>
      </c>
      <c r="G2587" s="14">
        <v>36409065</v>
      </c>
      <c r="H2587" s="14" t="s">
        <v>6265</v>
      </c>
      <c r="I2587" s="15">
        <v>14.91</v>
      </c>
      <c r="J2587" s="77">
        <v>2</v>
      </c>
      <c r="K2587" s="92"/>
    </row>
    <row r="2588" spans="1:11" ht="12.5" x14ac:dyDescent="0.25">
      <c r="A2588" s="14" t="s">
        <v>1505</v>
      </c>
      <c r="B2588" s="14" t="s">
        <v>6173</v>
      </c>
      <c r="C2588" s="14" t="s">
        <v>6266</v>
      </c>
      <c r="D2588" s="16">
        <v>45801</v>
      </c>
      <c r="E2588" s="16">
        <v>45762</v>
      </c>
      <c r="F2588" s="14" t="s">
        <v>6267</v>
      </c>
      <c r="G2588" s="14">
        <v>12345678</v>
      </c>
      <c r="H2588" s="14" t="s">
        <v>6268</v>
      </c>
      <c r="I2588" s="15">
        <v>54.17</v>
      </c>
      <c r="J2588" s="77">
        <v>2</v>
      </c>
      <c r="K2588" s="92"/>
    </row>
    <row r="2589" spans="1:11" ht="20" x14ac:dyDescent="0.25">
      <c r="A2589" s="14" t="s">
        <v>1505</v>
      </c>
      <c r="B2589" s="14" t="s">
        <v>6173</v>
      </c>
      <c r="C2589" s="14" t="s">
        <v>6269</v>
      </c>
      <c r="D2589" s="16">
        <v>45802</v>
      </c>
      <c r="E2589" s="16">
        <v>45762</v>
      </c>
      <c r="F2589" s="14" t="s">
        <v>6270</v>
      </c>
      <c r="G2589" s="14">
        <v>12345678</v>
      </c>
      <c r="H2589" s="14" t="s">
        <v>6271</v>
      </c>
      <c r="I2589" s="15">
        <v>218.7</v>
      </c>
      <c r="J2589" s="77">
        <v>2</v>
      </c>
      <c r="K2589" s="92"/>
    </row>
    <row r="2590" spans="1:11" ht="20" x14ac:dyDescent="0.25">
      <c r="A2590" s="14" t="s">
        <v>1505</v>
      </c>
      <c r="B2590" s="14" t="s">
        <v>6173</v>
      </c>
      <c r="C2590" s="14" t="s">
        <v>6272</v>
      </c>
      <c r="D2590" s="16">
        <v>45805</v>
      </c>
      <c r="E2590" s="16">
        <v>45762</v>
      </c>
      <c r="F2590" s="14" t="s">
        <v>6273</v>
      </c>
      <c r="G2590" s="14">
        <v>12345678</v>
      </c>
      <c r="H2590" s="14" t="s">
        <v>6271</v>
      </c>
      <c r="I2590" s="15">
        <v>105.3</v>
      </c>
      <c r="J2590" s="77">
        <v>2</v>
      </c>
      <c r="K2590" s="92"/>
    </row>
    <row r="2591" spans="1:11" ht="20" x14ac:dyDescent="0.25">
      <c r="A2591" s="14" t="s">
        <v>1505</v>
      </c>
      <c r="B2591" s="14" t="s">
        <v>6173</v>
      </c>
      <c r="C2591" s="14" t="s">
        <v>6274</v>
      </c>
      <c r="D2591" s="16">
        <v>45806</v>
      </c>
      <c r="E2591" s="16">
        <v>45762</v>
      </c>
      <c r="F2591" s="14" t="s">
        <v>6275</v>
      </c>
      <c r="G2591" s="14">
        <v>12345678</v>
      </c>
      <c r="H2591" s="14" t="s">
        <v>6271</v>
      </c>
      <c r="I2591" s="15">
        <v>109.35</v>
      </c>
      <c r="J2591" s="77">
        <v>2</v>
      </c>
      <c r="K2591" s="92"/>
    </row>
    <row r="2592" spans="1:11" ht="20" x14ac:dyDescent="0.25">
      <c r="A2592" s="14" t="s">
        <v>1505</v>
      </c>
      <c r="B2592" s="14" t="s">
        <v>6173</v>
      </c>
      <c r="C2592" s="14" t="s">
        <v>6276</v>
      </c>
      <c r="D2592" s="16">
        <v>45807</v>
      </c>
      <c r="E2592" s="16">
        <v>45762</v>
      </c>
      <c r="F2592" s="14" t="s">
        <v>6277</v>
      </c>
      <c r="G2592" s="14">
        <v>12345678</v>
      </c>
      <c r="H2592" s="14" t="s">
        <v>6271</v>
      </c>
      <c r="I2592" s="15">
        <v>130</v>
      </c>
      <c r="J2592" s="77">
        <v>2</v>
      </c>
      <c r="K2592" s="92"/>
    </row>
    <row r="2593" spans="1:11" ht="20" x14ac:dyDescent="0.25">
      <c r="A2593" s="14" t="s">
        <v>1505</v>
      </c>
      <c r="B2593" s="14" t="s">
        <v>6173</v>
      </c>
      <c r="C2593" s="14" t="s">
        <v>5479</v>
      </c>
      <c r="D2593" s="16">
        <v>45807</v>
      </c>
      <c r="E2593" s="16">
        <v>45762</v>
      </c>
      <c r="F2593" s="14" t="s">
        <v>6278</v>
      </c>
      <c r="G2593" s="14">
        <v>0</v>
      </c>
      <c r="H2593" s="14" t="s">
        <v>6207</v>
      </c>
      <c r="I2593" s="15">
        <v>160.77000000000001</v>
      </c>
      <c r="J2593" s="77">
        <v>2</v>
      </c>
      <c r="K2593" s="92"/>
    </row>
    <row r="2594" spans="1:11" ht="20" x14ac:dyDescent="0.25">
      <c r="A2594" s="14" t="s">
        <v>1505</v>
      </c>
      <c r="B2594" s="14" t="s">
        <v>6173</v>
      </c>
      <c r="C2594" s="14" t="s">
        <v>5479</v>
      </c>
      <c r="D2594" s="16">
        <v>45813</v>
      </c>
      <c r="E2594" s="16">
        <v>45762</v>
      </c>
      <c r="F2594" s="14" t="s">
        <v>6279</v>
      </c>
      <c r="G2594" s="14">
        <v>0</v>
      </c>
      <c r="H2594" s="14" t="s">
        <v>6172</v>
      </c>
      <c r="I2594" s="15">
        <v>58.99</v>
      </c>
      <c r="J2594" s="77">
        <v>2</v>
      </c>
      <c r="K2594" s="92"/>
    </row>
    <row r="2595" spans="1:11" ht="12.5" x14ac:dyDescent="0.25">
      <c r="A2595" s="14" t="s">
        <v>1505</v>
      </c>
      <c r="B2595" s="14" t="s">
        <v>6173</v>
      </c>
      <c r="C2595" s="14" t="s">
        <v>6280</v>
      </c>
      <c r="D2595" s="16">
        <v>45814</v>
      </c>
      <c r="E2595" s="16">
        <v>45762</v>
      </c>
      <c r="F2595" s="14" t="s">
        <v>6281</v>
      </c>
      <c r="G2595" s="14">
        <v>36746550</v>
      </c>
      <c r="H2595" s="14" t="s">
        <v>5927</v>
      </c>
      <c r="I2595" s="15">
        <v>26</v>
      </c>
      <c r="J2595" s="77">
        <v>2</v>
      </c>
      <c r="K2595" s="92"/>
    </row>
    <row r="2596" spans="1:11" ht="12.5" x14ac:dyDescent="0.25">
      <c r="A2596" s="14" t="s">
        <v>1505</v>
      </c>
      <c r="B2596" s="14" t="s">
        <v>6173</v>
      </c>
      <c r="C2596" s="14" t="s">
        <v>5479</v>
      </c>
      <c r="D2596" s="16">
        <v>45815</v>
      </c>
      <c r="E2596" s="16">
        <v>45762</v>
      </c>
      <c r="F2596" s="14" t="s">
        <v>6282</v>
      </c>
      <c r="G2596" s="14">
        <v>12345678</v>
      </c>
      <c r="H2596" s="14" t="s">
        <v>6283</v>
      </c>
      <c r="I2596" s="15">
        <v>66.040000000000006</v>
      </c>
      <c r="J2596" s="77">
        <v>2</v>
      </c>
      <c r="K2596" s="92"/>
    </row>
    <row r="2597" spans="1:11" ht="12.5" x14ac:dyDescent="0.25">
      <c r="A2597" s="14" t="s">
        <v>1505</v>
      </c>
      <c r="B2597" s="14" t="s">
        <v>6173</v>
      </c>
      <c r="C2597" s="14" t="s">
        <v>6284</v>
      </c>
      <c r="D2597" s="16">
        <v>45815</v>
      </c>
      <c r="E2597" s="16">
        <v>45762</v>
      </c>
      <c r="F2597" s="14" t="s">
        <v>6285</v>
      </c>
      <c r="G2597" s="14">
        <v>46366431</v>
      </c>
      <c r="H2597" s="14" t="s">
        <v>6286</v>
      </c>
      <c r="I2597" s="15">
        <v>24.15</v>
      </c>
      <c r="J2597" s="77">
        <v>2</v>
      </c>
      <c r="K2597" s="92"/>
    </row>
    <row r="2598" spans="1:11" ht="12.5" x14ac:dyDescent="0.25">
      <c r="A2598" s="14" t="s">
        <v>1505</v>
      </c>
      <c r="B2598" s="14" t="s">
        <v>6173</v>
      </c>
      <c r="C2598" s="14" t="s">
        <v>6287</v>
      </c>
      <c r="D2598" s="16">
        <v>45818</v>
      </c>
      <c r="E2598" s="16">
        <v>45762</v>
      </c>
      <c r="F2598" s="14" t="s">
        <v>6288</v>
      </c>
      <c r="G2598" s="14">
        <v>36746550</v>
      </c>
      <c r="H2598" s="14" t="s">
        <v>5927</v>
      </c>
      <c r="I2598" s="15">
        <v>180</v>
      </c>
      <c r="J2598" s="77">
        <v>2</v>
      </c>
      <c r="K2598" s="92"/>
    </row>
    <row r="2599" spans="1:11" ht="12.5" x14ac:dyDescent="0.25">
      <c r="A2599" s="14" t="s">
        <v>1505</v>
      </c>
      <c r="B2599" s="14" t="s">
        <v>6173</v>
      </c>
      <c r="C2599" s="14" t="s">
        <v>6289</v>
      </c>
      <c r="D2599" s="16">
        <v>45825</v>
      </c>
      <c r="E2599" s="16">
        <v>45762</v>
      </c>
      <c r="F2599" s="14" t="s">
        <v>6290</v>
      </c>
      <c r="G2599" s="14">
        <v>12345678</v>
      </c>
      <c r="H2599" s="14" t="s">
        <v>6187</v>
      </c>
      <c r="I2599" s="15">
        <v>511.94</v>
      </c>
      <c r="J2599" s="77">
        <v>2</v>
      </c>
      <c r="K2599" s="92"/>
    </row>
    <row r="2600" spans="1:11" ht="20" x14ac:dyDescent="0.25">
      <c r="A2600" s="14" t="s">
        <v>1505</v>
      </c>
      <c r="B2600" s="14" t="s">
        <v>6173</v>
      </c>
      <c r="C2600" s="14" t="s">
        <v>5479</v>
      </c>
      <c r="D2600" s="16">
        <v>45828</v>
      </c>
      <c r="E2600" s="16">
        <v>45762</v>
      </c>
      <c r="F2600" s="14" t="s">
        <v>6291</v>
      </c>
      <c r="G2600" s="14">
        <v>0</v>
      </c>
      <c r="H2600" s="14" t="s">
        <v>6172</v>
      </c>
      <c r="I2600" s="15">
        <v>225.97</v>
      </c>
      <c r="J2600" s="77">
        <v>2</v>
      </c>
      <c r="K2600" s="92"/>
    </row>
    <row r="2601" spans="1:11" ht="12.5" x14ac:dyDescent="0.25">
      <c r="A2601" s="14" t="s">
        <v>1505</v>
      </c>
      <c r="B2601" s="14" t="s">
        <v>6173</v>
      </c>
      <c r="C2601" s="14" t="s">
        <v>6292</v>
      </c>
      <c r="D2601" s="16">
        <v>45828</v>
      </c>
      <c r="E2601" s="16">
        <v>45762</v>
      </c>
      <c r="F2601" s="14" t="s">
        <v>6293</v>
      </c>
      <c r="G2601" s="14">
        <v>36746550</v>
      </c>
      <c r="H2601" s="14" t="s">
        <v>5927</v>
      </c>
      <c r="I2601" s="15">
        <v>450</v>
      </c>
      <c r="J2601" s="77">
        <v>2</v>
      </c>
      <c r="K2601" s="92"/>
    </row>
    <row r="2602" spans="1:11" ht="20" x14ac:dyDescent="0.25">
      <c r="A2602" s="14" t="s">
        <v>1505</v>
      </c>
      <c r="B2602" s="14" t="s">
        <v>6173</v>
      </c>
      <c r="C2602" s="14" t="s">
        <v>6294</v>
      </c>
      <c r="D2602" s="16">
        <v>45831</v>
      </c>
      <c r="E2602" s="16">
        <v>45762</v>
      </c>
      <c r="F2602" s="14" t="s">
        <v>6295</v>
      </c>
      <c r="G2602" s="14">
        <v>12345678</v>
      </c>
      <c r="H2602" s="14" t="s">
        <v>6296</v>
      </c>
      <c r="I2602" s="15">
        <v>25.66</v>
      </c>
      <c r="J2602" s="77">
        <v>2</v>
      </c>
      <c r="K2602" s="92"/>
    </row>
    <row r="2603" spans="1:11" ht="30" x14ac:dyDescent="0.25">
      <c r="A2603" s="14" t="s">
        <v>1505</v>
      </c>
      <c r="B2603" s="14"/>
      <c r="C2603" s="14"/>
      <c r="D2603" s="16"/>
      <c r="E2603" s="16"/>
      <c r="F2603" s="14" t="s">
        <v>6297</v>
      </c>
      <c r="G2603" s="14" t="s">
        <v>6298</v>
      </c>
      <c r="H2603" s="14" t="s">
        <v>6299</v>
      </c>
      <c r="I2603" s="15"/>
      <c r="J2603" s="77">
        <v>2</v>
      </c>
      <c r="K2603" s="92"/>
    </row>
    <row r="2604" spans="1:11" ht="20" x14ac:dyDescent="0.25">
      <c r="A2604" s="14" t="s">
        <v>1505</v>
      </c>
      <c r="B2604" s="14" t="s">
        <v>6300</v>
      </c>
      <c r="C2604" s="14" t="s">
        <v>6301</v>
      </c>
      <c r="D2604" s="16">
        <v>45681</v>
      </c>
      <c r="E2604" s="16">
        <v>45691</v>
      </c>
      <c r="F2604" s="14" t="s">
        <v>6302</v>
      </c>
      <c r="G2604" s="14">
        <v>0</v>
      </c>
      <c r="H2604" s="14" t="s">
        <v>5379</v>
      </c>
      <c r="I2604" s="15">
        <v>38.49</v>
      </c>
      <c r="J2604" s="77">
        <v>2</v>
      </c>
      <c r="K2604" s="92"/>
    </row>
    <row r="2605" spans="1:11" ht="20" x14ac:dyDescent="0.25">
      <c r="A2605" s="14" t="s">
        <v>1505</v>
      </c>
      <c r="B2605" s="14" t="s">
        <v>6300</v>
      </c>
      <c r="C2605" s="14" t="s">
        <v>6303</v>
      </c>
      <c r="D2605" s="16">
        <v>45681</v>
      </c>
      <c r="E2605" s="16">
        <v>45691</v>
      </c>
      <c r="F2605" s="14" t="s">
        <v>6304</v>
      </c>
      <c r="G2605" s="14">
        <v>0</v>
      </c>
      <c r="H2605" s="14" t="s">
        <v>5379</v>
      </c>
      <c r="I2605" s="15">
        <v>57.98</v>
      </c>
      <c r="J2605" s="77">
        <v>2</v>
      </c>
      <c r="K2605" s="92"/>
    </row>
    <row r="2606" spans="1:11" ht="20" x14ac:dyDescent="0.25">
      <c r="A2606" s="14" t="s">
        <v>1505</v>
      </c>
      <c r="B2606" s="14" t="s">
        <v>6300</v>
      </c>
      <c r="C2606" s="14" t="s">
        <v>6305</v>
      </c>
      <c r="D2606" s="16">
        <v>45683</v>
      </c>
      <c r="E2606" s="16">
        <v>45691</v>
      </c>
      <c r="F2606" s="14" t="s">
        <v>6306</v>
      </c>
      <c r="G2606" s="14">
        <v>0</v>
      </c>
      <c r="H2606" s="14" t="s">
        <v>5623</v>
      </c>
      <c r="I2606" s="15">
        <v>74.37</v>
      </c>
      <c r="J2606" s="77">
        <v>2</v>
      </c>
      <c r="K2606" s="92"/>
    </row>
    <row r="2607" spans="1:11" ht="20" x14ac:dyDescent="0.25">
      <c r="A2607" s="14" t="s">
        <v>1505</v>
      </c>
      <c r="B2607" s="14" t="s">
        <v>6300</v>
      </c>
      <c r="C2607" s="14" t="s">
        <v>6307</v>
      </c>
      <c r="D2607" s="16">
        <v>45686</v>
      </c>
      <c r="E2607" s="16">
        <v>45691</v>
      </c>
      <c r="F2607" s="14" t="s">
        <v>6308</v>
      </c>
      <c r="G2607" s="14">
        <v>0</v>
      </c>
      <c r="H2607" s="14" t="s">
        <v>6309</v>
      </c>
      <c r="I2607" s="15">
        <v>359.47</v>
      </c>
      <c r="J2607" s="77">
        <v>2</v>
      </c>
      <c r="K2607" s="92"/>
    </row>
    <row r="2608" spans="1:11" ht="20" x14ac:dyDescent="0.25">
      <c r="A2608" s="14" t="s">
        <v>1505</v>
      </c>
      <c r="B2608" s="14" t="s">
        <v>6300</v>
      </c>
      <c r="C2608" s="14" t="s">
        <v>6310</v>
      </c>
      <c r="D2608" s="16">
        <v>45686</v>
      </c>
      <c r="E2608" s="16">
        <v>45691</v>
      </c>
      <c r="F2608" s="14" t="s">
        <v>6311</v>
      </c>
      <c r="G2608" s="14">
        <v>0</v>
      </c>
      <c r="H2608" s="14" t="s">
        <v>5623</v>
      </c>
      <c r="I2608" s="15">
        <v>30.56</v>
      </c>
      <c r="J2608" s="77">
        <v>2</v>
      </c>
      <c r="K2608" s="92"/>
    </row>
    <row r="2609" spans="1:11" ht="20" x14ac:dyDescent="0.25">
      <c r="A2609" s="14" t="s">
        <v>1505</v>
      </c>
      <c r="B2609" s="14" t="s">
        <v>6300</v>
      </c>
      <c r="C2609" s="14" t="s">
        <v>6312</v>
      </c>
      <c r="D2609" s="16">
        <v>45688</v>
      </c>
      <c r="E2609" s="16">
        <v>45691</v>
      </c>
      <c r="F2609" s="14" t="s">
        <v>6313</v>
      </c>
      <c r="G2609" s="14">
        <v>35772271</v>
      </c>
      <c r="H2609" s="14" t="s">
        <v>6314</v>
      </c>
      <c r="I2609" s="15">
        <v>299</v>
      </c>
      <c r="J2609" s="77">
        <v>2</v>
      </c>
      <c r="K2609" s="92"/>
    </row>
    <row r="2610" spans="1:11" ht="20" x14ac:dyDescent="0.25">
      <c r="A2610" s="14" t="s">
        <v>1505</v>
      </c>
      <c r="B2610" s="14" t="s">
        <v>6300</v>
      </c>
      <c r="C2610" s="14" t="s">
        <v>6315</v>
      </c>
      <c r="D2610" s="16">
        <v>45688</v>
      </c>
      <c r="E2610" s="16">
        <v>45691</v>
      </c>
      <c r="F2610" s="14" t="s">
        <v>6316</v>
      </c>
      <c r="G2610" s="14">
        <v>35772271</v>
      </c>
      <c r="H2610" s="14" t="s">
        <v>6314</v>
      </c>
      <c r="I2610" s="15">
        <v>265</v>
      </c>
      <c r="J2610" s="77">
        <v>2</v>
      </c>
      <c r="K2610" s="92"/>
    </row>
    <row r="2611" spans="1:11" ht="20" x14ac:dyDescent="0.25">
      <c r="A2611" s="14" t="s">
        <v>1505</v>
      </c>
      <c r="B2611" s="14" t="s">
        <v>6300</v>
      </c>
      <c r="C2611" s="14" t="s">
        <v>6317</v>
      </c>
      <c r="D2611" s="16">
        <v>45664</v>
      </c>
      <c r="E2611" s="16">
        <v>45691</v>
      </c>
      <c r="F2611" s="14" t="s">
        <v>6318</v>
      </c>
      <c r="G2611" s="14" t="s">
        <v>6319</v>
      </c>
      <c r="H2611" s="14" t="s">
        <v>6320</v>
      </c>
      <c r="I2611" s="15">
        <v>246.55</v>
      </c>
      <c r="J2611" s="77">
        <v>2</v>
      </c>
      <c r="K2611" s="92"/>
    </row>
    <row r="2612" spans="1:11" ht="20" x14ac:dyDescent="0.25">
      <c r="A2612" s="14" t="s">
        <v>1505</v>
      </c>
      <c r="B2612" s="14" t="s">
        <v>6300</v>
      </c>
      <c r="C2612" s="14" t="s">
        <v>6321</v>
      </c>
      <c r="D2612" s="16">
        <v>45664</v>
      </c>
      <c r="E2612" s="16">
        <v>45691</v>
      </c>
      <c r="F2612" s="14" t="s">
        <v>6322</v>
      </c>
      <c r="G2612" s="14" t="s">
        <v>6319</v>
      </c>
      <c r="H2612" s="14" t="s">
        <v>6320</v>
      </c>
      <c r="I2612" s="15">
        <v>246.55</v>
      </c>
      <c r="J2612" s="77">
        <v>2</v>
      </c>
      <c r="K2612" s="92"/>
    </row>
    <row r="2613" spans="1:11" ht="20" x14ac:dyDescent="0.25">
      <c r="A2613" s="14" t="s">
        <v>1505</v>
      </c>
      <c r="B2613" s="14" t="s">
        <v>6300</v>
      </c>
      <c r="C2613" s="14" t="s">
        <v>3619</v>
      </c>
      <c r="D2613" s="16">
        <v>45675</v>
      </c>
      <c r="E2613" s="16">
        <v>45691</v>
      </c>
      <c r="F2613" s="14" t="s">
        <v>6323</v>
      </c>
      <c r="G2613" s="14">
        <v>0</v>
      </c>
      <c r="H2613" s="14" t="s">
        <v>6324</v>
      </c>
      <c r="I2613" s="15">
        <v>965.54</v>
      </c>
      <c r="J2613" s="77">
        <v>2</v>
      </c>
      <c r="K2613" s="92"/>
    </row>
    <row r="2614" spans="1:11" ht="20" x14ac:dyDescent="0.25">
      <c r="A2614" s="14" t="s">
        <v>1505</v>
      </c>
      <c r="B2614" s="14" t="s">
        <v>6300</v>
      </c>
      <c r="C2614" s="14" t="s">
        <v>6325</v>
      </c>
      <c r="D2614" s="16">
        <v>45680</v>
      </c>
      <c r="E2614" s="16">
        <v>45691</v>
      </c>
      <c r="F2614" s="14" t="s">
        <v>6326</v>
      </c>
      <c r="G2614" s="14">
        <v>0</v>
      </c>
      <c r="H2614" s="14" t="s">
        <v>6327</v>
      </c>
      <c r="I2614" s="15">
        <v>698.12</v>
      </c>
      <c r="J2614" s="77">
        <v>2</v>
      </c>
      <c r="K2614" s="92"/>
    </row>
    <row r="2615" spans="1:11" ht="20" x14ac:dyDescent="0.25">
      <c r="A2615" s="14" t="s">
        <v>1505</v>
      </c>
      <c r="B2615" s="14" t="s">
        <v>6300</v>
      </c>
      <c r="C2615" s="14" t="s">
        <v>6328</v>
      </c>
      <c r="D2615" s="16">
        <v>45681</v>
      </c>
      <c r="E2615" s="16">
        <v>45691</v>
      </c>
      <c r="F2615" s="14" t="s">
        <v>6329</v>
      </c>
      <c r="G2615" s="14">
        <v>35772271</v>
      </c>
      <c r="H2615" s="14" t="s">
        <v>6330</v>
      </c>
      <c r="I2615" s="15">
        <v>348</v>
      </c>
      <c r="J2615" s="77">
        <v>2</v>
      </c>
      <c r="K2615" s="92"/>
    </row>
    <row r="2616" spans="1:11" ht="20" x14ac:dyDescent="0.25">
      <c r="A2616" s="14" t="s">
        <v>1505</v>
      </c>
      <c r="B2616" s="14" t="s">
        <v>6300</v>
      </c>
      <c r="C2616" s="14" t="s">
        <v>6331</v>
      </c>
      <c r="D2616" s="16">
        <v>45681</v>
      </c>
      <c r="E2616" s="16">
        <v>45691</v>
      </c>
      <c r="F2616" s="14" t="s">
        <v>6332</v>
      </c>
      <c r="G2616" s="14">
        <v>35772271</v>
      </c>
      <c r="H2616" s="14" t="s">
        <v>6330</v>
      </c>
      <c r="I2616" s="15">
        <v>348</v>
      </c>
      <c r="J2616" s="77">
        <v>2</v>
      </c>
      <c r="K2616" s="92"/>
    </row>
    <row r="2617" spans="1:11" ht="12.5" x14ac:dyDescent="0.25">
      <c r="A2617" s="14" t="s">
        <v>1505</v>
      </c>
      <c r="B2617" s="14" t="s">
        <v>6300</v>
      </c>
      <c r="C2617" s="14" t="s">
        <v>3466</v>
      </c>
      <c r="D2617" s="16">
        <v>45735</v>
      </c>
      <c r="E2617" s="16">
        <v>45735</v>
      </c>
      <c r="F2617" s="14" t="s">
        <v>6333</v>
      </c>
      <c r="G2617" s="14">
        <v>0</v>
      </c>
      <c r="H2617" s="14" t="s">
        <v>6334</v>
      </c>
      <c r="I2617" s="15">
        <v>3480</v>
      </c>
      <c r="J2617" s="77">
        <v>2</v>
      </c>
      <c r="K2617" s="92"/>
    </row>
    <row r="2618" spans="1:11" ht="20" x14ac:dyDescent="0.25">
      <c r="A2618" s="14" t="s">
        <v>1505</v>
      </c>
      <c r="B2618" s="14" t="s">
        <v>6300</v>
      </c>
      <c r="C2618" s="14" t="s">
        <v>6335</v>
      </c>
      <c r="D2618" s="16">
        <v>45699</v>
      </c>
      <c r="E2618" s="16">
        <v>45716</v>
      </c>
      <c r="F2618" s="14" t="s">
        <v>6336</v>
      </c>
      <c r="G2618" s="14">
        <v>0</v>
      </c>
      <c r="H2618" s="14" t="s">
        <v>6337</v>
      </c>
      <c r="I2618" s="15">
        <v>347.5</v>
      </c>
      <c r="J2618" s="77">
        <v>2</v>
      </c>
      <c r="K2618" s="92"/>
    </row>
    <row r="2619" spans="1:11" ht="20" x14ac:dyDescent="0.25">
      <c r="A2619" s="14" t="s">
        <v>1505</v>
      </c>
      <c r="B2619" s="14" t="s">
        <v>6300</v>
      </c>
      <c r="C2619" s="14" t="s">
        <v>6338</v>
      </c>
      <c r="D2619" s="16">
        <v>45701</v>
      </c>
      <c r="E2619" s="16">
        <v>45716</v>
      </c>
      <c r="F2619" s="14" t="s">
        <v>6339</v>
      </c>
      <c r="G2619" s="14">
        <v>0</v>
      </c>
      <c r="H2619" s="14" t="s">
        <v>6337</v>
      </c>
      <c r="I2619" s="15">
        <v>69.5</v>
      </c>
      <c r="J2619" s="77">
        <v>2</v>
      </c>
      <c r="K2619" s="92"/>
    </row>
    <row r="2620" spans="1:11" ht="20" x14ac:dyDescent="0.25">
      <c r="A2620" s="14" t="s">
        <v>1505</v>
      </c>
      <c r="B2620" s="14" t="s">
        <v>6300</v>
      </c>
      <c r="C2620" s="14" t="s">
        <v>6340</v>
      </c>
      <c r="D2620" s="16">
        <v>45700</v>
      </c>
      <c r="E2620" s="16">
        <v>45716</v>
      </c>
      <c r="F2620" s="14" t="s">
        <v>6341</v>
      </c>
      <c r="G2620" s="14">
        <v>0</v>
      </c>
      <c r="H2620" s="14" t="s">
        <v>6342</v>
      </c>
      <c r="I2620" s="15">
        <v>25</v>
      </c>
      <c r="J2620" s="77">
        <v>2</v>
      </c>
      <c r="K2620" s="92"/>
    </row>
    <row r="2621" spans="1:11" ht="12.5" x14ac:dyDescent="0.25">
      <c r="A2621" s="14" t="s">
        <v>1505</v>
      </c>
      <c r="B2621" s="14" t="s">
        <v>6300</v>
      </c>
      <c r="C2621" s="14" t="s">
        <v>3579</v>
      </c>
      <c r="D2621" s="16">
        <v>45702</v>
      </c>
      <c r="E2621" s="16">
        <v>45716</v>
      </c>
      <c r="F2621" s="14" t="s">
        <v>6343</v>
      </c>
      <c r="G2621" s="14">
        <v>0</v>
      </c>
      <c r="H2621" s="14" t="s">
        <v>6344</v>
      </c>
      <c r="I2621" s="15">
        <v>327.75</v>
      </c>
      <c r="J2621" s="77">
        <v>2</v>
      </c>
      <c r="K2621" s="92"/>
    </row>
    <row r="2622" spans="1:11" ht="20" x14ac:dyDescent="0.25">
      <c r="A2622" s="14" t="s">
        <v>1505</v>
      </c>
      <c r="B2622" s="14" t="s">
        <v>6300</v>
      </c>
      <c r="C2622" s="14" t="s">
        <v>6345</v>
      </c>
      <c r="D2622" s="16">
        <v>45736</v>
      </c>
      <c r="E2622" s="16">
        <v>45764</v>
      </c>
      <c r="F2622" s="14" t="s">
        <v>6346</v>
      </c>
      <c r="G2622" s="14">
        <v>0</v>
      </c>
      <c r="H2622" s="14" t="s">
        <v>6347</v>
      </c>
      <c r="I2622" s="15">
        <v>130.62</v>
      </c>
      <c r="J2622" s="77">
        <v>2</v>
      </c>
      <c r="K2622" s="92"/>
    </row>
    <row r="2623" spans="1:11" ht="20" x14ac:dyDescent="0.25">
      <c r="A2623" s="14" t="s">
        <v>1505</v>
      </c>
      <c r="B2623" s="14" t="s">
        <v>6300</v>
      </c>
      <c r="C2623" s="14" t="s">
        <v>6348</v>
      </c>
      <c r="D2623" s="16">
        <v>45736</v>
      </c>
      <c r="E2623" s="16">
        <v>45764</v>
      </c>
      <c r="F2623" s="14" t="s">
        <v>6349</v>
      </c>
      <c r="G2623" s="14">
        <v>0</v>
      </c>
      <c r="H2623" s="14" t="s">
        <v>6350</v>
      </c>
      <c r="I2623" s="15">
        <v>195</v>
      </c>
      <c r="J2623" s="77">
        <v>2</v>
      </c>
      <c r="K2623" s="92"/>
    </row>
    <row r="2624" spans="1:11" ht="20" x14ac:dyDescent="0.25">
      <c r="A2624" s="14" t="s">
        <v>1505</v>
      </c>
      <c r="B2624" s="14" t="s">
        <v>6300</v>
      </c>
      <c r="C2624" s="14" t="s">
        <v>6351</v>
      </c>
      <c r="D2624" s="16">
        <v>45741</v>
      </c>
      <c r="E2624" s="16">
        <v>45764</v>
      </c>
      <c r="F2624" s="14" t="s">
        <v>6352</v>
      </c>
      <c r="G2624" s="14">
        <v>0</v>
      </c>
      <c r="H2624" s="14" t="s">
        <v>6353</v>
      </c>
      <c r="I2624" s="15">
        <v>227.53</v>
      </c>
      <c r="J2624" s="77">
        <v>2</v>
      </c>
      <c r="K2624" s="92"/>
    </row>
    <row r="2625" spans="1:11" ht="20" x14ac:dyDescent="0.25">
      <c r="A2625" s="14" t="s">
        <v>1505</v>
      </c>
      <c r="B2625" s="14" t="s">
        <v>6300</v>
      </c>
      <c r="C2625" s="14" t="s">
        <v>6354</v>
      </c>
      <c r="D2625" s="16">
        <v>45758</v>
      </c>
      <c r="E2625" s="16">
        <v>45764</v>
      </c>
      <c r="F2625" s="14" t="s">
        <v>6355</v>
      </c>
      <c r="G2625" s="14">
        <v>0</v>
      </c>
      <c r="H2625" s="14" t="s">
        <v>6356</v>
      </c>
      <c r="I2625" s="15">
        <v>341.47</v>
      </c>
      <c r="J2625" s="77">
        <v>2</v>
      </c>
      <c r="K2625" s="92"/>
    </row>
    <row r="2626" spans="1:11" ht="20" x14ac:dyDescent="0.25">
      <c r="A2626" s="14" t="s">
        <v>1505</v>
      </c>
      <c r="B2626" s="14" t="s">
        <v>6300</v>
      </c>
      <c r="C2626" s="14" t="s">
        <v>6357</v>
      </c>
      <c r="D2626" s="16">
        <v>45758</v>
      </c>
      <c r="E2626" s="16">
        <v>45764</v>
      </c>
      <c r="F2626" s="14" t="s">
        <v>6358</v>
      </c>
      <c r="G2626" s="14">
        <v>0</v>
      </c>
      <c r="H2626" s="14" t="s">
        <v>6356</v>
      </c>
      <c r="I2626" s="15">
        <v>341.47</v>
      </c>
      <c r="J2626" s="77">
        <v>2</v>
      </c>
      <c r="K2626" s="92"/>
    </row>
    <row r="2627" spans="1:11" ht="12.5" x14ac:dyDescent="0.25">
      <c r="A2627" s="14" t="s">
        <v>1505</v>
      </c>
      <c r="B2627" s="14" t="s">
        <v>6300</v>
      </c>
      <c r="C2627" s="14" t="s">
        <v>6359</v>
      </c>
      <c r="D2627" s="16">
        <v>45758</v>
      </c>
      <c r="E2627" s="16">
        <v>45764</v>
      </c>
      <c r="F2627" s="14" t="s">
        <v>6360</v>
      </c>
      <c r="G2627" s="14">
        <v>0</v>
      </c>
      <c r="H2627" s="14" t="s">
        <v>6361</v>
      </c>
      <c r="I2627" s="15">
        <v>73.5</v>
      </c>
      <c r="J2627" s="77">
        <v>2</v>
      </c>
      <c r="K2627" s="92"/>
    </row>
    <row r="2628" spans="1:11" ht="20" x14ac:dyDescent="0.25">
      <c r="A2628" s="14" t="s">
        <v>1505</v>
      </c>
      <c r="B2628" s="14" t="s">
        <v>6300</v>
      </c>
      <c r="C2628" s="14" t="s">
        <v>3619</v>
      </c>
      <c r="D2628" s="16">
        <v>45758</v>
      </c>
      <c r="E2628" s="16">
        <v>45764</v>
      </c>
      <c r="F2628" s="14" t="s">
        <v>6362</v>
      </c>
      <c r="G2628" s="14">
        <v>0</v>
      </c>
      <c r="H2628" s="14" t="s">
        <v>6361</v>
      </c>
      <c r="I2628" s="15">
        <v>2277.6</v>
      </c>
      <c r="J2628" s="77">
        <v>2</v>
      </c>
      <c r="K2628" s="92"/>
    </row>
    <row r="2629" spans="1:11" ht="30" x14ac:dyDescent="0.25">
      <c r="A2629" s="14" t="s">
        <v>1505</v>
      </c>
      <c r="B2629" s="14"/>
      <c r="C2629" s="14"/>
      <c r="D2629" s="16"/>
      <c r="E2629" s="16"/>
      <c r="F2629" s="14" t="s">
        <v>6363</v>
      </c>
      <c r="G2629" s="14" t="s">
        <v>6364</v>
      </c>
      <c r="H2629" s="14" t="s">
        <v>6365</v>
      </c>
      <c r="I2629" s="15"/>
      <c r="J2629" s="77">
        <v>2</v>
      </c>
      <c r="K2629" s="92"/>
    </row>
    <row r="2630" spans="1:11" ht="20" x14ac:dyDescent="0.25">
      <c r="A2630" s="14" t="s">
        <v>1505</v>
      </c>
      <c r="B2630" s="14" t="s">
        <v>6366</v>
      </c>
      <c r="C2630" s="14" t="s">
        <v>6367</v>
      </c>
      <c r="D2630" s="16">
        <v>45671</v>
      </c>
      <c r="E2630" s="16">
        <v>45713</v>
      </c>
      <c r="F2630" s="14" t="s">
        <v>6368</v>
      </c>
      <c r="G2630" s="14">
        <v>36215678</v>
      </c>
      <c r="H2630" s="14" t="s">
        <v>6369</v>
      </c>
      <c r="I2630" s="15">
        <v>174.8</v>
      </c>
      <c r="J2630" s="77">
        <v>2</v>
      </c>
      <c r="K2630" s="92"/>
    </row>
    <row r="2631" spans="1:11" ht="20" x14ac:dyDescent="0.25">
      <c r="A2631" s="14" t="s">
        <v>1505</v>
      </c>
      <c r="B2631" s="14" t="s">
        <v>6366</v>
      </c>
      <c r="C2631" s="14" t="s">
        <v>6370</v>
      </c>
      <c r="D2631" s="16">
        <v>45695</v>
      </c>
      <c r="E2631" s="16">
        <v>45713</v>
      </c>
      <c r="F2631" s="14" t="s">
        <v>6371</v>
      </c>
      <c r="G2631" s="14">
        <v>36215678</v>
      </c>
      <c r="H2631" s="14" t="s">
        <v>6369</v>
      </c>
      <c r="I2631" s="15">
        <v>181.8</v>
      </c>
      <c r="J2631" s="77">
        <v>2</v>
      </c>
      <c r="K2631" s="92"/>
    </row>
    <row r="2632" spans="1:11" ht="12.5" x14ac:dyDescent="0.25">
      <c r="A2632" s="14" t="s">
        <v>1505</v>
      </c>
      <c r="B2632" s="14" t="s">
        <v>6366</v>
      </c>
      <c r="C2632" s="14" t="s">
        <v>3579</v>
      </c>
      <c r="D2632" s="16">
        <v>45676</v>
      </c>
      <c r="E2632" s="16">
        <v>45713</v>
      </c>
      <c r="F2632" s="14" t="s">
        <v>6372</v>
      </c>
      <c r="G2632" s="14">
        <v>36880397</v>
      </c>
      <c r="H2632" s="14" t="s">
        <v>6373</v>
      </c>
      <c r="I2632" s="15">
        <v>65</v>
      </c>
      <c r="J2632" s="77">
        <v>2</v>
      </c>
      <c r="K2632" s="92"/>
    </row>
    <row r="2633" spans="1:11" ht="20" x14ac:dyDescent="0.25">
      <c r="A2633" s="14" t="s">
        <v>1505</v>
      </c>
      <c r="B2633" s="14" t="s">
        <v>6366</v>
      </c>
      <c r="C2633" s="14" t="s">
        <v>6374</v>
      </c>
      <c r="D2633" s="16">
        <v>45740</v>
      </c>
      <c r="E2633" s="16">
        <v>45713</v>
      </c>
      <c r="F2633" s="14" t="s">
        <v>6375</v>
      </c>
      <c r="G2633" s="14">
        <v>42173060</v>
      </c>
      <c r="H2633" s="14" t="s">
        <v>3668</v>
      </c>
      <c r="I2633" s="15">
        <v>31</v>
      </c>
      <c r="J2633" s="77">
        <v>2</v>
      </c>
      <c r="K2633" s="92"/>
    </row>
    <row r="2634" spans="1:11" ht="20" x14ac:dyDescent="0.25">
      <c r="A2634" s="14" t="s">
        <v>1505</v>
      </c>
      <c r="B2634" s="14" t="s">
        <v>6366</v>
      </c>
      <c r="C2634" s="14" t="s">
        <v>3579</v>
      </c>
      <c r="D2634" s="16">
        <v>45705</v>
      </c>
      <c r="E2634" s="16">
        <v>45713</v>
      </c>
      <c r="F2634" s="14" t="s">
        <v>6376</v>
      </c>
      <c r="G2634" s="14">
        <v>36880397</v>
      </c>
      <c r="H2634" s="14" t="s">
        <v>6373</v>
      </c>
      <c r="I2634" s="15">
        <v>120</v>
      </c>
      <c r="J2634" s="77">
        <v>2</v>
      </c>
      <c r="K2634" s="92"/>
    </row>
    <row r="2635" spans="1:11" ht="20" x14ac:dyDescent="0.25">
      <c r="A2635" s="14" t="s">
        <v>1505</v>
      </c>
      <c r="B2635" s="14" t="s">
        <v>6366</v>
      </c>
      <c r="C2635" s="14" t="s">
        <v>6377</v>
      </c>
      <c r="D2635" s="16">
        <v>45789</v>
      </c>
      <c r="E2635" s="16">
        <v>45713</v>
      </c>
      <c r="F2635" s="14" t="s">
        <v>6378</v>
      </c>
      <c r="G2635" s="14">
        <v>892386</v>
      </c>
      <c r="H2635" s="14" t="s">
        <v>3454</v>
      </c>
      <c r="I2635" s="15">
        <v>1427.4</v>
      </c>
      <c r="J2635" s="77">
        <v>2</v>
      </c>
      <c r="K2635" s="92"/>
    </row>
    <row r="2636" spans="1:11" ht="20" x14ac:dyDescent="0.25">
      <c r="A2636" s="14" t="s">
        <v>1505</v>
      </c>
      <c r="B2636" s="14" t="s">
        <v>6366</v>
      </c>
      <c r="C2636" s="14" t="s">
        <v>6377</v>
      </c>
      <c r="D2636" s="16">
        <v>45789</v>
      </c>
      <c r="E2636" s="16">
        <v>45821</v>
      </c>
      <c r="F2636" s="14" t="s">
        <v>6378</v>
      </c>
      <c r="G2636" s="14">
        <v>892386</v>
      </c>
      <c r="H2636" s="14" t="s">
        <v>3454</v>
      </c>
      <c r="I2636" s="15">
        <v>588.6</v>
      </c>
      <c r="J2636" s="77">
        <v>2</v>
      </c>
      <c r="K2636" s="92"/>
    </row>
    <row r="2637" spans="1:11" ht="20" x14ac:dyDescent="0.25">
      <c r="A2637" s="14" t="s">
        <v>1505</v>
      </c>
      <c r="B2637" s="14" t="s">
        <v>6366</v>
      </c>
      <c r="C2637" s="14" t="s">
        <v>6377</v>
      </c>
      <c r="D2637" s="16">
        <v>45797</v>
      </c>
      <c r="E2637" s="16">
        <v>45821</v>
      </c>
      <c r="F2637" s="14" t="s">
        <v>6378</v>
      </c>
      <c r="G2637" s="14">
        <v>892386</v>
      </c>
      <c r="H2637" s="14" t="s">
        <v>3454</v>
      </c>
      <c r="I2637" s="15">
        <v>1980</v>
      </c>
      <c r="J2637" s="77">
        <v>2</v>
      </c>
      <c r="K2637" s="92"/>
    </row>
    <row r="2638" spans="1:11" ht="20" x14ac:dyDescent="0.25">
      <c r="A2638" s="14" t="s">
        <v>1505</v>
      </c>
      <c r="B2638" s="14" t="s">
        <v>6366</v>
      </c>
      <c r="C2638" s="14" t="s">
        <v>6379</v>
      </c>
      <c r="D2638" s="16">
        <v>45828</v>
      </c>
      <c r="E2638" s="16">
        <v>45821</v>
      </c>
      <c r="F2638" s="14" t="s">
        <v>6380</v>
      </c>
      <c r="G2638" s="14">
        <v>892386</v>
      </c>
      <c r="H2638" s="14" t="s">
        <v>3454</v>
      </c>
      <c r="I2638" s="15">
        <v>931.4</v>
      </c>
      <c r="J2638" s="77">
        <v>2</v>
      </c>
      <c r="K2638" s="92"/>
    </row>
    <row r="2639" spans="1:11" ht="20" x14ac:dyDescent="0.25">
      <c r="A2639" s="14" t="s">
        <v>1505</v>
      </c>
      <c r="B2639" s="14"/>
      <c r="C2639" s="14"/>
      <c r="D2639" s="16"/>
      <c r="E2639" s="16"/>
      <c r="F2639" s="14" t="s">
        <v>6381</v>
      </c>
      <c r="G2639" s="14" t="s">
        <v>6382</v>
      </c>
      <c r="H2639" s="14" t="s">
        <v>6383</v>
      </c>
      <c r="I2639" s="15"/>
      <c r="J2639" s="77">
        <v>2</v>
      </c>
      <c r="K2639" s="92"/>
    </row>
    <row r="2640" spans="1:11" ht="20" x14ac:dyDescent="0.25">
      <c r="A2640" s="14" t="s">
        <v>1505</v>
      </c>
      <c r="B2640" s="14" t="s">
        <v>6384</v>
      </c>
      <c r="C2640" s="14" t="s">
        <v>6385</v>
      </c>
      <c r="D2640" s="16">
        <v>45664</v>
      </c>
      <c r="E2640" s="16">
        <v>45688</v>
      </c>
      <c r="F2640" s="14" t="s">
        <v>6386</v>
      </c>
      <c r="G2640" s="14">
        <v>47909323</v>
      </c>
      <c r="H2640" s="14" t="s">
        <v>6387</v>
      </c>
      <c r="I2640" s="15">
        <v>24</v>
      </c>
      <c r="J2640" s="77">
        <v>2</v>
      </c>
      <c r="K2640" s="92"/>
    </row>
    <row r="2641" spans="1:11" ht="20" x14ac:dyDescent="0.25">
      <c r="A2641" s="14" t="s">
        <v>1505</v>
      </c>
      <c r="B2641" s="14" t="s">
        <v>6384</v>
      </c>
      <c r="C2641" s="14" t="s">
        <v>6388</v>
      </c>
      <c r="D2641" s="16">
        <v>45664</v>
      </c>
      <c r="E2641" s="16">
        <v>45688</v>
      </c>
      <c r="F2641" s="14" t="s">
        <v>6386</v>
      </c>
      <c r="G2641" s="14">
        <v>47909323</v>
      </c>
      <c r="H2641" s="14" t="s">
        <v>6387</v>
      </c>
      <c r="I2641" s="15">
        <v>22</v>
      </c>
      <c r="J2641" s="77">
        <v>2</v>
      </c>
      <c r="K2641" s="92"/>
    </row>
    <row r="2642" spans="1:11" ht="20" x14ac:dyDescent="0.25">
      <c r="A2642" s="14" t="s">
        <v>1505</v>
      </c>
      <c r="B2642" s="14" t="s">
        <v>6384</v>
      </c>
      <c r="C2642" s="14" t="s">
        <v>6389</v>
      </c>
      <c r="D2642" s="16">
        <v>45665</v>
      </c>
      <c r="E2642" s="16">
        <v>45688</v>
      </c>
      <c r="F2642" s="14" t="s">
        <v>6390</v>
      </c>
      <c r="G2642" s="14">
        <v>46101357</v>
      </c>
      <c r="H2642" s="14" t="s">
        <v>6391</v>
      </c>
      <c r="I2642" s="15">
        <v>55</v>
      </c>
      <c r="J2642" s="77">
        <v>2</v>
      </c>
      <c r="K2642" s="92"/>
    </row>
    <row r="2643" spans="1:11" ht="20" x14ac:dyDescent="0.25">
      <c r="A2643" s="14" t="s">
        <v>1505</v>
      </c>
      <c r="B2643" s="14" t="s">
        <v>6384</v>
      </c>
      <c r="C2643" s="14" t="s">
        <v>6392</v>
      </c>
      <c r="D2643" s="16">
        <v>45670</v>
      </c>
      <c r="E2643" s="16">
        <v>45688</v>
      </c>
      <c r="F2643" s="14" t="s">
        <v>6393</v>
      </c>
      <c r="G2643" s="14">
        <v>52949656</v>
      </c>
      <c r="H2643" s="14" t="s">
        <v>6394</v>
      </c>
      <c r="I2643" s="15">
        <v>83.5</v>
      </c>
      <c r="J2643" s="77">
        <v>2</v>
      </c>
      <c r="K2643" s="92"/>
    </row>
    <row r="2644" spans="1:11" ht="20" x14ac:dyDescent="0.25">
      <c r="A2644" s="14" t="s">
        <v>1505</v>
      </c>
      <c r="B2644" s="14" t="s">
        <v>6384</v>
      </c>
      <c r="C2644" s="14" t="s">
        <v>4380</v>
      </c>
      <c r="D2644" s="16">
        <v>45671</v>
      </c>
      <c r="E2644" s="16">
        <v>45688</v>
      </c>
      <c r="F2644" s="14" t="s">
        <v>6395</v>
      </c>
      <c r="G2644" s="14">
        <v>47085452</v>
      </c>
      <c r="H2644" s="14" t="s">
        <v>6396</v>
      </c>
      <c r="I2644" s="15">
        <v>235.5</v>
      </c>
      <c r="J2644" s="77">
        <v>2</v>
      </c>
      <c r="K2644" s="92"/>
    </row>
    <row r="2645" spans="1:11" ht="30" x14ac:dyDescent="0.25">
      <c r="A2645" s="14" t="s">
        <v>1505</v>
      </c>
      <c r="B2645" s="14" t="s">
        <v>6384</v>
      </c>
      <c r="C2645" s="14" t="s">
        <v>3579</v>
      </c>
      <c r="D2645" s="16">
        <v>45672</v>
      </c>
      <c r="E2645" s="16">
        <v>45688</v>
      </c>
      <c r="F2645" s="14" t="s">
        <v>6397</v>
      </c>
      <c r="G2645" s="14">
        <v>0</v>
      </c>
      <c r="H2645" s="14" t="s">
        <v>6398</v>
      </c>
      <c r="I2645" s="15">
        <v>77.97</v>
      </c>
      <c r="J2645" s="77">
        <v>2</v>
      </c>
      <c r="K2645" s="92"/>
    </row>
    <row r="2646" spans="1:11" ht="20" x14ac:dyDescent="0.25">
      <c r="A2646" s="14" t="s">
        <v>1505</v>
      </c>
      <c r="B2646" s="14" t="s">
        <v>6384</v>
      </c>
      <c r="C2646" s="14" t="s">
        <v>6399</v>
      </c>
      <c r="D2646" s="16">
        <v>45670</v>
      </c>
      <c r="E2646" s="16">
        <v>45688</v>
      </c>
      <c r="F2646" s="14" t="s">
        <v>6400</v>
      </c>
      <c r="G2646" s="14">
        <v>50250914</v>
      </c>
      <c r="H2646" s="14" t="s">
        <v>6401</v>
      </c>
      <c r="I2646" s="15">
        <v>35</v>
      </c>
      <c r="J2646" s="77">
        <v>2</v>
      </c>
      <c r="K2646" s="92"/>
    </row>
    <row r="2647" spans="1:11" ht="20" x14ac:dyDescent="0.25">
      <c r="A2647" s="14" t="s">
        <v>1505</v>
      </c>
      <c r="B2647" s="14" t="s">
        <v>6384</v>
      </c>
      <c r="C2647" s="14" t="s">
        <v>6402</v>
      </c>
      <c r="D2647" s="16">
        <v>45672</v>
      </c>
      <c r="E2647" s="16">
        <v>45688</v>
      </c>
      <c r="F2647" s="14" t="s">
        <v>6400</v>
      </c>
      <c r="G2647" s="14">
        <v>50250914</v>
      </c>
      <c r="H2647" s="14" t="s">
        <v>6401</v>
      </c>
      <c r="I2647" s="15">
        <v>35</v>
      </c>
      <c r="J2647" s="77">
        <v>2</v>
      </c>
      <c r="K2647" s="92"/>
    </row>
    <row r="2648" spans="1:11" ht="20" x14ac:dyDescent="0.25">
      <c r="A2648" s="14" t="s">
        <v>1505</v>
      </c>
      <c r="B2648" s="14" t="s">
        <v>6384</v>
      </c>
      <c r="C2648" s="14" t="s">
        <v>6403</v>
      </c>
      <c r="D2648" s="16">
        <v>45674</v>
      </c>
      <c r="E2648" s="16">
        <v>45688</v>
      </c>
      <c r="F2648" s="14" t="s">
        <v>6400</v>
      </c>
      <c r="G2648" s="14">
        <v>5025</v>
      </c>
      <c r="H2648" s="14" t="s">
        <v>6401</v>
      </c>
      <c r="I2648" s="15">
        <v>35</v>
      </c>
      <c r="J2648" s="77">
        <v>2</v>
      </c>
      <c r="K2648" s="92"/>
    </row>
    <row r="2649" spans="1:11" ht="20" x14ac:dyDescent="0.25">
      <c r="A2649" s="14" t="s">
        <v>1505</v>
      </c>
      <c r="B2649" s="14" t="s">
        <v>6384</v>
      </c>
      <c r="C2649" s="14" t="s">
        <v>6404</v>
      </c>
      <c r="D2649" s="16">
        <v>45675</v>
      </c>
      <c r="E2649" s="16">
        <v>45688</v>
      </c>
      <c r="F2649" s="14" t="s">
        <v>6405</v>
      </c>
      <c r="G2649" s="14">
        <v>47551097</v>
      </c>
      <c r="H2649" s="14" t="s">
        <v>6406</v>
      </c>
      <c r="I2649" s="15">
        <v>216</v>
      </c>
      <c r="J2649" s="77">
        <v>2</v>
      </c>
      <c r="K2649" s="92"/>
    </row>
    <row r="2650" spans="1:11" ht="20" x14ac:dyDescent="0.25">
      <c r="A2650" s="14" t="s">
        <v>1505</v>
      </c>
      <c r="B2650" s="14" t="s">
        <v>6384</v>
      </c>
      <c r="C2650" s="14" t="s">
        <v>6407</v>
      </c>
      <c r="D2650" s="16">
        <v>45677</v>
      </c>
      <c r="E2650" s="16">
        <v>45688</v>
      </c>
      <c r="F2650" s="14" t="s">
        <v>6400</v>
      </c>
      <c r="G2650" s="14">
        <v>50250914</v>
      </c>
      <c r="H2650" s="14" t="s">
        <v>6401</v>
      </c>
      <c r="I2650" s="15">
        <v>35</v>
      </c>
      <c r="J2650" s="77">
        <v>2</v>
      </c>
      <c r="K2650" s="92"/>
    </row>
    <row r="2651" spans="1:11" ht="20" x14ac:dyDescent="0.25">
      <c r="A2651" s="14" t="s">
        <v>1505</v>
      </c>
      <c r="B2651" s="14" t="s">
        <v>6384</v>
      </c>
      <c r="C2651" s="14" t="s">
        <v>6408</v>
      </c>
      <c r="D2651" s="16">
        <v>45679</v>
      </c>
      <c r="E2651" s="16">
        <v>45688</v>
      </c>
      <c r="F2651" s="14" t="s">
        <v>6400</v>
      </c>
      <c r="G2651" s="14">
        <v>50250914</v>
      </c>
      <c r="H2651" s="14" t="s">
        <v>6401</v>
      </c>
      <c r="I2651" s="15">
        <v>35</v>
      </c>
      <c r="J2651" s="77">
        <v>2</v>
      </c>
      <c r="K2651" s="92"/>
    </row>
    <row r="2652" spans="1:11" ht="20" x14ac:dyDescent="0.25">
      <c r="A2652" s="14" t="s">
        <v>1505</v>
      </c>
      <c r="B2652" s="14" t="s">
        <v>6384</v>
      </c>
      <c r="C2652" s="14" t="s">
        <v>6409</v>
      </c>
      <c r="D2652" s="16">
        <v>45681</v>
      </c>
      <c r="E2652" s="16">
        <v>45688</v>
      </c>
      <c r="F2652" s="14" t="s">
        <v>6400</v>
      </c>
      <c r="G2652" s="14">
        <v>50250914</v>
      </c>
      <c r="H2652" s="14" t="s">
        <v>6401</v>
      </c>
      <c r="I2652" s="15">
        <v>35</v>
      </c>
      <c r="J2652" s="77">
        <v>2</v>
      </c>
      <c r="K2652" s="92"/>
    </row>
    <row r="2653" spans="1:11" ht="20" x14ac:dyDescent="0.25">
      <c r="A2653" s="14" t="s">
        <v>1505</v>
      </c>
      <c r="B2653" s="14" t="s">
        <v>6384</v>
      </c>
      <c r="C2653" s="14" t="s">
        <v>6410</v>
      </c>
      <c r="D2653" s="16">
        <v>45678</v>
      </c>
      <c r="E2653" s="16">
        <v>45688</v>
      </c>
      <c r="F2653" s="14" t="s">
        <v>6411</v>
      </c>
      <c r="G2653" s="14">
        <v>0</v>
      </c>
      <c r="H2653" s="14" t="s">
        <v>6412</v>
      </c>
      <c r="I2653" s="15">
        <v>67.900000000000006</v>
      </c>
      <c r="J2653" s="77">
        <v>2</v>
      </c>
      <c r="K2653" s="92"/>
    </row>
    <row r="2654" spans="1:11" ht="12.5" x14ac:dyDescent="0.25">
      <c r="A2654" s="14" t="s">
        <v>1505</v>
      </c>
      <c r="B2654" s="14" t="s">
        <v>6384</v>
      </c>
      <c r="C2654" s="14" t="s">
        <v>6413</v>
      </c>
      <c r="D2654" s="16">
        <v>45684</v>
      </c>
      <c r="E2654" s="16">
        <v>45688</v>
      </c>
      <c r="F2654" s="14" t="s">
        <v>6414</v>
      </c>
      <c r="G2654" s="14">
        <v>52196244</v>
      </c>
      <c r="H2654" s="14" t="s">
        <v>6415</v>
      </c>
      <c r="I2654" s="15">
        <v>27</v>
      </c>
      <c r="J2654" s="77">
        <v>2</v>
      </c>
      <c r="K2654" s="92"/>
    </row>
    <row r="2655" spans="1:11" ht="20" x14ac:dyDescent="0.25">
      <c r="A2655" s="14" t="s">
        <v>1505</v>
      </c>
      <c r="B2655" s="14" t="s">
        <v>6384</v>
      </c>
      <c r="C2655" s="14" t="s">
        <v>5168</v>
      </c>
      <c r="D2655" s="16">
        <v>45692</v>
      </c>
      <c r="E2655" s="16">
        <v>45688</v>
      </c>
      <c r="F2655" s="14" t="s">
        <v>6416</v>
      </c>
      <c r="G2655" s="14">
        <v>46101357</v>
      </c>
      <c r="H2655" s="14" t="s">
        <v>6391</v>
      </c>
      <c r="I2655" s="15">
        <v>55</v>
      </c>
      <c r="J2655" s="77">
        <v>2</v>
      </c>
      <c r="K2655" s="92"/>
    </row>
    <row r="2656" spans="1:11" ht="20" x14ac:dyDescent="0.25">
      <c r="A2656" s="14" t="s">
        <v>1505</v>
      </c>
      <c r="B2656" s="14" t="s">
        <v>6384</v>
      </c>
      <c r="C2656" s="14" t="s">
        <v>6417</v>
      </c>
      <c r="D2656" s="16">
        <v>45692</v>
      </c>
      <c r="E2656" s="16">
        <v>45688</v>
      </c>
      <c r="F2656" s="14" t="s">
        <v>6418</v>
      </c>
      <c r="G2656" s="14">
        <v>55680801</v>
      </c>
      <c r="H2656" s="14" t="s">
        <v>6419</v>
      </c>
      <c r="I2656" s="15">
        <v>270</v>
      </c>
      <c r="J2656" s="77">
        <v>2</v>
      </c>
      <c r="K2656" s="92"/>
    </row>
    <row r="2657" spans="1:11" ht="20" x14ac:dyDescent="0.25">
      <c r="A2657" s="14" t="s">
        <v>1505</v>
      </c>
      <c r="B2657" s="14" t="s">
        <v>6384</v>
      </c>
      <c r="C2657" s="14" t="s">
        <v>6420</v>
      </c>
      <c r="D2657" s="16">
        <v>45698</v>
      </c>
      <c r="E2657" s="16">
        <v>45688</v>
      </c>
      <c r="F2657" s="14" t="s">
        <v>6386</v>
      </c>
      <c r="G2657" s="14">
        <v>47909323</v>
      </c>
      <c r="H2657" s="14" t="s">
        <v>6387</v>
      </c>
      <c r="I2657" s="15">
        <v>36</v>
      </c>
      <c r="J2657" s="77">
        <v>2</v>
      </c>
      <c r="K2657" s="92"/>
    </row>
    <row r="2658" spans="1:11" ht="20" x14ac:dyDescent="0.25">
      <c r="A2658" s="14" t="s">
        <v>1505</v>
      </c>
      <c r="B2658" s="14" t="s">
        <v>6384</v>
      </c>
      <c r="C2658" s="14" t="s">
        <v>6421</v>
      </c>
      <c r="D2658" s="16">
        <v>45698</v>
      </c>
      <c r="E2658" s="16">
        <v>45688</v>
      </c>
      <c r="F2658" s="14" t="s">
        <v>6386</v>
      </c>
      <c r="G2658" s="14">
        <v>47909323</v>
      </c>
      <c r="H2658" s="14" t="s">
        <v>6387</v>
      </c>
      <c r="I2658" s="15">
        <v>22</v>
      </c>
      <c r="J2658" s="77">
        <v>2</v>
      </c>
      <c r="K2658" s="92"/>
    </row>
    <row r="2659" spans="1:11" ht="30" x14ac:dyDescent="0.25">
      <c r="A2659" s="14" t="s">
        <v>1505</v>
      </c>
      <c r="B2659" s="14" t="s">
        <v>6384</v>
      </c>
      <c r="C2659" s="14" t="s">
        <v>6422</v>
      </c>
      <c r="D2659" s="16">
        <v>45699</v>
      </c>
      <c r="E2659" s="16">
        <v>45688</v>
      </c>
      <c r="F2659" s="14" t="s">
        <v>6423</v>
      </c>
      <c r="G2659" s="14">
        <v>47089920</v>
      </c>
      <c r="H2659" s="14" t="s">
        <v>6424</v>
      </c>
      <c r="I2659" s="15">
        <v>196.5</v>
      </c>
      <c r="J2659" s="77">
        <v>2</v>
      </c>
      <c r="K2659" s="92"/>
    </row>
    <row r="2660" spans="1:11" ht="30" x14ac:dyDescent="0.25">
      <c r="A2660" s="14" t="s">
        <v>1505</v>
      </c>
      <c r="B2660" s="14" t="s">
        <v>6384</v>
      </c>
      <c r="C2660" s="14" t="s">
        <v>6425</v>
      </c>
      <c r="D2660" s="16">
        <v>45700</v>
      </c>
      <c r="E2660" s="16">
        <v>45688</v>
      </c>
      <c r="F2660" s="14" t="s">
        <v>6426</v>
      </c>
      <c r="G2660" s="14">
        <v>14404737</v>
      </c>
      <c r="H2660" s="14" t="s">
        <v>6427</v>
      </c>
      <c r="I2660" s="15">
        <v>82</v>
      </c>
      <c r="J2660" s="77">
        <v>2</v>
      </c>
      <c r="K2660" s="92"/>
    </row>
    <row r="2661" spans="1:11" ht="30" x14ac:dyDescent="0.25">
      <c r="A2661" s="14" t="s">
        <v>1505</v>
      </c>
      <c r="B2661" s="14" t="s">
        <v>6384</v>
      </c>
      <c r="C2661" s="14" t="s">
        <v>3579</v>
      </c>
      <c r="D2661" s="16">
        <v>45703</v>
      </c>
      <c r="E2661" s="16">
        <v>45688</v>
      </c>
      <c r="F2661" s="14" t="s">
        <v>6428</v>
      </c>
      <c r="G2661" s="14">
        <v>0</v>
      </c>
      <c r="H2661" s="14" t="s">
        <v>6398</v>
      </c>
      <c r="I2661" s="15">
        <v>77.97</v>
      </c>
      <c r="J2661" s="77">
        <v>2</v>
      </c>
      <c r="K2661" s="92"/>
    </row>
    <row r="2662" spans="1:11" ht="20" x14ac:dyDescent="0.25">
      <c r="A2662" s="14" t="s">
        <v>1505</v>
      </c>
      <c r="B2662" s="14" t="s">
        <v>6384</v>
      </c>
      <c r="C2662" s="14" t="s">
        <v>6429</v>
      </c>
      <c r="D2662" s="16">
        <v>45707</v>
      </c>
      <c r="E2662" s="16">
        <v>45688</v>
      </c>
      <c r="F2662" s="14" t="s">
        <v>6386</v>
      </c>
      <c r="G2662" s="14">
        <v>47909323</v>
      </c>
      <c r="H2662" s="14" t="s">
        <v>6387</v>
      </c>
      <c r="I2662" s="15">
        <v>48</v>
      </c>
      <c r="J2662" s="77">
        <v>2</v>
      </c>
      <c r="K2662" s="92"/>
    </row>
    <row r="2663" spans="1:11" ht="30" x14ac:dyDescent="0.25">
      <c r="A2663" s="14" t="s">
        <v>1505</v>
      </c>
      <c r="B2663" s="14" t="s">
        <v>6384</v>
      </c>
      <c r="C2663" s="14" t="s">
        <v>3579</v>
      </c>
      <c r="D2663" s="16">
        <v>45704</v>
      </c>
      <c r="E2663" s="16">
        <v>45688</v>
      </c>
      <c r="F2663" s="14" t="s">
        <v>6430</v>
      </c>
      <c r="G2663" s="14">
        <v>36680397</v>
      </c>
      <c r="H2663" s="14" t="s">
        <v>3488</v>
      </c>
      <c r="I2663" s="15">
        <v>120</v>
      </c>
      <c r="J2663" s="77">
        <v>2</v>
      </c>
      <c r="K2663" s="92"/>
    </row>
    <row r="2664" spans="1:11" ht="30" x14ac:dyDescent="0.25">
      <c r="A2664" s="14" t="s">
        <v>1505</v>
      </c>
      <c r="B2664" s="14" t="s">
        <v>6384</v>
      </c>
      <c r="C2664" s="14" t="s">
        <v>6431</v>
      </c>
      <c r="D2664" s="16">
        <v>45705</v>
      </c>
      <c r="E2664" s="16">
        <v>45688</v>
      </c>
      <c r="F2664" s="14" t="s">
        <v>6432</v>
      </c>
      <c r="G2664" s="14">
        <v>51893207</v>
      </c>
      <c r="H2664" s="14" t="s">
        <v>6433</v>
      </c>
      <c r="I2664" s="15">
        <v>219</v>
      </c>
      <c r="J2664" s="77">
        <v>2</v>
      </c>
      <c r="K2664" s="92"/>
    </row>
    <row r="2665" spans="1:11" ht="30" x14ac:dyDescent="0.25">
      <c r="A2665" s="14" t="s">
        <v>1505</v>
      </c>
      <c r="B2665" s="14" t="s">
        <v>6384</v>
      </c>
      <c r="C2665" s="14" t="s">
        <v>3579</v>
      </c>
      <c r="D2665" s="16">
        <v>45709</v>
      </c>
      <c r="E2665" s="16">
        <v>45688</v>
      </c>
      <c r="F2665" s="14" t="s">
        <v>6434</v>
      </c>
      <c r="G2665" s="14">
        <v>0</v>
      </c>
      <c r="H2665" s="14" t="s">
        <v>6398</v>
      </c>
      <c r="I2665" s="15">
        <v>57.61</v>
      </c>
      <c r="J2665" s="77">
        <v>2</v>
      </c>
      <c r="K2665" s="92"/>
    </row>
    <row r="2666" spans="1:11" ht="20" x14ac:dyDescent="0.25">
      <c r="A2666" s="14" t="s">
        <v>1505</v>
      </c>
      <c r="B2666" s="14" t="s">
        <v>6384</v>
      </c>
      <c r="C2666" s="14" t="s">
        <v>6435</v>
      </c>
      <c r="D2666" s="16">
        <v>45696</v>
      </c>
      <c r="E2666" s="16">
        <v>45688</v>
      </c>
      <c r="F2666" s="14" t="s">
        <v>6436</v>
      </c>
      <c r="G2666" s="14">
        <v>37897543</v>
      </c>
      <c r="H2666" s="14" t="s">
        <v>6437</v>
      </c>
      <c r="I2666" s="15">
        <v>1047.05</v>
      </c>
      <c r="J2666" s="77">
        <v>2</v>
      </c>
      <c r="K2666" s="92"/>
    </row>
    <row r="2667" spans="1:11" ht="20" x14ac:dyDescent="0.25">
      <c r="A2667" s="14" t="s">
        <v>1505</v>
      </c>
      <c r="B2667" s="14" t="s">
        <v>6384</v>
      </c>
      <c r="C2667" s="14" t="s">
        <v>6435</v>
      </c>
      <c r="D2667" s="16">
        <v>45696</v>
      </c>
      <c r="E2667" s="16">
        <v>45762</v>
      </c>
      <c r="F2667" s="14" t="s">
        <v>6436</v>
      </c>
      <c r="G2667" s="14">
        <v>37897543</v>
      </c>
      <c r="H2667" s="14" t="s">
        <v>6437</v>
      </c>
      <c r="I2667" s="15">
        <v>482.95</v>
      </c>
      <c r="J2667" s="77">
        <v>2</v>
      </c>
      <c r="K2667" s="92"/>
    </row>
    <row r="2668" spans="1:11" ht="20" x14ac:dyDescent="0.25">
      <c r="A2668" s="14" t="s">
        <v>1505</v>
      </c>
      <c r="B2668" s="14" t="s">
        <v>6384</v>
      </c>
      <c r="C2668" s="14" t="s">
        <v>5185</v>
      </c>
      <c r="D2668" s="16">
        <v>45719</v>
      </c>
      <c r="E2668" s="16">
        <v>45762</v>
      </c>
      <c r="F2668" s="14" t="s">
        <v>6438</v>
      </c>
      <c r="G2668" s="14">
        <v>46101357</v>
      </c>
      <c r="H2668" s="14" t="s">
        <v>6391</v>
      </c>
      <c r="I2668" s="15">
        <v>55</v>
      </c>
      <c r="J2668" s="77">
        <v>2</v>
      </c>
      <c r="K2668" s="92"/>
    </row>
    <row r="2669" spans="1:11" ht="20" x14ac:dyDescent="0.25">
      <c r="A2669" s="14" t="s">
        <v>1505</v>
      </c>
      <c r="B2669" s="14" t="s">
        <v>6384</v>
      </c>
      <c r="C2669" s="14" t="s">
        <v>6439</v>
      </c>
      <c r="D2669" s="16">
        <v>45719</v>
      </c>
      <c r="E2669" s="16">
        <v>45762</v>
      </c>
      <c r="F2669" s="14" t="s">
        <v>6440</v>
      </c>
      <c r="G2669" s="14">
        <v>54386535</v>
      </c>
      <c r="H2669" s="14" t="s">
        <v>6441</v>
      </c>
      <c r="I2669" s="15">
        <v>100</v>
      </c>
      <c r="J2669" s="77">
        <v>2</v>
      </c>
      <c r="K2669" s="92"/>
    </row>
    <row r="2670" spans="1:11" ht="20" x14ac:dyDescent="0.25">
      <c r="A2670" s="14" t="s">
        <v>1505</v>
      </c>
      <c r="B2670" s="14" t="s">
        <v>6384</v>
      </c>
      <c r="C2670" s="14" t="s">
        <v>6442</v>
      </c>
      <c r="D2670" s="16">
        <v>45719</v>
      </c>
      <c r="E2670" s="16">
        <v>45762</v>
      </c>
      <c r="F2670" s="14" t="s">
        <v>6443</v>
      </c>
      <c r="G2670" s="14">
        <v>47551097</v>
      </c>
      <c r="H2670" s="14" t="s">
        <v>6406</v>
      </c>
      <c r="I2670" s="15">
        <v>216</v>
      </c>
      <c r="J2670" s="77">
        <v>2</v>
      </c>
      <c r="K2670" s="92"/>
    </row>
    <row r="2671" spans="1:11" ht="30" x14ac:dyDescent="0.25">
      <c r="A2671" s="14" t="s">
        <v>1505</v>
      </c>
      <c r="B2671" s="14" t="s">
        <v>6384</v>
      </c>
      <c r="C2671" s="14" t="s">
        <v>6444</v>
      </c>
      <c r="D2671" s="16">
        <v>45720</v>
      </c>
      <c r="E2671" s="16">
        <v>45762</v>
      </c>
      <c r="F2671" s="14" t="s">
        <v>6445</v>
      </c>
      <c r="G2671" s="14" t="s">
        <v>6446</v>
      </c>
      <c r="H2671" s="14" t="s">
        <v>6447</v>
      </c>
      <c r="I2671" s="15">
        <v>309.42</v>
      </c>
      <c r="J2671" s="77">
        <v>2</v>
      </c>
      <c r="K2671" s="92"/>
    </row>
    <row r="2672" spans="1:11" ht="20" x14ac:dyDescent="0.25">
      <c r="A2672" s="14" t="s">
        <v>1505</v>
      </c>
      <c r="B2672" s="14" t="s">
        <v>6384</v>
      </c>
      <c r="C2672" s="14" t="s">
        <v>3579</v>
      </c>
      <c r="D2672" s="16">
        <v>45723</v>
      </c>
      <c r="E2672" s="16">
        <v>45762</v>
      </c>
      <c r="F2672" s="14" t="s">
        <v>6448</v>
      </c>
      <c r="G2672" s="14">
        <v>0</v>
      </c>
      <c r="H2672" s="14" t="s">
        <v>6449</v>
      </c>
      <c r="I2672" s="15">
        <v>110</v>
      </c>
      <c r="J2672" s="77">
        <v>2</v>
      </c>
      <c r="K2672" s="92"/>
    </row>
    <row r="2673" spans="1:11" ht="30" x14ac:dyDescent="0.25">
      <c r="A2673" s="14" t="s">
        <v>1505</v>
      </c>
      <c r="B2673" s="14" t="s">
        <v>6384</v>
      </c>
      <c r="C2673" s="14" t="s">
        <v>3579</v>
      </c>
      <c r="D2673" s="16">
        <v>45731</v>
      </c>
      <c r="E2673" s="16">
        <v>45762</v>
      </c>
      <c r="F2673" s="14" t="s">
        <v>6450</v>
      </c>
      <c r="G2673" s="14">
        <v>0</v>
      </c>
      <c r="H2673" s="14" t="s">
        <v>6398</v>
      </c>
      <c r="I2673" s="15">
        <v>361.21</v>
      </c>
      <c r="J2673" s="77">
        <v>2</v>
      </c>
      <c r="K2673" s="92"/>
    </row>
    <row r="2674" spans="1:11" ht="30" x14ac:dyDescent="0.25">
      <c r="A2674" s="14" t="s">
        <v>1505</v>
      </c>
      <c r="B2674" s="14" t="s">
        <v>6384</v>
      </c>
      <c r="C2674" s="14" t="s">
        <v>3579</v>
      </c>
      <c r="D2674" s="16">
        <v>45720</v>
      </c>
      <c r="E2674" s="16">
        <v>45762</v>
      </c>
      <c r="F2674" s="14" t="s">
        <v>6451</v>
      </c>
      <c r="G2674" s="14">
        <v>0</v>
      </c>
      <c r="H2674" s="14" t="s">
        <v>6452</v>
      </c>
      <c r="I2674" s="15">
        <v>328.05</v>
      </c>
      <c r="J2674" s="77">
        <v>2</v>
      </c>
      <c r="K2674" s="92"/>
    </row>
    <row r="2675" spans="1:11" ht="30" x14ac:dyDescent="0.25">
      <c r="A2675" s="14" t="s">
        <v>1505</v>
      </c>
      <c r="B2675" s="14" t="s">
        <v>6384</v>
      </c>
      <c r="C2675" s="14" t="s">
        <v>3579</v>
      </c>
      <c r="D2675" s="16">
        <v>45721</v>
      </c>
      <c r="E2675" s="16">
        <v>45762</v>
      </c>
      <c r="F2675" s="14" t="s">
        <v>6453</v>
      </c>
      <c r="G2675" s="14">
        <v>0</v>
      </c>
      <c r="H2675" s="14" t="s">
        <v>6454</v>
      </c>
      <c r="I2675" s="15">
        <v>244.16</v>
      </c>
      <c r="J2675" s="77">
        <v>2</v>
      </c>
      <c r="K2675" s="92"/>
    </row>
    <row r="2676" spans="1:11" ht="20" x14ac:dyDescent="0.25">
      <c r="A2676" s="14" t="s">
        <v>1505</v>
      </c>
      <c r="B2676" s="14" t="s">
        <v>6384</v>
      </c>
      <c r="C2676" s="14" t="s">
        <v>6455</v>
      </c>
      <c r="D2676" s="16">
        <v>45727</v>
      </c>
      <c r="E2676" s="16">
        <v>45762</v>
      </c>
      <c r="F2676" s="14" t="s">
        <v>6386</v>
      </c>
      <c r="G2676" s="14">
        <v>47909323</v>
      </c>
      <c r="H2676" s="14" t="s">
        <v>6387</v>
      </c>
      <c r="I2676" s="15">
        <v>44</v>
      </c>
      <c r="J2676" s="77">
        <v>2</v>
      </c>
      <c r="K2676" s="92"/>
    </row>
    <row r="2677" spans="1:11" ht="20" x14ac:dyDescent="0.25">
      <c r="A2677" s="14" t="s">
        <v>1505</v>
      </c>
      <c r="B2677" s="14" t="s">
        <v>6384</v>
      </c>
      <c r="C2677" s="14" t="s">
        <v>6456</v>
      </c>
      <c r="D2677" s="16">
        <v>45740</v>
      </c>
      <c r="E2677" s="16">
        <v>45762</v>
      </c>
      <c r="F2677" s="14" t="s">
        <v>6457</v>
      </c>
      <c r="G2677" s="14">
        <v>55680801</v>
      </c>
      <c r="H2677" s="14" t="s">
        <v>6458</v>
      </c>
      <c r="I2677" s="15">
        <v>270</v>
      </c>
      <c r="J2677" s="77">
        <v>2</v>
      </c>
      <c r="K2677" s="92"/>
    </row>
    <row r="2678" spans="1:11" ht="20" x14ac:dyDescent="0.25">
      <c r="A2678" s="14" t="s">
        <v>1505</v>
      </c>
      <c r="B2678" s="14" t="s">
        <v>6384</v>
      </c>
      <c r="C2678" s="14" t="s">
        <v>6459</v>
      </c>
      <c r="D2678" s="16">
        <v>45747</v>
      </c>
      <c r="E2678" s="16">
        <v>45762</v>
      </c>
      <c r="F2678" s="14" t="s">
        <v>6386</v>
      </c>
      <c r="G2678" s="14">
        <v>47909323</v>
      </c>
      <c r="H2678" s="14" t="s">
        <v>6387</v>
      </c>
      <c r="I2678" s="15">
        <v>36</v>
      </c>
      <c r="J2678" s="77">
        <v>2</v>
      </c>
      <c r="K2678" s="92"/>
    </row>
    <row r="2679" spans="1:11" ht="20" x14ac:dyDescent="0.25">
      <c r="A2679" s="14" t="s">
        <v>1505</v>
      </c>
      <c r="B2679" s="14" t="s">
        <v>6384</v>
      </c>
      <c r="C2679" s="14" t="s">
        <v>6460</v>
      </c>
      <c r="D2679" s="16">
        <v>45748</v>
      </c>
      <c r="E2679" s="16">
        <v>45762</v>
      </c>
      <c r="F2679" s="14" t="s">
        <v>6461</v>
      </c>
      <c r="G2679" s="14">
        <v>0</v>
      </c>
      <c r="H2679" s="14" t="s">
        <v>6462</v>
      </c>
      <c r="I2679" s="15">
        <v>120</v>
      </c>
      <c r="J2679" s="77">
        <v>2</v>
      </c>
      <c r="K2679" s="92"/>
    </row>
    <row r="2680" spans="1:11" ht="30" x14ac:dyDescent="0.25">
      <c r="A2680" s="14" t="s">
        <v>1505</v>
      </c>
      <c r="B2680" s="14" t="s">
        <v>6384</v>
      </c>
      <c r="C2680" s="14" t="s">
        <v>3579</v>
      </c>
      <c r="D2680" s="16">
        <v>45756</v>
      </c>
      <c r="E2680" s="16">
        <v>45762</v>
      </c>
      <c r="F2680" s="14" t="s">
        <v>6463</v>
      </c>
      <c r="G2680" s="14">
        <v>0</v>
      </c>
      <c r="H2680" s="14" t="s">
        <v>6454</v>
      </c>
      <c r="I2680" s="15">
        <v>304.45</v>
      </c>
      <c r="J2680" s="77">
        <v>2</v>
      </c>
      <c r="K2680" s="92"/>
    </row>
    <row r="2681" spans="1:11" ht="30" x14ac:dyDescent="0.25">
      <c r="A2681" s="14" t="s">
        <v>1505</v>
      </c>
      <c r="B2681" s="14" t="s">
        <v>6384</v>
      </c>
      <c r="C2681" s="14" t="s">
        <v>6464</v>
      </c>
      <c r="D2681" s="16">
        <v>45761</v>
      </c>
      <c r="E2681" s="16">
        <v>45762</v>
      </c>
      <c r="F2681" s="14" t="s">
        <v>6465</v>
      </c>
      <c r="G2681" s="14">
        <v>892386</v>
      </c>
      <c r="H2681" s="14" t="s">
        <v>2608</v>
      </c>
      <c r="I2681" s="15">
        <v>110</v>
      </c>
      <c r="J2681" s="77">
        <v>2</v>
      </c>
      <c r="K2681" s="92"/>
    </row>
    <row r="2682" spans="1:11" ht="30" x14ac:dyDescent="0.25">
      <c r="A2682" s="14" t="s">
        <v>1505</v>
      </c>
      <c r="B2682" s="14" t="s">
        <v>6384</v>
      </c>
      <c r="C2682" s="14" t="s">
        <v>6466</v>
      </c>
      <c r="D2682" s="16">
        <v>45763</v>
      </c>
      <c r="E2682" s="16">
        <v>45762</v>
      </c>
      <c r="F2682" s="14" t="s">
        <v>6467</v>
      </c>
      <c r="G2682" s="14">
        <v>47511940</v>
      </c>
      <c r="H2682" s="14" t="s">
        <v>6468</v>
      </c>
      <c r="I2682" s="15">
        <v>110</v>
      </c>
      <c r="J2682" s="77">
        <v>2</v>
      </c>
      <c r="K2682" s="92"/>
    </row>
    <row r="2683" spans="1:11" ht="30" x14ac:dyDescent="0.25">
      <c r="A2683" s="14" t="s">
        <v>1505</v>
      </c>
      <c r="B2683" s="14" t="s">
        <v>6384</v>
      </c>
      <c r="C2683" s="14" t="s">
        <v>6469</v>
      </c>
      <c r="D2683" s="16">
        <v>45769</v>
      </c>
      <c r="E2683" s="16">
        <v>45762</v>
      </c>
      <c r="F2683" s="14" t="s">
        <v>6470</v>
      </c>
      <c r="G2683" s="14">
        <v>47511940</v>
      </c>
      <c r="H2683" s="14" t="s">
        <v>6468</v>
      </c>
      <c r="I2683" s="15">
        <v>48.76</v>
      </c>
      <c r="J2683" s="77">
        <v>2</v>
      </c>
      <c r="K2683" s="92"/>
    </row>
    <row r="2684" spans="1:11" ht="30" x14ac:dyDescent="0.25">
      <c r="A2684" s="14" t="s">
        <v>1505</v>
      </c>
      <c r="B2684" s="14"/>
      <c r="C2684" s="14"/>
      <c r="D2684" s="16"/>
      <c r="E2684" s="16"/>
      <c r="F2684" s="14" t="s">
        <v>6471</v>
      </c>
      <c r="G2684" s="14" t="s">
        <v>6472</v>
      </c>
      <c r="H2684" s="14" t="s">
        <v>6473</v>
      </c>
      <c r="I2684" s="15"/>
      <c r="J2684" s="77">
        <v>2</v>
      </c>
      <c r="K2684" s="92"/>
    </row>
    <row r="2685" spans="1:11" ht="12.5" x14ac:dyDescent="0.25">
      <c r="A2685" s="14" t="s">
        <v>1505</v>
      </c>
      <c r="B2685" s="14" t="s">
        <v>6474</v>
      </c>
      <c r="C2685" s="14" t="s">
        <v>3579</v>
      </c>
      <c r="D2685" s="16">
        <v>45719</v>
      </c>
      <c r="E2685" s="16">
        <v>45719</v>
      </c>
      <c r="F2685" s="14" t="s">
        <v>6475</v>
      </c>
      <c r="G2685" s="14">
        <v>0</v>
      </c>
      <c r="H2685" s="14" t="s">
        <v>6476</v>
      </c>
      <c r="I2685" s="15">
        <v>75</v>
      </c>
      <c r="J2685" s="77">
        <v>2</v>
      </c>
      <c r="K2685" s="92"/>
    </row>
    <row r="2686" spans="1:11" ht="12.5" x14ac:dyDescent="0.25">
      <c r="A2686" s="14" t="s">
        <v>1505</v>
      </c>
      <c r="B2686" s="14" t="s">
        <v>6474</v>
      </c>
      <c r="C2686" s="14" t="s">
        <v>3579</v>
      </c>
      <c r="D2686" s="16">
        <v>45747</v>
      </c>
      <c r="E2686" s="16">
        <v>45719</v>
      </c>
      <c r="F2686" s="14" t="s">
        <v>6477</v>
      </c>
      <c r="G2686" s="14">
        <v>0</v>
      </c>
      <c r="H2686" s="14" t="s">
        <v>6478</v>
      </c>
      <c r="I2686" s="15">
        <v>70</v>
      </c>
      <c r="J2686" s="77">
        <v>2</v>
      </c>
      <c r="K2686" s="92"/>
    </row>
    <row r="2687" spans="1:11" ht="12.5" x14ac:dyDescent="0.25">
      <c r="A2687" s="14" t="s">
        <v>1505</v>
      </c>
      <c r="B2687" s="14" t="s">
        <v>6474</v>
      </c>
      <c r="C2687" s="14" t="s">
        <v>6479</v>
      </c>
      <c r="D2687" s="16">
        <v>45761</v>
      </c>
      <c r="E2687" s="16">
        <v>45719</v>
      </c>
      <c r="F2687" s="14" t="s">
        <v>6480</v>
      </c>
      <c r="G2687" s="14">
        <v>892386</v>
      </c>
      <c r="H2687" s="14" t="s">
        <v>6481</v>
      </c>
      <c r="I2687" s="15">
        <v>110</v>
      </c>
      <c r="J2687" s="77">
        <v>2</v>
      </c>
      <c r="K2687" s="92"/>
    </row>
    <row r="2688" spans="1:11" ht="30" x14ac:dyDescent="0.25">
      <c r="A2688" s="14" t="s">
        <v>1505</v>
      </c>
      <c r="B2688" s="14" t="s">
        <v>6474</v>
      </c>
      <c r="C2688" s="14" t="s">
        <v>6482</v>
      </c>
      <c r="D2688" s="16">
        <v>45709</v>
      </c>
      <c r="E2688" s="16">
        <v>45719</v>
      </c>
      <c r="F2688" s="14" t="s">
        <v>6483</v>
      </c>
      <c r="G2688" s="14">
        <v>0</v>
      </c>
      <c r="H2688" s="14" t="s">
        <v>5379</v>
      </c>
      <c r="I2688" s="15">
        <v>214.27</v>
      </c>
      <c r="J2688" s="77">
        <v>2</v>
      </c>
      <c r="K2688" s="92"/>
    </row>
    <row r="2689" spans="1:11" ht="30" x14ac:dyDescent="0.25">
      <c r="A2689" s="14" t="s">
        <v>1505</v>
      </c>
      <c r="B2689" s="14" t="s">
        <v>6474</v>
      </c>
      <c r="C2689" s="14" t="s">
        <v>6484</v>
      </c>
      <c r="D2689" s="16">
        <v>45721</v>
      </c>
      <c r="E2689" s="16">
        <v>45719</v>
      </c>
      <c r="F2689" s="14" t="s">
        <v>6485</v>
      </c>
      <c r="G2689" s="14">
        <v>0</v>
      </c>
      <c r="H2689" s="14" t="s">
        <v>5379</v>
      </c>
      <c r="I2689" s="15">
        <v>466.81</v>
      </c>
      <c r="J2689" s="77">
        <v>2</v>
      </c>
      <c r="K2689" s="92"/>
    </row>
    <row r="2690" spans="1:11" ht="30" x14ac:dyDescent="0.25">
      <c r="A2690" s="14" t="s">
        <v>1505</v>
      </c>
      <c r="B2690" s="14" t="s">
        <v>6474</v>
      </c>
      <c r="C2690" s="14" t="s">
        <v>6486</v>
      </c>
      <c r="D2690" s="16">
        <v>45715</v>
      </c>
      <c r="E2690" s="16">
        <v>45719</v>
      </c>
      <c r="F2690" s="14" t="s">
        <v>6487</v>
      </c>
      <c r="G2690" s="14">
        <v>0</v>
      </c>
      <c r="H2690" s="14" t="s">
        <v>5504</v>
      </c>
      <c r="I2690" s="15">
        <v>223.76</v>
      </c>
      <c r="J2690" s="77">
        <v>2</v>
      </c>
      <c r="K2690" s="92"/>
    </row>
    <row r="2691" spans="1:11" ht="30" x14ac:dyDescent="0.25">
      <c r="A2691" s="14" t="s">
        <v>1505</v>
      </c>
      <c r="B2691" s="14" t="s">
        <v>6474</v>
      </c>
      <c r="C2691" s="14" t="s">
        <v>6488</v>
      </c>
      <c r="D2691" s="16">
        <v>45720</v>
      </c>
      <c r="E2691" s="16">
        <v>45719</v>
      </c>
      <c r="F2691" s="14" t="s">
        <v>6489</v>
      </c>
      <c r="G2691" s="14">
        <v>0</v>
      </c>
      <c r="H2691" s="14" t="s">
        <v>6490</v>
      </c>
      <c r="I2691" s="15">
        <v>87.24</v>
      </c>
      <c r="J2691" s="77">
        <v>2</v>
      </c>
      <c r="K2691" s="92"/>
    </row>
    <row r="2692" spans="1:11" ht="30" x14ac:dyDescent="0.25">
      <c r="A2692" s="14" t="s">
        <v>1505</v>
      </c>
      <c r="B2692" s="14" t="s">
        <v>6474</v>
      </c>
      <c r="C2692" s="14" t="s">
        <v>6491</v>
      </c>
      <c r="D2692" s="16">
        <v>45719</v>
      </c>
      <c r="E2692" s="16">
        <v>45719</v>
      </c>
      <c r="F2692" s="14" t="s">
        <v>6492</v>
      </c>
      <c r="G2692" s="14">
        <v>0</v>
      </c>
      <c r="H2692" s="14" t="s">
        <v>6493</v>
      </c>
      <c r="I2692" s="15">
        <v>27.12</v>
      </c>
      <c r="J2692" s="77">
        <v>2</v>
      </c>
      <c r="K2692" s="92"/>
    </row>
    <row r="2693" spans="1:11" ht="30" x14ac:dyDescent="0.25">
      <c r="A2693" s="14" t="s">
        <v>1505</v>
      </c>
      <c r="B2693" s="14" t="s">
        <v>6474</v>
      </c>
      <c r="C2693" s="14" t="s">
        <v>6494</v>
      </c>
      <c r="D2693" s="16">
        <v>45722</v>
      </c>
      <c r="E2693" s="16">
        <v>45719</v>
      </c>
      <c r="F2693" s="14" t="s">
        <v>6495</v>
      </c>
      <c r="G2693" s="14">
        <v>0</v>
      </c>
      <c r="H2693" s="14" t="s">
        <v>6496</v>
      </c>
      <c r="I2693" s="15">
        <v>57.8</v>
      </c>
      <c r="J2693" s="77">
        <v>2</v>
      </c>
      <c r="K2693" s="92"/>
    </row>
    <row r="2694" spans="1:11" ht="20" x14ac:dyDescent="0.25">
      <c r="A2694" s="14" t="s">
        <v>1505</v>
      </c>
      <c r="B2694" s="14" t="s">
        <v>6474</v>
      </c>
      <c r="C2694" s="14" t="s">
        <v>6497</v>
      </c>
      <c r="D2694" s="16">
        <v>45722</v>
      </c>
      <c r="E2694" s="16">
        <v>45719</v>
      </c>
      <c r="F2694" s="14" t="s">
        <v>6498</v>
      </c>
      <c r="G2694" s="14">
        <v>0</v>
      </c>
      <c r="H2694" s="14" t="s">
        <v>6499</v>
      </c>
      <c r="I2694" s="15">
        <v>46.48</v>
      </c>
      <c r="J2694" s="77">
        <v>2</v>
      </c>
      <c r="K2694" s="92"/>
    </row>
    <row r="2695" spans="1:11" ht="30" x14ac:dyDescent="0.25">
      <c r="A2695" s="14" t="s">
        <v>1505</v>
      </c>
      <c r="B2695" s="14" t="s">
        <v>6474</v>
      </c>
      <c r="C2695" s="14" t="s">
        <v>3579</v>
      </c>
      <c r="D2695" s="16">
        <v>45722</v>
      </c>
      <c r="E2695" s="16">
        <v>45719</v>
      </c>
      <c r="F2695" s="14" t="s">
        <v>6500</v>
      </c>
      <c r="G2695" s="14">
        <v>0</v>
      </c>
      <c r="H2695" s="14" t="s">
        <v>6501</v>
      </c>
      <c r="I2695" s="15">
        <v>122.82</v>
      </c>
      <c r="J2695" s="77">
        <v>2</v>
      </c>
      <c r="K2695" s="92"/>
    </row>
    <row r="2696" spans="1:11" ht="30" x14ac:dyDescent="0.25">
      <c r="A2696" s="14" t="s">
        <v>1505</v>
      </c>
      <c r="B2696" s="14" t="s">
        <v>6474</v>
      </c>
      <c r="C2696" s="14" t="s">
        <v>6502</v>
      </c>
      <c r="D2696" s="16">
        <v>45742</v>
      </c>
      <c r="E2696" s="16">
        <v>45719</v>
      </c>
      <c r="F2696" s="14" t="s">
        <v>6503</v>
      </c>
      <c r="G2696" s="14">
        <v>0</v>
      </c>
      <c r="H2696" s="14" t="s">
        <v>5379</v>
      </c>
      <c r="I2696" s="15">
        <v>324.76</v>
      </c>
      <c r="J2696" s="77">
        <v>2</v>
      </c>
      <c r="K2696" s="92"/>
    </row>
    <row r="2697" spans="1:11" ht="30" x14ac:dyDescent="0.25">
      <c r="A2697" s="14" t="s">
        <v>1505</v>
      </c>
      <c r="B2697" s="14" t="s">
        <v>6474</v>
      </c>
      <c r="C2697" s="14" t="s">
        <v>6504</v>
      </c>
      <c r="D2697" s="16">
        <v>45751</v>
      </c>
      <c r="E2697" s="16">
        <v>45719</v>
      </c>
      <c r="F2697" s="14" t="s">
        <v>6505</v>
      </c>
      <c r="G2697" s="14">
        <v>0</v>
      </c>
      <c r="H2697" s="14" t="s">
        <v>6506</v>
      </c>
      <c r="I2697" s="15">
        <v>283</v>
      </c>
      <c r="J2697" s="77">
        <v>2</v>
      </c>
      <c r="K2697" s="92"/>
    </row>
    <row r="2698" spans="1:11" ht="30" x14ac:dyDescent="0.25">
      <c r="A2698" s="14" t="s">
        <v>1505</v>
      </c>
      <c r="B2698" s="14" t="s">
        <v>6474</v>
      </c>
      <c r="C2698" s="14" t="s">
        <v>6507</v>
      </c>
      <c r="D2698" s="16">
        <v>45747</v>
      </c>
      <c r="E2698" s="16">
        <v>45719</v>
      </c>
      <c r="F2698" s="14" t="s">
        <v>6508</v>
      </c>
      <c r="G2698" s="14">
        <v>0</v>
      </c>
      <c r="H2698" s="14" t="s">
        <v>5504</v>
      </c>
      <c r="I2698" s="15">
        <v>690</v>
      </c>
      <c r="J2698" s="77">
        <v>2</v>
      </c>
      <c r="K2698" s="92"/>
    </row>
    <row r="2699" spans="1:11" ht="30" x14ac:dyDescent="0.25">
      <c r="A2699" s="14" t="s">
        <v>1505</v>
      </c>
      <c r="B2699" s="14" t="s">
        <v>6474</v>
      </c>
      <c r="C2699" s="14" t="s">
        <v>3579</v>
      </c>
      <c r="D2699" s="16">
        <v>45744</v>
      </c>
      <c r="E2699" s="16">
        <v>45719</v>
      </c>
      <c r="F2699" s="14" t="s">
        <v>6509</v>
      </c>
      <c r="G2699" s="14">
        <v>0</v>
      </c>
      <c r="H2699" s="14" t="s">
        <v>6501</v>
      </c>
      <c r="I2699" s="15">
        <v>104.19</v>
      </c>
      <c r="J2699" s="77">
        <v>2</v>
      </c>
      <c r="K2699" s="92"/>
    </row>
    <row r="2700" spans="1:11" ht="40" x14ac:dyDescent="0.25">
      <c r="A2700" s="14" t="s">
        <v>1505</v>
      </c>
      <c r="B2700" s="14" t="s">
        <v>6474</v>
      </c>
      <c r="C2700" s="14" t="s">
        <v>3579</v>
      </c>
      <c r="D2700" s="16">
        <v>45752</v>
      </c>
      <c r="E2700" s="16">
        <v>45719</v>
      </c>
      <c r="F2700" s="14" t="s">
        <v>6510</v>
      </c>
      <c r="G2700" s="14">
        <v>0</v>
      </c>
      <c r="H2700" s="14" t="s">
        <v>6501</v>
      </c>
      <c r="I2700" s="15">
        <v>133.86000000000001</v>
      </c>
      <c r="J2700" s="77">
        <v>2</v>
      </c>
      <c r="K2700" s="92"/>
    </row>
    <row r="2701" spans="1:11" ht="12.5" x14ac:dyDescent="0.25">
      <c r="A2701" s="14" t="s">
        <v>1505</v>
      </c>
      <c r="B2701" s="14" t="s">
        <v>6474</v>
      </c>
      <c r="C2701" s="14" t="s">
        <v>6511</v>
      </c>
      <c r="D2701" s="16">
        <v>45697</v>
      </c>
      <c r="E2701" s="16">
        <v>45719</v>
      </c>
      <c r="F2701" s="14" t="s">
        <v>6512</v>
      </c>
      <c r="G2701" s="14">
        <v>0</v>
      </c>
      <c r="H2701" s="14" t="s">
        <v>6513</v>
      </c>
      <c r="I2701" s="15">
        <v>58.77</v>
      </c>
      <c r="J2701" s="77">
        <v>2</v>
      </c>
      <c r="K2701" s="92"/>
    </row>
    <row r="2702" spans="1:11" ht="12.5" x14ac:dyDescent="0.25">
      <c r="A2702" s="14" t="s">
        <v>1505</v>
      </c>
      <c r="B2702" s="14" t="s">
        <v>6474</v>
      </c>
      <c r="C2702" s="14" t="s">
        <v>6514</v>
      </c>
      <c r="D2702" s="16">
        <v>45668</v>
      </c>
      <c r="E2702" s="16">
        <v>45719</v>
      </c>
      <c r="F2702" s="14" t="s">
        <v>6515</v>
      </c>
      <c r="G2702" s="14">
        <v>0</v>
      </c>
      <c r="H2702" s="14" t="s">
        <v>6516</v>
      </c>
      <c r="I2702" s="15">
        <v>37.950000000000003</v>
      </c>
      <c r="J2702" s="77">
        <v>2</v>
      </c>
      <c r="K2702" s="92"/>
    </row>
    <row r="2703" spans="1:11" ht="12.5" x14ac:dyDescent="0.25">
      <c r="A2703" s="14" t="s">
        <v>1505</v>
      </c>
      <c r="B2703" s="14" t="s">
        <v>6474</v>
      </c>
      <c r="C2703" s="14" t="s">
        <v>6517</v>
      </c>
      <c r="D2703" s="16">
        <v>45688</v>
      </c>
      <c r="E2703" s="16">
        <v>45719</v>
      </c>
      <c r="F2703" s="14" t="s">
        <v>6518</v>
      </c>
      <c r="G2703" s="14">
        <v>0</v>
      </c>
      <c r="H2703" s="14" t="s">
        <v>6516</v>
      </c>
      <c r="I2703" s="15">
        <v>83.65</v>
      </c>
      <c r="J2703" s="77">
        <v>2</v>
      </c>
      <c r="K2703" s="92"/>
    </row>
    <row r="2704" spans="1:11" ht="12.5" x14ac:dyDescent="0.25">
      <c r="A2704" s="14" t="s">
        <v>1505</v>
      </c>
      <c r="B2704" s="14" t="s">
        <v>6474</v>
      </c>
      <c r="C2704" s="14" t="s">
        <v>6519</v>
      </c>
      <c r="D2704" s="16">
        <v>45770</v>
      </c>
      <c r="E2704" s="16">
        <v>45719</v>
      </c>
      <c r="F2704" s="14" t="s">
        <v>6520</v>
      </c>
      <c r="G2704" s="14">
        <v>26904241</v>
      </c>
      <c r="H2704" s="14" t="s">
        <v>6521</v>
      </c>
      <c r="I2704" s="15">
        <v>32.520000000000003</v>
      </c>
      <c r="J2704" s="77">
        <v>2</v>
      </c>
      <c r="K2704" s="92"/>
    </row>
    <row r="2705" spans="1:11" ht="12.5" x14ac:dyDescent="0.25">
      <c r="A2705" s="14" t="s">
        <v>1505</v>
      </c>
      <c r="B2705" s="14" t="s">
        <v>6474</v>
      </c>
      <c r="C2705" s="14" t="s">
        <v>6519</v>
      </c>
      <c r="D2705" s="16">
        <v>45770</v>
      </c>
      <c r="E2705" s="16">
        <v>45813</v>
      </c>
      <c r="F2705" s="14" t="s">
        <v>6520</v>
      </c>
      <c r="G2705" s="14">
        <v>26904241</v>
      </c>
      <c r="H2705" s="14" t="s">
        <v>6521</v>
      </c>
      <c r="I2705" s="15">
        <v>67.430000000000007</v>
      </c>
      <c r="J2705" s="77">
        <v>2</v>
      </c>
      <c r="K2705" s="92"/>
    </row>
    <row r="2706" spans="1:11" ht="12.5" x14ac:dyDescent="0.25">
      <c r="A2706" s="14" t="s">
        <v>1505</v>
      </c>
      <c r="B2706" s="14" t="s">
        <v>6474</v>
      </c>
      <c r="C2706" s="14" t="s">
        <v>6522</v>
      </c>
      <c r="D2706" s="16">
        <v>45687</v>
      </c>
      <c r="E2706" s="16">
        <v>45813</v>
      </c>
      <c r="F2706" s="14" t="s">
        <v>6523</v>
      </c>
      <c r="G2706" s="14">
        <v>2509016</v>
      </c>
      <c r="H2706" s="14" t="s">
        <v>6524</v>
      </c>
      <c r="I2706" s="15">
        <v>137.86000000000001</v>
      </c>
      <c r="J2706" s="77">
        <v>2</v>
      </c>
      <c r="K2706" s="92"/>
    </row>
    <row r="2707" spans="1:11" ht="12.5" x14ac:dyDescent="0.25">
      <c r="A2707" s="14" t="s">
        <v>1505</v>
      </c>
      <c r="B2707" s="14" t="s">
        <v>6474</v>
      </c>
      <c r="C2707" s="14" t="s">
        <v>6525</v>
      </c>
      <c r="D2707" s="16">
        <v>45759</v>
      </c>
      <c r="E2707" s="16">
        <v>45813</v>
      </c>
      <c r="F2707" s="14" t="s">
        <v>6526</v>
      </c>
      <c r="G2707" s="14">
        <v>36245712</v>
      </c>
      <c r="H2707" s="14" t="s">
        <v>6527</v>
      </c>
      <c r="I2707" s="15">
        <v>18</v>
      </c>
      <c r="J2707" s="77">
        <v>2</v>
      </c>
      <c r="K2707" s="92"/>
    </row>
    <row r="2708" spans="1:11" ht="12.5" x14ac:dyDescent="0.25">
      <c r="A2708" s="14" t="s">
        <v>1505</v>
      </c>
      <c r="B2708" s="14" t="s">
        <v>6474</v>
      </c>
      <c r="C2708" s="14" t="s">
        <v>6528</v>
      </c>
      <c r="D2708" s="16">
        <v>45760</v>
      </c>
      <c r="E2708" s="16">
        <v>45813</v>
      </c>
      <c r="F2708" s="14" t="s">
        <v>6526</v>
      </c>
      <c r="G2708" s="14">
        <v>36245712</v>
      </c>
      <c r="H2708" s="14" t="s">
        <v>6527</v>
      </c>
      <c r="I2708" s="15">
        <v>13.5</v>
      </c>
      <c r="J2708" s="77">
        <v>2</v>
      </c>
      <c r="K2708" s="92"/>
    </row>
    <row r="2709" spans="1:11" ht="12.5" x14ac:dyDescent="0.25">
      <c r="A2709" s="14" t="s">
        <v>1505</v>
      </c>
      <c r="B2709" s="14" t="s">
        <v>6474</v>
      </c>
      <c r="C2709" s="14" t="s">
        <v>6529</v>
      </c>
      <c r="D2709" s="16">
        <v>45765</v>
      </c>
      <c r="E2709" s="16">
        <v>45813</v>
      </c>
      <c r="F2709" s="14" t="s">
        <v>6530</v>
      </c>
      <c r="G2709" s="14">
        <v>0</v>
      </c>
      <c r="H2709" s="14" t="s">
        <v>6531</v>
      </c>
      <c r="I2709" s="15">
        <v>139.9</v>
      </c>
      <c r="J2709" s="77">
        <v>2</v>
      </c>
      <c r="K2709" s="92"/>
    </row>
    <row r="2710" spans="1:11" ht="12.5" x14ac:dyDescent="0.25">
      <c r="A2710" s="14" t="s">
        <v>1505</v>
      </c>
      <c r="B2710" s="14" t="s">
        <v>6474</v>
      </c>
      <c r="C2710" s="14" t="s">
        <v>5632</v>
      </c>
      <c r="D2710" s="16">
        <v>45700</v>
      </c>
      <c r="E2710" s="16">
        <v>45813</v>
      </c>
      <c r="F2710" s="14" t="s">
        <v>6532</v>
      </c>
      <c r="G2710" s="14">
        <v>52320499</v>
      </c>
      <c r="H2710" s="14" t="s">
        <v>6533</v>
      </c>
      <c r="I2710" s="15">
        <v>85</v>
      </c>
      <c r="J2710" s="77">
        <v>2</v>
      </c>
      <c r="K2710" s="92"/>
    </row>
    <row r="2711" spans="1:11" ht="12.5" x14ac:dyDescent="0.25">
      <c r="A2711" s="14" t="s">
        <v>1505</v>
      </c>
      <c r="B2711" s="14" t="s">
        <v>6474</v>
      </c>
      <c r="C2711" s="14" t="s">
        <v>6534</v>
      </c>
      <c r="D2711" s="16">
        <v>45769</v>
      </c>
      <c r="E2711" s="16">
        <v>45813</v>
      </c>
      <c r="F2711" s="14" t="s">
        <v>6535</v>
      </c>
      <c r="G2711" s="14">
        <v>0</v>
      </c>
      <c r="H2711" s="14" t="s">
        <v>6506</v>
      </c>
      <c r="I2711" s="15">
        <v>68.290000000000006</v>
      </c>
      <c r="J2711" s="77">
        <v>2</v>
      </c>
      <c r="K2711" s="92"/>
    </row>
    <row r="2712" spans="1:11" ht="12.5" x14ac:dyDescent="0.25">
      <c r="A2712" s="14" t="s">
        <v>1505</v>
      </c>
      <c r="B2712" s="14" t="s">
        <v>6474</v>
      </c>
      <c r="C2712" s="14" t="s">
        <v>6536</v>
      </c>
      <c r="D2712" s="16">
        <v>45780</v>
      </c>
      <c r="E2712" s="16">
        <v>45813</v>
      </c>
      <c r="F2712" s="14" t="s">
        <v>6537</v>
      </c>
      <c r="G2712" s="14">
        <v>0</v>
      </c>
      <c r="H2712" s="14" t="s">
        <v>6538</v>
      </c>
      <c r="I2712" s="15">
        <v>122.16</v>
      </c>
      <c r="J2712" s="77">
        <v>2</v>
      </c>
      <c r="K2712" s="92"/>
    </row>
    <row r="2713" spans="1:11" ht="20" x14ac:dyDescent="0.25">
      <c r="A2713" s="14" t="s">
        <v>1505</v>
      </c>
      <c r="B2713" s="14" t="s">
        <v>6474</v>
      </c>
      <c r="C2713" s="14" t="s">
        <v>3579</v>
      </c>
      <c r="D2713" s="16">
        <v>45781</v>
      </c>
      <c r="E2713" s="16">
        <v>45813</v>
      </c>
      <c r="F2713" s="14" t="s">
        <v>6539</v>
      </c>
      <c r="G2713" s="14">
        <v>0</v>
      </c>
      <c r="H2713" s="14" t="s">
        <v>6540</v>
      </c>
      <c r="I2713" s="15">
        <v>329</v>
      </c>
      <c r="J2713" s="77">
        <v>2</v>
      </c>
      <c r="K2713" s="92"/>
    </row>
    <row r="2714" spans="1:11" ht="12.5" x14ac:dyDescent="0.25">
      <c r="A2714" s="14" t="s">
        <v>1505</v>
      </c>
      <c r="B2714" s="14" t="s">
        <v>6474</v>
      </c>
      <c r="C2714" s="14" t="s">
        <v>3579</v>
      </c>
      <c r="D2714" s="16">
        <v>45788</v>
      </c>
      <c r="E2714" s="16">
        <v>45813</v>
      </c>
      <c r="F2714" s="14" t="s">
        <v>6541</v>
      </c>
      <c r="G2714" s="14">
        <v>0</v>
      </c>
      <c r="H2714" s="14" t="s">
        <v>6542</v>
      </c>
      <c r="I2714" s="15">
        <v>140</v>
      </c>
      <c r="J2714" s="77">
        <v>2</v>
      </c>
      <c r="K2714" s="92"/>
    </row>
    <row r="2715" spans="1:11" ht="30" x14ac:dyDescent="0.25">
      <c r="A2715" s="14" t="s">
        <v>1505</v>
      </c>
      <c r="B2715" s="14" t="s">
        <v>6474</v>
      </c>
      <c r="C2715" s="14" t="s">
        <v>6543</v>
      </c>
      <c r="D2715" s="16">
        <v>45782</v>
      </c>
      <c r="E2715" s="16">
        <v>45813</v>
      </c>
      <c r="F2715" s="14" t="s">
        <v>6544</v>
      </c>
      <c r="G2715" s="14">
        <v>0</v>
      </c>
      <c r="H2715" s="14" t="s">
        <v>5379</v>
      </c>
      <c r="I2715" s="15">
        <v>177.44</v>
      </c>
      <c r="J2715" s="77">
        <v>2</v>
      </c>
      <c r="K2715" s="92"/>
    </row>
    <row r="2716" spans="1:11" ht="30" x14ac:dyDescent="0.25">
      <c r="A2716" s="14" t="s">
        <v>1505</v>
      </c>
      <c r="B2716" s="14" t="s">
        <v>6474</v>
      </c>
      <c r="C2716" s="14" t="s">
        <v>6545</v>
      </c>
      <c r="D2716" s="16">
        <v>45790</v>
      </c>
      <c r="E2716" s="16">
        <v>45813</v>
      </c>
      <c r="F2716" s="14" t="s">
        <v>6546</v>
      </c>
      <c r="G2716" s="14">
        <v>0</v>
      </c>
      <c r="H2716" s="14" t="s">
        <v>5379</v>
      </c>
      <c r="I2716" s="15">
        <v>80.260000000000005</v>
      </c>
      <c r="J2716" s="77">
        <v>2</v>
      </c>
      <c r="K2716" s="92"/>
    </row>
    <row r="2717" spans="1:11" ht="30" x14ac:dyDescent="0.25">
      <c r="A2717" s="14" t="s">
        <v>1505</v>
      </c>
      <c r="B2717" s="14" t="s">
        <v>6474</v>
      </c>
      <c r="C2717" s="14" t="s">
        <v>6545</v>
      </c>
      <c r="D2717" s="16">
        <v>45791</v>
      </c>
      <c r="E2717" s="16">
        <v>45813</v>
      </c>
      <c r="F2717" s="14" t="s">
        <v>6547</v>
      </c>
      <c r="G2717" s="14">
        <v>0</v>
      </c>
      <c r="H2717" s="14" t="s">
        <v>5379</v>
      </c>
      <c r="I2717" s="15">
        <v>46</v>
      </c>
      <c r="J2717" s="77">
        <v>2</v>
      </c>
      <c r="K2717" s="92"/>
    </row>
    <row r="2718" spans="1:11" ht="20" x14ac:dyDescent="0.25">
      <c r="A2718" s="14" t="s">
        <v>1505</v>
      </c>
      <c r="B2718" s="14" t="s">
        <v>6474</v>
      </c>
      <c r="C2718" s="14" t="s">
        <v>6548</v>
      </c>
      <c r="D2718" s="16">
        <v>45788</v>
      </c>
      <c r="E2718" s="16">
        <v>45813</v>
      </c>
      <c r="F2718" s="14" t="s">
        <v>6549</v>
      </c>
      <c r="G2718" s="14">
        <v>0</v>
      </c>
      <c r="H2718" s="14" t="s">
        <v>6550</v>
      </c>
      <c r="I2718" s="15">
        <v>14</v>
      </c>
      <c r="J2718" s="77">
        <v>2</v>
      </c>
      <c r="K2718" s="92"/>
    </row>
    <row r="2719" spans="1:11" ht="20" x14ac:dyDescent="0.25">
      <c r="A2719" s="14" t="s">
        <v>1505</v>
      </c>
      <c r="B2719" s="14" t="s">
        <v>6474</v>
      </c>
      <c r="C2719" s="14" t="s">
        <v>6551</v>
      </c>
      <c r="D2719" s="16">
        <v>45788</v>
      </c>
      <c r="E2719" s="16">
        <v>45813</v>
      </c>
      <c r="F2719" s="14" t="s">
        <v>6549</v>
      </c>
      <c r="G2719" s="14">
        <v>0</v>
      </c>
      <c r="H2719" s="14" t="s">
        <v>6550</v>
      </c>
      <c r="I2719" s="15">
        <v>14</v>
      </c>
      <c r="J2719" s="77">
        <v>2</v>
      </c>
      <c r="K2719" s="92"/>
    </row>
    <row r="2720" spans="1:11" ht="30" x14ac:dyDescent="0.25">
      <c r="A2720" s="14" t="s">
        <v>1505</v>
      </c>
      <c r="B2720" s="14" t="s">
        <v>6474</v>
      </c>
      <c r="C2720" s="14" t="s">
        <v>3579</v>
      </c>
      <c r="D2720" s="16">
        <v>45791</v>
      </c>
      <c r="E2720" s="16">
        <v>45813</v>
      </c>
      <c r="F2720" s="14" t="s">
        <v>6552</v>
      </c>
      <c r="G2720" s="14">
        <v>0</v>
      </c>
      <c r="H2720" s="14" t="s">
        <v>6553</v>
      </c>
      <c r="I2720" s="15">
        <v>52</v>
      </c>
      <c r="J2720" s="77">
        <v>2</v>
      </c>
      <c r="K2720" s="92"/>
    </row>
    <row r="2721" spans="1:11" ht="30" x14ac:dyDescent="0.25">
      <c r="A2721" s="14" t="s">
        <v>1505</v>
      </c>
      <c r="B2721" s="14" t="s">
        <v>6474</v>
      </c>
      <c r="C2721" s="14" t="s">
        <v>6554</v>
      </c>
      <c r="D2721" s="16">
        <v>45790</v>
      </c>
      <c r="E2721" s="16">
        <v>45813</v>
      </c>
      <c r="F2721" s="14" t="s">
        <v>6555</v>
      </c>
      <c r="G2721" s="14">
        <v>0</v>
      </c>
      <c r="H2721" s="14" t="s">
        <v>6556</v>
      </c>
      <c r="I2721" s="15">
        <v>292.5</v>
      </c>
      <c r="J2721" s="77">
        <v>2</v>
      </c>
      <c r="K2721" s="92"/>
    </row>
    <row r="2722" spans="1:11" ht="30" x14ac:dyDescent="0.25">
      <c r="A2722" s="14" t="s">
        <v>1505</v>
      </c>
      <c r="B2722" s="14" t="s">
        <v>6474</v>
      </c>
      <c r="C2722" s="14" t="s">
        <v>3579</v>
      </c>
      <c r="D2722" s="16">
        <v>45791</v>
      </c>
      <c r="E2722" s="16">
        <v>45813</v>
      </c>
      <c r="F2722" s="14" t="s">
        <v>6557</v>
      </c>
      <c r="G2722" s="14">
        <v>0</v>
      </c>
      <c r="H2722" s="14" t="s">
        <v>6501</v>
      </c>
      <c r="I2722" s="15">
        <v>83.49</v>
      </c>
      <c r="J2722" s="77">
        <v>2</v>
      </c>
      <c r="K2722" s="92"/>
    </row>
    <row r="2723" spans="1:11" ht="30" x14ac:dyDescent="0.25">
      <c r="A2723" s="14" t="s">
        <v>1505</v>
      </c>
      <c r="B2723" s="14" t="s">
        <v>6474</v>
      </c>
      <c r="C2723" s="14" t="s">
        <v>6558</v>
      </c>
      <c r="D2723" s="16">
        <v>45785</v>
      </c>
      <c r="E2723" s="16">
        <v>45813</v>
      </c>
      <c r="F2723" s="14" t="s">
        <v>6559</v>
      </c>
      <c r="G2723" s="14">
        <v>52714039</v>
      </c>
      <c r="H2723" s="14" t="s">
        <v>6560</v>
      </c>
      <c r="I2723" s="15">
        <v>11.25</v>
      </c>
      <c r="J2723" s="77">
        <v>2</v>
      </c>
      <c r="K2723" s="92"/>
    </row>
    <row r="2724" spans="1:11" ht="20" x14ac:dyDescent="0.25">
      <c r="A2724" s="14" t="s">
        <v>1505</v>
      </c>
      <c r="B2724" s="14" t="s">
        <v>6474</v>
      </c>
      <c r="C2724" s="14" t="s">
        <v>6561</v>
      </c>
      <c r="D2724" s="16">
        <v>45785</v>
      </c>
      <c r="E2724" s="16">
        <v>45813</v>
      </c>
      <c r="F2724" s="14" t="s">
        <v>6562</v>
      </c>
      <c r="G2724" s="14">
        <v>52714039</v>
      </c>
      <c r="H2724" s="14" t="s">
        <v>6560</v>
      </c>
      <c r="I2724" s="15">
        <v>15.85</v>
      </c>
      <c r="J2724" s="77">
        <v>2</v>
      </c>
      <c r="K2724" s="92"/>
    </row>
    <row r="2725" spans="1:11" ht="12.5" x14ac:dyDescent="0.25">
      <c r="A2725" s="14" t="s">
        <v>1505</v>
      </c>
      <c r="B2725" s="14" t="s">
        <v>6474</v>
      </c>
      <c r="C2725" s="14" t="s">
        <v>6563</v>
      </c>
      <c r="D2725" s="16">
        <v>45794</v>
      </c>
      <c r="E2725" s="16">
        <v>45813</v>
      </c>
      <c r="F2725" s="14" t="s">
        <v>6564</v>
      </c>
      <c r="G2725" s="14">
        <v>0</v>
      </c>
      <c r="H2725" s="14" t="s">
        <v>6565</v>
      </c>
      <c r="I2725" s="15">
        <v>70</v>
      </c>
      <c r="J2725" s="77">
        <v>2</v>
      </c>
      <c r="K2725" s="92"/>
    </row>
    <row r="2726" spans="1:11" ht="20" x14ac:dyDescent="0.25">
      <c r="A2726" s="14" t="s">
        <v>1505</v>
      </c>
      <c r="B2726" s="14" t="s">
        <v>6474</v>
      </c>
      <c r="C2726" s="14" t="s">
        <v>3579</v>
      </c>
      <c r="D2726" s="16">
        <v>45794</v>
      </c>
      <c r="E2726" s="16">
        <v>45813</v>
      </c>
      <c r="F2726" s="14" t="s">
        <v>6566</v>
      </c>
      <c r="G2726" s="14">
        <v>0</v>
      </c>
      <c r="H2726" s="14" t="s">
        <v>6501</v>
      </c>
      <c r="I2726" s="15">
        <v>93.84</v>
      </c>
      <c r="J2726" s="77">
        <v>2</v>
      </c>
      <c r="K2726" s="92"/>
    </row>
    <row r="2727" spans="1:11" ht="12.5" x14ac:dyDescent="0.25">
      <c r="A2727" s="14" t="s">
        <v>1505</v>
      </c>
      <c r="B2727" s="14" t="s">
        <v>6474</v>
      </c>
      <c r="C2727" s="14" t="s">
        <v>3579</v>
      </c>
      <c r="D2727" s="16">
        <v>45880</v>
      </c>
      <c r="E2727" s="16">
        <v>45813</v>
      </c>
      <c r="F2727" s="14" t="s">
        <v>6567</v>
      </c>
      <c r="G2727" s="14">
        <v>0</v>
      </c>
      <c r="H2727" s="14" t="s">
        <v>6568</v>
      </c>
      <c r="I2727" s="15">
        <v>65</v>
      </c>
      <c r="J2727" s="77">
        <v>2</v>
      </c>
      <c r="K2727" s="92"/>
    </row>
    <row r="2728" spans="1:11" ht="30" x14ac:dyDescent="0.25">
      <c r="A2728" s="14" t="s">
        <v>1505</v>
      </c>
      <c r="B2728" s="14" t="s">
        <v>6474</v>
      </c>
      <c r="C2728" s="14" t="s">
        <v>6569</v>
      </c>
      <c r="D2728" s="16">
        <v>45868</v>
      </c>
      <c r="E2728" s="16">
        <v>45813</v>
      </c>
      <c r="F2728" s="14" t="s">
        <v>6570</v>
      </c>
      <c r="G2728" s="14">
        <v>0</v>
      </c>
      <c r="H2728" s="14" t="s">
        <v>6571</v>
      </c>
      <c r="I2728" s="15">
        <v>169</v>
      </c>
      <c r="J2728" s="77">
        <v>2</v>
      </c>
      <c r="K2728" s="92"/>
    </row>
    <row r="2729" spans="1:11" ht="30" x14ac:dyDescent="0.25">
      <c r="A2729" s="14" t="s">
        <v>1505</v>
      </c>
      <c r="B2729" s="14" t="s">
        <v>6474</v>
      </c>
      <c r="C2729" s="14" t="s">
        <v>6572</v>
      </c>
      <c r="D2729" s="16">
        <v>45870</v>
      </c>
      <c r="E2729" s="16">
        <v>45813</v>
      </c>
      <c r="F2729" s="14" t="s">
        <v>6573</v>
      </c>
      <c r="G2729" s="14">
        <v>0</v>
      </c>
      <c r="H2729" s="14" t="s">
        <v>6571</v>
      </c>
      <c r="I2729" s="15">
        <v>346</v>
      </c>
      <c r="J2729" s="77">
        <v>2</v>
      </c>
      <c r="K2729" s="92"/>
    </row>
    <row r="2730" spans="1:11" ht="20" x14ac:dyDescent="0.25">
      <c r="A2730" s="14" t="s">
        <v>1505</v>
      </c>
      <c r="B2730" s="14" t="s">
        <v>6474</v>
      </c>
      <c r="C2730" s="14" t="s">
        <v>3579</v>
      </c>
      <c r="D2730" s="16">
        <v>45885</v>
      </c>
      <c r="E2730" s="16">
        <v>45813</v>
      </c>
      <c r="F2730" s="14" t="s">
        <v>6574</v>
      </c>
      <c r="G2730" s="14">
        <v>0</v>
      </c>
      <c r="H2730" s="14" t="s">
        <v>6540</v>
      </c>
      <c r="I2730" s="15">
        <v>324</v>
      </c>
      <c r="J2730" s="77">
        <v>2</v>
      </c>
      <c r="K2730" s="92"/>
    </row>
    <row r="2731" spans="1:11" ht="12.5" x14ac:dyDescent="0.25">
      <c r="A2731" s="14" t="s">
        <v>1505</v>
      </c>
      <c r="B2731" s="14" t="s">
        <v>6474</v>
      </c>
      <c r="C2731" s="14" t="s">
        <v>3579</v>
      </c>
      <c r="D2731" s="16">
        <v>45874</v>
      </c>
      <c r="E2731" s="16">
        <v>45813</v>
      </c>
      <c r="F2731" s="14" t="s">
        <v>6575</v>
      </c>
      <c r="G2731" s="14">
        <v>0</v>
      </c>
      <c r="H2731" s="14" t="s">
        <v>6576</v>
      </c>
      <c r="I2731" s="15">
        <v>70</v>
      </c>
      <c r="J2731" s="77">
        <v>2</v>
      </c>
      <c r="K2731" s="92"/>
    </row>
    <row r="2732" spans="1:11" ht="40" x14ac:dyDescent="0.25">
      <c r="A2732" s="14" t="s">
        <v>1505</v>
      </c>
      <c r="B2732" s="14" t="s">
        <v>6474</v>
      </c>
      <c r="C2732" s="14" t="s">
        <v>3579</v>
      </c>
      <c r="D2732" s="16">
        <v>45874</v>
      </c>
      <c r="E2732" s="16">
        <v>45813</v>
      </c>
      <c r="F2732" s="14" t="s">
        <v>6577</v>
      </c>
      <c r="G2732" s="14">
        <v>0</v>
      </c>
      <c r="H2732" s="14" t="s">
        <v>6501</v>
      </c>
      <c r="I2732" s="15">
        <v>204.23</v>
      </c>
      <c r="J2732" s="77">
        <v>2</v>
      </c>
      <c r="K2732" s="92"/>
    </row>
    <row r="2733" spans="1:11" ht="20" x14ac:dyDescent="0.25">
      <c r="A2733" s="14" t="s">
        <v>1505</v>
      </c>
      <c r="B2733" s="14"/>
      <c r="C2733" s="14"/>
      <c r="D2733" s="16"/>
      <c r="E2733" s="16"/>
      <c r="F2733" s="14" t="s">
        <v>6578</v>
      </c>
      <c r="G2733" s="14" t="s">
        <v>6579</v>
      </c>
      <c r="H2733" s="14" t="s">
        <v>6580</v>
      </c>
      <c r="I2733" s="15"/>
      <c r="J2733" s="77">
        <v>2</v>
      </c>
      <c r="K2733" s="92"/>
    </row>
    <row r="2734" spans="1:11" ht="20" x14ac:dyDescent="0.25">
      <c r="A2734" s="14" t="s">
        <v>1505</v>
      </c>
      <c r="B2734" s="14" t="s">
        <v>6581</v>
      </c>
      <c r="C2734" s="14" t="s">
        <v>6582</v>
      </c>
      <c r="D2734" s="16">
        <v>45659</v>
      </c>
      <c r="E2734" s="16">
        <v>45688</v>
      </c>
      <c r="F2734" s="14" t="s">
        <v>6583</v>
      </c>
      <c r="G2734" s="14">
        <v>50060091</v>
      </c>
      <c r="H2734" s="14" t="s">
        <v>6584</v>
      </c>
      <c r="I2734" s="15">
        <v>125.1</v>
      </c>
      <c r="J2734" s="77">
        <v>2</v>
      </c>
      <c r="K2734" s="92"/>
    </row>
    <row r="2735" spans="1:11" ht="20" x14ac:dyDescent="0.25">
      <c r="A2735" s="14" t="s">
        <v>1505</v>
      </c>
      <c r="B2735" s="14" t="s">
        <v>6581</v>
      </c>
      <c r="C2735" s="14" t="s">
        <v>5725</v>
      </c>
      <c r="D2735" s="16">
        <v>45659</v>
      </c>
      <c r="E2735" s="16">
        <v>45688</v>
      </c>
      <c r="F2735" s="14" t="s">
        <v>6585</v>
      </c>
      <c r="G2735" s="14">
        <v>50060091</v>
      </c>
      <c r="H2735" s="14" t="s">
        <v>6584</v>
      </c>
      <c r="I2735" s="15">
        <v>450</v>
      </c>
      <c r="J2735" s="77">
        <v>2</v>
      </c>
      <c r="K2735" s="92"/>
    </row>
    <row r="2736" spans="1:11" ht="20" x14ac:dyDescent="0.25">
      <c r="A2736" s="14" t="s">
        <v>1505</v>
      </c>
      <c r="B2736" s="14" t="s">
        <v>6581</v>
      </c>
      <c r="C2736" s="14" t="s">
        <v>6586</v>
      </c>
      <c r="D2736" s="16">
        <v>45670</v>
      </c>
      <c r="E2736" s="16">
        <v>45688</v>
      </c>
      <c r="F2736" s="14" t="s">
        <v>6587</v>
      </c>
      <c r="G2736" s="14">
        <v>17361842</v>
      </c>
      <c r="H2736" s="14" t="s">
        <v>6588</v>
      </c>
      <c r="I2736" s="15">
        <v>35</v>
      </c>
      <c r="J2736" s="77">
        <v>2</v>
      </c>
      <c r="K2736" s="92"/>
    </row>
    <row r="2737" spans="1:11" ht="30" x14ac:dyDescent="0.25">
      <c r="A2737" s="14" t="s">
        <v>1505</v>
      </c>
      <c r="B2737" s="14" t="s">
        <v>6581</v>
      </c>
      <c r="C2737" s="14" t="s">
        <v>3579</v>
      </c>
      <c r="D2737" s="16">
        <v>45671</v>
      </c>
      <c r="E2737" s="16">
        <v>45688</v>
      </c>
      <c r="F2737" s="14" t="s">
        <v>6589</v>
      </c>
      <c r="G2737" s="14">
        <v>0</v>
      </c>
      <c r="H2737" s="14" t="s">
        <v>6590</v>
      </c>
      <c r="I2737" s="15">
        <v>144.9</v>
      </c>
      <c r="J2737" s="77">
        <v>2</v>
      </c>
      <c r="K2737" s="92"/>
    </row>
    <row r="2738" spans="1:11" ht="30" x14ac:dyDescent="0.25">
      <c r="A2738" s="14" t="s">
        <v>1505</v>
      </c>
      <c r="B2738" s="14" t="s">
        <v>6581</v>
      </c>
      <c r="C2738" s="14" t="s">
        <v>3579</v>
      </c>
      <c r="D2738" s="16">
        <v>45677</v>
      </c>
      <c r="E2738" s="16">
        <v>45688</v>
      </c>
      <c r="F2738" s="14" t="s">
        <v>6591</v>
      </c>
      <c r="G2738" s="14">
        <v>31744109</v>
      </c>
      <c r="H2738" s="14" t="s">
        <v>6592</v>
      </c>
      <c r="I2738" s="15">
        <v>195</v>
      </c>
      <c r="J2738" s="77">
        <v>2</v>
      </c>
      <c r="K2738" s="92"/>
    </row>
    <row r="2739" spans="1:11" ht="20" x14ac:dyDescent="0.25">
      <c r="A2739" s="14" t="s">
        <v>1505</v>
      </c>
      <c r="B2739" s="14" t="s">
        <v>6581</v>
      </c>
      <c r="C2739" s="14" t="s">
        <v>6593</v>
      </c>
      <c r="D2739" s="16">
        <v>45707</v>
      </c>
      <c r="E2739" s="16">
        <v>45688</v>
      </c>
      <c r="F2739" s="14" t="s">
        <v>6594</v>
      </c>
      <c r="G2739" s="14">
        <v>6895182</v>
      </c>
      <c r="H2739" s="14" t="s">
        <v>6595</v>
      </c>
      <c r="I2739" s="15">
        <v>65.52</v>
      </c>
      <c r="J2739" s="77">
        <v>2</v>
      </c>
      <c r="K2739" s="92"/>
    </row>
    <row r="2740" spans="1:11" ht="30" x14ac:dyDescent="0.25">
      <c r="A2740" s="14" t="s">
        <v>1505</v>
      </c>
      <c r="B2740" s="14" t="s">
        <v>6581</v>
      </c>
      <c r="C2740" s="14" t="s">
        <v>3579</v>
      </c>
      <c r="D2740" s="16">
        <v>45708</v>
      </c>
      <c r="E2740" s="16">
        <v>45688</v>
      </c>
      <c r="F2740" s="14" t="s">
        <v>6596</v>
      </c>
      <c r="G2740" s="14">
        <v>31744109</v>
      </c>
      <c r="H2740" s="14" t="s">
        <v>6592</v>
      </c>
      <c r="I2740" s="15">
        <v>195</v>
      </c>
      <c r="J2740" s="77">
        <v>2</v>
      </c>
      <c r="K2740" s="92"/>
    </row>
    <row r="2741" spans="1:11" ht="12.5" x14ac:dyDescent="0.25">
      <c r="A2741" s="14" t="s">
        <v>1505</v>
      </c>
      <c r="B2741" s="14" t="s">
        <v>6581</v>
      </c>
      <c r="C2741" s="14" t="s">
        <v>6597</v>
      </c>
      <c r="D2741" s="16">
        <v>45709</v>
      </c>
      <c r="E2741" s="16">
        <v>45688</v>
      </c>
      <c r="F2741" s="14" t="s">
        <v>6598</v>
      </c>
      <c r="G2741" s="14">
        <v>53706790</v>
      </c>
      <c r="H2741" s="14" t="s">
        <v>6599</v>
      </c>
      <c r="I2741" s="15">
        <v>165.27</v>
      </c>
      <c r="J2741" s="77">
        <v>2</v>
      </c>
      <c r="K2741" s="92"/>
    </row>
    <row r="2742" spans="1:11" ht="20" x14ac:dyDescent="0.25">
      <c r="A2742" s="14" t="s">
        <v>1505</v>
      </c>
      <c r="B2742" s="14" t="s">
        <v>6581</v>
      </c>
      <c r="C2742" s="14" t="s">
        <v>6600</v>
      </c>
      <c r="D2742" s="16">
        <v>45691</v>
      </c>
      <c r="E2742" s="16">
        <v>45688</v>
      </c>
      <c r="F2742" s="14" t="s">
        <v>6601</v>
      </c>
      <c r="G2742" s="14">
        <v>50060091</v>
      </c>
      <c r="H2742" s="14" t="s">
        <v>6602</v>
      </c>
      <c r="I2742" s="15">
        <v>450</v>
      </c>
      <c r="J2742" s="77">
        <v>2</v>
      </c>
      <c r="K2742" s="92"/>
    </row>
    <row r="2743" spans="1:11" ht="20" x14ac:dyDescent="0.25">
      <c r="A2743" s="14" t="s">
        <v>1505</v>
      </c>
      <c r="B2743" s="14" t="s">
        <v>6581</v>
      </c>
      <c r="C2743" s="14" t="s">
        <v>5725</v>
      </c>
      <c r="D2743" s="16">
        <v>45714</v>
      </c>
      <c r="E2743" s="16">
        <v>45688</v>
      </c>
      <c r="F2743" s="14" t="s">
        <v>6596</v>
      </c>
      <c r="G2743" s="14">
        <v>50060091</v>
      </c>
      <c r="H2743" s="14" t="s">
        <v>6602</v>
      </c>
      <c r="I2743" s="15">
        <v>390</v>
      </c>
      <c r="J2743" s="77">
        <v>2</v>
      </c>
      <c r="K2743" s="92"/>
    </row>
    <row r="2744" spans="1:11" ht="20" x14ac:dyDescent="0.25">
      <c r="A2744" s="14" t="s">
        <v>1505</v>
      </c>
      <c r="B2744" s="14" t="s">
        <v>6581</v>
      </c>
      <c r="C2744" s="14" t="s">
        <v>3746</v>
      </c>
      <c r="D2744" s="16">
        <v>45723</v>
      </c>
      <c r="E2744" s="16">
        <v>45688</v>
      </c>
      <c r="F2744" s="14" t="s">
        <v>6603</v>
      </c>
      <c r="G2744" s="14">
        <v>43258841</v>
      </c>
      <c r="H2744" s="14" t="s">
        <v>6604</v>
      </c>
      <c r="I2744" s="15">
        <v>310</v>
      </c>
      <c r="J2744" s="77">
        <v>2</v>
      </c>
      <c r="K2744" s="92"/>
    </row>
    <row r="2745" spans="1:11" ht="20" x14ac:dyDescent="0.25">
      <c r="A2745" s="14" t="s">
        <v>1505</v>
      </c>
      <c r="B2745" s="14" t="s">
        <v>6581</v>
      </c>
      <c r="C2745" s="14" t="s">
        <v>6605</v>
      </c>
      <c r="D2745" s="16">
        <v>45671</v>
      </c>
      <c r="E2745" s="16">
        <v>45688</v>
      </c>
      <c r="F2745" s="14" t="s">
        <v>6587</v>
      </c>
      <c r="G2745" s="14">
        <v>17361842</v>
      </c>
      <c r="H2745" s="14" t="s">
        <v>6588</v>
      </c>
      <c r="I2745" s="15">
        <v>25</v>
      </c>
      <c r="J2745" s="77">
        <v>2</v>
      </c>
      <c r="K2745" s="92"/>
    </row>
    <row r="2746" spans="1:11" ht="20" x14ac:dyDescent="0.25">
      <c r="A2746" s="14" t="s">
        <v>1505</v>
      </c>
      <c r="B2746" s="14" t="s">
        <v>6581</v>
      </c>
      <c r="C2746" s="14" t="s">
        <v>5397</v>
      </c>
      <c r="D2746" s="16">
        <v>45673</v>
      </c>
      <c r="E2746" s="16">
        <v>45688</v>
      </c>
      <c r="F2746" s="14" t="s">
        <v>6587</v>
      </c>
      <c r="G2746" s="14">
        <v>17361842</v>
      </c>
      <c r="H2746" s="14" t="s">
        <v>6588</v>
      </c>
      <c r="I2746" s="15">
        <v>35</v>
      </c>
      <c r="J2746" s="77">
        <v>2</v>
      </c>
      <c r="K2746" s="92"/>
    </row>
    <row r="2747" spans="1:11" ht="20" x14ac:dyDescent="0.25">
      <c r="A2747" s="14" t="s">
        <v>1505</v>
      </c>
      <c r="B2747" s="14" t="s">
        <v>6581</v>
      </c>
      <c r="C2747" s="14" t="s">
        <v>6374</v>
      </c>
      <c r="D2747" s="16">
        <v>45692</v>
      </c>
      <c r="E2747" s="16">
        <v>45688</v>
      </c>
      <c r="F2747" s="14" t="s">
        <v>6587</v>
      </c>
      <c r="G2747" s="14">
        <v>17361842</v>
      </c>
      <c r="H2747" s="14" t="s">
        <v>6588</v>
      </c>
      <c r="I2747" s="15">
        <v>35</v>
      </c>
      <c r="J2747" s="77">
        <v>2</v>
      </c>
      <c r="K2747" s="92"/>
    </row>
    <row r="2748" spans="1:11" ht="20" x14ac:dyDescent="0.25">
      <c r="A2748" s="14" t="s">
        <v>1505</v>
      </c>
      <c r="B2748" s="14" t="s">
        <v>6581</v>
      </c>
      <c r="C2748" s="14" t="s">
        <v>6606</v>
      </c>
      <c r="D2748" s="16">
        <v>45715</v>
      </c>
      <c r="E2748" s="16">
        <v>45688</v>
      </c>
      <c r="F2748" s="14" t="s">
        <v>6587</v>
      </c>
      <c r="G2748" s="14">
        <v>17361842</v>
      </c>
      <c r="H2748" s="14" t="s">
        <v>6588</v>
      </c>
      <c r="I2748" s="15">
        <v>35</v>
      </c>
      <c r="J2748" s="77">
        <v>2</v>
      </c>
      <c r="K2748" s="92"/>
    </row>
    <row r="2749" spans="1:11" ht="20" x14ac:dyDescent="0.25">
      <c r="A2749" s="14" t="s">
        <v>1505</v>
      </c>
      <c r="B2749" s="14" t="s">
        <v>6581</v>
      </c>
      <c r="C2749" s="14" t="s">
        <v>6607</v>
      </c>
      <c r="D2749" s="16">
        <v>45712</v>
      </c>
      <c r="E2749" s="16">
        <v>45688</v>
      </c>
      <c r="F2749" s="14" t="s">
        <v>6587</v>
      </c>
      <c r="G2749" s="14">
        <v>17361842</v>
      </c>
      <c r="H2749" s="14" t="s">
        <v>6588</v>
      </c>
      <c r="I2749" s="15">
        <v>25</v>
      </c>
      <c r="J2749" s="77">
        <v>2</v>
      </c>
      <c r="K2749" s="92"/>
    </row>
    <row r="2750" spans="1:11" ht="20" x14ac:dyDescent="0.25">
      <c r="A2750" s="14" t="s">
        <v>1505</v>
      </c>
      <c r="B2750" s="14" t="s">
        <v>6581</v>
      </c>
      <c r="C2750" s="14" t="s">
        <v>6605</v>
      </c>
      <c r="D2750" s="16">
        <v>45701</v>
      </c>
      <c r="E2750" s="16">
        <v>45688</v>
      </c>
      <c r="F2750" s="14" t="s">
        <v>6587</v>
      </c>
      <c r="G2750" s="14">
        <v>17361842</v>
      </c>
      <c r="H2750" s="14" t="s">
        <v>6588</v>
      </c>
      <c r="I2750" s="15">
        <v>35</v>
      </c>
      <c r="J2750" s="77">
        <v>2</v>
      </c>
      <c r="K2750" s="92"/>
    </row>
    <row r="2751" spans="1:11" ht="30" x14ac:dyDescent="0.25">
      <c r="A2751" s="14" t="s">
        <v>1505</v>
      </c>
      <c r="B2751" s="14" t="s">
        <v>6581</v>
      </c>
      <c r="C2751" s="14" t="s">
        <v>3579</v>
      </c>
      <c r="D2751" s="16">
        <v>45736</v>
      </c>
      <c r="E2751" s="16">
        <v>45688</v>
      </c>
      <c r="F2751" s="14" t="s">
        <v>6608</v>
      </c>
      <c r="G2751" s="14">
        <v>31744109</v>
      </c>
      <c r="H2751" s="14" t="s">
        <v>6592</v>
      </c>
      <c r="I2751" s="15">
        <v>195</v>
      </c>
      <c r="J2751" s="77">
        <v>2</v>
      </c>
      <c r="K2751" s="92"/>
    </row>
    <row r="2752" spans="1:11" ht="20" x14ac:dyDescent="0.25">
      <c r="A2752" s="14" t="s">
        <v>1505</v>
      </c>
      <c r="B2752" s="14" t="s">
        <v>6581</v>
      </c>
      <c r="C2752" s="14" t="s">
        <v>6609</v>
      </c>
      <c r="D2752" s="16">
        <v>45733</v>
      </c>
      <c r="E2752" s="16">
        <v>45688</v>
      </c>
      <c r="F2752" s="14" t="s">
        <v>6610</v>
      </c>
      <c r="G2752" s="14" t="s">
        <v>6611</v>
      </c>
      <c r="H2752" s="14" t="s">
        <v>6612</v>
      </c>
      <c r="I2752" s="15">
        <v>89.21</v>
      </c>
      <c r="J2752" s="77">
        <v>2</v>
      </c>
      <c r="K2752" s="92"/>
    </row>
    <row r="2753" spans="1:11" ht="20" x14ac:dyDescent="0.25">
      <c r="A2753" s="14" t="s">
        <v>1505</v>
      </c>
      <c r="B2753" s="14" t="s">
        <v>6581</v>
      </c>
      <c r="C2753" s="14" t="s">
        <v>6609</v>
      </c>
      <c r="D2753" s="16">
        <v>45733</v>
      </c>
      <c r="E2753" s="16">
        <v>45789</v>
      </c>
      <c r="F2753" s="14" t="s">
        <v>6610</v>
      </c>
      <c r="G2753" s="14" t="s">
        <v>6611</v>
      </c>
      <c r="H2753" s="14" t="s">
        <v>6612</v>
      </c>
      <c r="I2753" s="15">
        <v>145.09</v>
      </c>
      <c r="J2753" s="77">
        <v>2</v>
      </c>
      <c r="K2753" s="92"/>
    </row>
    <row r="2754" spans="1:11" ht="12.5" x14ac:dyDescent="0.25">
      <c r="A2754" s="14" t="s">
        <v>1505</v>
      </c>
      <c r="B2754" s="14" t="s">
        <v>6581</v>
      </c>
      <c r="C2754" s="14" t="s">
        <v>3579</v>
      </c>
      <c r="D2754" s="16">
        <v>45727</v>
      </c>
      <c r="E2754" s="16">
        <v>45789</v>
      </c>
      <c r="F2754" s="14" t="s">
        <v>6613</v>
      </c>
      <c r="G2754" s="14">
        <v>0</v>
      </c>
      <c r="H2754" s="14" t="s">
        <v>3170</v>
      </c>
      <c r="I2754" s="15">
        <v>105</v>
      </c>
      <c r="J2754" s="77">
        <v>2</v>
      </c>
      <c r="K2754" s="92"/>
    </row>
    <row r="2755" spans="1:11" ht="12.5" x14ac:dyDescent="0.25">
      <c r="A2755" s="14" t="s">
        <v>1505</v>
      </c>
      <c r="B2755" s="14" t="s">
        <v>6581</v>
      </c>
      <c r="C2755" s="14" t="s">
        <v>3579</v>
      </c>
      <c r="D2755" s="16">
        <v>45731</v>
      </c>
      <c r="E2755" s="16">
        <v>45789</v>
      </c>
      <c r="F2755" s="14" t="s">
        <v>6614</v>
      </c>
      <c r="G2755" s="14">
        <v>0</v>
      </c>
      <c r="H2755" s="14" t="s">
        <v>5972</v>
      </c>
      <c r="I2755" s="15">
        <v>80</v>
      </c>
      <c r="J2755" s="77">
        <v>2</v>
      </c>
      <c r="K2755" s="92"/>
    </row>
    <row r="2756" spans="1:11" ht="30" x14ac:dyDescent="0.25">
      <c r="A2756" s="14" t="s">
        <v>1505</v>
      </c>
      <c r="B2756" s="14" t="s">
        <v>6581</v>
      </c>
      <c r="C2756" s="14" t="s">
        <v>6615</v>
      </c>
      <c r="D2756" s="16">
        <v>45732</v>
      </c>
      <c r="E2756" s="16">
        <v>45789</v>
      </c>
      <c r="F2756" s="14" t="s">
        <v>6616</v>
      </c>
      <c r="G2756" s="14">
        <v>55928170</v>
      </c>
      <c r="H2756" s="14" t="s">
        <v>6617</v>
      </c>
      <c r="I2756" s="15">
        <v>364.8</v>
      </c>
      <c r="J2756" s="77">
        <v>2</v>
      </c>
      <c r="K2756" s="92"/>
    </row>
    <row r="2757" spans="1:11" ht="30" x14ac:dyDescent="0.25">
      <c r="A2757" s="14" t="s">
        <v>1505</v>
      </c>
      <c r="B2757" s="14" t="s">
        <v>6581</v>
      </c>
      <c r="C2757" s="14" t="s">
        <v>6618</v>
      </c>
      <c r="D2757" s="16">
        <v>45733</v>
      </c>
      <c r="E2757" s="16">
        <v>45789</v>
      </c>
      <c r="F2757" s="14" t="s">
        <v>6619</v>
      </c>
      <c r="G2757" s="14">
        <v>55928170</v>
      </c>
      <c r="H2757" s="14" t="s">
        <v>6617</v>
      </c>
      <c r="I2757" s="15">
        <v>68</v>
      </c>
      <c r="J2757" s="77">
        <v>2</v>
      </c>
      <c r="K2757" s="92"/>
    </row>
    <row r="2758" spans="1:11" ht="20" x14ac:dyDescent="0.25">
      <c r="A2758" s="14" t="s">
        <v>1505</v>
      </c>
      <c r="B2758" s="14" t="s">
        <v>6581</v>
      </c>
      <c r="C2758" s="14" t="s">
        <v>3579</v>
      </c>
      <c r="D2758" s="16">
        <v>45761</v>
      </c>
      <c r="E2758" s="16">
        <v>45789</v>
      </c>
      <c r="F2758" s="14" t="s">
        <v>6620</v>
      </c>
      <c r="G2758" s="14">
        <v>0</v>
      </c>
      <c r="H2758" s="14" t="s">
        <v>3170</v>
      </c>
      <c r="I2758" s="15">
        <v>95</v>
      </c>
      <c r="J2758" s="77">
        <v>2</v>
      </c>
      <c r="K2758" s="92"/>
    </row>
    <row r="2759" spans="1:11" ht="30" x14ac:dyDescent="0.25">
      <c r="A2759" s="14" t="s">
        <v>1505</v>
      </c>
      <c r="B2759" s="14" t="s">
        <v>6581</v>
      </c>
      <c r="C2759" s="14" t="s">
        <v>6621</v>
      </c>
      <c r="D2759" s="16">
        <v>45766</v>
      </c>
      <c r="E2759" s="16">
        <v>45789</v>
      </c>
      <c r="F2759" s="14" t="s">
        <v>6622</v>
      </c>
      <c r="G2759" s="14">
        <v>130433377243</v>
      </c>
      <c r="H2759" s="14" t="s">
        <v>6623</v>
      </c>
      <c r="I2759" s="15">
        <v>666</v>
      </c>
      <c r="J2759" s="77">
        <v>2</v>
      </c>
      <c r="K2759" s="92"/>
    </row>
    <row r="2760" spans="1:11" ht="20" x14ac:dyDescent="0.25">
      <c r="A2760" s="14" t="s">
        <v>1505</v>
      </c>
      <c r="B2760" s="14" t="s">
        <v>6581</v>
      </c>
      <c r="C2760" s="14" t="s">
        <v>6374</v>
      </c>
      <c r="D2760" s="16">
        <v>45748</v>
      </c>
      <c r="E2760" s="16">
        <v>45789</v>
      </c>
      <c r="F2760" s="14" t="s">
        <v>6624</v>
      </c>
      <c r="G2760" s="14">
        <v>50060091</v>
      </c>
      <c r="H2760" s="14" t="s">
        <v>6602</v>
      </c>
      <c r="I2760" s="15">
        <v>240</v>
      </c>
      <c r="J2760" s="77">
        <v>2</v>
      </c>
      <c r="K2760" s="92"/>
    </row>
    <row r="2761" spans="1:11" ht="20" x14ac:dyDescent="0.25">
      <c r="A2761" s="14" t="s">
        <v>1505</v>
      </c>
      <c r="B2761" s="14" t="s">
        <v>6581</v>
      </c>
      <c r="C2761" s="14" t="s">
        <v>6625</v>
      </c>
      <c r="D2761" s="16">
        <v>45770</v>
      </c>
      <c r="E2761" s="16">
        <v>45789</v>
      </c>
      <c r="F2761" s="14" t="s">
        <v>6626</v>
      </c>
      <c r="G2761" s="14">
        <v>892386</v>
      </c>
      <c r="H2761" s="14" t="s">
        <v>3170</v>
      </c>
      <c r="I2761" s="15">
        <v>120</v>
      </c>
      <c r="J2761" s="77">
        <v>2</v>
      </c>
      <c r="K2761" s="92"/>
    </row>
    <row r="2762" spans="1:11" ht="20" x14ac:dyDescent="0.25">
      <c r="A2762" s="14" t="s">
        <v>1505</v>
      </c>
      <c r="B2762" s="14" t="s">
        <v>6581</v>
      </c>
      <c r="C2762" s="14" t="s">
        <v>6374</v>
      </c>
      <c r="D2762" s="16">
        <v>45785</v>
      </c>
      <c r="E2762" s="16">
        <v>45789</v>
      </c>
      <c r="F2762" s="14" t="s">
        <v>6627</v>
      </c>
      <c r="G2762" s="14">
        <v>50060091</v>
      </c>
      <c r="H2762" s="14" t="s">
        <v>6602</v>
      </c>
      <c r="I2762" s="15">
        <v>400</v>
      </c>
      <c r="J2762" s="77">
        <v>2</v>
      </c>
      <c r="K2762" s="92"/>
    </row>
    <row r="2763" spans="1:11" ht="30" x14ac:dyDescent="0.25">
      <c r="A2763" s="14" t="s">
        <v>1505</v>
      </c>
      <c r="B2763" s="14" t="s">
        <v>6581</v>
      </c>
      <c r="C2763" s="14" t="s">
        <v>6628</v>
      </c>
      <c r="D2763" s="16">
        <v>45802</v>
      </c>
      <c r="E2763" s="16">
        <v>45789</v>
      </c>
      <c r="F2763" s="14" t="s">
        <v>6629</v>
      </c>
      <c r="G2763" s="14">
        <v>47621028</v>
      </c>
      <c r="H2763" s="14" t="s">
        <v>6630</v>
      </c>
      <c r="I2763" s="15">
        <v>270</v>
      </c>
      <c r="J2763" s="77">
        <v>2</v>
      </c>
      <c r="K2763" s="92"/>
    </row>
    <row r="2764" spans="1:11" ht="20" x14ac:dyDescent="0.25">
      <c r="A2764" s="14" t="s">
        <v>1505</v>
      </c>
      <c r="B2764" s="14" t="s">
        <v>6581</v>
      </c>
      <c r="C2764" s="14" t="s">
        <v>4349</v>
      </c>
      <c r="D2764" s="16">
        <v>45819</v>
      </c>
      <c r="E2764" s="16">
        <v>45789</v>
      </c>
      <c r="F2764" s="14" t="s">
        <v>6631</v>
      </c>
      <c r="G2764" s="14">
        <v>43258841</v>
      </c>
      <c r="H2764" s="14" t="s">
        <v>6604</v>
      </c>
      <c r="I2764" s="15">
        <v>446.11</v>
      </c>
      <c r="J2764" s="77">
        <v>2</v>
      </c>
      <c r="K2764" s="92"/>
    </row>
    <row r="2765" spans="1:11" ht="30" x14ac:dyDescent="0.25">
      <c r="A2765" s="14" t="s">
        <v>1505</v>
      </c>
      <c r="B2765" s="14"/>
      <c r="C2765" s="14"/>
      <c r="D2765" s="16"/>
      <c r="E2765" s="16"/>
      <c r="F2765" s="14" t="s">
        <v>6632</v>
      </c>
      <c r="G2765" s="14" t="s">
        <v>6633</v>
      </c>
      <c r="H2765" s="14" t="s">
        <v>6634</v>
      </c>
      <c r="I2765" s="15"/>
      <c r="J2765" s="77">
        <v>2</v>
      </c>
      <c r="K2765" s="92"/>
    </row>
    <row r="2766" spans="1:11" ht="20" x14ac:dyDescent="0.25">
      <c r="A2766" s="14" t="s">
        <v>1505</v>
      </c>
      <c r="B2766" s="14" t="s">
        <v>6635</v>
      </c>
      <c r="C2766" s="14" t="s">
        <v>6636</v>
      </c>
      <c r="D2766" s="16">
        <v>45659</v>
      </c>
      <c r="E2766" s="16">
        <v>45701</v>
      </c>
      <c r="F2766" s="14" t="s">
        <v>6637</v>
      </c>
      <c r="G2766" s="14">
        <v>31744109</v>
      </c>
      <c r="H2766" s="14" t="s">
        <v>4827</v>
      </c>
      <c r="I2766" s="15">
        <v>220</v>
      </c>
      <c r="J2766" s="77">
        <v>2</v>
      </c>
      <c r="K2766" s="92"/>
    </row>
    <row r="2767" spans="1:11" ht="20" x14ac:dyDescent="0.25">
      <c r="A2767" s="14" t="s">
        <v>1505</v>
      </c>
      <c r="B2767" s="14" t="s">
        <v>6635</v>
      </c>
      <c r="C2767" s="14" t="s">
        <v>6638</v>
      </c>
      <c r="D2767" s="16">
        <v>45660</v>
      </c>
      <c r="E2767" s="16">
        <v>45701</v>
      </c>
      <c r="F2767" s="14" t="s">
        <v>6639</v>
      </c>
      <c r="G2767" s="14">
        <v>31744109</v>
      </c>
      <c r="H2767" s="14" t="s">
        <v>4827</v>
      </c>
      <c r="I2767" s="15">
        <v>220</v>
      </c>
      <c r="J2767" s="77">
        <v>2</v>
      </c>
      <c r="K2767" s="92"/>
    </row>
    <row r="2768" spans="1:11" ht="12.5" x14ac:dyDescent="0.25">
      <c r="A2768" s="14" t="s">
        <v>1505</v>
      </c>
      <c r="B2768" s="14" t="s">
        <v>6635</v>
      </c>
      <c r="C2768" s="14" t="s">
        <v>6640</v>
      </c>
      <c r="D2768" s="16">
        <v>45663</v>
      </c>
      <c r="E2768" s="16">
        <v>45701</v>
      </c>
      <c r="F2768" s="14" t="s">
        <v>6637</v>
      </c>
      <c r="G2768" s="14">
        <v>53230485</v>
      </c>
      <c r="H2768" s="14" t="s">
        <v>6641</v>
      </c>
      <c r="I2768" s="15">
        <v>130</v>
      </c>
      <c r="J2768" s="77">
        <v>2</v>
      </c>
      <c r="K2768" s="92"/>
    </row>
    <row r="2769" spans="1:11" ht="12.5" x14ac:dyDescent="0.25">
      <c r="A2769" s="14" t="s">
        <v>1505</v>
      </c>
      <c r="B2769" s="14" t="s">
        <v>6635</v>
      </c>
      <c r="C2769" s="14" t="s">
        <v>6642</v>
      </c>
      <c r="D2769" s="16">
        <v>45665</v>
      </c>
      <c r="E2769" s="16">
        <v>45701</v>
      </c>
      <c r="F2769" s="14" t="s">
        <v>6643</v>
      </c>
      <c r="G2769" s="14">
        <v>47163526</v>
      </c>
      <c r="H2769" s="14" t="s">
        <v>6644</v>
      </c>
      <c r="I2769" s="15">
        <v>65.989999999999995</v>
      </c>
      <c r="J2769" s="77">
        <v>2</v>
      </c>
      <c r="K2769" s="92"/>
    </row>
    <row r="2770" spans="1:11" ht="12.5" x14ac:dyDescent="0.25">
      <c r="A2770" s="14" t="s">
        <v>1505</v>
      </c>
      <c r="B2770" s="14" t="s">
        <v>6635</v>
      </c>
      <c r="C2770" s="14" t="s">
        <v>6645</v>
      </c>
      <c r="D2770" s="16">
        <v>45665</v>
      </c>
      <c r="E2770" s="16">
        <v>45701</v>
      </c>
      <c r="F2770" s="14" t="s">
        <v>6646</v>
      </c>
      <c r="G2770" s="14">
        <v>7010469498</v>
      </c>
      <c r="H2770" s="14" t="s">
        <v>6647</v>
      </c>
      <c r="I2770" s="15">
        <v>108.68</v>
      </c>
      <c r="J2770" s="77">
        <v>2</v>
      </c>
      <c r="K2770" s="92"/>
    </row>
    <row r="2771" spans="1:11" ht="12.5" x14ac:dyDescent="0.25">
      <c r="A2771" s="14" t="s">
        <v>1505</v>
      </c>
      <c r="B2771" s="14" t="s">
        <v>6635</v>
      </c>
      <c r="C2771" s="14" t="s">
        <v>6648</v>
      </c>
      <c r="D2771" s="16">
        <v>45665</v>
      </c>
      <c r="E2771" s="16">
        <v>45701</v>
      </c>
      <c r="F2771" s="14" t="s">
        <v>6646</v>
      </c>
      <c r="G2771" s="14">
        <v>2880140781</v>
      </c>
      <c r="H2771" s="14" t="s">
        <v>6649</v>
      </c>
      <c r="I2771" s="15">
        <v>114.9</v>
      </c>
      <c r="J2771" s="77">
        <v>2</v>
      </c>
      <c r="K2771" s="92"/>
    </row>
    <row r="2772" spans="1:11" ht="20" x14ac:dyDescent="0.25">
      <c r="A2772" s="14" t="s">
        <v>1505</v>
      </c>
      <c r="B2772" s="14" t="s">
        <v>6635</v>
      </c>
      <c r="C2772" s="14" t="s">
        <v>6650</v>
      </c>
      <c r="D2772" s="16">
        <v>45672</v>
      </c>
      <c r="E2772" s="16">
        <v>45701</v>
      </c>
      <c r="F2772" s="14" t="s">
        <v>6651</v>
      </c>
      <c r="G2772" s="14">
        <v>31744109</v>
      </c>
      <c r="H2772" s="14" t="s">
        <v>4827</v>
      </c>
      <c r="I2772" s="15">
        <v>300</v>
      </c>
      <c r="J2772" s="77">
        <v>2</v>
      </c>
      <c r="K2772" s="92"/>
    </row>
    <row r="2773" spans="1:11" ht="20" x14ac:dyDescent="0.25">
      <c r="A2773" s="14" t="s">
        <v>1505</v>
      </c>
      <c r="B2773" s="14" t="s">
        <v>6635</v>
      </c>
      <c r="C2773" s="14" t="s">
        <v>6652</v>
      </c>
      <c r="D2773" s="16">
        <v>45674</v>
      </c>
      <c r="E2773" s="16">
        <v>45701</v>
      </c>
      <c r="F2773" s="14" t="s">
        <v>6651</v>
      </c>
      <c r="G2773" s="14">
        <v>31744109</v>
      </c>
      <c r="H2773" s="14" t="s">
        <v>4827</v>
      </c>
      <c r="I2773" s="15">
        <v>240</v>
      </c>
      <c r="J2773" s="77">
        <v>2</v>
      </c>
      <c r="K2773" s="92"/>
    </row>
    <row r="2774" spans="1:11" ht="12.5" x14ac:dyDescent="0.25">
      <c r="A2774" s="14" t="s">
        <v>1505</v>
      </c>
      <c r="B2774" s="14" t="s">
        <v>6635</v>
      </c>
      <c r="C2774" s="14" t="s">
        <v>6653</v>
      </c>
      <c r="D2774" s="16">
        <v>45673</v>
      </c>
      <c r="E2774" s="16">
        <v>45701</v>
      </c>
      <c r="F2774" s="14" t="s">
        <v>4596</v>
      </c>
      <c r="G2774" s="14">
        <v>52195244</v>
      </c>
      <c r="H2774" s="14" t="s">
        <v>6654</v>
      </c>
      <c r="I2774" s="15">
        <v>80</v>
      </c>
      <c r="J2774" s="77">
        <v>2</v>
      </c>
      <c r="K2774" s="92"/>
    </row>
    <row r="2775" spans="1:11" ht="12.5" x14ac:dyDescent="0.25">
      <c r="A2775" s="14" t="s">
        <v>1505</v>
      </c>
      <c r="B2775" s="14" t="s">
        <v>6635</v>
      </c>
      <c r="C2775" s="14" t="s">
        <v>6655</v>
      </c>
      <c r="D2775" s="16">
        <v>45673</v>
      </c>
      <c r="E2775" s="16">
        <v>45701</v>
      </c>
      <c r="F2775" s="14" t="s">
        <v>6656</v>
      </c>
      <c r="G2775" s="14">
        <v>35888521</v>
      </c>
      <c r="H2775" s="14" t="s">
        <v>6657</v>
      </c>
      <c r="I2775" s="15">
        <v>116.8</v>
      </c>
      <c r="J2775" s="77">
        <v>2</v>
      </c>
      <c r="K2775" s="92"/>
    </row>
    <row r="2776" spans="1:11" ht="12.5" x14ac:dyDescent="0.25">
      <c r="A2776" s="14" t="s">
        <v>1505</v>
      </c>
      <c r="B2776" s="14" t="s">
        <v>6635</v>
      </c>
      <c r="C2776" s="14" t="s">
        <v>6658</v>
      </c>
      <c r="D2776" s="16">
        <v>45678</v>
      </c>
      <c r="E2776" s="16">
        <v>45701</v>
      </c>
      <c r="F2776" s="14" t="s">
        <v>6646</v>
      </c>
      <c r="G2776" s="14">
        <v>35956402</v>
      </c>
      <c r="H2776" s="14" t="s">
        <v>6659</v>
      </c>
      <c r="I2776" s="15">
        <v>98.45</v>
      </c>
      <c r="J2776" s="77">
        <v>2</v>
      </c>
      <c r="K2776" s="92"/>
    </row>
    <row r="2777" spans="1:11" ht="12.5" x14ac:dyDescent="0.25">
      <c r="A2777" s="14" t="s">
        <v>1505</v>
      </c>
      <c r="B2777" s="14" t="s">
        <v>6635</v>
      </c>
      <c r="C2777" s="14" t="s">
        <v>6660</v>
      </c>
      <c r="D2777" s="16">
        <v>45684</v>
      </c>
      <c r="E2777" s="16">
        <v>45701</v>
      </c>
      <c r="F2777" s="14" t="s">
        <v>6661</v>
      </c>
      <c r="G2777" s="14">
        <v>43282938</v>
      </c>
      <c r="H2777" s="14" t="s">
        <v>6662</v>
      </c>
      <c r="I2777" s="15">
        <v>50</v>
      </c>
      <c r="J2777" s="77">
        <v>2</v>
      </c>
      <c r="K2777" s="92"/>
    </row>
    <row r="2778" spans="1:11" ht="60" x14ac:dyDescent="0.25">
      <c r="A2778" s="14" t="s">
        <v>1505</v>
      </c>
      <c r="B2778" s="14" t="s">
        <v>6635</v>
      </c>
      <c r="C2778" s="14" t="s">
        <v>6663</v>
      </c>
      <c r="D2778" s="16">
        <v>45663</v>
      </c>
      <c r="E2778" s="16">
        <v>45701</v>
      </c>
      <c r="F2778" s="14" t="s">
        <v>6664</v>
      </c>
      <c r="G2778" s="14" t="s">
        <v>6663</v>
      </c>
      <c r="H2778" s="14" t="s">
        <v>6665</v>
      </c>
      <c r="I2778" s="15">
        <v>151</v>
      </c>
      <c r="J2778" s="77">
        <v>2</v>
      </c>
      <c r="K2778" s="92"/>
    </row>
    <row r="2779" spans="1:11" ht="20" x14ac:dyDescent="0.25">
      <c r="A2779" s="14" t="s">
        <v>1505</v>
      </c>
      <c r="B2779" s="14" t="s">
        <v>6635</v>
      </c>
      <c r="C2779" s="14" t="s">
        <v>6666</v>
      </c>
      <c r="D2779" s="16">
        <v>45676</v>
      </c>
      <c r="E2779" s="16">
        <v>45701</v>
      </c>
      <c r="F2779" s="14" t="s">
        <v>6667</v>
      </c>
      <c r="G2779" s="14">
        <v>38880397</v>
      </c>
      <c r="H2779" s="14" t="s">
        <v>6668</v>
      </c>
      <c r="I2779" s="15">
        <v>65</v>
      </c>
      <c r="J2779" s="77">
        <v>2</v>
      </c>
      <c r="K2779" s="92"/>
    </row>
    <row r="2780" spans="1:11" ht="50" x14ac:dyDescent="0.25">
      <c r="A2780" s="14" t="s">
        <v>1505</v>
      </c>
      <c r="B2780" s="14" t="s">
        <v>6635</v>
      </c>
      <c r="C2780" s="14" t="s">
        <v>6663</v>
      </c>
      <c r="D2780" s="16">
        <v>45676</v>
      </c>
      <c r="E2780" s="16">
        <v>45701</v>
      </c>
      <c r="F2780" s="14" t="s">
        <v>6669</v>
      </c>
      <c r="G2780" s="14" t="s">
        <v>6663</v>
      </c>
      <c r="H2780" s="14" t="s">
        <v>6665</v>
      </c>
      <c r="I2780" s="15">
        <v>29</v>
      </c>
      <c r="J2780" s="77">
        <v>2</v>
      </c>
      <c r="K2780" s="92"/>
    </row>
    <row r="2781" spans="1:11" ht="60" x14ac:dyDescent="0.25">
      <c r="A2781" s="14" t="s">
        <v>1505</v>
      </c>
      <c r="B2781" s="14" t="s">
        <v>6635</v>
      </c>
      <c r="C2781" s="14" t="s">
        <v>6663</v>
      </c>
      <c r="D2781" s="16">
        <v>45703</v>
      </c>
      <c r="E2781" s="16">
        <v>45701</v>
      </c>
      <c r="F2781" s="14" t="s">
        <v>6670</v>
      </c>
      <c r="G2781" s="14" t="s">
        <v>6663</v>
      </c>
      <c r="H2781" s="14" t="s">
        <v>6665</v>
      </c>
      <c r="I2781" s="15">
        <v>151</v>
      </c>
      <c r="J2781" s="77">
        <v>2</v>
      </c>
      <c r="K2781" s="92"/>
    </row>
    <row r="2782" spans="1:11" ht="12.5" x14ac:dyDescent="0.25">
      <c r="A2782" s="14" t="s">
        <v>1505</v>
      </c>
      <c r="B2782" s="14" t="s">
        <v>6635</v>
      </c>
      <c r="C2782" s="14" t="s">
        <v>6671</v>
      </c>
      <c r="D2782" s="16">
        <v>45673</v>
      </c>
      <c r="E2782" s="16">
        <v>45701</v>
      </c>
      <c r="F2782" s="14" t="s">
        <v>6672</v>
      </c>
      <c r="G2782" s="14">
        <v>35888521</v>
      </c>
      <c r="H2782" s="14" t="s">
        <v>6657</v>
      </c>
      <c r="I2782" s="15">
        <v>135</v>
      </c>
      <c r="J2782" s="77">
        <v>2</v>
      </c>
      <c r="K2782" s="92"/>
    </row>
    <row r="2783" spans="1:11" ht="12.5" x14ac:dyDescent="0.25">
      <c r="A2783" s="14" t="s">
        <v>1505</v>
      </c>
      <c r="B2783" s="14" t="s">
        <v>6635</v>
      </c>
      <c r="C2783" s="14" t="s">
        <v>6673</v>
      </c>
      <c r="D2783" s="16">
        <v>45688</v>
      </c>
      <c r="E2783" s="16">
        <v>45701</v>
      </c>
      <c r="F2783" s="14" t="s">
        <v>6674</v>
      </c>
      <c r="G2783" s="14">
        <v>52003460</v>
      </c>
      <c r="H2783" s="14" t="s">
        <v>6675</v>
      </c>
      <c r="I2783" s="15">
        <v>279.2</v>
      </c>
      <c r="J2783" s="77">
        <v>2</v>
      </c>
      <c r="K2783" s="92"/>
    </row>
    <row r="2784" spans="1:11" ht="12.5" x14ac:dyDescent="0.25">
      <c r="A2784" s="14" t="s">
        <v>1505</v>
      </c>
      <c r="B2784" s="14" t="s">
        <v>6635</v>
      </c>
      <c r="C2784" s="14" t="s">
        <v>3466</v>
      </c>
      <c r="D2784" s="16">
        <v>45692</v>
      </c>
      <c r="E2784" s="16">
        <v>45701</v>
      </c>
      <c r="F2784" s="14" t="s">
        <v>6676</v>
      </c>
      <c r="G2784" s="14">
        <v>53230485</v>
      </c>
      <c r="H2784" s="14" t="s">
        <v>6641</v>
      </c>
      <c r="I2784" s="15">
        <v>225</v>
      </c>
      <c r="J2784" s="77">
        <v>2</v>
      </c>
      <c r="K2784" s="92"/>
    </row>
    <row r="2785" spans="1:11" ht="12.5" x14ac:dyDescent="0.25">
      <c r="A2785" s="14" t="s">
        <v>1505</v>
      </c>
      <c r="B2785" s="14" t="s">
        <v>6635</v>
      </c>
      <c r="C2785" s="14" t="s">
        <v>3451</v>
      </c>
      <c r="D2785" s="16">
        <v>45698</v>
      </c>
      <c r="E2785" s="16">
        <v>45701</v>
      </c>
      <c r="F2785" s="14" t="s">
        <v>6677</v>
      </c>
      <c r="G2785" s="14">
        <v>43258841</v>
      </c>
      <c r="H2785" s="14" t="s">
        <v>6678</v>
      </c>
      <c r="I2785" s="15">
        <v>130</v>
      </c>
      <c r="J2785" s="77">
        <v>2</v>
      </c>
      <c r="K2785" s="92"/>
    </row>
    <row r="2786" spans="1:11" ht="12.5" x14ac:dyDescent="0.25">
      <c r="A2786" s="14" t="s">
        <v>1505</v>
      </c>
      <c r="B2786" s="14" t="s">
        <v>6635</v>
      </c>
      <c r="C2786" s="14" t="s">
        <v>6679</v>
      </c>
      <c r="D2786" s="16">
        <v>45710</v>
      </c>
      <c r="E2786" s="16">
        <v>45701</v>
      </c>
      <c r="F2786" s="14" t="s">
        <v>6680</v>
      </c>
      <c r="G2786" s="14">
        <v>35827289</v>
      </c>
      <c r="H2786" s="14" t="s">
        <v>6681</v>
      </c>
      <c r="I2786" s="15">
        <v>14.9</v>
      </c>
      <c r="J2786" s="77">
        <v>2</v>
      </c>
      <c r="K2786" s="92"/>
    </row>
    <row r="2787" spans="1:11" ht="20" x14ac:dyDescent="0.25">
      <c r="A2787" s="14" t="s">
        <v>1505</v>
      </c>
      <c r="B2787" s="14" t="s">
        <v>6635</v>
      </c>
      <c r="C2787" s="14" t="s">
        <v>6682</v>
      </c>
      <c r="D2787" s="16">
        <v>45710</v>
      </c>
      <c r="E2787" s="16">
        <v>45701</v>
      </c>
      <c r="F2787" s="14" t="s">
        <v>6646</v>
      </c>
      <c r="G2787" s="14">
        <v>814969166</v>
      </c>
      <c r="H2787" s="14" t="s">
        <v>6683</v>
      </c>
      <c r="I2787" s="15">
        <v>75.08</v>
      </c>
      <c r="J2787" s="77">
        <v>2</v>
      </c>
      <c r="K2787" s="92"/>
    </row>
    <row r="2788" spans="1:11" ht="20" x14ac:dyDescent="0.25">
      <c r="A2788" s="14" t="s">
        <v>1505</v>
      </c>
      <c r="B2788" s="14" t="s">
        <v>6635</v>
      </c>
      <c r="C2788" s="14" t="s">
        <v>6682</v>
      </c>
      <c r="D2788" s="16">
        <v>45710</v>
      </c>
      <c r="E2788" s="16">
        <v>45762</v>
      </c>
      <c r="F2788" s="14" t="s">
        <v>6646</v>
      </c>
      <c r="G2788" s="14">
        <v>814969166</v>
      </c>
      <c r="H2788" s="14" t="s">
        <v>6683</v>
      </c>
      <c r="I2788" s="15">
        <v>24.82</v>
      </c>
      <c r="J2788" s="77">
        <v>2</v>
      </c>
      <c r="K2788" s="92"/>
    </row>
    <row r="2789" spans="1:11" ht="12.5" x14ac:dyDescent="0.25">
      <c r="A2789" s="14" t="s">
        <v>1505</v>
      </c>
      <c r="B2789" s="14" t="s">
        <v>6635</v>
      </c>
      <c r="C2789" s="14" t="s">
        <v>6684</v>
      </c>
      <c r="D2789" s="16">
        <v>45719</v>
      </c>
      <c r="E2789" s="16">
        <v>45762</v>
      </c>
      <c r="F2789" s="14" t="s">
        <v>6661</v>
      </c>
      <c r="G2789" s="14">
        <v>43282938</v>
      </c>
      <c r="H2789" s="14" t="s">
        <v>6662</v>
      </c>
      <c r="I2789" s="15">
        <v>50</v>
      </c>
      <c r="J2789" s="77">
        <v>2</v>
      </c>
      <c r="K2789" s="92"/>
    </row>
    <row r="2790" spans="1:11" ht="30" x14ac:dyDescent="0.25">
      <c r="A2790" s="14" t="s">
        <v>1505</v>
      </c>
      <c r="B2790" s="14" t="s">
        <v>6635</v>
      </c>
      <c r="C2790" s="14" t="s">
        <v>6685</v>
      </c>
      <c r="D2790" s="16">
        <v>45720</v>
      </c>
      <c r="E2790" s="16">
        <v>45762</v>
      </c>
      <c r="F2790" s="14" t="s">
        <v>6686</v>
      </c>
      <c r="G2790" s="14">
        <v>50579932</v>
      </c>
      <c r="H2790" s="14" t="s">
        <v>6687</v>
      </c>
      <c r="I2790" s="15">
        <v>48</v>
      </c>
      <c r="J2790" s="77">
        <v>2</v>
      </c>
      <c r="K2790" s="92"/>
    </row>
    <row r="2791" spans="1:11" ht="20" x14ac:dyDescent="0.25">
      <c r="A2791" s="14" t="s">
        <v>1505</v>
      </c>
      <c r="B2791" s="14" t="s">
        <v>6635</v>
      </c>
      <c r="C2791" s="14" t="s">
        <v>6688</v>
      </c>
      <c r="D2791" s="16">
        <v>45721</v>
      </c>
      <c r="E2791" s="16">
        <v>45762</v>
      </c>
      <c r="F2791" s="14" t="s">
        <v>6689</v>
      </c>
      <c r="G2791" s="14">
        <v>52003460</v>
      </c>
      <c r="H2791" s="14" t="s">
        <v>6675</v>
      </c>
      <c r="I2791" s="15">
        <v>249.3</v>
      </c>
      <c r="J2791" s="77">
        <v>2</v>
      </c>
      <c r="K2791" s="92"/>
    </row>
    <row r="2792" spans="1:11" ht="20" x14ac:dyDescent="0.25">
      <c r="A2792" s="14" t="s">
        <v>1505</v>
      </c>
      <c r="B2792" s="14" t="s">
        <v>6635</v>
      </c>
      <c r="C2792" s="14" t="s">
        <v>6690</v>
      </c>
      <c r="D2792" s="16">
        <v>45721</v>
      </c>
      <c r="E2792" s="16">
        <v>45762</v>
      </c>
      <c r="F2792" s="14" t="s">
        <v>6637</v>
      </c>
      <c r="G2792" s="14">
        <v>31744109</v>
      </c>
      <c r="H2792" s="14" t="s">
        <v>4827</v>
      </c>
      <c r="I2792" s="15">
        <v>540</v>
      </c>
      <c r="J2792" s="77">
        <v>2</v>
      </c>
      <c r="K2792" s="92"/>
    </row>
    <row r="2793" spans="1:11" ht="12.5" x14ac:dyDescent="0.25">
      <c r="A2793" s="14" t="s">
        <v>1505</v>
      </c>
      <c r="B2793" s="14" t="s">
        <v>6635</v>
      </c>
      <c r="C2793" s="14" t="s">
        <v>6691</v>
      </c>
      <c r="D2793" s="16">
        <v>45726</v>
      </c>
      <c r="E2793" s="16">
        <v>45762</v>
      </c>
      <c r="F2793" s="14" t="s">
        <v>6692</v>
      </c>
      <c r="G2793" s="14">
        <v>35956402</v>
      </c>
      <c r="H2793" s="14" t="s">
        <v>6659</v>
      </c>
      <c r="I2793" s="15">
        <v>628.41</v>
      </c>
      <c r="J2793" s="77">
        <v>2</v>
      </c>
      <c r="K2793" s="92"/>
    </row>
    <row r="2794" spans="1:11" ht="20" x14ac:dyDescent="0.25">
      <c r="A2794" s="14" t="s">
        <v>1505</v>
      </c>
      <c r="B2794" s="14" t="s">
        <v>6635</v>
      </c>
      <c r="C2794" s="14" t="s">
        <v>6693</v>
      </c>
      <c r="D2794" s="16">
        <v>45727</v>
      </c>
      <c r="E2794" s="16">
        <v>45762</v>
      </c>
      <c r="F2794" s="14" t="s">
        <v>6694</v>
      </c>
      <c r="G2794" s="14">
        <v>55885055</v>
      </c>
      <c r="H2794" s="14" t="s">
        <v>6695</v>
      </c>
      <c r="I2794" s="15">
        <v>100</v>
      </c>
      <c r="J2794" s="77">
        <v>2</v>
      </c>
      <c r="K2794" s="92"/>
    </row>
    <row r="2795" spans="1:11" ht="12.5" x14ac:dyDescent="0.25">
      <c r="A2795" s="14" t="s">
        <v>1505</v>
      </c>
      <c r="B2795" s="14" t="s">
        <v>6635</v>
      </c>
      <c r="C2795" s="14" t="s">
        <v>6696</v>
      </c>
      <c r="D2795" s="16">
        <v>45729</v>
      </c>
      <c r="E2795" s="16">
        <v>45762</v>
      </c>
      <c r="F2795" s="14" t="s">
        <v>6697</v>
      </c>
      <c r="G2795" s="14">
        <v>35950226</v>
      </c>
      <c r="H2795" s="14" t="s">
        <v>6698</v>
      </c>
      <c r="I2795" s="15">
        <v>198.4</v>
      </c>
      <c r="J2795" s="77">
        <v>2</v>
      </c>
      <c r="K2795" s="92"/>
    </row>
    <row r="2796" spans="1:11" ht="12.5" x14ac:dyDescent="0.25">
      <c r="A2796" s="14" t="s">
        <v>1505</v>
      </c>
      <c r="B2796" s="14" t="s">
        <v>6635</v>
      </c>
      <c r="C2796" s="14" t="s">
        <v>6699</v>
      </c>
      <c r="D2796" s="16">
        <v>45749</v>
      </c>
      <c r="E2796" s="16">
        <v>45762</v>
      </c>
      <c r="F2796" s="14" t="s">
        <v>6689</v>
      </c>
      <c r="G2796" s="14">
        <v>52003460</v>
      </c>
      <c r="H2796" s="14" t="s">
        <v>6675</v>
      </c>
      <c r="I2796" s="15">
        <v>199.4</v>
      </c>
      <c r="J2796" s="77">
        <v>2</v>
      </c>
      <c r="K2796" s="92"/>
    </row>
    <row r="2797" spans="1:11" ht="20" x14ac:dyDescent="0.25">
      <c r="A2797" s="14" t="s">
        <v>1505</v>
      </c>
      <c r="B2797" s="14" t="s">
        <v>6635</v>
      </c>
      <c r="C2797" s="14" t="s">
        <v>6700</v>
      </c>
      <c r="D2797" s="16">
        <v>45757</v>
      </c>
      <c r="E2797" s="16">
        <v>45762</v>
      </c>
      <c r="F2797" s="14" t="s">
        <v>6646</v>
      </c>
      <c r="G2797" s="14" t="s">
        <v>6087</v>
      </c>
      <c r="H2797" s="14" t="s">
        <v>6701</v>
      </c>
      <c r="I2797" s="15">
        <v>133.94999999999999</v>
      </c>
      <c r="J2797" s="77">
        <v>2</v>
      </c>
      <c r="K2797" s="92"/>
    </row>
    <row r="2798" spans="1:11" ht="12.5" x14ac:dyDescent="0.25">
      <c r="A2798" s="14" t="s">
        <v>1505</v>
      </c>
      <c r="B2798" s="14" t="s">
        <v>6635</v>
      </c>
      <c r="C2798" s="14" t="s">
        <v>6702</v>
      </c>
      <c r="D2798" s="16">
        <v>45784</v>
      </c>
      <c r="E2798" s="16">
        <v>45762</v>
      </c>
      <c r="F2798" s="14" t="s">
        <v>6689</v>
      </c>
      <c r="G2798" s="14">
        <v>52003460</v>
      </c>
      <c r="H2798" s="14" t="s">
        <v>6675</v>
      </c>
      <c r="I2798" s="15">
        <v>159.5</v>
      </c>
      <c r="J2798" s="77">
        <v>2</v>
      </c>
      <c r="K2798" s="92"/>
    </row>
    <row r="2799" spans="1:11" ht="12.5" x14ac:dyDescent="0.25">
      <c r="A2799" s="14" t="s">
        <v>1505</v>
      </c>
      <c r="B2799" s="14" t="s">
        <v>6635</v>
      </c>
      <c r="C2799" s="14" t="s">
        <v>6703</v>
      </c>
      <c r="D2799" s="16">
        <v>45803</v>
      </c>
      <c r="E2799" s="16">
        <v>45762</v>
      </c>
      <c r="F2799" s="14" t="s">
        <v>6661</v>
      </c>
      <c r="G2799" s="14">
        <v>43282938</v>
      </c>
      <c r="H2799" s="14" t="s">
        <v>6662</v>
      </c>
      <c r="I2799" s="15">
        <v>50</v>
      </c>
      <c r="J2799" s="77">
        <v>2</v>
      </c>
      <c r="K2799" s="92"/>
    </row>
    <row r="2800" spans="1:11" ht="20" x14ac:dyDescent="0.25">
      <c r="A2800" s="14" t="s">
        <v>1505</v>
      </c>
      <c r="B2800" s="14" t="s">
        <v>6635</v>
      </c>
      <c r="C2800" s="14" t="s">
        <v>6704</v>
      </c>
      <c r="D2800" s="16">
        <v>45806</v>
      </c>
      <c r="E2800" s="16">
        <v>45762</v>
      </c>
      <c r="F2800" s="14" t="s">
        <v>6705</v>
      </c>
      <c r="G2800" s="14">
        <v>31744109</v>
      </c>
      <c r="H2800" s="14" t="s">
        <v>4827</v>
      </c>
      <c r="I2800" s="15">
        <v>618.22</v>
      </c>
      <c r="J2800" s="77">
        <v>2</v>
      </c>
      <c r="K2800" s="92"/>
    </row>
    <row r="2801" spans="1:11" ht="30" x14ac:dyDescent="0.25">
      <c r="A2801" s="14" t="s">
        <v>1505</v>
      </c>
      <c r="B2801" s="14"/>
      <c r="C2801" s="14"/>
      <c r="D2801" s="16"/>
      <c r="E2801" s="16"/>
      <c r="F2801" s="14" t="s">
        <v>6706</v>
      </c>
      <c r="G2801" s="14" t="s">
        <v>6707</v>
      </c>
      <c r="H2801" s="14" t="s">
        <v>6708</v>
      </c>
      <c r="I2801" s="15"/>
      <c r="J2801" s="77">
        <v>2</v>
      </c>
      <c r="K2801" s="92"/>
    </row>
    <row r="2802" spans="1:11" ht="20" x14ac:dyDescent="0.25">
      <c r="A2802" s="14" t="s">
        <v>1505</v>
      </c>
      <c r="B2802" s="14" t="s">
        <v>6709</v>
      </c>
      <c r="C2802" s="14" t="s">
        <v>6710</v>
      </c>
      <c r="D2802" s="16">
        <v>45675</v>
      </c>
      <c r="E2802" s="16">
        <v>45702</v>
      </c>
      <c r="F2802" s="14" t="s">
        <v>6711</v>
      </c>
      <c r="G2802" s="14">
        <v>11111111</v>
      </c>
      <c r="H2802" s="14" t="s">
        <v>6712</v>
      </c>
      <c r="I2802" s="15">
        <v>91.37</v>
      </c>
      <c r="J2802" s="77">
        <v>2</v>
      </c>
      <c r="K2802" s="92"/>
    </row>
    <row r="2803" spans="1:11" ht="20" x14ac:dyDescent="0.25">
      <c r="A2803" s="14" t="s">
        <v>1505</v>
      </c>
      <c r="B2803" s="14" t="s">
        <v>6709</v>
      </c>
      <c r="C2803" s="14" t="s">
        <v>6713</v>
      </c>
      <c r="D2803" s="16">
        <v>45680</v>
      </c>
      <c r="E2803" s="16">
        <v>45702</v>
      </c>
      <c r="F2803" s="14" t="s">
        <v>6714</v>
      </c>
      <c r="G2803" s="14">
        <v>11111111</v>
      </c>
      <c r="H2803" s="14" t="s">
        <v>6715</v>
      </c>
      <c r="I2803" s="15">
        <v>234.5</v>
      </c>
      <c r="J2803" s="77">
        <v>2</v>
      </c>
      <c r="K2803" s="92"/>
    </row>
    <row r="2804" spans="1:11" ht="20" x14ac:dyDescent="0.25">
      <c r="A2804" s="14" t="s">
        <v>1505</v>
      </c>
      <c r="B2804" s="14" t="s">
        <v>6709</v>
      </c>
      <c r="C2804" s="14" t="s">
        <v>6716</v>
      </c>
      <c r="D2804" s="16">
        <v>45680</v>
      </c>
      <c r="E2804" s="16">
        <v>45702</v>
      </c>
      <c r="F2804" s="14" t="s">
        <v>6717</v>
      </c>
      <c r="G2804" s="14">
        <v>11111111</v>
      </c>
      <c r="H2804" s="14" t="s">
        <v>6712</v>
      </c>
      <c r="I2804" s="15">
        <v>180.25</v>
      </c>
      <c r="J2804" s="77">
        <v>2</v>
      </c>
      <c r="K2804" s="92"/>
    </row>
    <row r="2805" spans="1:11" ht="20" x14ac:dyDescent="0.25">
      <c r="A2805" s="14" t="s">
        <v>1505</v>
      </c>
      <c r="B2805" s="14" t="s">
        <v>6709</v>
      </c>
      <c r="C2805" s="14" t="s">
        <v>6718</v>
      </c>
      <c r="D2805" s="16">
        <v>45701</v>
      </c>
      <c r="E2805" s="16">
        <v>45702</v>
      </c>
      <c r="F2805" s="14" t="s">
        <v>6719</v>
      </c>
      <c r="G2805" s="14">
        <v>11111111</v>
      </c>
      <c r="H2805" s="14" t="s">
        <v>6720</v>
      </c>
      <c r="I2805" s="15">
        <v>1993.88</v>
      </c>
      <c r="J2805" s="77">
        <v>2</v>
      </c>
      <c r="K2805" s="92"/>
    </row>
    <row r="2806" spans="1:11" ht="20" x14ac:dyDescent="0.25">
      <c r="A2806" s="14" t="s">
        <v>1505</v>
      </c>
      <c r="B2806" s="14" t="s">
        <v>6709</v>
      </c>
      <c r="C2806" s="14" t="s">
        <v>6718</v>
      </c>
      <c r="D2806" s="16">
        <v>45701</v>
      </c>
      <c r="E2806" s="16">
        <v>45803</v>
      </c>
      <c r="F2806" s="14" t="s">
        <v>6719</v>
      </c>
      <c r="G2806" s="14">
        <v>11111111</v>
      </c>
      <c r="H2806" s="14" t="s">
        <v>6720</v>
      </c>
      <c r="I2806" s="15">
        <v>89.05</v>
      </c>
      <c r="J2806" s="77">
        <v>2</v>
      </c>
      <c r="K2806" s="92"/>
    </row>
    <row r="2807" spans="1:11" ht="20" x14ac:dyDescent="0.25">
      <c r="A2807" s="14" t="s">
        <v>1505</v>
      </c>
      <c r="B2807" s="14" t="s">
        <v>6709</v>
      </c>
      <c r="C2807" s="14" t="s">
        <v>6721</v>
      </c>
      <c r="D2807" s="16">
        <v>45703</v>
      </c>
      <c r="E2807" s="16">
        <v>45803</v>
      </c>
      <c r="F2807" s="14" t="s">
        <v>6722</v>
      </c>
      <c r="G2807" s="14">
        <v>11111111</v>
      </c>
      <c r="H2807" s="14" t="s">
        <v>6712</v>
      </c>
      <c r="I2807" s="15">
        <v>204.77</v>
      </c>
      <c r="J2807" s="77">
        <v>2</v>
      </c>
      <c r="K2807" s="92"/>
    </row>
    <row r="2808" spans="1:11" ht="20" x14ac:dyDescent="0.25">
      <c r="A2808" s="14" t="s">
        <v>1505</v>
      </c>
      <c r="B2808" s="14" t="s">
        <v>6709</v>
      </c>
      <c r="C2808" s="14" t="s">
        <v>6723</v>
      </c>
      <c r="D2808" s="16">
        <v>45813</v>
      </c>
      <c r="E2808" s="16">
        <v>45803</v>
      </c>
      <c r="F2808" s="14" t="s">
        <v>6724</v>
      </c>
      <c r="G2808" s="14">
        <v>11111111</v>
      </c>
      <c r="H2808" s="14" t="s">
        <v>6725</v>
      </c>
      <c r="I2808" s="15">
        <v>78.290000000000006</v>
      </c>
      <c r="J2808" s="77">
        <v>2</v>
      </c>
      <c r="K2808" s="92"/>
    </row>
    <row r="2809" spans="1:11" ht="20" x14ac:dyDescent="0.25">
      <c r="A2809" s="14" t="s">
        <v>1505</v>
      </c>
      <c r="B2809" s="14" t="s">
        <v>6709</v>
      </c>
      <c r="C2809" s="14" t="s">
        <v>6726</v>
      </c>
      <c r="D2809" s="16">
        <v>45813</v>
      </c>
      <c r="E2809" s="16">
        <v>45803</v>
      </c>
      <c r="F2809" s="14" t="s">
        <v>6727</v>
      </c>
      <c r="G2809" s="14">
        <v>11111111</v>
      </c>
      <c r="H2809" s="14" t="s">
        <v>6725</v>
      </c>
      <c r="I2809" s="15">
        <v>30.89</v>
      </c>
      <c r="J2809" s="77">
        <v>2</v>
      </c>
      <c r="K2809" s="92"/>
    </row>
    <row r="2810" spans="1:11" ht="20" x14ac:dyDescent="0.25">
      <c r="A2810" s="14" t="s">
        <v>1505</v>
      </c>
      <c r="B2810" s="14" t="s">
        <v>6709</v>
      </c>
      <c r="C2810" s="14" t="s">
        <v>6728</v>
      </c>
      <c r="D2810" s="16">
        <v>45813</v>
      </c>
      <c r="E2810" s="16">
        <v>45803</v>
      </c>
      <c r="F2810" s="14" t="s">
        <v>6729</v>
      </c>
      <c r="G2810" s="14">
        <v>11111111</v>
      </c>
      <c r="H2810" s="14" t="s">
        <v>6725</v>
      </c>
      <c r="I2810" s="15">
        <v>10.59</v>
      </c>
      <c r="J2810" s="77">
        <v>2</v>
      </c>
      <c r="K2810" s="92"/>
    </row>
    <row r="2811" spans="1:11" ht="40" x14ac:dyDescent="0.25">
      <c r="A2811" s="14" t="s">
        <v>1505</v>
      </c>
      <c r="B2811" s="14" t="s">
        <v>6709</v>
      </c>
      <c r="C2811" s="14" t="s">
        <v>6730</v>
      </c>
      <c r="D2811" s="16">
        <v>45845</v>
      </c>
      <c r="E2811" s="16">
        <v>45803</v>
      </c>
      <c r="F2811" s="14" t="s">
        <v>6731</v>
      </c>
      <c r="G2811" s="14">
        <v>11111111</v>
      </c>
      <c r="H2811" s="14" t="s">
        <v>6732</v>
      </c>
      <c r="I2811" s="15">
        <v>1740</v>
      </c>
      <c r="J2811" s="77">
        <v>2</v>
      </c>
      <c r="K2811" s="92"/>
    </row>
    <row r="2812" spans="1:11" ht="30" x14ac:dyDescent="0.25">
      <c r="A2812" s="14" t="s">
        <v>1505</v>
      </c>
      <c r="B2812" s="14" t="s">
        <v>6709</v>
      </c>
      <c r="C2812" s="14" t="s">
        <v>6723</v>
      </c>
      <c r="D2812" s="16">
        <v>45926</v>
      </c>
      <c r="E2812" s="16">
        <v>45803</v>
      </c>
      <c r="F2812" s="14" t="s">
        <v>6733</v>
      </c>
      <c r="G2812" s="14">
        <v>11111111</v>
      </c>
      <c r="H2812" s="14" t="s">
        <v>6734</v>
      </c>
      <c r="I2812" s="15">
        <v>208</v>
      </c>
      <c r="J2812" s="77">
        <v>2</v>
      </c>
      <c r="K2812" s="92"/>
    </row>
    <row r="2813" spans="1:11" ht="60" x14ac:dyDescent="0.25">
      <c r="A2813" s="14" t="s">
        <v>1505</v>
      </c>
      <c r="B2813" s="14" t="s">
        <v>6709</v>
      </c>
      <c r="C2813" s="14" t="s">
        <v>6735</v>
      </c>
      <c r="D2813" s="16">
        <v>45927</v>
      </c>
      <c r="E2813" s="16">
        <v>45803</v>
      </c>
      <c r="F2813" s="14" t="s">
        <v>6736</v>
      </c>
      <c r="G2813" s="14">
        <v>11111111</v>
      </c>
      <c r="H2813" s="14" t="s">
        <v>6737</v>
      </c>
      <c r="I2813" s="15">
        <v>138.41</v>
      </c>
      <c r="J2813" s="77">
        <v>2</v>
      </c>
      <c r="K2813" s="92"/>
    </row>
    <row r="2814" spans="1:11" ht="20" x14ac:dyDescent="0.25">
      <c r="A2814" s="14" t="s">
        <v>1505</v>
      </c>
      <c r="B2814" s="14"/>
      <c r="C2814" s="14"/>
      <c r="D2814" s="16"/>
      <c r="E2814" s="16"/>
      <c r="F2814" s="14" t="s">
        <v>6738</v>
      </c>
      <c r="G2814" s="14" t="s">
        <v>5373</v>
      </c>
      <c r="H2814" s="14" t="s">
        <v>5374</v>
      </c>
      <c r="I2814" s="15"/>
      <c r="J2814" s="77">
        <v>2</v>
      </c>
      <c r="K2814" s="92"/>
    </row>
    <row r="2815" spans="1:11" ht="12.5" x14ac:dyDescent="0.25">
      <c r="A2815" s="14" t="s">
        <v>1505</v>
      </c>
      <c r="B2815" s="14" t="s">
        <v>6739</v>
      </c>
      <c r="C2815" s="14" t="s">
        <v>6740</v>
      </c>
      <c r="D2815" s="16">
        <v>45691</v>
      </c>
      <c r="E2815" s="16">
        <v>45700</v>
      </c>
      <c r="F2815" s="14" t="s">
        <v>6741</v>
      </c>
      <c r="G2815" s="14">
        <v>892386</v>
      </c>
      <c r="H2815" s="14" t="s">
        <v>6742</v>
      </c>
      <c r="I2815" s="15">
        <v>1000</v>
      </c>
      <c r="J2815" s="77">
        <v>2</v>
      </c>
      <c r="K2815" s="92"/>
    </row>
    <row r="2816" spans="1:11" ht="12.5" x14ac:dyDescent="0.25">
      <c r="A2816" s="14" t="s">
        <v>1505</v>
      </c>
      <c r="B2816" s="14" t="s">
        <v>6739</v>
      </c>
      <c r="C2816" s="14" t="s">
        <v>3619</v>
      </c>
      <c r="D2816" s="16">
        <v>45664</v>
      </c>
      <c r="E2816" s="16">
        <v>45700</v>
      </c>
      <c r="F2816" s="14" t="s">
        <v>6743</v>
      </c>
      <c r="G2816" s="14" t="s">
        <v>6663</v>
      </c>
      <c r="H2816" s="14" t="s">
        <v>5374</v>
      </c>
      <c r="I2816" s="15">
        <v>124.2</v>
      </c>
      <c r="J2816" s="77">
        <v>2</v>
      </c>
      <c r="K2816" s="92"/>
    </row>
    <row r="2817" spans="1:11" ht="12.5" x14ac:dyDescent="0.25">
      <c r="A2817" s="14" t="s">
        <v>1505</v>
      </c>
      <c r="B2817" s="14" t="s">
        <v>6739</v>
      </c>
      <c r="C2817" s="14" t="s">
        <v>6744</v>
      </c>
      <c r="D2817" s="16">
        <v>45691</v>
      </c>
      <c r="E2817" s="16">
        <v>45700</v>
      </c>
      <c r="F2817" s="14" t="s">
        <v>6741</v>
      </c>
      <c r="G2817" s="14">
        <v>892386</v>
      </c>
      <c r="H2817" s="14" t="s">
        <v>6742</v>
      </c>
      <c r="I2817" s="15">
        <v>500</v>
      </c>
      <c r="J2817" s="77">
        <v>2</v>
      </c>
      <c r="K2817" s="92"/>
    </row>
    <row r="2818" spans="1:11" ht="12.5" x14ac:dyDescent="0.25">
      <c r="A2818" s="14" t="s">
        <v>1505</v>
      </c>
      <c r="B2818" s="14" t="s">
        <v>6739</v>
      </c>
      <c r="C2818" s="14" t="s">
        <v>6745</v>
      </c>
      <c r="D2818" s="16">
        <v>45850</v>
      </c>
      <c r="E2818" s="16">
        <v>45777</v>
      </c>
      <c r="F2818" s="14" t="s">
        <v>6746</v>
      </c>
      <c r="G2818" s="14">
        <v>892386</v>
      </c>
      <c r="H2818" s="14" t="s">
        <v>3454</v>
      </c>
      <c r="I2818" s="15">
        <v>1500</v>
      </c>
      <c r="J2818" s="77">
        <v>2</v>
      </c>
      <c r="K2818" s="92"/>
    </row>
    <row r="2819" spans="1:11" ht="20" x14ac:dyDescent="0.25">
      <c r="A2819" s="14" t="s">
        <v>1505</v>
      </c>
      <c r="B2819" s="14" t="s">
        <v>6739</v>
      </c>
      <c r="C2819" s="14" t="s">
        <v>3619</v>
      </c>
      <c r="D2819" s="16">
        <v>45932</v>
      </c>
      <c r="E2819" s="16">
        <v>45777</v>
      </c>
      <c r="F2819" s="14" t="s">
        <v>6747</v>
      </c>
      <c r="G2819" s="14">
        <v>1</v>
      </c>
      <c r="H2819" s="14" t="s">
        <v>5374</v>
      </c>
      <c r="I2819" s="15">
        <v>141.44999999999999</v>
      </c>
      <c r="J2819" s="77">
        <v>2</v>
      </c>
      <c r="K2819" s="92"/>
    </row>
    <row r="2820" spans="1:11" ht="20" x14ac:dyDescent="0.25">
      <c r="A2820" s="14" t="s">
        <v>1505</v>
      </c>
      <c r="B2820" s="14" t="s">
        <v>6739</v>
      </c>
      <c r="C2820" s="14" t="s">
        <v>6748</v>
      </c>
      <c r="D2820" s="16">
        <v>45931</v>
      </c>
      <c r="E2820" s="16">
        <v>45777</v>
      </c>
      <c r="F2820" s="14" t="s">
        <v>6749</v>
      </c>
      <c r="G2820" s="14">
        <v>48325490</v>
      </c>
      <c r="H2820" s="14" t="s">
        <v>6750</v>
      </c>
      <c r="I2820" s="15">
        <v>108.55</v>
      </c>
      <c r="J2820" s="77">
        <v>2</v>
      </c>
      <c r="K2820" s="92"/>
    </row>
    <row r="2821" spans="1:11" ht="20" x14ac:dyDescent="0.25">
      <c r="A2821" s="14" t="s">
        <v>1505</v>
      </c>
      <c r="B2821" s="14"/>
      <c r="C2821" s="14"/>
      <c r="D2821" s="16"/>
      <c r="E2821" s="16"/>
      <c r="F2821" s="14" t="s">
        <v>6751</v>
      </c>
      <c r="G2821" s="14" t="s">
        <v>5430</v>
      </c>
      <c r="H2821" s="14" t="s">
        <v>5431</v>
      </c>
      <c r="I2821" s="15"/>
      <c r="J2821" s="77">
        <v>2</v>
      </c>
      <c r="K2821" s="92"/>
    </row>
    <row r="2822" spans="1:11" ht="20" x14ac:dyDescent="0.25">
      <c r="A2822" s="14" t="s">
        <v>1505</v>
      </c>
      <c r="B2822" s="14" t="s">
        <v>6752</v>
      </c>
      <c r="C2822" s="14" t="s">
        <v>6753</v>
      </c>
      <c r="D2822" s="16">
        <v>45687</v>
      </c>
      <c r="E2822" s="16">
        <v>45771</v>
      </c>
      <c r="F2822" s="14" t="s">
        <v>6754</v>
      </c>
      <c r="G2822" s="14">
        <v>36430757</v>
      </c>
      <c r="H2822" s="14" t="s">
        <v>6755</v>
      </c>
      <c r="I2822" s="15">
        <v>480</v>
      </c>
      <c r="J2822" s="77">
        <v>2</v>
      </c>
      <c r="K2822" s="92"/>
    </row>
    <row r="2823" spans="1:11" ht="12.5" x14ac:dyDescent="0.25">
      <c r="A2823" s="14" t="s">
        <v>1505</v>
      </c>
      <c r="B2823" s="14" t="s">
        <v>6752</v>
      </c>
      <c r="C2823" s="14" t="s">
        <v>6756</v>
      </c>
      <c r="D2823" s="16">
        <v>45685</v>
      </c>
      <c r="E2823" s="16">
        <v>45771</v>
      </c>
      <c r="F2823" s="14" t="s">
        <v>6757</v>
      </c>
      <c r="G2823" s="14">
        <v>48115860</v>
      </c>
      <c r="H2823" s="14" t="s">
        <v>6758</v>
      </c>
      <c r="I2823" s="15">
        <v>95.92</v>
      </c>
      <c r="J2823" s="77">
        <v>2</v>
      </c>
      <c r="K2823" s="92"/>
    </row>
    <row r="2824" spans="1:11" ht="12.5" x14ac:dyDescent="0.25">
      <c r="A2824" s="14" t="s">
        <v>1505</v>
      </c>
      <c r="B2824" s="14" t="s">
        <v>6752</v>
      </c>
      <c r="C2824" s="14" t="s">
        <v>6759</v>
      </c>
      <c r="D2824" s="16">
        <v>45687</v>
      </c>
      <c r="E2824" s="16">
        <v>45771</v>
      </c>
      <c r="F2824" s="14" t="s">
        <v>6760</v>
      </c>
      <c r="G2824" s="14">
        <v>0</v>
      </c>
      <c r="H2824" s="14" t="s">
        <v>4277</v>
      </c>
      <c r="I2824" s="15">
        <v>206.41</v>
      </c>
      <c r="J2824" s="77">
        <v>2</v>
      </c>
      <c r="K2824" s="92"/>
    </row>
    <row r="2825" spans="1:11" ht="20" x14ac:dyDescent="0.25">
      <c r="A2825" s="14" t="s">
        <v>1505</v>
      </c>
      <c r="B2825" s="14" t="s">
        <v>6752</v>
      </c>
      <c r="C2825" s="14" t="s">
        <v>6761</v>
      </c>
      <c r="D2825" s="16">
        <v>45705</v>
      </c>
      <c r="E2825" s="16">
        <v>45771</v>
      </c>
      <c r="F2825" s="14" t="s">
        <v>6762</v>
      </c>
      <c r="G2825" s="14">
        <v>0</v>
      </c>
      <c r="H2825" s="14" t="s">
        <v>6763</v>
      </c>
      <c r="I2825" s="15">
        <v>75</v>
      </c>
      <c r="J2825" s="77">
        <v>2</v>
      </c>
      <c r="K2825" s="92"/>
    </row>
    <row r="2826" spans="1:11" ht="20" x14ac:dyDescent="0.25">
      <c r="A2826" s="14" t="s">
        <v>1505</v>
      </c>
      <c r="B2826" s="14" t="s">
        <v>6752</v>
      </c>
      <c r="C2826" s="14" t="s">
        <v>6764</v>
      </c>
      <c r="D2826" s="16">
        <v>45704</v>
      </c>
      <c r="E2826" s="16">
        <v>45771</v>
      </c>
      <c r="F2826" s="14" t="s">
        <v>6765</v>
      </c>
      <c r="G2826" s="14" t="s">
        <v>6766</v>
      </c>
      <c r="H2826" s="14" t="s">
        <v>6767</v>
      </c>
      <c r="I2826" s="15">
        <v>210</v>
      </c>
      <c r="J2826" s="77">
        <v>2</v>
      </c>
      <c r="K2826" s="92"/>
    </row>
    <row r="2827" spans="1:11" ht="20" x14ac:dyDescent="0.25">
      <c r="A2827" s="14" t="s">
        <v>1505</v>
      </c>
      <c r="B2827" s="14" t="s">
        <v>6752</v>
      </c>
      <c r="C2827" s="14" t="s">
        <v>6768</v>
      </c>
      <c r="D2827" s="16">
        <v>45706</v>
      </c>
      <c r="E2827" s="16">
        <v>45771</v>
      </c>
      <c r="F2827" s="14" t="s">
        <v>6769</v>
      </c>
      <c r="G2827" s="14" t="s">
        <v>6766</v>
      </c>
      <c r="H2827" s="14" t="s">
        <v>6767</v>
      </c>
      <c r="I2827" s="15">
        <v>105</v>
      </c>
      <c r="J2827" s="77">
        <v>2</v>
      </c>
      <c r="K2827" s="92"/>
    </row>
    <row r="2828" spans="1:11" ht="20" x14ac:dyDescent="0.25">
      <c r="A2828" s="14" t="s">
        <v>1505</v>
      </c>
      <c r="B2828" s="14" t="s">
        <v>6752</v>
      </c>
      <c r="C2828" s="14" t="s">
        <v>6770</v>
      </c>
      <c r="D2828" s="16">
        <v>45707</v>
      </c>
      <c r="E2828" s="16">
        <v>45771</v>
      </c>
      <c r="F2828" s="14" t="s">
        <v>6771</v>
      </c>
      <c r="G2828" s="14" t="s">
        <v>6766</v>
      </c>
      <c r="H2828" s="14" t="s">
        <v>6767</v>
      </c>
      <c r="I2828" s="15">
        <v>105</v>
      </c>
      <c r="J2828" s="77">
        <v>2</v>
      </c>
      <c r="K2828" s="92"/>
    </row>
    <row r="2829" spans="1:11" ht="20" x14ac:dyDescent="0.25">
      <c r="A2829" s="14" t="s">
        <v>1505</v>
      </c>
      <c r="B2829" s="14" t="s">
        <v>6752</v>
      </c>
      <c r="C2829" s="14" t="s">
        <v>6770</v>
      </c>
      <c r="D2829" s="16">
        <v>45708</v>
      </c>
      <c r="E2829" s="16">
        <v>45771</v>
      </c>
      <c r="F2829" s="14" t="s">
        <v>6772</v>
      </c>
      <c r="G2829" s="14" t="s">
        <v>6766</v>
      </c>
      <c r="H2829" s="14" t="s">
        <v>6767</v>
      </c>
      <c r="I2829" s="15">
        <v>105</v>
      </c>
      <c r="J2829" s="77">
        <v>2</v>
      </c>
      <c r="K2829" s="92"/>
    </row>
    <row r="2830" spans="1:11" ht="12.5" x14ac:dyDescent="0.25">
      <c r="A2830" s="14" t="s">
        <v>1505</v>
      </c>
      <c r="B2830" s="14" t="s">
        <v>6752</v>
      </c>
      <c r="C2830" s="14" t="s">
        <v>6773</v>
      </c>
      <c r="D2830" s="16">
        <v>45716</v>
      </c>
      <c r="E2830" s="16">
        <v>45771</v>
      </c>
      <c r="F2830" s="14" t="s">
        <v>6760</v>
      </c>
      <c r="G2830" s="14">
        <v>14419963</v>
      </c>
      <c r="H2830" s="14" t="s">
        <v>4277</v>
      </c>
      <c r="I2830" s="15">
        <v>255.45</v>
      </c>
      <c r="J2830" s="77">
        <v>2</v>
      </c>
      <c r="K2830" s="92"/>
    </row>
    <row r="2831" spans="1:11" ht="12.5" x14ac:dyDescent="0.25">
      <c r="A2831" s="14" t="s">
        <v>1505</v>
      </c>
      <c r="B2831" s="14" t="s">
        <v>6752</v>
      </c>
      <c r="C2831" s="14" t="s">
        <v>3821</v>
      </c>
      <c r="D2831" s="16">
        <v>45733</v>
      </c>
      <c r="E2831" s="16">
        <v>45771</v>
      </c>
      <c r="F2831" s="14" t="s">
        <v>6774</v>
      </c>
      <c r="G2831" s="14">
        <v>51768640</v>
      </c>
      <c r="H2831" s="14" t="s">
        <v>6775</v>
      </c>
      <c r="I2831" s="15">
        <v>380</v>
      </c>
      <c r="J2831" s="77">
        <v>2</v>
      </c>
      <c r="K2831" s="92"/>
    </row>
    <row r="2832" spans="1:11" ht="20" x14ac:dyDescent="0.25">
      <c r="A2832" s="14" t="s">
        <v>1505</v>
      </c>
      <c r="B2832" s="14"/>
      <c r="C2832" s="14"/>
      <c r="D2832" s="16"/>
      <c r="E2832" s="16"/>
      <c r="F2832" s="14" t="s">
        <v>6776</v>
      </c>
      <c r="G2832" s="14" t="s">
        <v>5489</v>
      </c>
      <c r="H2832" s="14" t="s">
        <v>5490</v>
      </c>
      <c r="I2832" s="15"/>
      <c r="J2832" s="77">
        <v>2</v>
      </c>
      <c r="K2832" s="92"/>
    </row>
    <row r="2833" spans="1:11" ht="20" x14ac:dyDescent="0.25">
      <c r="A2833" s="14" t="s">
        <v>1505</v>
      </c>
      <c r="B2833" s="14" t="s">
        <v>6777</v>
      </c>
      <c r="C2833" s="14" t="s">
        <v>4979</v>
      </c>
      <c r="D2833" s="16">
        <v>45663</v>
      </c>
      <c r="E2833" s="16">
        <v>45705</v>
      </c>
      <c r="F2833" s="14" t="s">
        <v>6778</v>
      </c>
      <c r="G2833" s="14">
        <v>1111111</v>
      </c>
      <c r="H2833" s="14" t="s">
        <v>5490</v>
      </c>
      <c r="I2833" s="15">
        <v>59.68</v>
      </c>
      <c r="J2833" s="77">
        <v>2</v>
      </c>
      <c r="K2833" s="92"/>
    </row>
    <row r="2834" spans="1:11" ht="20" x14ac:dyDescent="0.25">
      <c r="A2834" s="14" t="s">
        <v>1505</v>
      </c>
      <c r="B2834" s="14" t="s">
        <v>6777</v>
      </c>
      <c r="C2834" s="14" t="s">
        <v>6779</v>
      </c>
      <c r="D2834" s="16">
        <v>45663</v>
      </c>
      <c r="E2834" s="16">
        <v>45705</v>
      </c>
      <c r="F2834" s="14" t="s">
        <v>6780</v>
      </c>
      <c r="G2834" s="14">
        <v>35880899</v>
      </c>
      <c r="H2834" s="14" t="s">
        <v>6781</v>
      </c>
      <c r="I2834" s="15">
        <v>246</v>
      </c>
      <c r="J2834" s="77">
        <v>2</v>
      </c>
      <c r="K2834" s="92"/>
    </row>
    <row r="2835" spans="1:11" ht="20" x14ac:dyDescent="0.25">
      <c r="A2835" s="14" t="s">
        <v>1505</v>
      </c>
      <c r="B2835" s="14" t="s">
        <v>6777</v>
      </c>
      <c r="C2835" s="14" t="s">
        <v>4982</v>
      </c>
      <c r="D2835" s="16">
        <v>45664</v>
      </c>
      <c r="E2835" s="16">
        <v>45705</v>
      </c>
      <c r="F2835" s="14" t="s">
        <v>6782</v>
      </c>
      <c r="G2835" s="14">
        <v>1111111</v>
      </c>
      <c r="H2835" s="14" t="s">
        <v>5490</v>
      </c>
      <c r="I2835" s="15">
        <v>26.57</v>
      </c>
      <c r="J2835" s="77">
        <v>2</v>
      </c>
      <c r="K2835" s="92"/>
    </row>
    <row r="2836" spans="1:11" ht="12.5" x14ac:dyDescent="0.25">
      <c r="A2836" s="14" t="s">
        <v>1505</v>
      </c>
      <c r="B2836" s="14" t="s">
        <v>6777</v>
      </c>
      <c r="C2836" s="14" t="s">
        <v>6783</v>
      </c>
      <c r="D2836" s="16">
        <v>45664</v>
      </c>
      <c r="E2836" s="16">
        <v>45705</v>
      </c>
      <c r="F2836" s="14" t="s">
        <v>6784</v>
      </c>
      <c r="G2836" s="14">
        <v>51082314</v>
      </c>
      <c r="H2836" s="14" t="s">
        <v>6785</v>
      </c>
      <c r="I2836" s="15">
        <v>52.5</v>
      </c>
      <c r="J2836" s="77">
        <v>2</v>
      </c>
      <c r="K2836" s="92"/>
    </row>
    <row r="2837" spans="1:11" ht="20" x14ac:dyDescent="0.25">
      <c r="A2837" s="14" t="s">
        <v>1505</v>
      </c>
      <c r="B2837" s="14" t="s">
        <v>6777</v>
      </c>
      <c r="C2837" s="14" t="s">
        <v>4984</v>
      </c>
      <c r="D2837" s="16">
        <v>45668</v>
      </c>
      <c r="E2837" s="16">
        <v>45705</v>
      </c>
      <c r="F2837" s="14" t="s">
        <v>6786</v>
      </c>
      <c r="G2837" s="14">
        <v>1111111</v>
      </c>
      <c r="H2837" s="14" t="s">
        <v>5490</v>
      </c>
      <c r="I2837" s="15">
        <v>59.68</v>
      </c>
      <c r="J2837" s="77">
        <v>2</v>
      </c>
      <c r="K2837" s="92"/>
    </row>
    <row r="2838" spans="1:11" ht="20" x14ac:dyDescent="0.25">
      <c r="A2838" s="14" t="s">
        <v>1505</v>
      </c>
      <c r="B2838" s="14" t="s">
        <v>6777</v>
      </c>
      <c r="C2838" s="14" t="s">
        <v>4986</v>
      </c>
      <c r="D2838" s="16">
        <v>45671</v>
      </c>
      <c r="E2838" s="16">
        <v>45705</v>
      </c>
      <c r="F2838" s="14" t="s">
        <v>6787</v>
      </c>
      <c r="G2838" s="14">
        <v>1111111</v>
      </c>
      <c r="H2838" s="14" t="s">
        <v>5490</v>
      </c>
      <c r="I2838" s="15">
        <v>59.68</v>
      </c>
      <c r="J2838" s="77">
        <v>2</v>
      </c>
      <c r="K2838" s="92"/>
    </row>
    <row r="2839" spans="1:11" ht="20" x14ac:dyDescent="0.25">
      <c r="A2839" s="14" t="s">
        <v>1505</v>
      </c>
      <c r="B2839" s="14" t="s">
        <v>6777</v>
      </c>
      <c r="C2839" s="14" t="s">
        <v>6788</v>
      </c>
      <c r="D2839" s="16">
        <v>45675</v>
      </c>
      <c r="E2839" s="16">
        <v>45705</v>
      </c>
      <c r="F2839" s="14" t="s">
        <v>6789</v>
      </c>
      <c r="G2839" s="14">
        <v>1111111</v>
      </c>
      <c r="H2839" s="14" t="s">
        <v>5490</v>
      </c>
      <c r="I2839" s="15">
        <v>57.62</v>
      </c>
      <c r="J2839" s="77">
        <v>2</v>
      </c>
      <c r="K2839" s="92"/>
    </row>
    <row r="2840" spans="1:11" ht="12.5" x14ac:dyDescent="0.25">
      <c r="A2840" s="14" t="s">
        <v>1505</v>
      </c>
      <c r="B2840" s="14" t="s">
        <v>6777</v>
      </c>
      <c r="C2840" s="14" t="s">
        <v>3466</v>
      </c>
      <c r="D2840" s="16">
        <v>45677</v>
      </c>
      <c r="E2840" s="16">
        <v>45705</v>
      </c>
      <c r="F2840" s="14" t="s">
        <v>6790</v>
      </c>
      <c r="G2840" s="14">
        <v>55915540</v>
      </c>
      <c r="H2840" s="14" t="s">
        <v>6791</v>
      </c>
      <c r="I2840" s="15">
        <v>120</v>
      </c>
      <c r="J2840" s="77">
        <v>2</v>
      </c>
      <c r="K2840" s="92"/>
    </row>
    <row r="2841" spans="1:11" ht="12.5" x14ac:dyDescent="0.25">
      <c r="A2841" s="14" t="s">
        <v>1505</v>
      </c>
      <c r="B2841" s="14" t="s">
        <v>6777</v>
      </c>
      <c r="C2841" s="14" t="s">
        <v>6792</v>
      </c>
      <c r="D2841" s="16">
        <v>45679</v>
      </c>
      <c r="E2841" s="16">
        <v>45705</v>
      </c>
      <c r="F2841" s="14" t="s">
        <v>6793</v>
      </c>
      <c r="G2841" s="14">
        <v>36537092</v>
      </c>
      <c r="H2841" s="14" t="s">
        <v>6088</v>
      </c>
      <c r="I2841" s="15">
        <v>105.9</v>
      </c>
      <c r="J2841" s="77">
        <v>2</v>
      </c>
      <c r="K2841" s="92"/>
    </row>
    <row r="2842" spans="1:11" ht="20" x14ac:dyDescent="0.25">
      <c r="A2842" s="14" t="s">
        <v>1505</v>
      </c>
      <c r="B2842" s="14" t="s">
        <v>6777</v>
      </c>
      <c r="C2842" s="14" t="s">
        <v>6794</v>
      </c>
      <c r="D2842" s="16">
        <v>45680</v>
      </c>
      <c r="E2842" s="16">
        <v>45705</v>
      </c>
      <c r="F2842" s="14" t="s">
        <v>6795</v>
      </c>
      <c r="G2842" s="14">
        <v>1111111</v>
      </c>
      <c r="H2842" s="14" t="s">
        <v>5490</v>
      </c>
      <c r="I2842" s="15">
        <v>59.68</v>
      </c>
      <c r="J2842" s="77">
        <v>2</v>
      </c>
      <c r="K2842" s="92"/>
    </row>
    <row r="2843" spans="1:11" ht="20" x14ac:dyDescent="0.25">
      <c r="A2843" s="14" t="s">
        <v>1505</v>
      </c>
      <c r="B2843" s="14" t="s">
        <v>6777</v>
      </c>
      <c r="C2843" s="14" t="s">
        <v>6796</v>
      </c>
      <c r="D2843" s="16">
        <v>45682</v>
      </c>
      <c r="E2843" s="16">
        <v>45705</v>
      </c>
      <c r="F2843" s="14" t="s">
        <v>6797</v>
      </c>
      <c r="G2843" s="14">
        <v>1111111</v>
      </c>
      <c r="H2843" s="14" t="s">
        <v>5490</v>
      </c>
      <c r="I2843" s="15">
        <v>59.68</v>
      </c>
      <c r="J2843" s="77">
        <v>2</v>
      </c>
      <c r="K2843" s="92"/>
    </row>
    <row r="2844" spans="1:11" ht="20" x14ac:dyDescent="0.25">
      <c r="A2844" s="14" t="s">
        <v>1505</v>
      </c>
      <c r="B2844" s="14" t="s">
        <v>6777</v>
      </c>
      <c r="C2844" s="14" t="s">
        <v>6798</v>
      </c>
      <c r="D2844" s="16">
        <v>45684</v>
      </c>
      <c r="E2844" s="16">
        <v>45705</v>
      </c>
      <c r="F2844" s="14" t="s">
        <v>6799</v>
      </c>
      <c r="G2844" s="14">
        <v>1111111</v>
      </c>
      <c r="H2844" s="14" t="s">
        <v>5490</v>
      </c>
      <c r="I2844" s="15">
        <v>26.57</v>
      </c>
      <c r="J2844" s="77">
        <v>2</v>
      </c>
      <c r="K2844" s="92"/>
    </row>
    <row r="2845" spans="1:11" ht="12.5" x14ac:dyDescent="0.25">
      <c r="A2845" s="14" t="s">
        <v>1505</v>
      </c>
      <c r="B2845" s="14" t="s">
        <v>6777</v>
      </c>
      <c r="C2845" s="14" t="s">
        <v>6800</v>
      </c>
      <c r="D2845" s="16">
        <v>45684</v>
      </c>
      <c r="E2845" s="16">
        <v>45705</v>
      </c>
      <c r="F2845" s="14" t="s">
        <v>6784</v>
      </c>
      <c r="G2845" s="14">
        <v>51082314</v>
      </c>
      <c r="H2845" s="14" t="s">
        <v>6785</v>
      </c>
      <c r="I2845" s="15">
        <v>52.5</v>
      </c>
      <c r="J2845" s="77">
        <v>2</v>
      </c>
      <c r="K2845" s="92"/>
    </row>
    <row r="2846" spans="1:11" ht="20" x14ac:dyDescent="0.25">
      <c r="A2846" s="14" t="s">
        <v>1505</v>
      </c>
      <c r="B2846" s="14" t="s">
        <v>6777</v>
      </c>
      <c r="C2846" s="14" t="s">
        <v>6801</v>
      </c>
      <c r="D2846" s="16">
        <v>45686</v>
      </c>
      <c r="E2846" s="16">
        <v>45705</v>
      </c>
      <c r="F2846" s="14" t="s">
        <v>6802</v>
      </c>
      <c r="G2846" s="14">
        <v>1111111</v>
      </c>
      <c r="H2846" s="14" t="s">
        <v>5490</v>
      </c>
      <c r="I2846" s="15">
        <v>59.68</v>
      </c>
      <c r="J2846" s="77">
        <v>2</v>
      </c>
      <c r="K2846" s="92"/>
    </row>
    <row r="2847" spans="1:11" ht="20" x14ac:dyDescent="0.25">
      <c r="A2847" s="14" t="s">
        <v>1505</v>
      </c>
      <c r="B2847" s="14" t="s">
        <v>6777</v>
      </c>
      <c r="C2847" s="14" t="s">
        <v>6803</v>
      </c>
      <c r="D2847" s="16">
        <v>45689</v>
      </c>
      <c r="E2847" s="16">
        <v>45705</v>
      </c>
      <c r="F2847" s="14" t="s">
        <v>6804</v>
      </c>
      <c r="G2847" s="14">
        <v>37951343</v>
      </c>
      <c r="H2847" s="14" t="s">
        <v>6805</v>
      </c>
      <c r="I2847" s="15">
        <v>30</v>
      </c>
      <c r="J2847" s="77">
        <v>2</v>
      </c>
      <c r="K2847" s="92"/>
    </row>
    <row r="2848" spans="1:11" ht="20" x14ac:dyDescent="0.25">
      <c r="A2848" s="14" t="s">
        <v>1505</v>
      </c>
      <c r="B2848" s="14" t="s">
        <v>6777</v>
      </c>
      <c r="C2848" s="14" t="s">
        <v>6806</v>
      </c>
      <c r="D2848" s="16">
        <v>45689</v>
      </c>
      <c r="E2848" s="16">
        <v>45705</v>
      </c>
      <c r="F2848" s="14" t="s">
        <v>6807</v>
      </c>
      <c r="G2848" s="14">
        <v>1111111</v>
      </c>
      <c r="H2848" s="14" t="s">
        <v>5490</v>
      </c>
      <c r="I2848" s="15">
        <v>42.09</v>
      </c>
      <c r="J2848" s="77">
        <v>2</v>
      </c>
      <c r="K2848" s="92"/>
    </row>
    <row r="2849" spans="1:11" ht="20" x14ac:dyDescent="0.25">
      <c r="A2849" s="14" t="s">
        <v>1505</v>
      </c>
      <c r="B2849" s="14" t="s">
        <v>6777</v>
      </c>
      <c r="C2849" s="14" t="s">
        <v>6808</v>
      </c>
      <c r="D2849" s="16">
        <v>45690</v>
      </c>
      <c r="E2849" s="16">
        <v>45705</v>
      </c>
      <c r="F2849" s="14" t="s">
        <v>6809</v>
      </c>
      <c r="G2849" s="14">
        <v>1111111</v>
      </c>
      <c r="H2849" s="14" t="s">
        <v>5490</v>
      </c>
      <c r="I2849" s="15">
        <v>42.09</v>
      </c>
      <c r="J2849" s="77">
        <v>2</v>
      </c>
      <c r="K2849" s="92"/>
    </row>
    <row r="2850" spans="1:11" ht="20" x14ac:dyDescent="0.25">
      <c r="A2850" s="14" t="s">
        <v>1505</v>
      </c>
      <c r="B2850" s="14" t="s">
        <v>6777</v>
      </c>
      <c r="C2850" s="14" t="s">
        <v>6810</v>
      </c>
      <c r="D2850" s="16">
        <v>45691</v>
      </c>
      <c r="E2850" s="16">
        <v>45705</v>
      </c>
      <c r="F2850" s="14" t="s">
        <v>6811</v>
      </c>
      <c r="G2850" s="14">
        <v>1111111</v>
      </c>
      <c r="H2850" s="14" t="s">
        <v>5490</v>
      </c>
      <c r="I2850" s="15">
        <v>42.09</v>
      </c>
      <c r="J2850" s="77">
        <v>2</v>
      </c>
      <c r="K2850" s="92"/>
    </row>
    <row r="2851" spans="1:11" ht="20" x14ac:dyDescent="0.25">
      <c r="A2851" s="14" t="s">
        <v>1505</v>
      </c>
      <c r="B2851" s="14" t="s">
        <v>6777</v>
      </c>
      <c r="C2851" s="14" t="s">
        <v>6812</v>
      </c>
      <c r="D2851" s="16">
        <v>45693</v>
      </c>
      <c r="E2851" s="16">
        <v>45705</v>
      </c>
      <c r="F2851" s="14" t="s">
        <v>6813</v>
      </c>
      <c r="G2851" s="14">
        <v>1111111</v>
      </c>
      <c r="H2851" s="14" t="s">
        <v>5490</v>
      </c>
      <c r="I2851" s="15">
        <v>59.68</v>
      </c>
      <c r="J2851" s="77">
        <v>2</v>
      </c>
      <c r="K2851" s="92"/>
    </row>
    <row r="2852" spans="1:11" ht="20" x14ac:dyDescent="0.25">
      <c r="A2852" s="14" t="s">
        <v>1505</v>
      </c>
      <c r="B2852" s="14" t="s">
        <v>6777</v>
      </c>
      <c r="C2852" s="14" t="s">
        <v>6814</v>
      </c>
      <c r="D2852" s="16">
        <v>45696</v>
      </c>
      <c r="E2852" s="16">
        <v>45705</v>
      </c>
      <c r="F2852" s="14" t="s">
        <v>6815</v>
      </c>
      <c r="G2852" s="14">
        <v>1111111</v>
      </c>
      <c r="H2852" s="14" t="s">
        <v>5490</v>
      </c>
      <c r="I2852" s="15">
        <v>59.68</v>
      </c>
      <c r="J2852" s="77">
        <v>2</v>
      </c>
      <c r="K2852" s="92"/>
    </row>
    <row r="2853" spans="1:11" ht="12.5" x14ac:dyDescent="0.25">
      <c r="A2853" s="14" t="s">
        <v>1505</v>
      </c>
      <c r="B2853" s="14" t="s">
        <v>6777</v>
      </c>
      <c r="C2853" s="14" t="s">
        <v>6816</v>
      </c>
      <c r="D2853" s="16">
        <v>45697</v>
      </c>
      <c r="E2853" s="16">
        <v>45705</v>
      </c>
      <c r="F2853" s="14" t="s">
        <v>6784</v>
      </c>
      <c r="G2853" s="14">
        <v>51082314</v>
      </c>
      <c r="H2853" s="14" t="s">
        <v>6785</v>
      </c>
      <c r="I2853" s="15">
        <v>35</v>
      </c>
      <c r="J2853" s="77">
        <v>2</v>
      </c>
      <c r="K2853" s="92"/>
    </row>
    <row r="2854" spans="1:11" ht="20" x14ac:dyDescent="0.25">
      <c r="A2854" s="14" t="s">
        <v>1505</v>
      </c>
      <c r="B2854" s="14" t="s">
        <v>6777</v>
      </c>
      <c r="C2854" s="14" t="s">
        <v>6817</v>
      </c>
      <c r="D2854" s="16">
        <v>45697</v>
      </c>
      <c r="E2854" s="16">
        <v>45705</v>
      </c>
      <c r="F2854" s="14" t="s">
        <v>6818</v>
      </c>
      <c r="G2854" s="14">
        <v>1111111</v>
      </c>
      <c r="H2854" s="14" t="s">
        <v>5490</v>
      </c>
      <c r="I2854" s="15">
        <v>26.57</v>
      </c>
      <c r="J2854" s="77">
        <v>2</v>
      </c>
      <c r="K2854" s="92"/>
    </row>
    <row r="2855" spans="1:11" ht="12.5" x14ac:dyDescent="0.25">
      <c r="A2855" s="14" t="s">
        <v>1505</v>
      </c>
      <c r="B2855" s="14" t="s">
        <v>6777</v>
      </c>
      <c r="C2855" s="14" t="s">
        <v>6819</v>
      </c>
      <c r="D2855" s="16">
        <v>45698</v>
      </c>
      <c r="E2855" s="16">
        <v>45705</v>
      </c>
      <c r="F2855" s="14" t="s">
        <v>6784</v>
      </c>
      <c r="G2855" s="14">
        <v>51082314</v>
      </c>
      <c r="H2855" s="14" t="s">
        <v>6785</v>
      </c>
      <c r="I2855" s="15">
        <v>52.5</v>
      </c>
      <c r="J2855" s="77">
        <v>2</v>
      </c>
      <c r="K2855" s="92"/>
    </row>
    <row r="2856" spans="1:11" ht="20" x14ac:dyDescent="0.25">
      <c r="A2856" s="14" t="s">
        <v>1505</v>
      </c>
      <c r="B2856" s="14" t="s">
        <v>6777</v>
      </c>
      <c r="C2856" s="14" t="s">
        <v>6820</v>
      </c>
      <c r="D2856" s="16">
        <v>45698</v>
      </c>
      <c r="E2856" s="16">
        <v>45705</v>
      </c>
      <c r="F2856" s="14" t="s">
        <v>6821</v>
      </c>
      <c r="G2856" s="14">
        <v>1111111</v>
      </c>
      <c r="H2856" s="14" t="s">
        <v>5490</v>
      </c>
      <c r="I2856" s="15">
        <v>26.57</v>
      </c>
      <c r="J2856" s="77">
        <v>2</v>
      </c>
      <c r="K2856" s="92"/>
    </row>
    <row r="2857" spans="1:11" ht="12.5" x14ac:dyDescent="0.25">
      <c r="A2857" s="14" t="s">
        <v>1505</v>
      </c>
      <c r="B2857" s="14" t="s">
        <v>6777</v>
      </c>
      <c r="C2857" s="14" t="s">
        <v>6822</v>
      </c>
      <c r="D2857" s="16">
        <v>45700</v>
      </c>
      <c r="E2857" s="16">
        <v>45705</v>
      </c>
      <c r="F2857" s="14" t="s">
        <v>6823</v>
      </c>
      <c r="G2857" s="14">
        <v>51082314</v>
      </c>
      <c r="H2857" s="14" t="s">
        <v>6785</v>
      </c>
      <c r="I2857" s="15">
        <v>287.99</v>
      </c>
      <c r="J2857" s="77">
        <v>2</v>
      </c>
      <c r="K2857" s="92"/>
    </row>
    <row r="2858" spans="1:11" ht="12.5" x14ac:dyDescent="0.25">
      <c r="A2858" s="14" t="s">
        <v>1505</v>
      </c>
      <c r="B2858" s="14" t="s">
        <v>6777</v>
      </c>
      <c r="C2858" s="14" t="s">
        <v>6822</v>
      </c>
      <c r="D2858" s="16">
        <v>45700</v>
      </c>
      <c r="E2858" s="16">
        <v>45709</v>
      </c>
      <c r="F2858" s="14" t="s">
        <v>6823</v>
      </c>
      <c r="G2858" s="14">
        <v>51082314</v>
      </c>
      <c r="H2858" s="14" t="s">
        <v>6785</v>
      </c>
      <c r="I2858" s="15">
        <v>12.01</v>
      </c>
      <c r="J2858" s="77">
        <v>2</v>
      </c>
      <c r="K2858" s="92"/>
    </row>
    <row r="2859" spans="1:11" ht="20" x14ac:dyDescent="0.25">
      <c r="A2859" s="14" t="s">
        <v>1505</v>
      </c>
      <c r="B2859" s="14" t="s">
        <v>6777</v>
      </c>
      <c r="C2859" s="14" t="s">
        <v>6824</v>
      </c>
      <c r="D2859" s="16">
        <v>45700</v>
      </c>
      <c r="E2859" s="16">
        <v>45709</v>
      </c>
      <c r="F2859" s="14" t="s">
        <v>6825</v>
      </c>
      <c r="G2859" s="14">
        <v>1111111</v>
      </c>
      <c r="H2859" s="14" t="s">
        <v>5490</v>
      </c>
      <c r="I2859" s="15">
        <v>26.57</v>
      </c>
      <c r="J2859" s="77">
        <v>2</v>
      </c>
      <c r="K2859" s="92"/>
    </row>
    <row r="2860" spans="1:11" ht="20" x14ac:dyDescent="0.25">
      <c r="A2860" s="14" t="s">
        <v>1505</v>
      </c>
      <c r="B2860" s="14" t="s">
        <v>6777</v>
      </c>
      <c r="C2860" s="14" t="s">
        <v>6826</v>
      </c>
      <c r="D2860" s="16">
        <v>45700</v>
      </c>
      <c r="E2860" s="16">
        <v>45709</v>
      </c>
      <c r="F2860" s="14" t="s">
        <v>6827</v>
      </c>
      <c r="G2860" s="14">
        <v>36293296</v>
      </c>
      <c r="H2860" s="14" t="s">
        <v>6828</v>
      </c>
      <c r="I2860" s="15">
        <v>73.61</v>
      </c>
      <c r="J2860" s="77">
        <v>2</v>
      </c>
      <c r="K2860" s="92"/>
    </row>
    <row r="2861" spans="1:11" ht="12.5" x14ac:dyDescent="0.25">
      <c r="A2861" s="14" t="s">
        <v>1505</v>
      </c>
      <c r="B2861" s="14" t="s">
        <v>6777</v>
      </c>
      <c r="C2861" s="14" t="s">
        <v>6829</v>
      </c>
      <c r="D2861" s="16">
        <v>45700</v>
      </c>
      <c r="E2861" s="16">
        <v>45709</v>
      </c>
      <c r="F2861" s="14" t="s">
        <v>6830</v>
      </c>
      <c r="G2861" s="14">
        <v>3177084</v>
      </c>
      <c r="H2861" s="14" t="s">
        <v>6831</v>
      </c>
      <c r="I2861" s="15">
        <v>41.1</v>
      </c>
      <c r="J2861" s="77">
        <v>2</v>
      </c>
      <c r="K2861" s="92"/>
    </row>
    <row r="2862" spans="1:11" ht="20" x14ac:dyDescent="0.25">
      <c r="A2862" s="14" t="s">
        <v>1505</v>
      </c>
      <c r="B2862" s="14" t="s">
        <v>6777</v>
      </c>
      <c r="C2862" s="14" t="s">
        <v>6832</v>
      </c>
      <c r="D2862" s="16">
        <v>45701</v>
      </c>
      <c r="E2862" s="16">
        <v>45709</v>
      </c>
      <c r="F2862" s="14" t="s">
        <v>6833</v>
      </c>
      <c r="G2862" s="14">
        <v>1111111</v>
      </c>
      <c r="H2862" s="14" t="s">
        <v>5490</v>
      </c>
      <c r="I2862" s="15">
        <v>59.68</v>
      </c>
      <c r="J2862" s="77">
        <v>2</v>
      </c>
      <c r="K2862" s="92"/>
    </row>
    <row r="2863" spans="1:11" ht="12.5" x14ac:dyDescent="0.25">
      <c r="A2863" s="14" t="s">
        <v>1505</v>
      </c>
      <c r="B2863" s="14" t="s">
        <v>6777</v>
      </c>
      <c r="C2863" s="14" t="s">
        <v>6834</v>
      </c>
      <c r="D2863" s="16">
        <v>45702</v>
      </c>
      <c r="E2863" s="16">
        <v>45709</v>
      </c>
      <c r="F2863" s="14" t="s">
        <v>6784</v>
      </c>
      <c r="G2863" s="14">
        <v>51082314</v>
      </c>
      <c r="H2863" s="14" t="s">
        <v>6785</v>
      </c>
      <c r="I2863" s="15">
        <v>35</v>
      </c>
      <c r="J2863" s="77">
        <v>2</v>
      </c>
      <c r="K2863" s="92"/>
    </row>
    <row r="2864" spans="1:11" ht="20" x14ac:dyDescent="0.25">
      <c r="A2864" s="14" t="s">
        <v>1505</v>
      </c>
      <c r="B2864" s="14" t="s">
        <v>6777</v>
      </c>
      <c r="C2864" s="14" t="s">
        <v>6835</v>
      </c>
      <c r="D2864" s="16">
        <v>45702</v>
      </c>
      <c r="E2864" s="16">
        <v>45709</v>
      </c>
      <c r="F2864" s="14" t="s">
        <v>6836</v>
      </c>
      <c r="G2864" s="14">
        <v>1111111</v>
      </c>
      <c r="H2864" s="14" t="s">
        <v>5490</v>
      </c>
      <c r="I2864" s="15">
        <v>26.57</v>
      </c>
      <c r="J2864" s="77">
        <v>2</v>
      </c>
      <c r="K2864" s="92"/>
    </row>
    <row r="2865" spans="1:11" ht="30" x14ac:dyDescent="0.25">
      <c r="A2865" s="14" t="s">
        <v>1505</v>
      </c>
      <c r="B2865" s="14" t="s">
        <v>6777</v>
      </c>
      <c r="C2865" s="14" t="s">
        <v>6837</v>
      </c>
      <c r="D2865" s="16">
        <v>45705</v>
      </c>
      <c r="E2865" s="16">
        <v>45709</v>
      </c>
      <c r="F2865" s="14" t="s">
        <v>6838</v>
      </c>
      <c r="G2865" s="14" t="s">
        <v>5495</v>
      </c>
      <c r="H2865" s="14" t="s">
        <v>5496</v>
      </c>
      <c r="I2865" s="15">
        <v>21.45</v>
      </c>
      <c r="J2865" s="77">
        <v>2</v>
      </c>
      <c r="K2865" s="92"/>
    </row>
    <row r="2866" spans="1:11" ht="30" x14ac:dyDescent="0.25">
      <c r="A2866" s="14" t="s">
        <v>1505</v>
      </c>
      <c r="B2866" s="14" t="s">
        <v>6777</v>
      </c>
      <c r="C2866" s="14" t="s">
        <v>6839</v>
      </c>
      <c r="D2866" s="16">
        <v>45709</v>
      </c>
      <c r="E2866" s="16">
        <v>45709</v>
      </c>
      <c r="F2866" s="14" t="s">
        <v>6840</v>
      </c>
      <c r="G2866" s="14" t="s">
        <v>5495</v>
      </c>
      <c r="H2866" s="14" t="s">
        <v>5496</v>
      </c>
      <c r="I2866" s="15">
        <v>76.8</v>
      </c>
      <c r="J2866" s="77">
        <v>2</v>
      </c>
      <c r="K2866" s="92"/>
    </row>
    <row r="2867" spans="1:11" ht="20" x14ac:dyDescent="0.25">
      <c r="A2867" s="14" t="s">
        <v>1505</v>
      </c>
      <c r="B2867" s="14" t="s">
        <v>6777</v>
      </c>
      <c r="C2867" s="14" t="s">
        <v>6841</v>
      </c>
      <c r="D2867" s="16">
        <v>45706</v>
      </c>
      <c r="E2867" s="16">
        <v>45709</v>
      </c>
      <c r="F2867" s="14" t="s">
        <v>6842</v>
      </c>
      <c r="G2867" s="14" t="s">
        <v>6843</v>
      </c>
      <c r="H2867" s="14" t="s">
        <v>6844</v>
      </c>
      <c r="I2867" s="15">
        <v>56</v>
      </c>
      <c r="J2867" s="77">
        <v>2</v>
      </c>
      <c r="K2867" s="92"/>
    </row>
    <row r="2868" spans="1:11" ht="12.5" x14ac:dyDescent="0.25">
      <c r="A2868" s="14" t="s">
        <v>1505</v>
      </c>
      <c r="B2868" s="14" t="s">
        <v>6777</v>
      </c>
      <c r="C2868" s="14" t="s">
        <v>6845</v>
      </c>
      <c r="D2868" s="16">
        <v>45712</v>
      </c>
      <c r="E2868" s="16">
        <v>45709</v>
      </c>
      <c r="F2868" s="14" t="s">
        <v>6846</v>
      </c>
      <c r="G2868" s="14">
        <v>51082314</v>
      </c>
      <c r="H2868" s="14" t="s">
        <v>6785</v>
      </c>
      <c r="I2868" s="15">
        <v>64.8</v>
      </c>
      <c r="J2868" s="77">
        <v>2</v>
      </c>
      <c r="K2868" s="92"/>
    </row>
    <row r="2869" spans="1:11" ht="12.5" x14ac:dyDescent="0.25">
      <c r="A2869" s="14" t="s">
        <v>1505</v>
      </c>
      <c r="B2869" s="14" t="s">
        <v>6777</v>
      </c>
      <c r="C2869" s="14" t="s">
        <v>6847</v>
      </c>
      <c r="D2869" s="16">
        <v>45715</v>
      </c>
      <c r="E2869" s="16">
        <v>45709</v>
      </c>
      <c r="F2869" s="14" t="s">
        <v>6790</v>
      </c>
      <c r="G2869" s="14">
        <v>55915540</v>
      </c>
      <c r="H2869" s="14" t="s">
        <v>6791</v>
      </c>
      <c r="I2869" s="15">
        <v>140</v>
      </c>
      <c r="J2869" s="77">
        <v>2</v>
      </c>
      <c r="K2869" s="92"/>
    </row>
    <row r="2870" spans="1:11" ht="20" x14ac:dyDescent="0.25">
      <c r="A2870" s="14" t="s">
        <v>1505</v>
      </c>
      <c r="B2870" s="14" t="s">
        <v>6777</v>
      </c>
      <c r="C2870" s="14" t="s">
        <v>6848</v>
      </c>
      <c r="D2870" s="16">
        <v>45712</v>
      </c>
      <c r="E2870" s="16">
        <v>45709</v>
      </c>
      <c r="F2870" s="14" t="s">
        <v>6849</v>
      </c>
      <c r="G2870" s="14">
        <v>1111111</v>
      </c>
      <c r="H2870" s="14" t="s">
        <v>5490</v>
      </c>
      <c r="I2870" s="15">
        <v>193.2</v>
      </c>
      <c r="J2870" s="77">
        <v>2</v>
      </c>
      <c r="K2870" s="92"/>
    </row>
    <row r="2871" spans="1:11" ht="20" x14ac:dyDescent="0.25">
      <c r="A2871" s="14" t="s">
        <v>1505</v>
      </c>
      <c r="B2871" s="14" t="s">
        <v>6777</v>
      </c>
      <c r="C2871" s="14" t="s">
        <v>1487</v>
      </c>
      <c r="D2871" s="16">
        <v>45712</v>
      </c>
      <c r="E2871" s="16">
        <v>45709</v>
      </c>
      <c r="F2871" s="14" t="s">
        <v>6850</v>
      </c>
      <c r="G2871" s="14">
        <v>1111111</v>
      </c>
      <c r="H2871" s="14" t="s">
        <v>6851</v>
      </c>
      <c r="I2871" s="15">
        <v>75</v>
      </c>
      <c r="J2871" s="77">
        <v>2</v>
      </c>
      <c r="K2871" s="92"/>
    </row>
    <row r="2872" spans="1:11" ht="20" x14ac:dyDescent="0.25">
      <c r="A2872" s="14" t="s">
        <v>1505</v>
      </c>
      <c r="B2872" s="14" t="s">
        <v>6777</v>
      </c>
      <c r="C2872" s="14" t="s">
        <v>6852</v>
      </c>
      <c r="D2872" s="16">
        <v>45716</v>
      </c>
      <c r="E2872" s="16">
        <v>45709</v>
      </c>
      <c r="F2872" s="14" t="s">
        <v>6853</v>
      </c>
      <c r="G2872" s="14" t="s">
        <v>6854</v>
      </c>
      <c r="H2872" s="14" t="s">
        <v>6855</v>
      </c>
      <c r="I2872" s="15">
        <v>288.79000000000002</v>
      </c>
      <c r="J2872" s="77">
        <v>2</v>
      </c>
      <c r="K2872" s="92"/>
    </row>
    <row r="2873" spans="1:11" ht="20" x14ac:dyDescent="0.25">
      <c r="A2873" s="14" t="s">
        <v>1505</v>
      </c>
      <c r="B2873" s="14" t="s">
        <v>6777</v>
      </c>
      <c r="C2873" s="14" t="s">
        <v>6856</v>
      </c>
      <c r="D2873" s="16">
        <v>45715</v>
      </c>
      <c r="E2873" s="16">
        <v>45709</v>
      </c>
      <c r="F2873" s="14" t="s">
        <v>6857</v>
      </c>
      <c r="G2873" s="14">
        <v>1111111</v>
      </c>
      <c r="H2873" s="14" t="s">
        <v>5490</v>
      </c>
      <c r="I2873" s="15">
        <v>193.2</v>
      </c>
      <c r="J2873" s="77">
        <v>2</v>
      </c>
      <c r="K2873" s="92"/>
    </row>
    <row r="2874" spans="1:11" ht="12.5" x14ac:dyDescent="0.25">
      <c r="A2874" s="14" t="s">
        <v>1505</v>
      </c>
      <c r="B2874" s="14" t="s">
        <v>6777</v>
      </c>
      <c r="C2874" s="14" t="s">
        <v>6858</v>
      </c>
      <c r="D2874" s="16">
        <v>45718</v>
      </c>
      <c r="E2874" s="16">
        <v>45709</v>
      </c>
      <c r="F2874" s="14" t="s">
        <v>6784</v>
      </c>
      <c r="G2874" s="14">
        <v>51082314</v>
      </c>
      <c r="H2874" s="14" t="s">
        <v>6785</v>
      </c>
      <c r="I2874" s="15">
        <v>52.5</v>
      </c>
      <c r="J2874" s="77">
        <v>2</v>
      </c>
      <c r="K2874" s="92"/>
    </row>
    <row r="2875" spans="1:11" ht="20" x14ac:dyDescent="0.25">
      <c r="A2875" s="14" t="s">
        <v>1505</v>
      </c>
      <c r="B2875" s="14" t="s">
        <v>6777</v>
      </c>
      <c r="C2875" s="14" t="s">
        <v>6859</v>
      </c>
      <c r="D2875" s="16">
        <v>45718</v>
      </c>
      <c r="E2875" s="16">
        <v>45709</v>
      </c>
      <c r="F2875" s="14" t="s">
        <v>6860</v>
      </c>
      <c r="G2875" s="14">
        <v>1111111</v>
      </c>
      <c r="H2875" s="14" t="s">
        <v>5490</v>
      </c>
      <c r="I2875" s="15">
        <v>26.57</v>
      </c>
      <c r="J2875" s="77">
        <v>2</v>
      </c>
      <c r="K2875" s="92"/>
    </row>
    <row r="2876" spans="1:11" ht="12.5" x14ac:dyDescent="0.25">
      <c r="A2876" s="14" t="s">
        <v>1505</v>
      </c>
      <c r="B2876" s="14" t="s">
        <v>6777</v>
      </c>
      <c r="C2876" s="14" t="s">
        <v>6861</v>
      </c>
      <c r="D2876" s="16">
        <v>45721</v>
      </c>
      <c r="E2876" s="16">
        <v>45709</v>
      </c>
      <c r="F2876" s="14" t="s">
        <v>6784</v>
      </c>
      <c r="G2876" s="14">
        <v>51082314</v>
      </c>
      <c r="H2876" s="14" t="s">
        <v>6785</v>
      </c>
      <c r="I2876" s="15">
        <v>35</v>
      </c>
      <c r="J2876" s="77">
        <v>2</v>
      </c>
      <c r="K2876" s="92"/>
    </row>
    <row r="2877" spans="1:11" ht="12.5" x14ac:dyDescent="0.25">
      <c r="A2877" s="14" t="s">
        <v>1505</v>
      </c>
      <c r="B2877" s="14" t="s">
        <v>6777</v>
      </c>
      <c r="C2877" s="14" t="s">
        <v>6862</v>
      </c>
      <c r="D2877" s="16">
        <v>45721</v>
      </c>
      <c r="E2877" s="16">
        <v>45709</v>
      </c>
      <c r="F2877" s="14" t="s">
        <v>6784</v>
      </c>
      <c r="G2877" s="14">
        <v>51082314</v>
      </c>
      <c r="H2877" s="14" t="s">
        <v>6785</v>
      </c>
      <c r="I2877" s="15">
        <v>52.5</v>
      </c>
      <c r="J2877" s="77">
        <v>2</v>
      </c>
      <c r="K2877" s="92"/>
    </row>
    <row r="2878" spans="1:11" ht="20" x14ac:dyDescent="0.25">
      <c r="A2878" s="14" t="s">
        <v>1505</v>
      </c>
      <c r="B2878" s="14" t="s">
        <v>6777</v>
      </c>
      <c r="C2878" s="14" t="s">
        <v>6863</v>
      </c>
      <c r="D2878" s="16">
        <v>45721</v>
      </c>
      <c r="E2878" s="16">
        <v>45709</v>
      </c>
      <c r="F2878" s="14" t="s">
        <v>6864</v>
      </c>
      <c r="G2878" s="14">
        <v>1111111</v>
      </c>
      <c r="H2878" s="14" t="s">
        <v>5490</v>
      </c>
      <c r="I2878" s="15">
        <v>26.57</v>
      </c>
      <c r="J2878" s="77">
        <v>2</v>
      </c>
      <c r="K2878" s="92"/>
    </row>
    <row r="2879" spans="1:11" ht="12.5" x14ac:dyDescent="0.25">
      <c r="A2879" s="14" t="s">
        <v>1505</v>
      </c>
      <c r="B2879" s="14" t="s">
        <v>6777</v>
      </c>
      <c r="C2879" s="14" t="s">
        <v>6865</v>
      </c>
      <c r="D2879" s="16">
        <v>45722</v>
      </c>
      <c r="E2879" s="16">
        <v>45709</v>
      </c>
      <c r="F2879" s="14" t="s">
        <v>6784</v>
      </c>
      <c r="G2879" s="14">
        <v>51082314</v>
      </c>
      <c r="H2879" s="14" t="s">
        <v>6785</v>
      </c>
      <c r="I2879" s="15">
        <v>35</v>
      </c>
      <c r="J2879" s="77">
        <v>2</v>
      </c>
      <c r="K2879" s="92"/>
    </row>
    <row r="2880" spans="1:11" ht="20" x14ac:dyDescent="0.25">
      <c r="A2880" s="14" t="s">
        <v>1505</v>
      </c>
      <c r="B2880" s="14" t="s">
        <v>6777</v>
      </c>
      <c r="C2880" s="14" t="s">
        <v>6866</v>
      </c>
      <c r="D2880" s="16">
        <v>45722</v>
      </c>
      <c r="E2880" s="16">
        <v>45709</v>
      </c>
      <c r="F2880" s="14" t="s">
        <v>6867</v>
      </c>
      <c r="G2880" s="14">
        <v>1111111</v>
      </c>
      <c r="H2880" s="14" t="s">
        <v>5490</v>
      </c>
      <c r="I2880" s="15">
        <v>26.57</v>
      </c>
      <c r="J2880" s="77">
        <v>2</v>
      </c>
      <c r="K2880" s="92"/>
    </row>
    <row r="2881" spans="1:11" ht="12.5" x14ac:dyDescent="0.25">
      <c r="A2881" s="14" t="s">
        <v>1505</v>
      </c>
      <c r="B2881" s="14" t="s">
        <v>6777</v>
      </c>
      <c r="C2881" s="14" t="s">
        <v>6868</v>
      </c>
      <c r="D2881" s="16">
        <v>45723</v>
      </c>
      <c r="E2881" s="16">
        <v>45709</v>
      </c>
      <c r="F2881" s="14" t="s">
        <v>6784</v>
      </c>
      <c r="G2881" s="14">
        <v>51082314</v>
      </c>
      <c r="H2881" s="14" t="s">
        <v>6785</v>
      </c>
      <c r="I2881" s="15">
        <v>35</v>
      </c>
      <c r="J2881" s="77">
        <v>2</v>
      </c>
      <c r="K2881" s="92"/>
    </row>
    <row r="2882" spans="1:11" ht="12.5" x14ac:dyDescent="0.25">
      <c r="A2882" s="14" t="s">
        <v>1505</v>
      </c>
      <c r="B2882" s="14" t="s">
        <v>6777</v>
      </c>
      <c r="C2882" s="14" t="s">
        <v>6869</v>
      </c>
      <c r="D2882" s="16">
        <v>45723</v>
      </c>
      <c r="E2882" s="16">
        <v>45709</v>
      </c>
      <c r="F2882" s="14" t="s">
        <v>6784</v>
      </c>
      <c r="G2882" s="14">
        <v>51082314</v>
      </c>
      <c r="H2882" s="14" t="s">
        <v>6785</v>
      </c>
      <c r="I2882" s="15">
        <v>35</v>
      </c>
      <c r="J2882" s="77">
        <v>2</v>
      </c>
      <c r="K2882" s="92"/>
    </row>
    <row r="2883" spans="1:11" ht="20" x14ac:dyDescent="0.25">
      <c r="A2883" s="14" t="s">
        <v>1505</v>
      </c>
      <c r="B2883" s="14" t="s">
        <v>6777</v>
      </c>
      <c r="C2883" s="14" t="s">
        <v>6870</v>
      </c>
      <c r="D2883" s="16">
        <v>45723</v>
      </c>
      <c r="E2883" s="16">
        <v>45709</v>
      </c>
      <c r="F2883" s="14" t="s">
        <v>6871</v>
      </c>
      <c r="G2883" s="14">
        <v>1111111</v>
      </c>
      <c r="H2883" s="14" t="s">
        <v>5490</v>
      </c>
      <c r="I2883" s="15">
        <v>26.57</v>
      </c>
      <c r="J2883" s="77">
        <v>2</v>
      </c>
      <c r="K2883" s="92"/>
    </row>
    <row r="2884" spans="1:11" ht="12.5" x14ac:dyDescent="0.25">
      <c r="A2884" s="14" t="s">
        <v>1505</v>
      </c>
      <c r="B2884" s="14" t="s">
        <v>6777</v>
      </c>
      <c r="C2884" s="14" t="s">
        <v>6872</v>
      </c>
      <c r="D2884" s="16">
        <v>45724</v>
      </c>
      <c r="E2884" s="16">
        <v>45709</v>
      </c>
      <c r="F2884" s="14" t="s">
        <v>6784</v>
      </c>
      <c r="G2884" s="14">
        <v>51082314</v>
      </c>
      <c r="H2884" s="14" t="s">
        <v>6785</v>
      </c>
      <c r="I2884" s="15">
        <v>14.94</v>
      </c>
      <c r="J2884" s="77">
        <v>2</v>
      </c>
      <c r="K2884" s="92"/>
    </row>
    <row r="2885" spans="1:11" ht="30" x14ac:dyDescent="0.25">
      <c r="A2885" s="14" t="s">
        <v>1505</v>
      </c>
      <c r="B2885" s="14"/>
      <c r="C2885" s="14"/>
      <c r="D2885" s="16"/>
      <c r="E2885" s="16"/>
      <c r="F2885" s="14" t="s">
        <v>6873</v>
      </c>
      <c r="G2885" s="14" t="s">
        <v>6874</v>
      </c>
      <c r="H2885" s="14" t="s">
        <v>6875</v>
      </c>
      <c r="I2885" s="15"/>
      <c r="J2885" s="77">
        <v>2</v>
      </c>
      <c r="K2885" s="92"/>
    </row>
    <row r="2886" spans="1:11" ht="20" x14ac:dyDescent="0.25">
      <c r="A2886" s="14" t="s">
        <v>1505</v>
      </c>
      <c r="B2886" s="14" t="s">
        <v>6876</v>
      </c>
      <c r="C2886" s="14" t="s">
        <v>3579</v>
      </c>
      <c r="D2886" s="16">
        <v>45720</v>
      </c>
      <c r="E2886" s="16">
        <v>45719</v>
      </c>
      <c r="F2886" s="14" t="s">
        <v>6877</v>
      </c>
      <c r="G2886" s="14">
        <v>42188245</v>
      </c>
      <c r="H2886" s="14" t="s">
        <v>6878</v>
      </c>
      <c r="I2886" s="15">
        <v>105</v>
      </c>
      <c r="J2886" s="77">
        <v>2</v>
      </c>
      <c r="K2886" s="92"/>
    </row>
    <row r="2887" spans="1:11" ht="12.5" x14ac:dyDescent="0.25">
      <c r="A2887" s="14" t="s">
        <v>1505</v>
      </c>
      <c r="B2887" s="14" t="s">
        <v>6876</v>
      </c>
      <c r="C2887" s="14" t="s">
        <v>3579</v>
      </c>
      <c r="D2887" s="16">
        <v>45756</v>
      </c>
      <c r="E2887" s="16">
        <v>45719</v>
      </c>
      <c r="F2887" s="14" t="s">
        <v>6879</v>
      </c>
      <c r="G2887" s="14">
        <v>0</v>
      </c>
      <c r="H2887" s="14" t="s">
        <v>6880</v>
      </c>
      <c r="I2887" s="15">
        <v>75</v>
      </c>
      <c r="J2887" s="77">
        <v>2</v>
      </c>
      <c r="K2887" s="92"/>
    </row>
    <row r="2888" spans="1:11" ht="20" x14ac:dyDescent="0.25">
      <c r="A2888" s="14" t="s">
        <v>1505</v>
      </c>
      <c r="B2888" s="14" t="s">
        <v>6876</v>
      </c>
      <c r="C2888" s="14" t="s">
        <v>3579</v>
      </c>
      <c r="D2888" s="16">
        <v>45761</v>
      </c>
      <c r="E2888" s="16">
        <v>45719</v>
      </c>
      <c r="F2888" s="14" t="s">
        <v>6881</v>
      </c>
      <c r="G2888" s="14">
        <v>0</v>
      </c>
      <c r="H2888" s="14" t="s">
        <v>6882</v>
      </c>
      <c r="I2888" s="15">
        <v>65</v>
      </c>
      <c r="J2888" s="77">
        <v>2</v>
      </c>
      <c r="K2888" s="92"/>
    </row>
    <row r="2889" spans="1:11" ht="30" x14ac:dyDescent="0.25">
      <c r="A2889" s="14" t="s">
        <v>1505</v>
      </c>
      <c r="B2889" s="14" t="s">
        <v>6876</v>
      </c>
      <c r="C2889" s="14" t="s">
        <v>4041</v>
      </c>
      <c r="D2889" s="16">
        <v>45732</v>
      </c>
      <c r="E2889" s="16">
        <v>45719</v>
      </c>
      <c r="F2889" s="14" t="s">
        <v>6883</v>
      </c>
      <c r="G2889" s="14">
        <v>0</v>
      </c>
      <c r="H2889" s="14" t="s">
        <v>6884</v>
      </c>
      <c r="I2889" s="15">
        <v>1200</v>
      </c>
      <c r="J2889" s="77">
        <v>2</v>
      </c>
      <c r="K2889" s="92"/>
    </row>
    <row r="2890" spans="1:11" ht="30" x14ac:dyDescent="0.25">
      <c r="A2890" s="14" t="s">
        <v>1505</v>
      </c>
      <c r="B2890" s="14" t="s">
        <v>6876</v>
      </c>
      <c r="C2890" s="14" t="s">
        <v>6885</v>
      </c>
      <c r="D2890" s="16">
        <v>45719</v>
      </c>
      <c r="E2890" s="16">
        <v>45719</v>
      </c>
      <c r="F2890" s="14" t="s">
        <v>6886</v>
      </c>
      <c r="G2890" s="14">
        <v>0</v>
      </c>
      <c r="H2890" s="14" t="s">
        <v>5504</v>
      </c>
      <c r="I2890" s="15">
        <v>111.15</v>
      </c>
      <c r="J2890" s="77">
        <v>2</v>
      </c>
      <c r="K2890" s="92"/>
    </row>
    <row r="2891" spans="1:11" ht="12.5" x14ac:dyDescent="0.25">
      <c r="A2891" s="14" t="s">
        <v>1505</v>
      </c>
      <c r="B2891" s="14" t="s">
        <v>6876</v>
      </c>
      <c r="C2891" s="14" t="s">
        <v>6887</v>
      </c>
      <c r="D2891" s="16">
        <v>45769</v>
      </c>
      <c r="E2891" s="16">
        <v>45719</v>
      </c>
      <c r="F2891" s="14" t="s">
        <v>6888</v>
      </c>
      <c r="G2891" s="14">
        <v>892386</v>
      </c>
      <c r="H2891" s="14" t="s">
        <v>6481</v>
      </c>
      <c r="I2891" s="15">
        <v>120</v>
      </c>
      <c r="J2891" s="77">
        <v>2</v>
      </c>
      <c r="K2891" s="92"/>
    </row>
    <row r="2892" spans="1:11" ht="12.5" x14ac:dyDescent="0.25">
      <c r="A2892" s="14" t="s">
        <v>1505</v>
      </c>
      <c r="B2892" s="14" t="s">
        <v>6876</v>
      </c>
      <c r="C2892" s="14" t="s">
        <v>6889</v>
      </c>
      <c r="D2892" s="16">
        <v>45729</v>
      </c>
      <c r="E2892" s="16">
        <v>45719</v>
      </c>
      <c r="F2892" s="14" t="s">
        <v>6890</v>
      </c>
      <c r="G2892" s="14">
        <v>44156979</v>
      </c>
      <c r="H2892" s="14" t="s">
        <v>6891</v>
      </c>
      <c r="I2892" s="15">
        <v>73.849999999999994</v>
      </c>
      <c r="J2892" s="77">
        <v>2</v>
      </c>
      <c r="K2892" s="92"/>
    </row>
    <row r="2893" spans="1:11" ht="12.5" x14ac:dyDescent="0.25">
      <c r="A2893" s="14" t="s">
        <v>1505</v>
      </c>
      <c r="B2893" s="14" t="s">
        <v>6876</v>
      </c>
      <c r="C2893" s="14" t="s">
        <v>6889</v>
      </c>
      <c r="D2893" s="16">
        <v>45729</v>
      </c>
      <c r="E2893" s="16">
        <v>45820</v>
      </c>
      <c r="F2893" s="14" t="s">
        <v>6890</v>
      </c>
      <c r="G2893" s="14">
        <v>44156979</v>
      </c>
      <c r="H2893" s="14" t="s">
        <v>6891</v>
      </c>
      <c r="I2893" s="15">
        <v>5.65</v>
      </c>
      <c r="J2893" s="77">
        <v>2</v>
      </c>
      <c r="K2893" s="92"/>
    </row>
    <row r="2894" spans="1:11" ht="12.5" x14ac:dyDescent="0.25">
      <c r="A2894" s="14" t="s">
        <v>1505</v>
      </c>
      <c r="B2894" s="14" t="s">
        <v>6876</v>
      </c>
      <c r="C2894" s="14" t="s">
        <v>6892</v>
      </c>
      <c r="D2894" s="16">
        <v>45665</v>
      </c>
      <c r="E2894" s="16">
        <v>45820</v>
      </c>
      <c r="F2894" s="14" t="s">
        <v>6893</v>
      </c>
      <c r="G2894" s="14">
        <v>46438351</v>
      </c>
      <c r="H2894" s="14" t="s">
        <v>6894</v>
      </c>
      <c r="I2894" s="15">
        <v>140</v>
      </c>
      <c r="J2894" s="77">
        <v>2</v>
      </c>
      <c r="K2894" s="92"/>
    </row>
    <row r="2895" spans="1:11" ht="12.5" x14ac:dyDescent="0.25">
      <c r="A2895" s="14" t="s">
        <v>1505</v>
      </c>
      <c r="B2895" s="14" t="s">
        <v>6876</v>
      </c>
      <c r="C2895" s="14" t="s">
        <v>6895</v>
      </c>
      <c r="D2895" s="16">
        <v>45678</v>
      </c>
      <c r="E2895" s="16">
        <v>45820</v>
      </c>
      <c r="F2895" s="14" t="s">
        <v>6896</v>
      </c>
      <c r="G2895" s="14">
        <v>46438351</v>
      </c>
      <c r="H2895" s="14" t="s">
        <v>6894</v>
      </c>
      <c r="I2895" s="15">
        <v>135</v>
      </c>
      <c r="J2895" s="77">
        <v>2</v>
      </c>
      <c r="K2895" s="92"/>
    </row>
    <row r="2896" spans="1:11" ht="12.5" x14ac:dyDescent="0.25">
      <c r="A2896" s="14" t="s">
        <v>1505</v>
      </c>
      <c r="B2896" s="14" t="s">
        <v>6876</v>
      </c>
      <c r="C2896" s="14" t="s">
        <v>6897</v>
      </c>
      <c r="D2896" s="16">
        <v>45672</v>
      </c>
      <c r="E2896" s="16">
        <v>45820</v>
      </c>
      <c r="F2896" s="14" t="s">
        <v>6898</v>
      </c>
      <c r="G2896" s="14">
        <v>26904241</v>
      </c>
      <c r="H2896" s="14" t="s">
        <v>6899</v>
      </c>
      <c r="I2896" s="15">
        <v>100.55</v>
      </c>
      <c r="J2896" s="77">
        <v>2</v>
      </c>
      <c r="K2896" s="92"/>
    </row>
    <row r="2897" spans="1:11" ht="20" x14ac:dyDescent="0.25">
      <c r="A2897" s="14" t="s">
        <v>1505</v>
      </c>
      <c r="B2897" s="14" t="s">
        <v>6876</v>
      </c>
      <c r="C2897" s="14" t="s">
        <v>3579</v>
      </c>
      <c r="D2897" s="16">
        <v>45669</v>
      </c>
      <c r="E2897" s="16">
        <v>45820</v>
      </c>
      <c r="F2897" s="14" t="s">
        <v>6900</v>
      </c>
      <c r="G2897" s="14">
        <v>0</v>
      </c>
      <c r="H2897" s="14" t="s">
        <v>6501</v>
      </c>
      <c r="I2897" s="15">
        <v>80.040000000000006</v>
      </c>
      <c r="J2897" s="77">
        <v>2</v>
      </c>
      <c r="K2897" s="92"/>
    </row>
    <row r="2898" spans="1:11" ht="20" x14ac:dyDescent="0.25">
      <c r="A2898" s="14" t="s">
        <v>1505</v>
      </c>
      <c r="B2898" s="14" t="s">
        <v>6876</v>
      </c>
      <c r="C2898" s="14" t="s">
        <v>3579</v>
      </c>
      <c r="D2898" s="16">
        <v>45718</v>
      </c>
      <c r="E2898" s="16">
        <v>45820</v>
      </c>
      <c r="F2898" s="14" t="s">
        <v>6901</v>
      </c>
      <c r="G2898" s="14">
        <v>0</v>
      </c>
      <c r="H2898" s="14" t="s">
        <v>6902</v>
      </c>
      <c r="I2898" s="15">
        <v>57.61</v>
      </c>
      <c r="J2898" s="77">
        <v>2</v>
      </c>
      <c r="K2898" s="92"/>
    </row>
    <row r="2899" spans="1:11" ht="20" x14ac:dyDescent="0.25">
      <c r="A2899" s="14" t="s">
        <v>1505</v>
      </c>
      <c r="B2899" s="14" t="s">
        <v>6876</v>
      </c>
      <c r="C2899" s="14" t="s">
        <v>3579</v>
      </c>
      <c r="D2899" s="16">
        <v>45731</v>
      </c>
      <c r="E2899" s="16">
        <v>45820</v>
      </c>
      <c r="F2899" s="14" t="s">
        <v>6903</v>
      </c>
      <c r="G2899" s="14">
        <v>0</v>
      </c>
      <c r="H2899" s="14" t="s">
        <v>6902</v>
      </c>
      <c r="I2899" s="15">
        <v>249.43</v>
      </c>
      <c r="J2899" s="77">
        <v>2</v>
      </c>
      <c r="K2899" s="92"/>
    </row>
    <row r="2900" spans="1:11" ht="20" x14ac:dyDescent="0.25">
      <c r="A2900" s="14" t="s">
        <v>1505</v>
      </c>
      <c r="B2900" s="14" t="s">
        <v>6876</v>
      </c>
      <c r="C2900" s="14" t="s">
        <v>3579</v>
      </c>
      <c r="D2900" s="16">
        <v>45753</v>
      </c>
      <c r="E2900" s="16">
        <v>45820</v>
      </c>
      <c r="F2900" s="14" t="s">
        <v>6904</v>
      </c>
      <c r="G2900" s="14">
        <v>0</v>
      </c>
      <c r="H2900" s="14" t="s">
        <v>6501</v>
      </c>
      <c r="I2900" s="15">
        <v>104.88</v>
      </c>
      <c r="J2900" s="77">
        <v>2</v>
      </c>
      <c r="K2900" s="92"/>
    </row>
    <row r="2901" spans="1:11" ht="20" x14ac:dyDescent="0.25">
      <c r="A2901" s="14" t="s">
        <v>1505</v>
      </c>
      <c r="B2901" s="14" t="s">
        <v>6876</v>
      </c>
      <c r="C2901" s="14" t="s">
        <v>3579</v>
      </c>
      <c r="D2901" s="16">
        <v>45761</v>
      </c>
      <c r="E2901" s="16">
        <v>45820</v>
      </c>
      <c r="F2901" s="14" t="s">
        <v>6905</v>
      </c>
      <c r="G2901" s="14">
        <v>36680397</v>
      </c>
      <c r="H2901" s="14" t="s">
        <v>6906</v>
      </c>
      <c r="I2901" s="15">
        <v>95</v>
      </c>
      <c r="J2901" s="77">
        <v>2</v>
      </c>
      <c r="K2901" s="92"/>
    </row>
    <row r="2902" spans="1:11" ht="12.5" x14ac:dyDescent="0.25">
      <c r="A2902" s="14" t="s">
        <v>1505</v>
      </c>
      <c r="B2902" s="14" t="s">
        <v>6876</v>
      </c>
      <c r="C2902" s="14" t="s">
        <v>3579</v>
      </c>
      <c r="D2902" s="16">
        <v>45928</v>
      </c>
      <c r="E2902" s="16">
        <v>45820</v>
      </c>
      <c r="F2902" s="14" t="s">
        <v>6907</v>
      </c>
      <c r="G2902" s="14">
        <v>0</v>
      </c>
      <c r="H2902" s="14" t="s">
        <v>6875</v>
      </c>
      <c r="I2902" s="15">
        <v>140</v>
      </c>
      <c r="J2902" s="77">
        <v>2</v>
      </c>
      <c r="K2902" s="92"/>
    </row>
    <row r="2903" spans="1:11" ht="30" x14ac:dyDescent="0.25">
      <c r="A2903" s="14" t="s">
        <v>1505</v>
      </c>
      <c r="B2903" s="14" t="s">
        <v>6876</v>
      </c>
      <c r="C2903" s="14" t="s">
        <v>6908</v>
      </c>
      <c r="D2903" s="16">
        <v>45927</v>
      </c>
      <c r="E2903" s="16">
        <v>45820</v>
      </c>
      <c r="F2903" s="14" t="s">
        <v>6909</v>
      </c>
      <c r="G2903" s="14">
        <v>0</v>
      </c>
      <c r="H2903" s="14" t="s">
        <v>6910</v>
      </c>
      <c r="I2903" s="15">
        <v>164.32</v>
      </c>
      <c r="J2903" s="77">
        <v>2</v>
      </c>
      <c r="K2903" s="92"/>
    </row>
    <row r="2904" spans="1:11" ht="30" x14ac:dyDescent="0.25">
      <c r="A2904" s="14" t="s">
        <v>1505</v>
      </c>
      <c r="B2904" s="14" t="s">
        <v>6876</v>
      </c>
      <c r="C2904" s="14" t="s">
        <v>3579</v>
      </c>
      <c r="D2904" s="16">
        <v>45929</v>
      </c>
      <c r="E2904" s="16">
        <v>45820</v>
      </c>
      <c r="F2904" s="14" t="s">
        <v>6911</v>
      </c>
      <c r="G2904" s="14">
        <v>0</v>
      </c>
      <c r="H2904" s="14" t="s">
        <v>6910</v>
      </c>
      <c r="I2904" s="15">
        <v>247.5</v>
      </c>
      <c r="J2904" s="77">
        <v>2</v>
      </c>
      <c r="K2904" s="92"/>
    </row>
    <row r="2905" spans="1:11" ht="20" x14ac:dyDescent="0.25">
      <c r="A2905" s="14" t="s">
        <v>1505</v>
      </c>
      <c r="B2905" s="14" t="s">
        <v>6876</v>
      </c>
      <c r="C2905" s="14" t="s">
        <v>6912</v>
      </c>
      <c r="D2905" s="16">
        <v>45930</v>
      </c>
      <c r="E2905" s="16">
        <v>45820</v>
      </c>
      <c r="F2905" s="14" t="s">
        <v>6913</v>
      </c>
      <c r="G2905" s="14">
        <v>0</v>
      </c>
      <c r="H2905" s="14" t="s">
        <v>5379</v>
      </c>
      <c r="I2905" s="15">
        <v>80.14</v>
      </c>
      <c r="J2905" s="77">
        <v>2</v>
      </c>
      <c r="K2905" s="92"/>
    </row>
    <row r="2906" spans="1:11" ht="20" x14ac:dyDescent="0.25">
      <c r="A2906" s="14" t="s">
        <v>1505</v>
      </c>
      <c r="B2906" s="14" t="s">
        <v>6876</v>
      </c>
      <c r="C2906" s="14" t="s">
        <v>6914</v>
      </c>
      <c r="D2906" s="16">
        <v>45929</v>
      </c>
      <c r="E2906" s="16">
        <v>45820</v>
      </c>
      <c r="F2906" s="14" t="s">
        <v>6915</v>
      </c>
      <c r="G2906" s="14">
        <v>0</v>
      </c>
      <c r="H2906" s="14" t="s">
        <v>5379</v>
      </c>
      <c r="I2906" s="15">
        <v>52.09</v>
      </c>
      <c r="J2906" s="77">
        <v>2</v>
      </c>
      <c r="K2906" s="92"/>
    </row>
    <row r="2907" spans="1:11" ht="30" x14ac:dyDescent="0.25">
      <c r="A2907" s="14" t="s">
        <v>1505</v>
      </c>
      <c r="B2907" s="14" t="s">
        <v>6876</v>
      </c>
      <c r="C2907" s="14" t="s">
        <v>6916</v>
      </c>
      <c r="D2907" s="16">
        <v>45831</v>
      </c>
      <c r="E2907" s="16">
        <v>45820</v>
      </c>
      <c r="F2907" s="14" t="s">
        <v>6917</v>
      </c>
      <c r="G2907" s="14">
        <v>0</v>
      </c>
      <c r="H2907" s="14" t="s">
        <v>5504</v>
      </c>
      <c r="I2907" s="15">
        <v>97.79</v>
      </c>
      <c r="J2907" s="77">
        <v>2</v>
      </c>
      <c r="K2907" s="92"/>
    </row>
    <row r="2908" spans="1:11" ht="20" x14ac:dyDescent="0.25">
      <c r="A2908" s="14" t="s">
        <v>1505</v>
      </c>
      <c r="B2908" s="14"/>
      <c r="C2908" s="14"/>
      <c r="D2908" s="16"/>
      <c r="E2908" s="16"/>
      <c r="F2908" s="14" t="s">
        <v>6776</v>
      </c>
      <c r="G2908" s="14" t="s">
        <v>5545</v>
      </c>
      <c r="H2908" s="14" t="s">
        <v>5546</v>
      </c>
      <c r="I2908" s="15"/>
      <c r="J2908" s="77">
        <v>2</v>
      </c>
      <c r="K2908" s="92"/>
    </row>
    <row r="2909" spans="1:11" ht="20" x14ac:dyDescent="0.25">
      <c r="A2909" s="14" t="s">
        <v>1505</v>
      </c>
      <c r="B2909" s="14" t="s">
        <v>6918</v>
      </c>
      <c r="C2909" s="14" t="s">
        <v>6919</v>
      </c>
      <c r="D2909" s="16">
        <v>45704</v>
      </c>
      <c r="E2909" s="16">
        <v>45716</v>
      </c>
      <c r="F2909" s="14" t="s">
        <v>6920</v>
      </c>
      <c r="G2909" s="14" t="s">
        <v>5552</v>
      </c>
      <c r="H2909" s="14" t="s">
        <v>5553</v>
      </c>
      <c r="I2909" s="15">
        <v>410</v>
      </c>
      <c r="J2909" s="77">
        <v>2</v>
      </c>
      <c r="K2909" s="92"/>
    </row>
    <row r="2910" spans="1:11" ht="12.5" x14ac:dyDescent="0.25">
      <c r="A2910" s="14" t="s">
        <v>1505</v>
      </c>
      <c r="B2910" s="14" t="s">
        <v>6918</v>
      </c>
      <c r="C2910" s="14" t="s">
        <v>6921</v>
      </c>
      <c r="D2910" s="16">
        <v>45690</v>
      </c>
      <c r="E2910" s="16">
        <v>45716</v>
      </c>
      <c r="F2910" s="14" t="s">
        <v>6922</v>
      </c>
      <c r="G2910" s="14">
        <v>603201</v>
      </c>
      <c r="H2910" s="14" t="s">
        <v>6923</v>
      </c>
      <c r="I2910" s="15">
        <v>21</v>
      </c>
      <c r="J2910" s="77">
        <v>2</v>
      </c>
      <c r="K2910" s="92"/>
    </row>
    <row r="2911" spans="1:11" ht="12.5" x14ac:dyDescent="0.25">
      <c r="A2911" s="14" t="s">
        <v>1505</v>
      </c>
      <c r="B2911" s="14" t="s">
        <v>6918</v>
      </c>
      <c r="C2911" s="14" t="s">
        <v>6150</v>
      </c>
      <c r="D2911" s="16">
        <v>45700</v>
      </c>
      <c r="E2911" s="16">
        <v>45716</v>
      </c>
      <c r="F2911" s="14" t="s">
        <v>6924</v>
      </c>
      <c r="G2911" s="14">
        <v>5720641</v>
      </c>
      <c r="H2911" s="14" t="s">
        <v>6925</v>
      </c>
      <c r="I2911" s="15">
        <v>45</v>
      </c>
      <c r="J2911" s="77">
        <v>2</v>
      </c>
      <c r="K2911" s="92"/>
    </row>
    <row r="2912" spans="1:11" ht="30" x14ac:dyDescent="0.25">
      <c r="A2912" s="14" t="s">
        <v>1505</v>
      </c>
      <c r="B2912" s="14" t="s">
        <v>6918</v>
      </c>
      <c r="C2912" s="14" t="s">
        <v>6926</v>
      </c>
      <c r="D2912" s="16">
        <v>45670</v>
      </c>
      <c r="E2912" s="16">
        <v>45716</v>
      </c>
      <c r="F2912" s="14" t="s">
        <v>6927</v>
      </c>
      <c r="G2912" s="14">
        <v>45575771</v>
      </c>
      <c r="H2912" s="14" t="s">
        <v>6928</v>
      </c>
      <c r="I2912" s="15">
        <v>355</v>
      </c>
      <c r="J2912" s="77">
        <v>2</v>
      </c>
      <c r="K2912" s="92"/>
    </row>
    <row r="2913" spans="1:11" ht="30" x14ac:dyDescent="0.25">
      <c r="A2913" s="14" t="s">
        <v>1505</v>
      </c>
      <c r="B2913" s="14" t="s">
        <v>6918</v>
      </c>
      <c r="C2913" s="14" t="s">
        <v>6929</v>
      </c>
      <c r="D2913" s="16">
        <v>45708</v>
      </c>
      <c r="E2913" s="16">
        <v>45716</v>
      </c>
      <c r="F2913" s="14" t="s">
        <v>6930</v>
      </c>
      <c r="G2913" s="14">
        <v>45575771</v>
      </c>
      <c r="H2913" s="14" t="s">
        <v>6928</v>
      </c>
      <c r="I2913" s="15">
        <v>177.33</v>
      </c>
      <c r="J2913" s="77">
        <v>2</v>
      </c>
      <c r="K2913" s="92"/>
    </row>
    <row r="2914" spans="1:11" ht="12.5" x14ac:dyDescent="0.25">
      <c r="A2914" s="14" t="s">
        <v>1505</v>
      </c>
      <c r="B2914" s="14" t="s">
        <v>6918</v>
      </c>
      <c r="C2914" s="14" t="s">
        <v>3579</v>
      </c>
      <c r="D2914" s="16">
        <v>45668</v>
      </c>
      <c r="E2914" s="16">
        <v>45716</v>
      </c>
      <c r="F2914" s="14" t="s">
        <v>6931</v>
      </c>
      <c r="G2914" s="14">
        <v>31744109</v>
      </c>
      <c r="H2914" s="14" t="s">
        <v>6932</v>
      </c>
      <c r="I2914" s="15">
        <v>280</v>
      </c>
      <c r="J2914" s="77">
        <v>2</v>
      </c>
      <c r="K2914" s="92"/>
    </row>
    <row r="2915" spans="1:11" ht="12.5" x14ac:dyDescent="0.25">
      <c r="A2915" s="14" t="s">
        <v>1505</v>
      </c>
      <c r="B2915" s="14" t="s">
        <v>6918</v>
      </c>
      <c r="C2915" s="14" t="s">
        <v>3579</v>
      </c>
      <c r="D2915" s="16">
        <v>45698</v>
      </c>
      <c r="E2915" s="16">
        <v>45716</v>
      </c>
      <c r="F2915" s="14" t="s">
        <v>6933</v>
      </c>
      <c r="G2915" s="14">
        <v>31744109</v>
      </c>
      <c r="H2915" s="14" t="s">
        <v>6932</v>
      </c>
      <c r="I2915" s="15">
        <v>280</v>
      </c>
      <c r="J2915" s="77">
        <v>2</v>
      </c>
      <c r="K2915" s="92"/>
    </row>
    <row r="2916" spans="1:11" ht="12.5" x14ac:dyDescent="0.25">
      <c r="A2916" s="14" t="s">
        <v>1505</v>
      </c>
      <c r="B2916" s="14" t="s">
        <v>6918</v>
      </c>
      <c r="C2916" s="14" t="s">
        <v>6150</v>
      </c>
      <c r="D2916" s="16">
        <v>45727</v>
      </c>
      <c r="E2916" s="16">
        <v>45716</v>
      </c>
      <c r="F2916" s="14" t="s">
        <v>6934</v>
      </c>
      <c r="G2916" s="14">
        <v>50060091</v>
      </c>
      <c r="H2916" s="14" t="s">
        <v>6935</v>
      </c>
      <c r="I2916" s="15">
        <v>120</v>
      </c>
      <c r="J2916" s="77">
        <v>2</v>
      </c>
      <c r="K2916" s="92"/>
    </row>
    <row r="2917" spans="1:11" ht="12.5" x14ac:dyDescent="0.25">
      <c r="A2917" s="14" t="s">
        <v>1505</v>
      </c>
      <c r="B2917" s="14" t="s">
        <v>6918</v>
      </c>
      <c r="C2917" s="14" t="s">
        <v>6374</v>
      </c>
      <c r="D2917" s="16">
        <v>45727</v>
      </c>
      <c r="E2917" s="16">
        <v>45716</v>
      </c>
      <c r="F2917" s="14" t="s">
        <v>6934</v>
      </c>
      <c r="G2917" s="14">
        <v>50060091</v>
      </c>
      <c r="H2917" s="14" t="s">
        <v>6935</v>
      </c>
      <c r="I2917" s="15">
        <v>61.67</v>
      </c>
      <c r="J2917" s="77">
        <v>2</v>
      </c>
      <c r="K2917" s="92"/>
    </row>
    <row r="2918" spans="1:11" ht="12.5" x14ac:dyDescent="0.25">
      <c r="A2918" s="14" t="s">
        <v>1505</v>
      </c>
      <c r="B2918" s="14" t="s">
        <v>6918</v>
      </c>
      <c r="C2918" s="14" t="s">
        <v>6374</v>
      </c>
      <c r="D2918" s="16">
        <v>45727</v>
      </c>
      <c r="E2918" s="16">
        <v>45762</v>
      </c>
      <c r="F2918" s="14" t="s">
        <v>6934</v>
      </c>
      <c r="G2918" s="14">
        <v>50060091</v>
      </c>
      <c r="H2918" s="14" t="s">
        <v>6935</v>
      </c>
      <c r="I2918" s="15">
        <v>58.33</v>
      </c>
      <c r="J2918" s="77">
        <v>2</v>
      </c>
      <c r="K2918" s="92"/>
    </row>
    <row r="2919" spans="1:11" ht="12.5" x14ac:dyDescent="0.25">
      <c r="A2919" s="14" t="s">
        <v>1505</v>
      </c>
      <c r="B2919" s="14" t="s">
        <v>6918</v>
      </c>
      <c r="C2919" s="14" t="s">
        <v>6936</v>
      </c>
      <c r="D2919" s="16">
        <v>45728</v>
      </c>
      <c r="E2919" s="16">
        <v>45762</v>
      </c>
      <c r="F2919" s="14" t="s">
        <v>6937</v>
      </c>
      <c r="G2919" s="14">
        <v>44538707</v>
      </c>
      <c r="H2919" s="14" t="s">
        <v>6938</v>
      </c>
      <c r="I2919" s="15">
        <v>15</v>
      </c>
      <c r="J2919" s="77">
        <v>2</v>
      </c>
      <c r="K2919" s="92"/>
    </row>
    <row r="2920" spans="1:11" ht="12.5" x14ac:dyDescent="0.25">
      <c r="A2920" s="14" t="s">
        <v>1505</v>
      </c>
      <c r="B2920" s="14" t="s">
        <v>6918</v>
      </c>
      <c r="C2920" s="14" t="s">
        <v>3579</v>
      </c>
      <c r="D2920" s="16">
        <v>45717</v>
      </c>
      <c r="E2920" s="16">
        <v>45762</v>
      </c>
      <c r="F2920" s="14" t="s">
        <v>6939</v>
      </c>
      <c r="G2920" s="14">
        <v>31744109</v>
      </c>
      <c r="H2920" s="14" t="s">
        <v>6932</v>
      </c>
      <c r="I2920" s="15">
        <v>280</v>
      </c>
      <c r="J2920" s="77">
        <v>2</v>
      </c>
      <c r="K2920" s="92"/>
    </row>
    <row r="2921" spans="1:11" ht="12.5" x14ac:dyDescent="0.25">
      <c r="A2921" s="14" t="s">
        <v>1505</v>
      </c>
      <c r="B2921" s="14" t="s">
        <v>6918</v>
      </c>
      <c r="C2921" s="14" t="s">
        <v>6586</v>
      </c>
      <c r="D2921" s="16">
        <v>45736</v>
      </c>
      <c r="E2921" s="16">
        <v>45762</v>
      </c>
      <c r="F2921" s="14" t="s">
        <v>6940</v>
      </c>
      <c r="G2921" s="14">
        <v>55720641</v>
      </c>
      <c r="H2921" s="14" t="s">
        <v>6925</v>
      </c>
      <c r="I2921" s="15">
        <v>45</v>
      </c>
      <c r="J2921" s="77">
        <v>2</v>
      </c>
      <c r="K2921" s="92"/>
    </row>
    <row r="2922" spans="1:11" ht="12.5" x14ac:dyDescent="0.25">
      <c r="A2922" s="14" t="s">
        <v>1505</v>
      </c>
      <c r="B2922" s="14" t="s">
        <v>6918</v>
      </c>
      <c r="C2922" s="14" t="s">
        <v>6150</v>
      </c>
      <c r="D2922" s="16">
        <v>45791</v>
      </c>
      <c r="E2922" s="16">
        <v>45762</v>
      </c>
      <c r="F2922" s="14" t="s">
        <v>6940</v>
      </c>
      <c r="G2922" s="14">
        <v>55720641</v>
      </c>
      <c r="H2922" s="14" t="s">
        <v>6925</v>
      </c>
      <c r="I2922" s="15">
        <v>45</v>
      </c>
      <c r="J2922" s="77">
        <v>2</v>
      </c>
      <c r="K2922" s="92"/>
    </row>
    <row r="2923" spans="1:11" ht="30" x14ac:dyDescent="0.25">
      <c r="A2923" s="14" t="s">
        <v>1505</v>
      </c>
      <c r="B2923" s="14" t="s">
        <v>6918</v>
      </c>
      <c r="C2923" s="14" t="s">
        <v>224</v>
      </c>
      <c r="D2923" s="16">
        <v>45722</v>
      </c>
      <c r="E2923" s="16">
        <v>45762</v>
      </c>
      <c r="F2923" s="14" t="s">
        <v>6941</v>
      </c>
      <c r="G2923" s="14">
        <v>47909323</v>
      </c>
      <c r="H2923" s="14" t="s">
        <v>6942</v>
      </c>
      <c r="I2923" s="15">
        <v>76</v>
      </c>
      <c r="J2923" s="77">
        <v>2</v>
      </c>
      <c r="K2923" s="92"/>
    </row>
    <row r="2924" spans="1:11" ht="40" x14ac:dyDescent="0.25">
      <c r="A2924" s="14" t="s">
        <v>1505</v>
      </c>
      <c r="B2924" s="14" t="s">
        <v>6918</v>
      </c>
      <c r="C2924" s="14" t="s">
        <v>6943</v>
      </c>
      <c r="D2924" s="16">
        <v>45719</v>
      </c>
      <c r="E2924" s="16">
        <v>45762</v>
      </c>
      <c r="F2924" s="14" t="s">
        <v>6944</v>
      </c>
      <c r="G2924" s="14">
        <v>47909323</v>
      </c>
      <c r="H2924" s="14" t="s">
        <v>6942</v>
      </c>
      <c r="I2924" s="15">
        <v>228</v>
      </c>
      <c r="J2924" s="77">
        <v>2</v>
      </c>
      <c r="K2924" s="92"/>
    </row>
    <row r="2925" spans="1:11" ht="20" x14ac:dyDescent="0.25">
      <c r="A2925" s="14" t="s">
        <v>1505</v>
      </c>
      <c r="B2925" s="14" t="s">
        <v>6918</v>
      </c>
      <c r="C2925" s="14" t="s">
        <v>3579</v>
      </c>
      <c r="D2925" s="16">
        <v>45719</v>
      </c>
      <c r="E2925" s="16">
        <v>45762</v>
      </c>
      <c r="F2925" s="14" t="s">
        <v>6945</v>
      </c>
      <c r="G2925" s="14">
        <v>42188245</v>
      </c>
      <c r="H2925" s="14" t="s">
        <v>6946</v>
      </c>
      <c r="I2925" s="15">
        <v>105</v>
      </c>
      <c r="J2925" s="77">
        <v>2</v>
      </c>
      <c r="K2925" s="92"/>
    </row>
    <row r="2926" spans="1:11" ht="20" x14ac:dyDescent="0.25">
      <c r="A2926" s="14" t="s">
        <v>1505</v>
      </c>
      <c r="B2926" s="14" t="s">
        <v>6918</v>
      </c>
      <c r="C2926" s="14" t="s">
        <v>6947</v>
      </c>
      <c r="D2926" s="16">
        <v>45720</v>
      </c>
      <c r="E2926" s="16">
        <v>45762</v>
      </c>
      <c r="F2926" s="14" t="s">
        <v>6948</v>
      </c>
      <c r="G2926" s="14">
        <v>17840775</v>
      </c>
      <c r="H2926" s="14" t="s">
        <v>6949</v>
      </c>
      <c r="I2926" s="15">
        <v>30</v>
      </c>
      <c r="J2926" s="77">
        <v>2</v>
      </c>
      <c r="K2926" s="92"/>
    </row>
    <row r="2927" spans="1:11" ht="12.5" x14ac:dyDescent="0.25">
      <c r="A2927" s="14" t="s">
        <v>1505</v>
      </c>
      <c r="B2927" s="14" t="s">
        <v>6918</v>
      </c>
      <c r="C2927" s="14" t="s">
        <v>6950</v>
      </c>
      <c r="D2927" s="16">
        <v>45721</v>
      </c>
      <c r="E2927" s="16">
        <v>45762</v>
      </c>
      <c r="F2927" s="14" t="s">
        <v>6951</v>
      </c>
      <c r="G2927" s="14">
        <v>36029751</v>
      </c>
      <c r="H2927" s="14" t="s">
        <v>6952</v>
      </c>
      <c r="I2927" s="15">
        <v>22</v>
      </c>
      <c r="J2927" s="77">
        <v>2</v>
      </c>
      <c r="K2927" s="92"/>
    </row>
    <row r="2928" spans="1:11" ht="12.5" x14ac:dyDescent="0.25">
      <c r="A2928" s="14" t="s">
        <v>1505</v>
      </c>
      <c r="B2928" s="14" t="s">
        <v>6918</v>
      </c>
      <c r="C2928" s="14" t="s">
        <v>3579</v>
      </c>
      <c r="D2928" s="16">
        <v>45727</v>
      </c>
      <c r="E2928" s="16">
        <v>45762</v>
      </c>
      <c r="F2928" s="14" t="s">
        <v>6953</v>
      </c>
      <c r="G2928" s="14">
        <v>0</v>
      </c>
      <c r="H2928" s="14" t="s">
        <v>3170</v>
      </c>
      <c r="I2928" s="15">
        <v>105</v>
      </c>
      <c r="J2928" s="77">
        <v>2</v>
      </c>
      <c r="K2928" s="92"/>
    </row>
    <row r="2929" spans="1:11" ht="30" x14ac:dyDescent="0.25">
      <c r="A2929" s="14" t="s">
        <v>1505</v>
      </c>
      <c r="B2929" s="14" t="s">
        <v>6918</v>
      </c>
      <c r="C2929" s="14" t="s">
        <v>6954</v>
      </c>
      <c r="D2929" s="16">
        <v>45734</v>
      </c>
      <c r="E2929" s="16">
        <v>45762</v>
      </c>
      <c r="F2929" s="14" t="s">
        <v>6955</v>
      </c>
      <c r="G2929" s="14">
        <v>47085452</v>
      </c>
      <c r="H2929" s="14" t="s">
        <v>5859</v>
      </c>
      <c r="I2929" s="15">
        <v>492.5</v>
      </c>
      <c r="J2929" s="77">
        <v>2</v>
      </c>
      <c r="K2929" s="92"/>
    </row>
    <row r="2930" spans="1:11" ht="20" x14ac:dyDescent="0.25">
      <c r="A2930" s="14" t="s">
        <v>1505</v>
      </c>
      <c r="B2930" s="14" t="s">
        <v>6918</v>
      </c>
      <c r="C2930" s="14" t="s">
        <v>6956</v>
      </c>
      <c r="D2930" s="16">
        <v>45759</v>
      </c>
      <c r="E2930" s="16">
        <v>45762</v>
      </c>
      <c r="F2930" s="14" t="s">
        <v>6957</v>
      </c>
      <c r="G2930" s="14">
        <v>0</v>
      </c>
      <c r="H2930" s="14" t="s">
        <v>6958</v>
      </c>
      <c r="I2930" s="15">
        <v>116.33</v>
      </c>
      <c r="J2930" s="77">
        <v>2</v>
      </c>
      <c r="K2930" s="92"/>
    </row>
    <row r="2931" spans="1:11" ht="20" x14ac:dyDescent="0.25">
      <c r="A2931" s="14" t="s">
        <v>1505</v>
      </c>
      <c r="B2931" s="14" t="s">
        <v>6918</v>
      </c>
      <c r="C2931" s="14" t="s">
        <v>4016</v>
      </c>
      <c r="D2931" s="16">
        <v>45764</v>
      </c>
      <c r="E2931" s="16">
        <v>45762</v>
      </c>
      <c r="F2931" s="14" t="s">
        <v>6959</v>
      </c>
      <c r="G2931" s="14">
        <v>34662898</v>
      </c>
      <c r="H2931" s="14" t="s">
        <v>6960</v>
      </c>
      <c r="I2931" s="15">
        <v>131.84</v>
      </c>
      <c r="J2931" s="77">
        <v>2</v>
      </c>
      <c r="K2931" s="92"/>
    </row>
    <row r="2932" spans="1:11" ht="30" x14ac:dyDescent="0.25">
      <c r="A2932" s="14" t="s">
        <v>1505</v>
      </c>
      <c r="B2932" s="14"/>
      <c r="C2932" s="14"/>
      <c r="D2932" s="16"/>
      <c r="E2932" s="16"/>
      <c r="F2932" s="14" t="s">
        <v>6961</v>
      </c>
      <c r="G2932" s="14" t="s">
        <v>6962</v>
      </c>
      <c r="H2932" s="14" t="s">
        <v>6963</v>
      </c>
      <c r="I2932" s="15"/>
      <c r="J2932" s="77">
        <v>2</v>
      </c>
      <c r="K2932" s="92"/>
    </row>
    <row r="2933" spans="1:11" ht="12.5" x14ac:dyDescent="0.25">
      <c r="A2933" s="14" t="s">
        <v>1505</v>
      </c>
      <c r="B2933" s="14" t="s">
        <v>6964</v>
      </c>
      <c r="C2933" s="14" t="s">
        <v>6965</v>
      </c>
      <c r="D2933" s="16">
        <v>45660</v>
      </c>
      <c r="E2933" s="16">
        <v>45796</v>
      </c>
      <c r="F2933" s="14" t="s">
        <v>6966</v>
      </c>
      <c r="G2933" s="14">
        <v>0</v>
      </c>
      <c r="H2933" s="14" t="s">
        <v>6967</v>
      </c>
      <c r="I2933" s="15">
        <v>210</v>
      </c>
      <c r="J2933" s="77">
        <v>2</v>
      </c>
      <c r="K2933" s="92"/>
    </row>
    <row r="2934" spans="1:11" ht="12.5" x14ac:dyDescent="0.25">
      <c r="A2934" s="14" t="s">
        <v>1505</v>
      </c>
      <c r="B2934" s="14" t="s">
        <v>6964</v>
      </c>
      <c r="C2934" s="14" t="s">
        <v>6965</v>
      </c>
      <c r="D2934" s="16">
        <v>45667</v>
      </c>
      <c r="E2934" s="16">
        <v>45796</v>
      </c>
      <c r="F2934" s="14" t="s">
        <v>8095</v>
      </c>
      <c r="G2934" s="14">
        <v>0</v>
      </c>
      <c r="H2934" s="14" t="s">
        <v>6967</v>
      </c>
      <c r="I2934" s="15">
        <v>350</v>
      </c>
      <c r="J2934" s="77">
        <v>2</v>
      </c>
      <c r="K2934" s="92"/>
    </row>
    <row r="2935" spans="1:11" ht="20" x14ac:dyDescent="0.25">
      <c r="A2935" s="14" t="s">
        <v>1505</v>
      </c>
      <c r="B2935" s="14" t="s">
        <v>6964</v>
      </c>
      <c r="C2935" s="14" t="s">
        <v>6968</v>
      </c>
      <c r="D2935" s="16">
        <v>45667</v>
      </c>
      <c r="E2935" s="16">
        <v>45796</v>
      </c>
      <c r="F2935" s="14" t="s">
        <v>6969</v>
      </c>
      <c r="G2935" s="14">
        <v>0</v>
      </c>
      <c r="H2935" s="14" t="s">
        <v>6970</v>
      </c>
      <c r="I2935" s="15">
        <v>30</v>
      </c>
      <c r="J2935" s="77">
        <v>2</v>
      </c>
      <c r="K2935" s="92"/>
    </row>
    <row r="2936" spans="1:11" ht="20" x14ac:dyDescent="0.25">
      <c r="A2936" s="14" t="s">
        <v>1505</v>
      </c>
      <c r="B2936" s="14" t="s">
        <v>6964</v>
      </c>
      <c r="C2936" s="14" t="s">
        <v>6968</v>
      </c>
      <c r="D2936" s="16">
        <v>45667</v>
      </c>
      <c r="E2936" s="16">
        <v>45796</v>
      </c>
      <c r="F2936" s="14" t="s">
        <v>6971</v>
      </c>
      <c r="G2936" s="14">
        <v>0</v>
      </c>
      <c r="H2936" s="14" t="s">
        <v>5389</v>
      </c>
      <c r="I2936" s="15">
        <v>130.59</v>
      </c>
      <c r="J2936" s="77">
        <v>2</v>
      </c>
      <c r="K2936" s="92"/>
    </row>
    <row r="2937" spans="1:11" ht="20" x14ac:dyDescent="0.25">
      <c r="A2937" s="14" t="s">
        <v>1505</v>
      </c>
      <c r="B2937" s="14"/>
      <c r="C2937" s="14"/>
      <c r="D2937" s="16"/>
      <c r="E2937" s="16"/>
      <c r="F2937" s="14" t="s">
        <v>6972</v>
      </c>
      <c r="G2937" s="14" t="s">
        <v>6973</v>
      </c>
      <c r="H2937" s="14" t="s">
        <v>6974</v>
      </c>
      <c r="I2937" s="15"/>
      <c r="J2937" s="77">
        <v>2</v>
      </c>
      <c r="K2937" s="92"/>
    </row>
    <row r="2938" spans="1:11" ht="20" x14ac:dyDescent="0.25">
      <c r="A2938" s="14" t="s">
        <v>1505</v>
      </c>
      <c r="B2938" s="14" t="s">
        <v>6975</v>
      </c>
      <c r="C2938" s="14" t="s">
        <v>6976</v>
      </c>
      <c r="D2938" s="16">
        <v>45670</v>
      </c>
      <c r="E2938" s="16">
        <v>45718</v>
      </c>
      <c r="F2938" s="14" t="s">
        <v>6977</v>
      </c>
      <c r="G2938" s="14">
        <v>36229270</v>
      </c>
      <c r="H2938" s="14" t="s">
        <v>6978</v>
      </c>
      <c r="I2938" s="15">
        <v>348</v>
      </c>
      <c r="J2938" s="77">
        <v>2</v>
      </c>
      <c r="K2938" s="92"/>
    </row>
    <row r="2939" spans="1:11" ht="20" x14ac:dyDescent="0.25">
      <c r="A2939" s="14" t="s">
        <v>1505</v>
      </c>
      <c r="B2939" s="14" t="s">
        <v>6975</v>
      </c>
      <c r="C2939" s="14" t="s">
        <v>6979</v>
      </c>
      <c r="D2939" s="16">
        <v>45683</v>
      </c>
      <c r="E2939" s="16">
        <v>45718</v>
      </c>
      <c r="F2939" s="14" t="s">
        <v>6977</v>
      </c>
      <c r="G2939" s="14">
        <v>36229270</v>
      </c>
      <c r="H2939" s="14" t="s">
        <v>6978</v>
      </c>
      <c r="I2939" s="15">
        <v>44</v>
      </c>
      <c r="J2939" s="77">
        <v>2</v>
      </c>
      <c r="K2939" s="92"/>
    </row>
    <row r="2940" spans="1:11" ht="12.5" x14ac:dyDescent="0.25">
      <c r="A2940" s="14" t="s">
        <v>1505</v>
      </c>
      <c r="B2940" s="14" t="s">
        <v>6975</v>
      </c>
      <c r="C2940" s="14" t="s">
        <v>4261</v>
      </c>
      <c r="D2940" s="16">
        <v>45667</v>
      </c>
      <c r="E2940" s="16">
        <v>45718</v>
      </c>
      <c r="F2940" s="14" t="s">
        <v>6980</v>
      </c>
      <c r="G2940" s="14">
        <v>51432749</v>
      </c>
      <c r="H2940" s="14" t="s">
        <v>6981</v>
      </c>
      <c r="I2940" s="15">
        <v>858</v>
      </c>
      <c r="J2940" s="77">
        <v>2</v>
      </c>
      <c r="K2940" s="92"/>
    </row>
    <row r="2941" spans="1:11" ht="12.5" x14ac:dyDescent="0.25">
      <c r="A2941" s="14" t="s">
        <v>1505</v>
      </c>
      <c r="B2941" s="14" t="s">
        <v>6975</v>
      </c>
      <c r="C2941" s="14" t="s">
        <v>4261</v>
      </c>
      <c r="D2941" s="16">
        <v>45667</v>
      </c>
      <c r="E2941" s="16">
        <v>45784</v>
      </c>
      <c r="F2941" s="14" t="s">
        <v>6980</v>
      </c>
      <c r="G2941" s="14">
        <v>51432749</v>
      </c>
      <c r="H2941" s="14" t="s">
        <v>6981</v>
      </c>
      <c r="I2941" s="15">
        <v>142</v>
      </c>
      <c r="J2941" s="77">
        <v>2</v>
      </c>
      <c r="K2941" s="92"/>
    </row>
    <row r="2942" spans="1:11" ht="12.5" x14ac:dyDescent="0.25">
      <c r="A2942" s="14" t="s">
        <v>1505</v>
      </c>
      <c r="B2942" s="14" t="s">
        <v>6975</v>
      </c>
      <c r="C2942" s="14" t="s">
        <v>6982</v>
      </c>
      <c r="D2942" s="16">
        <v>45667</v>
      </c>
      <c r="E2942" s="16">
        <v>45784</v>
      </c>
      <c r="F2942" s="14" t="s">
        <v>6980</v>
      </c>
      <c r="G2942" s="14">
        <v>51432749</v>
      </c>
      <c r="H2942" s="14" t="s">
        <v>6981</v>
      </c>
      <c r="I2942" s="15">
        <v>1000</v>
      </c>
      <c r="J2942" s="77">
        <v>2</v>
      </c>
      <c r="K2942" s="92"/>
    </row>
    <row r="2943" spans="1:11" ht="20" x14ac:dyDescent="0.25">
      <c r="A2943" s="14" t="s">
        <v>1505</v>
      </c>
      <c r="B2943" s="14" t="s">
        <v>6975</v>
      </c>
      <c r="C2943" s="14" t="s">
        <v>6983</v>
      </c>
      <c r="D2943" s="16">
        <v>45691</v>
      </c>
      <c r="E2943" s="16">
        <v>45784</v>
      </c>
      <c r="F2943" s="14" t="s">
        <v>6977</v>
      </c>
      <c r="G2943" s="14">
        <v>36229270</v>
      </c>
      <c r="H2943" s="14" t="s">
        <v>6978</v>
      </c>
      <c r="I2943" s="15">
        <v>108</v>
      </c>
      <c r="J2943" s="77">
        <v>2</v>
      </c>
      <c r="K2943" s="92"/>
    </row>
    <row r="2944" spans="1:11" ht="20" x14ac:dyDescent="0.25">
      <c r="A2944" s="14" t="s">
        <v>1505</v>
      </c>
      <c r="B2944" s="14"/>
      <c r="C2944" s="14"/>
      <c r="D2944" s="16"/>
      <c r="E2944" s="16"/>
      <c r="F2944" s="14" t="s">
        <v>6972</v>
      </c>
      <c r="G2944" s="14" t="s">
        <v>5786</v>
      </c>
      <c r="H2944" s="14" t="s">
        <v>5787</v>
      </c>
      <c r="I2944" s="15"/>
      <c r="J2944" s="77">
        <v>2</v>
      </c>
      <c r="K2944" s="92"/>
    </row>
    <row r="2945" spans="1:11" ht="20" x14ac:dyDescent="0.25">
      <c r="A2945" s="14" t="s">
        <v>1505</v>
      </c>
      <c r="B2945" s="14" t="s">
        <v>6984</v>
      </c>
      <c r="C2945" s="14" t="s">
        <v>6985</v>
      </c>
      <c r="D2945" s="16">
        <v>45671</v>
      </c>
      <c r="E2945" s="16">
        <v>45708</v>
      </c>
      <c r="F2945" s="14" t="s">
        <v>6986</v>
      </c>
      <c r="G2945" s="14" t="s">
        <v>6987</v>
      </c>
      <c r="H2945" s="14" t="s">
        <v>6988</v>
      </c>
      <c r="I2945" s="15">
        <v>368</v>
      </c>
      <c r="J2945" s="77">
        <v>2</v>
      </c>
      <c r="K2945" s="92"/>
    </row>
    <row r="2946" spans="1:11" ht="20" x14ac:dyDescent="0.25">
      <c r="A2946" s="14" t="s">
        <v>1505</v>
      </c>
      <c r="B2946" s="14" t="s">
        <v>6984</v>
      </c>
      <c r="C2946" s="14" t="s">
        <v>6989</v>
      </c>
      <c r="D2946" s="16">
        <v>45675</v>
      </c>
      <c r="E2946" s="16">
        <v>45708</v>
      </c>
      <c r="F2946" s="14" t="s">
        <v>6990</v>
      </c>
      <c r="G2946" s="14" t="s">
        <v>6987</v>
      </c>
      <c r="H2946" s="14" t="s">
        <v>6988</v>
      </c>
      <c r="I2946" s="15">
        <v>368</v>
      </c>
      <c r="J2946" s="77">
        <v>2</v>
      </c>
      <c r="K2946" s="92"/>
    </row>
    <row r="2947" spans="1:11" ht="20" x14ac:dyDescent="0.25">
      <c r="A2947" s="14" t="s">
        <v>1505</v>
      </c>
      <c r="B2947" s="14" t="s">
        <v>6984</v>
      </c>
      <c r="C2947" s="14" t="s">
        <v>6991</v>
      </c>
      <c r="D2947" s="16">
        <v>45679</v>
      </c>
      <c r="E2947" s="16">
        <v>45708</v>
      </c>
      <c r="F2947" s="14" t="s">
        <v>6992</v>
      </c>
      <c r="G2947" s="14" t="s">
        <v>6993</v>
      </c>
      <c r="H2947" s="14" t="s">
        <v>6994</v>
      </c>
      <c r="I2947" s="15">
        <v>314</v>
      </c>
      <c r="J2947" s="77">
        <v>2</v>
      </c>
      <c r="K2947" s="92"/>
    </row>
    <row r="2948" spans="1:11" ht="20" x14ac:dyDescent="0.25">
      <c r="A2948" s="14" t="s">
        <v>1505</v>
      </c>
      <c r="B2948" s="14" t="s">
        <v>6984</v>
      </c>
      <c r="C2948" s="14" t="s">
        <v>5797</v>
      </c>
      <c r="D2948" s="16">
        <v>45675</v>
      </c>
      <c r="E2948" s="16">
        <v>45708</v>
      </c>
      <c r="F2948" s="14" t="s">
        <v>6995</v>
      </c>
      <c r="G2948" s="14" t="s">
        <v>6996</v>
      </c>
      <c r="H2948" s="14" t="s">
        <v>6997</v>
      </c>
      <c r="I2948" s="15">
        <v>36</v>
      </c>
      <c r="J2948" s="77">
        <v>2</v>
      </c>
      <c r="K2948" s="92"/>
    </row>
    <row r="2949" spans="1:11" ht="30" x14ac:dyDescent="0.25">
      <c r="A2949" s="14" t="s">
        <v>1505</v>
      </c>
      <c r="B2949" s="14"/>
      <c r="C2949" s="14"/>
      <c r="D2949" s="16"/>
      <c r="E2949" s="16"/>
      <c r="F2949" s="14" t="s">
        <v>6998</v>
      </c>
      <c r="G2949" s="14" t="s">
        <v>6999</v>
      </c>
      <c r="H2949" s="14" t="s">
        <v>7000</v>
      </c>
      <c r="I2949" s="15"/>
      <c r="J2949" s="77">
        <v>2</v>
      </c>
      <c r="K2949" s="92"/>
    </row>
    <row r="2950" spans="1:11" ht="20" x14ac:dyDescent="0.25">
      <c r="A2950" s="14" t="s">
        <v>1505</v>
      </c>
      <c r="B2950" s="14" t="s">
        <v>7001</v>
      </c>
      <c r="C2950" s="14" t="s">
        <v>3579</v>
      </c>
      <c r="D2950" s="16">
        <v>45665</v>
      </c>
      <c r="E2950" s="16">
        <v>45700</v>
      </c>
      <c r="F2950" s="14" t="s">
        <v>7002</v>
      </c>
      <c r="G2950" s="14">
        <v>0</v>
      </c>
      <c r="H2950" s="14" t="s">
        <v>7003</v>
      </c>
      <c r="I2950" s="15">
        <v>735</v>
      </c>
      <c r="J2950" s="77">
        <v>2</v>
      </c>
      <c r="K2950" s="92"/>
    </row>
    <row r="2951" spans="1:11" ht="20" x14ac:dyDescent="0.25">
      <c r="A2951" s="14" t="s">
        <v>1505</v>
      </c>
      <c r="B2951" s="14" t="s">
        <v>7001</v>
      </c>
      <c r="C2951" s="14" t="s">
        <v>3579</v>
      </c>
      <c r="D2951" s="16">
        <v>45674</v>
      </c>
      <c r="E2951" s="16">
        <v>45700</v>
      </c>
      <c r="F2951" s="14" t="s">
        <v>7004</v>
      </c>
      <c r="G2951" s="14">
        <v>0</v>
      </c>
      <c r="H2951" s="14" t="s">
        <v>7003</v>
      </c>
      <c r="I2951" s="15">
        <v>515</v>
      </c>
      <c r="J2951" s="77">
        <v>2</v>
      </c>
      <c r="K2951" s="92"/>
    </row>
    <row r="2952" spans="1:11" ht="20" x14ac:dyDescent="0.25">
      <c r="A2952" s="14" t="s">
        <v>1505</v>
      </c>
      <c r="B2952" s="14" t="s">
        <v>7001</v>
      </c>
      <c r="C2952" s="14" t="s">
        <v>3579</v>
      </c>
      <c r="D2952" s="16">
        <v>45674</v>
      </c>
      <c r="E2952" s="16">
        <v>45777</v>
      </c>
      <c r="F2952" s="14" t="s">
        <v>7004</v>
      </c>
      <c r="G2952" s="14">
        <v>0</v>
      </c>
      <c r="H2952" s="14" t="s">
        <v>7003</v>
      </c>
      <c r="I2952" s="15">
        <v>185</v>
      </c>
      <c r="J2952" s="77">
        <v>2</v>
      </c>
      <c r="K2952" s="92"/>
    </row>
    <row r="2953" spans="1:11" ht="20" x14ac:dyDescent="0.25">
      <c r="A2953" s="14" t="s">
        <v>1505</v>
      </c>
      <c r="B2953" s="14" t="s">
        <v>7001</v>
      </c>
      <c r="C2953" s="14" t="s">
        <v>3579</v>
      </c>
      <c r="D2953" s="16">
        <v>45698</v>
      </c>
      <c r="E2953" s="16">
        <v>45777</v>
      </c>
      <c r="F2953" s="14" t="s">
        <v>7005</v>
      </c>
      <c r="G2953" s="14">
        <v>0</v>
      </c>
      <c r="H2953" s="14" t="s">
        <v>7003</v>
      </c>
      <c r="I2953" s="15">
        <v>500</v>
      </c>
      <c r="J2953" s="77">
        <v>2</v>
      </c>
      <c r="K2953" s="92"/>
    </row>
    <row r="2954" spans="1:11" ht="20" x14ac:dyDescent="0.25">
      <c r="A2954" s="14" t="s">
        <v>1505</v>
      </c>
      <c r="B2954" s="14" t="s">
        <v>7001</v>
      </c>
      <c r="C2954" s="14" t="s">
        <v>3579</v>
      </c>
      <c r="D2954" s="16">
        <v>45709</v>
      </c>
      <c r="E2954" s="16">
        <v>45777</v>
      </c>
      <c r="F2954" s="14" t="s">
        <v>7006</v>
      </c>
      <c r="G2954" s="14">
        <v>0</v>
      </c>
      <c r="H2954" s="14" t="s">
        <v>7003</v>
      </c>
      <c r="I2954" s="15">
        <v>565</v>
      </c>
      <c r="J2954" s="77">
        <v>2</v>
      </c>
      <c r="K2954" s="92"/>
    </row>
    <row r="2955" spans="1:11" ht="20" x14ac:dyDescent="0.25">
      <c r="A2955" s="14" t="s">
        <v>1505</v>
      </c>
      <c r="B2955" s="14"/>
      <c r="C2955" s="14"/>
      <c r="D2955" s="16"/>
      <c r="E2955" s="16"/>
      <c r="F2955" s="14" t="s">
        <v>6972</v>
      </c>
      <c r="G2955" s="14" t="s">
        <v>7007</v>
      </c>
      <c r="H2955" s="14" t="s">
        <v>7008</v>
      </c>
      <c r="I2955" s="15"/>
      <c r="J2955" s="77">
        <v>2</v>
      </c>
      <c r="K2955" s="92"/>
    </row>
    <row r="2956" spans="1:11" ht="20" x14ac:dyDescent="0.25">
      <c r="A2956" s="14" t="s">
        <v>1505</v>
      </c>
      <c r="B2956" s="14" t="s">
        <v>7009</v>
      </c>
      <c r="C2956" s="14" t="s">
        <v>7010</v>
      </c>
      <c r="D2956" s="16">
        <v>45673</v>
      </c>
      <c r="E2956" s="16">
        <v>45708</v>
      </c>
      <c r="F2956" s="14" t="s">
        <v>7011</v>
      </c>
      <c r="G2956" s="14">
        <v>35897821</v>
      </c>
      <c r="H2956" s="14" t="s">
        <v>7012</v>
      </c>
      <c r="I2956" s="15">
        <v>162.07</v>
      </c>
      <c r="J2956" s="77">
        <v>2</v>
      </c>
      <c r="K2956" s="92"/>
    </row>
    <row r="2957" spans="1:11" ht="20" x14ac:dyDescent="0.25">
      <c r="A2957" s="14" t="s">
        <v>1505</v>
      </c>
      <c r="B2957" s="14" t="s">
        <v>7009</v>
      </c>
      <c r="C2957" s="14" t="s">
        <v>7013</v>
      </c>
      <c r="D2957" s="16">
        <v>45685</v>
      </c>
      <c r="E2957" s="16">
        <v>45708</v>
      </c>
      <c r="F2957" s="14" t="s">
        <v>7014</v>
      </c>
      <c r="G2957" s="14">
        <v>0</v>
      </c>
      <c r="H2957" s="14" t="s">
        <v>7015</v>
      </c>
      <c r="I2957" s="15">
        <v>38.200000000000003</v>
      </c>
      <c r="J2957" s="77">
        <v>2</v>
      </c>
      <c r="K2957" s="92"/>
    </row>
    <row r="2958" spans="1:11" ht="20" x14ac:dyDescent="0.25">
      <c r="A2958" s="14" t="s">
        <v>1505</v>
      </c>
      <c r="B2958" s="14" t="s">
        <v>7009</v>
      </c>
      <c r="C2958" s="14" t="s">
        <v>7016</v>
      </c>
      <c r="D2958" s="16">
        <v>45684</v>
      </c>
      <c r="E2958" s="16">
        <v>45708</v>
      </c>
      <c r="F2958" s="14" t="s">
        <v>7017</v>
      </c>
      <c r="G2958" s="14">
        <v>0</v>
      </c>
      <c r="H2958" s="14" t="s">
        <v>7015</v>
      </c>
      <c r="I2958" s="15">
        <v>282.52</v>
      </c>
      <c r="J2958" s="77">
        <v>2</v>
      </c>
      <c r="K2958" s="92"/>
    </row>
    <row r="2959" spans="1:11" ht="30" x14ac:dyDescent="0.25">
      <c r="A2959" s="14" t="s">
        <v>1505</v>
      </c>
      <c r="B2959" s="14" t="s">
        <v>7009</v>
      </c>
      <c r="C2959" s="14" t="s">
        <v>7018</v>
      </c>
      <c r="D2959" s="16">
        <v>45688</v>
      </c>
      <c r="E2959" s="16">
        <v>45708</v>
      </c>
      <c r="F2959" s="14" t="s">
        <v>7019</v>
      </c>
      <c r="G2959" s="14">
        <v>0</v>
      </c>
      <c r="H2959" s="14" t="s">
        <v>7015</v>
      </c>
      <c r="I2959" s="15">
        <v>457.48</v>
      </c>
      <c r="J2959" s="77">
        <v>2</v>
      </c>
      <c r="K2959" s="92"/>
    </row>
    <row r="2960" spans="1:11" ht="20" x14ac:dyDescent="0.25">
      <c r="A2960" s="14" t="s">
        <v>1505</v>
      </c>
      <c r="B2960" s="14" t="s">
        <v>7009</v>
      </c>
      <c r="C2960" s="14" t="s">
        <v>7020</v>
      </c>
      <c r="D2960" s="16">
        <v>45691</v>
      </c>
      <c r="E2960" s="16">
        <v>45708</v>
      </c>
      <c r="F2960" s="14" t="s">
        <v>7021</v>
      </c>
      <c r="G2960" s="14">
        <v>0</v>
      </c>
      <c r="H2960" s="14" t="s">
        <v>7015</v>
      </c>
      <c r="I2960" s="15">
        <v>185.88</v>
      </c>
      <c r="J2960" s="77">
        <v>2</v>
      </c>
      <c r="K2960" s="92"/>
    </row>
    <row r="2961" spans="1:11" ht="20" x14ac:dyDescent="0.25">
      <c r="A2961" s="14" t="s">
        <v>1505</v>
      </c>
      <c r="B2961" s="14" t="s">
        <v>7009</v>
      </c>
      <c r="C2961" s="14" t="s">
        <v>7022</v>
      </c>
      <c r="D2961" s="16">
        <v>45691</v>
      </c>
      <c r="E2961" s="16">
        <v>45708</v>
      </c>
      <c r="F2961" s="14" t="s">
        <v>7023</v>
      </c>
      <c r="G2961" s="14">
        <v>0</v>
      </c>
      <c r="H2961" s="14" t="s">
        <v>7015</v>
      </c>
      <c r="I2961" s="15">
        <v>38.93</v>
      </c>
      <c r="J2961" s="77">
        <v>2</v>
      </c>
      <c r="K2961" s="92"/>
    </row>
    <row r="2962" spans="1:11" ht="20" x14ac:dyDescent="0.25">
      <c r="A2962" s="14" t="s">
        <v>1505</v>
      </c>
      <c r="B2962" s="14" t="s">
        <v>7009</v>
      </c>
      <c r="C2962" s="14" t="s">
        <v>7024</v>
      </c>
      <c r="D2962" s="16">
        <v>45690</v>
      </c>
      <c r="E2962" s="16">
        <v>45708</v>
      </c>
      <c r="F2962" s="14" t="s">
        <v>7025</v>
      </c>
      <c r="G2962" s="14">
        <v>26648525</v>
      </c>
      <c r="H2962" s="14" t="s">
        <v>7026</v>
      </c>
      <c r="I2962" s="15">
        <v>84.92</v>
      </c>
      <c r="J2962" s="77">
        <v>2</v>
      </c>
      <c r="K2962" s="92"/>
    </row>
    <row r="2963" spans="1:11" ht="20" x14ac:dyDescent="0.25">
      <c r="A2963" s="14" t="s">
        <v>1505</v>
      </c>
      <c r="B2963" s="14"/>
      <c r="C2963" s="14"/>
      <c r="D2963" s="16"/>
      <c r="E2963" s="16"/>
      <c r="F2963" s="14" t="s">
        <v>7027</v>
      </c>
      <c r="G2963" s="14" t="s">
        <v>7028</v>
      </c>
      <c r="H2963" s="14" t="s">
        <v>7029</v>
      </c>
      <c r="I2963" s="15"/>
      <c r="J2963" s="77">
        <v>2</v>
      </c>
      <c r="K2963" s="92"/>
    </row>
    <row r="2964" spans="1:11" ht="12.5" x14ac:dyDescent="0.25">
      <c r="A2964" s="14" t="s">
        <v>1505</v>
      </c>
      <c r="B2964" s="14" t="s">
        <v>7030</v>
      </c>
      <c r="C2964" s="14" t="s">
        <v>7031</v>
      </c>
      <c r="D2964" s="16">
        <v>45679</v>
      </c>
      <c r="E2964" s="16">
        <v>45707</v>
      </c>
      <c r="F2964" s="14" t="s">
        <v>7032</v>
      </c>
      <c r="G2964" s="14">
        <v>0</v>
      </c>
      <c r="H2964" s="14" t="s">
        <v>7033</v>
      </c>
      <c r="I2964" s="15">
        <v>166.82</v>
      </c>
      <c r="J2964" s="77">
        <v>2</v>
      </c>
      <c r="K2964" s="92"/>
    </row>
    <row r="2965" spans="1:11" ht="12.5" x14ac:dyDescent="0.25">
      <c r="A2965" s="14" t="s">
        <v>1505</v>
      </c>
      <c r="B2965" s="14" t="s">
        <v>7030</v>
      </c>
      <c r="C2965" s="14" t="s">
        <v>7034</v>
      </c>
      <c r="D2965" s="16">
        <v>45684</v>
      </c>
      <c r="E2965" s="16">
        <v>45707</v>
      </c>
      <c r="F2965" s="14" t="s">
        <v>7035</v>
      </c>
      <c r="G2965" s="14">
        <v>0</v>
      </c>
      <c r="H2965" s="14" t="s">
        <v>7033</v>
      </c>
      <c r="I2965" s="15">
        <v>198.02</v>
      </c>
      <c r="J2965" s="77">
        <v>2</v>
      </c>
      <c r="K2965" s="92"/>
    </row>
    <row r="2966" spans="1:11" ht="20" x14ac:dyDescent="0.25">
      <c r="A2966" s="14" t="s">
        <v>1505</v>
      </c>
      <c r="B2966" s="14" t="s">
        <v>7030</v>
      </c>
      <c r="C2966" s="14" t="s">
        <v>7036</v>
      </c>
      <c r="D2966" s="16">
        <v>45684</v>
      </c>
      <c r="E2966" s="16">
        <v>45707</v>
      </c>
      <c r="F2966" s="14" t="s">
        <v>7037</v>
      </c>
      <c r="G2966" s="14">
        <v>0</v>
      </c>
      <c r="H2966" s="14" t="s">
        <v>7038</v>
      </c>
      <c r="I2966" s="15">
        <v>286.58</v>
      </c>
      <c r="J2966" s="77">
        <v>2</v>
      </c>
      <c r="K2966" s="92"/>
    </row>
    <row r="2967" spans="1:11" ht="20" x14ac:dyDescent="0.25">
      <c r="A2967" s="14" t="s">
        <v>1505</v>
      </c>
      <c r="B2967" s="14" t="s">
        <v>7030</v>
      </c>
      <c r="C2967" s="14" t="s">
        <v>3579</v>
      </c>
      <c r="D2967" s="16">
        <v>45682</v>
      </c>
      <c r="E2967" s="16">
        <v>45707</v>
      </c>
      <c r="F2967" s="14" t="s">
        <v>7039</v>
      </c>
      <c r="G2967" s="14">
        <v>0</v>
      </c>
      <c r="H2967" s="14" t="s">
        <v>7040</v>
      </c>
      <c r="I2967" s="15">
        <v>38.200000000000003</v>
      </c>
      <c r="J2967" s="77">
        <v>2</v>
      </c>
      <c r="K2967" s="92"/>
    </row>
    <row r="2968" spans="1:11" ht="12.5" x14ac:dyDescent="0.25">
      <c r="A2968" s="14" t="s">
        <v>1505</v>
      </c>
      <c r="B2968" s="14" t="s">
        <v>7030</v>
      </c>
      <c r="C2968" s="14" t="s">
        <v>7041</v>
      </c>
      <c r="D2968" s="16">
        <v>45680</v>
      </c>
      <c r="E2968" s="16">
        <v>45707</v>
      </c>
      <c r="F2968" s="14" t="s">
        <v>7042</v>
      </c>
      <c r="G2968" s="14">
        <v>151700</v>
      </c>
      <c r="H2968" s="14" t="s">
        <v>7043</v>
      </c>
      <c r="I2968" s="15">
        <v>51.26</v>
      </c>
      <c r="J2968" s="77">
        <v>2</v>
      </c>
      <c r="K2968" s="92"/>
    </row>
    <row r="2969" spans="1:11" ht="12.5" x14ac:dyDescent="0.25">
      <c r="A2969" s="14" t="s">
        <v>1505</v>
      </c>
      <c r="B2969" s="14" t="s">
        <v>7030</v>
      </c>
      <c r="C2969" s="14" t="s">
        <v>7044</v>
      </c>
      <c r="D2969" s="16">
        <v>45661</v>
      </c>
      <c r="E2969" s="16">
        <v>45707</v>
      </c>
      <c r="F2969" s="14" t="s">
        <v>7045</v>
      </c>
      <c r="G2969" s="14">
        <v>42273757</v>
      </c>
      <c r="H2969" s="14" t="s">
        <v>7046</v>
      </c>
      <c r="I2969" s="15">
        <v>38</v>
      </c>
      <c r="J2969" s="77">
        <v>2</v>
      </c>
      <c r="K2969" s="92"/>
    </row>
    <row r="2970" spans="1:11" ht="20" x14ac:dyDescent="0.25">
      <c r="A2970" s="14" t="s">
        <v>1505</v>
      </c>
      <c r="B2970" s="14" t="s">
        <v>7030</v>
      </c>
      <c r="C2970" s="14" t="s">
        <v>7047</v>
      </c>
      <c r="D2970" s="16">
        <v>45664</v>
      </c>
      <c r="E2970" s="16">
        <v>45707</v>
      </c>
      <c r="F2970" s="14" t="s">
        <v>7048</v>
      </c>
      <c r="G2970" s="14">
        <v>54161649</v>
      </c>
      <c r="H2970" s="14" t="s">
        <v>7049</v>
      </c>
      <c r="I2970" s="15">
        <v>298.79000000000002</v>
      </c>
      <c r="J2970" s="77">
        <v>2</v>
      </c>
      <c r="K2970" s="92"/>
    </row>
    <row r="2971" spans="1:11" ht="12.5" x14ac:dyDescent="0.25">
      <c r="A2971" s="14" t="s">
        <v>1505</v>
      </c>
      <c r="B2971" s="14" t="s">
        <v>7030</v>
      </c>
      <c r="C2971" s="14" t="s">
        <v>7050</v>
      </c>
      <c r="D2971" s="16">
        <v>45782</v>
      </c>
      <c r="E2971" s="16">
        <v>45805</v>
      </c>
      <c r="F2971" s="14" t="s">
        <v>7051</v>
      </c>
      <c r="G2971" s="14">
        <v>35956402</v>
      </c>
      <c r="H2971" s="14" t="s">
        <v>7052</v>
      </c>
      <c r="I2971" s="15">
        <v>355.68</v>
      </c>
      <c r="J2971" s="77">
        <v>2</v>
      </c>
      <c r="K2971" s="92"/>
    </row>
    <row r="2972" spans="1:11" ht="12.5" x14ac:dyDescent="0.25">
      <c r="A2972" s="14" t="s">
        <v>1505</v>
      </c>
      <c r="B2972" s="14" t="s">
        <v>7030</v>
      </c>
      <c r="C2972" s="14" t="s">
        <v>7053</v>
      </c>
      <c r="D2972" s="16">
        <v>45782</v>
      </c>
      <c r="E2972" s="16">
        <v>45805</v>
      </c>
      <c r="F2972" s="14" t="s">
        <v>7054</v>
      </c>
      <c r="G2972" s="14">
        <v>35956402</v>
      </c>
      <c r="H2972" s="14" t="s">
        <v>7052</v>
      </c>
      <c r="I2972" s="15">
        <v>62.77</v>
      </c>
      <c r="J2972" s="77">
        <v>2</v>
      </c>
      <c r="K2972" s="92"/>
    </row>
    <row r="2973" spans="1:11" ht="20" x14ac:dyDescent="0.25">
      <c r="A2973" s="14" t="s">
        <v>1505</v>
      </c>
      <c r="B2973" s="14" t="s">
        <v>7030</v>
      </c>
      <c r="C2973" s="14" t="s">
        <v>3640</v>
      </c>
      <c r="D2973" s="16">
        <v>45703</v>
      </c>
      <c r="E2973" s="16">
        <v>45805</v>
      </c>
      <c r="F2973" s="14" t="s">
        <v>7055</v>
      </c>
      <c r="G2973" s="14" t="s">
        <v>3617</v>
      </c>
      <c r="H2973" s="14" t="s">
        <v>7056</v>
      </c>
      <c r="I2973" s="15">
        <v>25</v>
      </c>
      <c r="J2973" s="77">
        <v>2</v>
      </c>
      <c r="K2973" s="92"/>
    </row>
    <row r="2974" spans="1:11" ht="20" x14ac:dyDescent="0.25">
      <c r="A2974" s="14" t="s">
        <v>1505</v>
      </c>
      <c r="B2974" s="14" t="s">
        <v>7030</v>
      </c>
      <c r="C2974" s="14" t="s">
        <v>6258</v>
      </c>
      <c r="D2974" s="16">
        <v>45836</v>
      </c>
      <c r="E2974" s="16">
        <v>45805</v>
      </c>
      <c r="F2974" s="14" t="s">
        <v>7057</v>
      </c>
      <c r="G2974" s="14" t="s">
        <v>2607</v>
      </c>
      <c r="H2974" s="14" t="s">
        <v>3454</v>
      </c>
      <c r="I2974" s="15">
        <v>31</v>
      </c>
      <c r="J2974" s="77">
        <v>2</v>
      </c>
      <c r="K2974" s="92"/>
    </row>
    <row r="2975" spans="1:11" ht="12.5" x14ac:dyDescent="0.25">
      <c r="A2975" s="14" t="s">
        <v>1505</v>
      </c>
      <c r="B2975" s="14" t="s">
        <v>7030</v>
      </c>
      <c r="C2975" s="14" t="s">
        <v>7058</v>
      </c>
      <c r="D2975" s="16">
        <v>45818</v>
      </c>
      <c r="E2975" s="16">
        <v>45805</v>
      </c>
      <c r="F2975" s="14" t="s">
        <v>7059</v>
      </c>
      <c r="G2975" s="14" t="s">
        <v>7060</v>
      </c>
      <c r="H2975" s="14" t="s">
        <v>7061</v>
      </c>
      <c r="I2975" s="15">
        <v>22</v>
      </c>
      <c r="J2975" s="77">
        <v>2</v>
      </c>
      <c r="K2975" s="92"/>
    </row>
    <row r="2976" spans="1:11" ht="12.5" x14ac:dyDescent="0.25">
      <c r="A2976" s="14" t="s">
        <v>1505</v>
      </c>
      <c r="B2976" s="14" t="s">
        <v>7030</v>
      </c>
      <c r="C2976" s="14" t="s">
        <v>3579</v>
      </c>
      <c r="D2976" s="16">
        <v>45785</v>
      </c>
      <c r="E2976" s="16">
        <v>45805</v>
      </c>
      <c r="F2976" s="14" t="s">
        <v>7062</v>
      </c>
      <c r="G2976" s="14">
        <v>0</v>
      </c>
      <c r="H2976" s="14" t="s">
        <v>7063</v>
      </c>
      <c r="I2976" s="15">
        <v>93.84</v>
      </c>
      <c r="J2976" s="77">
        <v>2</v>
      </c>
      <c r="K2976" s="92"/>
    </row>
    <row r="2977" spans="1:11" ht="12.5" x14ac:dyDescent="0.25">
      <c r="A2977" s="14" t="s">
        <v>1505</v>
      </c>
      <c r="B2977" s="14" t="s">
        <v>7030</v>
      </c>
      <c r="C2977" s="14" t="s">
        <v>3579</v>
      </c>
      <c r="D2977" s="16">
        <v>45785</v>
      </c>
      <c r="E2977" s="16">
        <v>45805</v>
      </c>
      <c r="F2977" s="14" t="s">
        <v>7064</v>
      </c>
      <c r="G2977" s="14">
        <v>0</v>
      </c>
      <c r="H2977" s="14" t="s">
        <v>7063</v>
      </c>
      <c r="I2977" s="15">
        <v>53.48</v>
      </c>
      <c r="J2977" s="77">
        <v>2</v>
      </c>
      <c r="K2977" s="92"/>
    </row>
    <row r="2978" spans="1:11" ht="20" x14ac:dyDescent="0.25">
      <c r="A2978" s="14" t="s">
        <v>1505</v>
      </c>
      <c r="B2978" s="14" t="s">
        <v>7030</v>
      </c>
      <c r="C2978" s="14" t="s">
        <v>3579</v>
      </c>
      <c r="D2978" s="16">
        <v>45785</v>
      </c>
      <c r="E2978" s="16">
        <v>45805</v>
      </c>
      <c r="F2978" s="14" t="s">
        <v>7065</v>
      </c>
      <c r="G2978" s="14">
        <v>0</v>
      </c>
      <c r="H2978" s="14" t="s">
        <v>7063</v>
      </c>
      <c r="I2978" s="15">
        <v>34.5</v>
      </c>
      <c r="J2978" s="77">
        <v>2</v>
      </c>
      <c r="K2978" s="92"/>
    </row>
    <row r="2979" spans="1:11" ht="20" x14ac:dyDescent="0.25">
      <c r="A2979" s="14" t="s">
        <v>1505</v>
      </c>
      <c r="B2979" s="14" t="s">
        <v>7030</v>
      </c>
      <c r="C2979" s="14" t="s">
        <v>3579</v>
      </c>
      <c r="D2979" s="16">
        <v>45785</v>
      </c>
      <c r="E2979" s="16">
        <v>45805</v>
      </c>
      <c r="F2979" s="14" t="s">
        <v>7066</v>
      </c>
      <c r="G2979" s="14">
        <v>0</v>
      </c>
      <c r="H2979" s="14" t="s">
        <v>7063</v>
      </c>
      <c r="I2979" s="15">
        <v>132.47999999999999</v>
      </c>
      <c r="J2979" s="77">
        <v>2</v>
      </c>
      <c r="K2979" s="92"/>
    </row>
    <row r="2980" spans="1:11" ht="20" x14ac:dyDescent="0.25">
      <c r="A2980" s="14" t="s">
        <v>1505</v>
      </c>
      <c r="B2980" s="14" t="s">
        <v>7030</v>
      </c>
      <c r="C2980" s="14" t="s">
        <v>3579</v>
      </c>
      <c r="D2980" s="16">
        <v>45845</v>
      </c>
      <c r="E2980" s="16">
        <v>45805</v>
      </c>
      <c r="F2980" s="14" t="s">
        <v>7067</v>
      </c>
      <c r="G2980" s="14">
        <v>0</v>
      </c>
      <c r="H2980" s="14" t="s">
        <v>7063</v>
      </c>
      <c r="I2980" s="15">
        <v>41.4</v>
      </c>
      <c r="J2980" s="77">
        <v>2</v>
      </c>
      <c r="K2980" s="92"/>
    </row>
    <row r="2981" spans="1:11" ht="20" x14ac:dyDescent="0.25">
      <c r="A2981" s="14" t="s">
        <v>1505</v>
      </c>
      <c r="B2981" s="14" t="s">
        <v>7030</v>
      </c>
      <c r="C2981" s="14" t="s">
        <v>3579</v>
      </c>
      <c r="D2981" s="16">
        <v>45845</v>
      </c>
      <c r="E2981" s="16">
        <v>45805</v>
      </c>
      <c r="F2981" s="14" t="s">
        <v>7068</v>
      </c>
      <c r="G2981" s="14">
        <v>0</v>
      </c>
      <c r="H2981" s="14" t="s">
        <v>7063</v>
      </c>
      <c r="I2981" s="15">
        <v>66.3</v>
      </c>
      <c r="J2981" s="77">
        <v>2</v>
      </c>
      <c r="K2981" s="92"/>
    </row>
    <row r="2982" spans="1:11" ht="30" x14ac:dyDescent="0.25">
      <c r="A2982" s="14" t="s">
        <v>1505</v>
      </c>
      <c r="B2982" s="14"/>
      <c r="C2982" s="14"/>
      <c r="D2982" s="16"/>
      <c r="E2982" s="16"/>
      <c r="F2982" s="14" t="s">
        <v>7069</v>
      </c>
      <c r="G2982" s="14" t="s">
        <v>7070</v>
      </c>
      <c r="H2982" s="14" t="s">
        <v>7071</v>
      </c>
      <c r="I2982" s="15"/>
      <c r="J2982" s="77">
        <v>2</v>
      </c>
      <c r="K2982" s="92"/>
    </row>
    <row r="2983" spans="1:11" ht="12.5" x14ac:dyDescent="0.25">
      <c r="A2983" s="14" t="s">
        <v>1505</v>
      </c>
      <c r="B2983" s="14" t="s">
        <v>7072</v>
      </c>
      <c r="C2983" s="14" t="s">
        <v>7073</v>
      </c>
      <c r="D2983" s="16">
        <v>45740</v>
      </c>
      <c r="E2983" s="16">
        <v>45763</v>
      </c>
      <c r="F2983" s="14" t="s">
        <v>7074</v>
      </c>
      <c r="G2983" s="14">
        <v>51917688</v>
      </c>
      <c r="H2983" s="14" t="s">
        <v>7075</v>
      </c>
      <c r="I2983" s="15">
        <v>50</v>
      </c>
      <c r="J2983" s="77">
        <v>2</v>
      </c>
      <c r="K2983" s="92"/>
    </row>
    <row r="2984" spans="1:11" ht="12.5" x14ac:dyDescent="0.25">
      <c r="A2984" s="14" t="s">
        <v>1505</v>
      </c>
      <c r="B2984" s="14" t="s">
        <v>7072</v>
      </c>
      <c r="C2984" s="14" t="s">
        <v>7076</v>
      </c>
      <c r="D2984" s="16">
        <v>45685</v>
      </c>
      <c r="E2984" s="16">
        <v>45763</v>
      </c>
      <c r="F2984" s="14" t="s">
        <v>7074</v>
      </c>
      <c r="G2984" s="14">
        <v>51917688</v>
      </c>
      <c r="H2984" s="14" t="s">
        <v>7075</v>
      </c>
      <c r="I2984" s="15">
        <v>50</v>
      </c>
      <c r="J2984" s="77">
        <v>2</v>
      </c>
      <c r="K2984" s="92"/>
    </row>
    <row r="2985" spans="1:11" ht="12.5" x14ac:dyDescent="0.25">
      <c r="A2985" s="14" t="s">
        <v>1505</v>
      </c>
      <c r="B2985" s="14" t="s">
        <v>7072</v>
      </c>
      <c r="C2985" s="14" t="s">
        <v>4458</v>
      </c>
      <c r="D2985" s="16">
        <v>45686</v>
      </c>
      <c r="E2985" s="16">
        <v>45763</v>
      </c>
      <c r="F2985" s="14" t="s">
        <v>7074</v>
      </c>
      <c r="G2985" s="14">
        <v>51917688</v>
      </c>
      <c r="H2985" s="14" t="s">
        <v>7075</v>
      </c>
      <c r="I2985" s="15">
        <v>50</v>
      </c>
      <c r="J2985" s="77">
        <v>2</v>
      </c>
      <c r="K2985" s="92"/>
    </row>
    <row r="2986" spans="1:11" ht="12.5" x14ac:dyDescent="0.25">
      <c r="A2986" s="14" t="s">
        <v>1505</v>
      </c>
      <c r="B2986" s="14" t="s">
        <v>7072</v>
      </c>
      <c r="C2986" s="14" t="s">
        <v>4316</v>
      </c>
      <c r="D2986" s="16">
        <v>45695</v>
      </c>
      <c r="E2986" s="16">
        <v>45763</v>
      </c>
      <c r="F2986" s="14" t="s">
        <v>7077</v>
      </c>
      <c r="G2986" s="14">
        <v>52524671</v>
      </c>
      <c r="H2986" s="14" t="s">
        <v>7078</v>
      </c>
      <c r="I2986" s="15">
        <v>400</v>
      </c>
      <c r="J2986" s="77">
        <v>2</v>
      </c>
      <c r="K2986" s="92"/>
    </row>
    <row r="2987" spans="1:11" ht="12.5" x14ac:dyDescent="0.25">
      <c r="A2987" s="14" t="s">
        <v>1505</v>
      </c>
      <c r="B2987" s="14" t="s">
        <v>7072</v>
      </c>
      <c r="C2987" s="14" t="s">
        <v>7079</v>
      </c>
      <c r="D2987" s="16">
        <v>45712</v>
      </c>
      <c r="E2987" s="16">
        <v>45763</v>
      </c>
      <c r="F2987" s="14" t="s">
        <v>7074</v>
      </c>
      <c r="G2987" s="14">
        <v>51917688</v>
      </c>
      <c r="H2987" s="14" t="s">
        <v>7075</v>
      </c>
      <c r="I2987" s="15">
        <v>50</v>
      </c>
      <c r="J2987" s="77">
        <v>2</v>
      </c>
      <c r="K2987" s="92"/>
    </row>
    <row r="2988" spans="1:11" ht="12.5" x14ac:dyDescent="0.25">
      <c r="A2988" s="14" t="s">
        <v>1505</v>
      </c>
      <c r="B2988" s="14" t="s">
        <v>7072</v>
      </c>
      <c r="C2988" s="14" t="s">
        <v>7080</v>
      </c>
      <c r="D2988" s="16">
        <v>45713</v>
      </c>
      <c r="E2988" s="16">
        <v>45763</v>
      </c>
      <c r="F2988" s="14" t="s">
        <v>7074</v>
      </c>
      <c r="G2988" s="14">
        <v>51917688</v>
      </c>
      <c r="H2988" s="14" t="s">
        <v>7075</v>
      </c>
      <c r="I2988" s="15">
        <v>50</v>
      </c>
      <c r="J2988" s="77">
        <v>2</v>
      </c>
      <c r="K2988" s="92"/>
    </row>
    <row r="2989" spans="1:11" ht="12.5" x14ac:dyDescent="0.25">
      <c r="A2989" s="14" t="s">
        <v>1505</v>
      </c>
      <c r="B2989" s="14" t="s">
        <v>7072</v>
      </c>
      <c r="C2989" s="14" t="s">
        <v>6407</v>
      </c>
      <c r="D2989" s="16">
        <v>45707</v>
      </c>
      <c r="E2989" s="16">
        <v>45763</v>
      </c>
      <c r="F2989" s="14" t="s">
        <v>7081</v>
      </c>
      <c r="G2989" s="14">
        <v>52195244</v>
      </c>
      <c r="H2989" s="14" t="s">
        <v>1588</v>
      </c>
      <c r="I2989" s="15">
        <v>70</v>
      </c>
      <c r="J2989" s="77">
        <v>2</v>
      </c>
      <c r="K2989" s="92"/>
    </row>
    <row r="2990" spans="1:11" ht="12.5" x14ac:dyDescent="0.25">
      <c r="A2990" s="14" t="s">
        <v>1505</v>
      </c>
      <c r="B2990" s="14" t="s">
        <v>7072</v>
      </c>
      <c r="C2990" s="14" t="s">
        <v>7082</v>
      </c>
      <c r="D2990" s="16">
        <v>45716</v>
      </c>
      <c r="E2990" s="16">
        <v>45763</v>
      </c>
      <c r="F2990" s="14" t="s">
        <v>7081</v>
      </c>
      <c r="G2990" s="14">
        <v>52195244</v>
      </c>
      <c r="H2990" s="14" t="s">
        <v>1588</v>
      </c>
      <c r="I2990" s="15">
        <v>36</v>
      </c>
      <c r="J2990" s="77">
        <v>2</v>
      </c>
      <c r="K2990" s="92"/>
    </row>
    <row r="2991" spans="1:11" ht="12.5" x14ac:dyDescent="0.25">
      <c r="A2991" s="14" t="s">
        <v>1505</v>
      </c>
      <c r="B2991" s="14" t="s">
        <v>7072</v>
      </c>
      <c r="C2991" s="14" t="s">
        <v>7083</v>
      </c>
      <c r="D2991" s="16">
        <v>45710</v>
      </c>
      <c r="E2991" s="16">
        <v>45763</v>
      </c>
      <c r="F2991" s="14" t="s">
        <v>7084</v>
      </c>
      <c r="G2991" s="14">
        <v>46528679</v>
      </c>
      <c r="H2991" s="14" t="s">
        <v>7085</v>
      </c>
      <c r="I2991" s="15">
        <v>91</v>
      </c>
      <c r="J2991" s="77">
        <v>2</v>
      </c>
      <c r="K2991" s="92"/>
    </row>
    <row r="2992" spans="1:11" ht="12.5" x14ac:dyDescent="0.25">
      <c r="A2992" s="14" t="s">
        <v>1505</v>
      </c>
      <c r="B2992" s="14" t="s">
        <v>7072</v>
      </c>
      <c r="C2992" s="14" t="s">
        <v>7086</v>
      </c>
      <c r="D2992" s="16">
        <v>45722</v>
      </c>
      <c r="E2992" s="16">
        <v>45763</v>
      </c>
      <c r="F2992" s="14" t="s">
        <v>7084</v>
      </c>
      <c r="G2992" s="14">
        <v>52517632</v>
      </c>
      <c r="H2992" s="14" t="s">
        <v>7087</v>
      </c>
      <c r="I2992" s="15">
        <v>260</v>
      </c>
      <c r="J2992" s="77">
        <v>2</v>
      </c>
      <c r="K2992" s="92"/>
    </row>
    <row r="2993" spans="1:11" ht="30" x14ac:dyDescent="0.25">
      <c r="A2993" s="14" t="s">
        <v>1505</v>
      </c>
      <c r="B2993" s="14"/>
      <c r="C2993" s="14"/>
      <c r="D2993" s="16"/>
      <c r="E2993" s="16"/>
      <c r="F2993" s="14" t="s">
        <v>6961</v>
      </c>
      <c r="G2993" s="14" t="s">
        <v>7088</v>
      </c>
      <c r="H2993" s="14" t="s">
        <v>7089</v>
      </c>
      <c r="I2993" s="15"/>
      <c r="J2993" s="77">
        <v>2</v>
      </c>
      <c r="K2993" s="92"/>
    </row>
    <row r="2994" spans="1:11" ht="20" x14ac:dyDescent="0.25">
      <c r="A2994" s="14" t="s">
        <v>1505</v>
      </c>
      <c r="B2994" s="14" t="s">
        <v>7090</v>
      </c>
      <c r="C2994" s="14" t="s">
        <v>7091</v>
      </c>
      <c r="D2994" s="16">
        <v>45688</v>
      </c>
      <c r="E2994" s="16">
        <v>45796</v>
      </c>
      <c r="F2994" s="14" t="s">
        <v>7092</v>
      </c>
      <c r="G2994" s="14">
        <v>35772271</v>
      </c>
      <c r="H2994" s="14" t="s">
        <v>7093</v>
      </c>
      <c r="I2994" s="15">
        <v>654</v>
      </c>
      <c r="J2994" s="77">
        <v>2</v>
      </c>
      <c r="K2994" s="92"/>
    </row>
    <row r="2995" spans="1:11" ht="20" x14ac:dyDescent="0.25">
      <c r="A2995" s="14" t="s">
        <v>1505</v>
      </c>
      <c r="B2995" s="14" t="s">
        <v>7090</v>
      </c>
      <c r="C2995" s="14" t="s">
        <v>7094</v>
      </c>
      <c r="D2995" s="16">
        <v>45659</v>
      </c>
      <c r="E2995" s="16">
        <v>45796</v>
      </c>
      <c r="F2995" s="14" t="s">
        <v>7095</v>
      </c>
      <c r="G2995" s="14">
        <v>11111111</v>
      </c>
      <c r="H2995" s="14" t="s">
        <v>7096</v>
      </c>
      <c r="I2995" s="15">
        <v>463.9</v>
      </c>
      <c r="J2995" s="77">
        <v>2</v>
      </c>
      <c r="K2995" s="92"/>
    </row>
    <row r="2996" spans="1:11" ht="30" x14ac:dyDescent="0.25">
      <c r="A2996" s="14" t="s">
        <v>1505</v>
      </c>
      <c r="B2996" s="14" t="s">
        <v>7090</v>
      </c>
      <c r="C2996" s="14" t="s">
        <v>7097</v>
      </c>
      <c r="D2996" s="16">
        <v>45666</v>
      </c>
      <c r="E2996" s="16">
        <v>45796</v>
      </c>
      <c r="F2996" s="14" t="s">
        <v>7098</v>
      </c>
      <c r="G2996" s="14">
        <v>11111111</v>
      </c>
      <c r="H2996" s="14" t="s">
        <v>7096</v>
      </c>
      <c r="I2996" s="15">
        <v>175.55</v>
      </c>
      <c r="J2996" s="77">
        <v>2</v>
      </c>
      <c r="K2996" s="92"/>
    </row>
    <row r="2997" spans="1:11" ht="20" x14ac:dyDescent="0.25">
      <c r="A2997" s="14" t="s">
        <v>1505</v>
      </c>
      <c r="B2997" s="14"/>
      <c r="C2997" s="14"/>
      <c r="D2997" s="16"/>
      <c r="E2997" s="16"/>
      <c r="F2997" s="14" t="s">
        <v>6972</v>
      </c>
      <c r="G2997" s="14" t="s">
        <v>7099</v>
      </c>
      <c r="H2997" s="14" t="s">
        <v>7100</v>
      </c>
      <c r="I2997" s="15"/>
      <c r="J2997" s="77">
        <v>2</v>
      </c>
      <c r="K2997" s="92"/>
    </row>
    <row r="2998" spans="1:11" ht="12.5" x14ac:dyDescent="0.25">
      <c r="A2998" s="14" t="s">
        <v>1505</v>
      </c>
      <c r="B2998" s="14" t="s">
        <v>7101</v>
      </c>
      <c r="C2998" s="14" t="s">
        <v>7102</v>
      </c>
      <c r="D2998" s="16">
        <v>45687</v>
      </c>
      <c r="E2998" s="16">
        <v>45700</v>
      </c>
      <c r="F2998" s="14" t="s">
        <v>7103</v>
      </c>
      <c r="G2998" s="14">
        <v>36680397</v>
      </c>
      <c r="H2998" s="14" t="s">
        <v>3488</v>
      </c>
      <c r="I2998" s="15">
        <v>1250</v>
      </c>
      <c r="J2998" s="77">
        <v>2</v>
      </c>
      <c r="K2998" s="92"/>
    </row>
    <row r="2999" spans="1:11" ht="12.5" x14ac:dyDescent="0.25">
      <c r="A2999" s="14" t="s">
        <v>1505</v>
      </c>
      <c r="B2999" s="14" t="s">
        <v>7101</v>
      </c>
      <c r="C2999" s="14" t="s">
        <v>7102</v>
      </c>
      <c r="D2999" s="16">
        <v>45687</v>
      </c>
      <c r="E2999" s="16">
        <v>45768</v>
      </c>
      <c r="F2999" s="14" t="s">
        <v>7103</v>
      </c>
      <c r="G2999" s="14">
        <v>36680397</v>
      </c>
      <c r="H2999" s="14" t="s">
        <v>3488</v>
      </c>
      <c r="I2999" s="15">
        <v>250</v>
      </c>
      <c r="J2999" s="77">
        <v>2</v>
      </c>
      <c r="K2999" s="92"/>
    </row>
    <row r="3000" spans="1:11" ht="12.5" x14ac:dyDescent="0.25">
      <c r="A3000" s="14" t="s">
        <v>1505</v>
      </c>
      <c r="B3000" s="14" t="s">
        <v>7101</v>
      </c>
      <c r="C3000" s="14" t="s">
        <v>7104</v>
      </c>
      <c r="D3000" s="16">
        <v>45744</v>
      </c>
      <c r="E3000" s="16">
        <v>45768</v>
      </c>
      <c r="F3000" s="14" t="s">
        <v>7105</v>
      </c>
      <c r="G3000" s="14">
        <v>36680397</v>
      </c>
      <c r="H3000" s="14" t="s">
        <v>3488</v>
      </c>
      <c r="I3000" s="15">
        <v>1000</v>
      </c>
      <c r="J3000" s="77">
        <v>2</v>
      </c>
      <c r="K3000" s="92"/>
    </row>
    <row r="3001" spans="1:11" ht="30" x14ac:dyDescent="0.25">
      <c r="A3001" s="14" t="s">
        <v>1505</v>
      </c>
      <c r="B3001" s="14"/>
      <c r="C3001" s="14"/>
      <c r="D3001" s="16"/>
      <c r="E3001" s="16"/>
      <c r="F3001" s="14" t="s">
        <v>7106</v>
      </c>
      <c r="G3001" s="14" t="s">
        <v>5557</v>
      </c>
      <c r="H3001" s="14" t="s">
        <v>5558</v>
      </c>
      <c r="I3001" s="15"/>
      <c r="J3001" s="77">
        <v>2</v>
      </c>
      <c r="K3001" s="92"/>
    </row>
    <row r="3002" spans="1:11" ht="12.5" x14ac:dyDescent="0.25">
      <c r="A3002" s="14" t="s">
        <v>1505</v>
      </c>
      <c r="B3002" s="14" t="s">
        <v>7107</v>
      </c>
      <c r="C3002" s="14" t="s">
        <v>3579</v>
      </c>
      <c r="D3002" s="16">
        <v>45676</v>
      </c>
      <c r="E3002" s="16">
        <v>45789</v>
      </c>
      <c r="F3002" s="14" t="s">
        <v>7108</v>
      </c>
      <c r="G3002" s="14">
        <v>36880397</v>
      </c>
      <c r="H3002" s="14" t="s">
        <v>6141</v>
      </c>
      <c r="I3002" s="15">
        <v>65</v>
      </c>
      <c r="J3002" s="77">
        <v>2</v>
      </c>
      <c r="K3002" s="92"/>
    </row>
    <row r="3003" spans="1:11" ht="20" x14ac:dyDescent="0.25">
      <c r="A3003" s="14" t="s">
        <v>1505</v>
      </c>
      <c r="B3003" s="14" t="s">
        <v>7107</v>
      </c>
      <c r="C3003" s="14" t="s">
        <v>7109</v>
      </c>
      <c r="D3003" s="16">
        <v>45674</v>
      </c>
      <c r="E3003" s="16">
        <v>45789</v>
      </c>
      <c r="F3003" s="14" t="s">
        <v>7110</v>
      </c>
      <c r="G3003" s="14">
        <v>43231243</v>
      </c>
      <c r="H3003" s="14" t="s">
        <v>7111</v>
      </c>
      <c r="I3003" s="15">
        <v>65</v>
      </c>
      <c r="J3003" s="77">
        <v>2</v>
      </c>
      <c r="K3003" s="92"/>
    </row>
    <row r="3004" spans="1:11" ht="20" x14ac:dyDescent="0.25">
      <c r="A3004" s="14" t="s">
        <v>1505</v>
      </c>
      <c r="B3004" s="14" t="s">
        <v>7107</v>
      </c>
      <c r="C3004" s="14" t="s">
        <v>7112</v>
      </c>
      <c r="D3004" s="16">
        <v>45674</v>
      </c>
      <c r="E3004" s="16">
        <v>45789</v>
      </c>
      <c r="F3004" s="14" t="s">
        <v>7113</v>
      </c>
      <c r="G3004" s="14">
        <v>2147862</v>
      </c>
      <c r="H3004" s="14" t="s">
        <v>7114</v>
      </c>
      <c r="I3004" s="15">
        <v>202</v>
      </c>
      <c r="J3004" s="77">
        <v>2</v>
      </c>
      <c r="K3004" s="92"/>
    </row>
    <row r="3005" spans="1:11" ht="20" x14ac:dyDescent="0.25">
      <c r="A3005" s="14" t="s">
        <v>1505</v>
      </c>
      <c r="B3005" s="14" t="s">
        <v>7107</v>
      </c>
      <c r="C3005" s="14" t="s">
        <v>7115</v>
      </c>
      <c r="D3005" s="16">
        <v>45705</v>
      </c>
      <c r="E3005" s="16">
        <v>45789</v>
      </c>
      <c r="F3005" s="14" t="s">
        <v>7116</v>
      </c>
      <c r="G3005" s="14">
        <v>36680397</v>
      </c>
      <c r="H3005" s="14" t="s">
        <v>6141</v>
      </c>
      <c r="I3005" s="15">
        <v>120</v>
      </c>
      <c r="J3005" s="77">
        <v>2</v>
      </c>
      <c r="K3005" s="92"/>
    </row>
    <row r="3006" spans="1:11" ht="12.5" x14ac:dyDescent="0.25">
      <c r="A3006" s="14" t="s">
        <v>1505</v>
      </c>
      <c r="B3006" s="14" t="s">
        <v>7107</v>
      </c>
      <c r="C3006" s="14" t="s">
        <v>7117</v>
      </c>
      <c r="D3006" s="16">
        <v>45706</v>
      </c>
      <c r="E3006" s="16">
        <v>45789</v>
      </c>
      <c r="F3006" s="14" t="s">
        <v>7118</v>
      </c>
      <c r="G3006" s="14">
        <v>36007820</v>
      </c>
      <c r="H3006" s="14" t="s">
        <v>7119</v>
      </c>
      <c r="I3006" s="15">
        <v>26.6</v>
      </c>
      <c r="J3006" s="77">
        <v>2</v>
      </c>
      <c r="K3006" s="92"/>
    </row>
    <row r="3007" spans="1:11" ht="30" x14ac:dyDescent="0.25">
      <c r="A3007" s="14" t="s">
        <v>1505</v>
      </c>
      <c r="B3007" s="14" t="s">
        <v>7107</v>
      </c>
      <c r="C3007" s="14" t="s">
        <v>7120</v>
      </c>
      <c r="D3007" s="16">
        <v>45733</v>
      </c>
      <c r="E3007" s="16">
        <v>45789</v>
      </c>
      <c r="F3007" s="14" t="s">
        <v>7121</v>
      </c>
      <c r="G3007" s="14">
        <v>60018059</v>
      </c>
      <c r="H3007" s="14" t="s">
        <v>7122</v>
      </c>
      <c r="I3007" s="15">
        <v>510</v>
      </c>
      <c r="J3007" s="77">
        <v>2</v>
      </c>
      <c r="K3007" s="92"/>
    </row>
    <row r="3008" spans="1:11" ht="20" x14ac:dyDescent="0.25">
      <c r="A3008" s="14" t="s">
        <v>1505</v>
      </c>
      <c r="B3008" s="14" t="s">
        <v>7107</v>
      </c>
      <c r="C3008" s="14" t="s">
        <v>7123</v>
      </c>
      <c r="D3008" s="16">
        <v>45720</v>
      </c>
      <c r="E3008" s="16">
        <v>45789</v>
      </c>
      <c r="F3008" s="14" t="s">
        <v>7124</v>
      </c>
      <c r="G3008" s="14">
        <v>25073</v>
      </c>
      <c r="H3008" s="14" t="s">
        <v>5563</v>
      </c>
      <c r="I3008" s="15">
        <v>397.6</v>
      </c>
      <c r="J3008" s="77">
        <v>2</v>
      </c>
      <c r="K3008" s="92"/>
    </row>
    <row r="3009" spans="1:11" ht="20" x14ac:dyDescent="0.25">
      <c r="A3009" s="14" t="s">
        <v>1505</v>
      </c>
      <c r="B3009" s="14" t="s">
        <v>7107</v>
      </c>
      <c r="C3009" s="14" t="s">
        <v>7125</v>
      </c>
      <c r="D3009" s="16">
        <v>45715</v>
      </c>
      <c r="E3009" s="16">
        <v>45789</v>
      </c>
      <c r="F3009" s="14" t="s">
        <v>7126</v>
      </c>
      <c r="G3009" s="14">
        <v>25030</v>
      </c>
      <c r="H3009" s="14" t="s">
        <v>5563</v>
      </c>
      <c r="I3009" s="15">
        <v>367.2</v>
      </c>
      <c r="J3009" s="77">
        <v>2</v>
      </c>
      <c r="K3009" s="92"/>
    </row>
    <row r="3010" spans="1:11" ht="20" x14ac:dyDescent="0.25">
      <c r="A3010" s="14" t="s">
        <v>1505</v>
      </c>
      <c r="B3010" s="14" t="s">
        <v>7107</v>
      </c>
      <c r="C3010" s="14" t="s">
        <v>7127</v>
      </c>
      <c r="D3010" s="16">
        <v>45725</v>
      </c>
      <c r="E3010" s="16">
        <v>45789</v>
      </c>
      <c r="F3010" s="14" t="s">
        <v>7128</v>
      </c>
      <c r="G3010" s="14">
        <v>87467137</v>
      </c>
      <c r="H3010" s="14" t="s">
        <v>7129</v>
      </c>
      <c r="I3010" s="15">
        <v>246.6</v>
      </c>
      <c r="J3010" s="77">
        <v>2</v>
      </c>
      <c r="K3010" s="92"/>
    </row>
    <row r="3011" spans="1:11" ht="20" x14ac:dyDescent="0.25">
      <c r="A3011" s="14" t="s">
        <v>1505</v>
      </c>
      <c r="B3011" s="14"/>
      <c r="C3011" s="14"/>
      <c r="D3011" s="16"/>
      <c r="E3011" s="16"/>
      <c r="F3011" s="14" t="s">
        <v>7130</v>
      </c>
      <c r="G3011" s="14" t="s">
        <v>7131</v>
      </c>
      <c r="H3011" s="14" t="s">
        <v>7132</v>
      </c>
      <c r="I3011" s="15"/>
      <c r="J3011" s="77">
        <v>2</v>
      </c>
      <c r="K3011" s="92"/>
    </row>
    <row r="3012" spans="1:11" ht="12.5" x14ac:dyDescent="0.25">
      <c r="A3012" s="14" t="s">
        <v>1505</v>
      </c>
      <c r="B3012" s="14" t="s">
        <v>7133</v>
      </c>
      <c r="C3012" s="14" t="s">
        <v>7134</v>
      </c>
      <c r="D3012" s="16">
        <v>45664</v>
      </c>
      <c r="E3012" s="16">
        <v>45762</v>
      </c>
      <c r="F3012" s="14" t="s">
        <v>7135</v>
      </c>
      <c r="G3012" s="14">
        <v>51878453</v>
      </c>
      <c r="H3012" s="14" t="s">
        <v>7136</v>
      </c>
      <c r="I3012" s="15">
        <v>440</v>
      </c>
      <c r="J3012" s="77">
        <v>2</v>
      </c>
      <c r="K3012" s="92"/>
    </row>
    <row r="3013" spans="1:11" ht="20" x14ac:dyDescent="0.25">
      <c r="A3013" s="14" t="s">
        <v>1505</v>
      </c>
      <c r="B3013" s="14" t="s">
        <v>7133</v>
      </c>
      <c r="C3013" s="14" t="s">
        <v>7137</v>
      </c>
      <c r="D3013" s="16">
        <v>45672</v>
      </c>
      <c r="E3013" s="16">
        <v>45762</v>
      </c>
      <c r="F3013" s="14" t="s">
        <v>7138</v>
      </c>
      <c r="G3013" s="14">
        <v>330464</v>
      </c>
      <c r="H3013" s="14" t="s">
        <v>7139</v>
      </c>
      <c r="I3013" s="15">
        <v>153</v>
      </c>
      <c r="J3013" s="77">
        <v>2</v>
      </c>
      <c r="K3013" s="92"/>
    </row>
    <row r="3014" spans="1:11" ht="12.5" x14ac:dyDescent="0.25">
      <c r="A3014" s="14" t="s">
        <v>1505</v>
      </c>
      <c r="B3014" s="14" t="s">
        <v>7133</v>
      </c>
      <c r="C3014" s="14" t="s">
        <v>7140</v>
      </c>
      <c r="D3014" s="16">
        <v>45688</v>
      </c>
      <c r="E3014" s="16">
        <v>45762</v>
      </c>
      <c r="F3014" s="14" t="s">
        <v>7141</v>
      </c>
      <c r="G3014" s="14">
        <v>51878453</v>
      </c>
      <c r="H3014" s="14" t="s">
        <v>7136</v>
      </c>
      <c r="I3014" s="15">
        <v>407</v>
      </c>
      <c r="J3014" s="77">
        <v>2</v>
      </c>
      <c r="K3014" s="92"/>
    </row>
    <row r="3015" spans="1:11" ht="12.5" x14ac:dyDescent="0.25">
      <c r="A3015" s="14" t="s">
        <v>1505</v>
      </c>
      <c r="B3015" s="14" t="s">
        <v>7133</v>
      </c>
      <c r="C3015" s="14" t="s">
        <v>7140</v>
      </c>
      <c r="D3015" s="16">
        <v>45688</v>
      </c>
      <c r="E3015" s="16">
        <v>45789</v>
      </c>
      <c r="F3015" s="14" t="s">
        <v>7141</v>
      </c>
      <c r="G3015" s="14">
        <v>51878453</v>
      </c>
      <c r="H3015" s="14" t="s">
        <v>7136</v>
      </c>
      <c r="I3015" s="15">
        <v>73</v>
      </c>
      <c r="J3015" s="77">
        <v>2</v>
      </c>
      <c r="K3015" s="92"/>
    </row>
    <row r="3016" spans="1:11" ht="12.5" x14ac:dyDescent="0.25">
      <c r="A3016" s="14" t="s">
        <v>1505</v>
      </c>
      <c r="B3016" s="14" t="s">
        <v>7133</v>
      </c>
      <c r="C3016" s="14" t="s">
        <v>3462</v>
      </c>
      <c r="D3016" s="16">
        <v>45708</v>
      </c>
      <c r="E3016" s="16">
        <v>45789</v>
      </c>
      <c r="F3016" s="14" t="s">
        <v>7142</v>
      </c>
      <c r="G3016" s="14">
        <v>51878453</v>
      </c>
      <c r="H3016" s="14" t="s">
        <v>7136</v>
      </c>
      <c r="I3016" s="15">
        <v>400</v>
      </c>
      <c r="J3016" s="77">
        <v>2</v>
      </c>
      <c r="K3016" s="92"/>
    </row>
    <row r="3017" spans="1:11" ht="20" x14ac:dyDescent="0.25">
      <c r="A3017" s="14" t="s">
        <v>1505</v>
      </c>
      <c r="B3017" s="14" t="s">
        <v>7133</v>
      </c>
      <c r="C3017" s="14" t="s">
        <v>7143</v>
      </c>
      <c r="D3017" s="16">
        <v>45698</v>
      </c>
      <c r="E3017" s="16">
        <v>45789</v>
      </c>
      <c r="F3017" s="14" t="s">
        <v>7144</v>
      </c>
      <c r="G3017" s="14">
        <v>493546</v>
      </c>
      <c r="H3017" s="14" t="s">
        <v>7145</v>
      </c>
      <c r="I3017" s="15">
        <v>148.5</v>
      </c>
      <c r="J3017" s="77">
        <v>2</v>
      </c>
      <c r="K3017" s="92"/>
    </row>
    <row r="3018" spans="1:11" ht="20" x14ac:dyDescent="0.25">
      <c r="A3018" s="14" t="s">
        <v>1505</v>
      </c>
      <c r="B3018" s="14" t="s">
        <v>7133</v>
      </c>
      <c r="C3018" s="14" t="s">
        <v>7146</v>
      </c>
      <c r="D3018" s="16">
        <v>45705</v>
      </c>
      <c r="E3018" s="16">
        <v>45789</v>
      </c>
      <c r="F3018" s="14" t="s">
        <v>7147</v>
      </c>
      <c r="G3018" s="14">
        <v>36680397</v>
      </c>
      <c r="H3018" s="14" t="s">
        <v>6668</v>
      </c>
      <c r="I3018" s="15">
        <v>120</v>
      </c>
      <c r="J3018" s="77">
        <v>2</v>
      </c>
      <c r="K3018" s="92"/>
    </row>
    <row r="3019" spans="1:11" ht="12.5" x14ac:dyDescent="0.25">
      <c r="A3019" s="14" t="s">
        <v>1505</v>
      </c>
      <c r="B3019" s="14" t="s">
        <v>7133</v>
      </c>
      <c r="C3019" s="14" t="s">
        <v>3889</v>
      </c>
      <c r="D3019" s="16">
        <v>45726</v>
      </c>
      <c r="E3019" s="16">
        <v>45789</v>
      </c>
      <c r="F3019" s="14" t="s">
        <v>7148</v>
      </c>
      <c r="G3019" s="14">
        <v>51878453</v>
      </c>
      <c r="H3019" s="14" t="s">
        <v>7136</v>
      </c>
      <c r="I3019" s="15">
        <v>258.5</v>
      </c>
      <c r="J3019" s="77">
        <v>2</v>
      </c>
      <c r="K3019" s="92"/>
    </row>
    <row r="3020" spans="1:11" ht="20" x14ac:dyDescent="0.25">
      <c r="A3020" s="14" t="s">
        <v>1505</v>
      </c>
      <c r="B3020" s="14"/>
      <c r="C3020" s="14"/>
      <c r="D3020" s="16"/>
      <c r="E3020" s="16"/>
      <c r="F3020" s="14" t="s">
        <v>7149</v>
      </c>
      <c r="G3020" s="14" t="s">
        <v>7150</v>
      </c>
      <c r="H3020" s="14" t="s">
        <v>7151</v>
      </c>
      <c r="I3020" s="15"/>
      <c r="J3020" s="77">
        <v>2</v>
      </c>
      <c r="K3020" s="92"/>
    </row>
    <row r="3021" spans="1:11" ht="12.5" x14ac:dyDescent="0.25">
      <c r="A3021" s="14" t="s">
        <v>1505</v>
      </c>
      <c r="B3021" s="14" t="s">
        <v>7152</v>
      </c>
      <c r="C3021" s="14" t="s">
        <v>7153</v>
      </c>
      <c r="D3021" s="16">
        <v>45678</v>
      </c>
      <c r="E3021" s="16">
        <v>45719</v>
      </c>
      <c r="F3021" s="14" t="s">
        <v>7154</v>
      </c>
      <c r="G3021" s="14">
        <v>36746550</v>
      </c>
      <c r="H3021" s="14" t="s">
        <v>7155</v>
      </c>
      <c r="I3021" s="15">
        <v>465</v>
      </c>
      <c r="J3021" s="77">
        <v>2</v>
      </c>
      <c r="K3021" s="92"/>
    </row>
    <row r="3022" spans="1:11" ht="12.5" x14ac:dyDescent="0.25">
      <c r="A3022" s="14" t="s">
        <v>1505</v>
      </c>
      <c r="B3022" s="14" t="s">
        <v>7152</v>
      </c>
      <c r="C3022" s="14" t="s">
        <v>7153</v>
      </c>
      <c r="D3022" s="16">
        <v>45678</v>
      </c>
      <c r="E3022" s="16">
        <v>45719</v>
      </c>
      <c r="F3022" s="14" t="s">
        <v>7156</v>
      </c>
      <c r="G3022" s="14">
        <v>36746550</v>
      </c>
      <c r="H3022" s="14" t="s">
        <v>7155</v>
      </c>
      <c r="I3022" s="15">
        <v>100</v>
      </c>
      <c r="J3022" s="77">
        <v>2</v>
      </c>
      <c r="K3022" s="92"/>
    </row>
    <row r="3023" spans="1:11" ht="12.5" x14ac:dyDescent="0.25">
      <c r="A3023" s="14" t="s">
        <v>1505</v>
      </c>
      <c r="B3023" s="14" t="s">
        <v>7152</v>
      </c>
      <c r="C3023" s="14" t="s">
        <v>7153</v>
      </c>
      <c r="D3023" s="16">
        <v>45678</v>
      </c>
      <c r="E3023" s="16">
        <v>45719</v>
      </c>
      <c r="F3023" s="14" t="s">
        <v>7157</v>
      </c>
      <c r="G3023" s="14">
        <v>36746550</v>
      </c>
      <c r="H3023" s="14" t="s">
        <v>7155</v>
      </c>
      <c r="I3023" s="15">
        <v>45</v>
      </c>
      <c r="J3023" s="77">
        <v>2</v>
      </c>
      <c r="K3023" s="92"/>
    </row>
    <row r="3024" spans="1:11" ht="12.5" x14ac:dyDescent="0.25">
      <c r="A3024" s="14" t="s">
        <v>1505</v>
      </c>
      <c r="B3024" s="14" t="s">
        <v>7152</v>
      </c>
      <c r="C3024" s="14" t="s">
        <v>7158</v>
      </c>
      <c r="D3024" s="16">
        <v>45667</v>
      </c>
      <c r="E3024" s="16">
        <v>45719</v>
      </c>
      <c r="F3024" s="14" t="s">
        <v>7159</v>
      </c>
      <c r="G3024" s="14">
        <v>52102602</v>
      </c>
      <c r="H3024" s="14" t="s">
        <v>7160</v>
      </c>
      <c r="I3024" s="15">
        <v>150</v>
      </c>
      <c r="J3024" s="77">
        <v>2</v>
      </c>
      <c r="K3024" s="92"/>
    </row>
    <row r="3025" spans="1:11" ht="12.5" x14ac:dyDescent="0.25">
      <c r="A3025" s="14" t="s">
        <v>1505</v>
      </c>
      <c r="B3025" s="14" t="s">
        <v>7152</v>
      </c>
      <c r="C3025" s="14" t="s">
        <v>7161</v>
      </c>
      <c r="D3025" s="16">
        <v>45677</v>
      </c>
      <c r="E3025" s="16">
        <v>45719</v>
      </c>
      <c r="F3025" s="14" t="s">
        <v>7162</v>
      </c>
      <c r="G3025" s="14">
        <v>52102602</v>
      </c>
      <c r="H3025" s="14" t="s">
        <v>7160</v>
      </c>
      <c r="I3025" s="15">
        <v>100</v>
      </c>
      <c r="J3025" s="77">
        <v>2</v>
      </c>
      <c r="K3025" s="92"/>
    </row>
    <row r="3026" spans="1:11" ht="30" x14ac:dyDescent="0.25">
      <c r="A3026" s="14" t="s">
        <v>1505</v>
      </c>
      <c r="B3026" s="14" t="s">
        <v>7152</v>
      </c>
      <c r="C3026" s="14" t="s">
        <v>7163</v>
      </c>
      <c r="D3026" s="16">
        <v>45738</v>
      </c>
      <c r="E3026" s="16">
        <v>45782</v>
      </c>
      <c r="F3026" s="14" t="s">
        <v>7164</v>
      </c>
      <c r="G3026" s="14">
        <v>3284438</v>
      </c>
      <c r="H3026" s="14" t="s">
        <v>7165</v>
      </c>
      <c r="I3026" s="15">
        <v>795.96</v>
      </c>
      <c r="J3026" s="77">
        <v>2</v>
      </c>
      <c r="K3026" s="92"/>
    </row>
    <row r="3027" spans="1:11" ht="30" x14ac:dyDescent="0.25">
      <c r="A3027" s="14" t="s">
        <v>1505</v>
      </c>
      <c r="B3027" s="14" t="s">
        <v>7152</v>
      </c>
      <c r="C3027" s="14" t="s">
        <v>7163</v>
      </c>
      <c r="D3027" s="16">
        <v>45738</v>
      </c>
      <c r="E3027" s="16">
        <v>45782</v>
      </c>
      <c r="F3027" s="14" t="s">
        <v>7164</v>
      </c>
      <c r="G3027" s="14">
        <v>3284438</v>
      </c>
      <c r="H3027" s="14" t="s">
        <v>7165</v>
      </c>
      <c r="I3027" s="15">
        <v>344.04</v>
      </c>
      <c r="J3027" s="77">
        <v>2</v>
      </c>
      <c r="K3027" s="92"/>
    </row>
    <row r="3028" spans="1:11" ht="20" x14ac:dyDescent="0.25">
      <c r="A3028" s="14" t="s">
        <v>1505</v>
      </c>
      <c r="B3028" s="14"/>
      <c r="C3028" s="14"/>
      <c r="D3028" s="16"/>
      <c r="E3028" s="16"/>
      <c r="F3028" s="14" t="s">
        <v>7130</v>
      </c>
      <c r="G3028" s="14" t="s">
        <v>7166</v>
      </c>
      <c r="H3028" s="14" t="s">
        <v>7167</v>
      </c>
      <c r="I3028" s="15"/>
      <c r="J3028" s="77">
        <v>2</v>
      </c>
      <c r="K3028" s="92"/>
    </row>
    <row r="3029" spans="1:11" ht="12.5" x14ac:dyDescent="0.25">
      <c r="A3029" s="14" t="s">
        <v>1505</v>
      </c>
      <c r="B3029" s="14" t="s">
        <v>7168</v>
      </c>
      <c r="C3029" s="14" t="s">
        <v>7169</v>
      </c>
      <c r="D3029" s="16">
        <v>45660</v>
      </c>
      <c r="E3029" s="16">
        <v>45700</v>
      </c>
      <c r="F3029" s="14" t="s">
        <v>7170</v>
      </c>
      <c r="G3029" s="14">
        <v>46440224</v>
      </c>
      <c r="H3029" s="14" t="s">
        <v>7171</v>
      </c>
      <c r="I3029" s="15">
        <v>69.099999999999994</v>
      </c>
      <c r="J3029" s="77">
        <v>2</v>
      </c>
      <c r="K3029" s="92"/>
    </row>
    <row r="3030" spans="1:11" ht="12.5" x14ac:dyDescent="0.25">
      <c r="A3030" s="14" t="s">
        <v>1505</v>
      </c>
      <c r="B3030" s="14" t="s">
        <v>7168</v>
      </c>
      <c r="C3030" s="14" t="s">
        <v>7172</v>
      </c>
      <c r="D3030" s="16">
        <v>45665</v>
      </c>
      <c r="E3030" s="16">
        <v>45700</v>
      </c>
      <c r="F3030" s="14" t="s">
        <v>7170</v>
      </c>
      <c r="G3030" s="14">
        <v>46440224</v>
      </c>
      <c r="H3030" s="14" t="s">
        <v>7171</v>
      </c>
      <c r="I3030" s="15">
        <v>8.35</v>
      </c>
      <c r="J3030" s="77">
        <v>2</v>
      </c>
      <c r="K3030" s="92"/>
    </row>
    <row r="3031" spans="1:11" ht="12.5" x14ac:dyDescent="0.25">
      <c r="A3031" s="14" t="s">
        <v>1505</v>
      </c>
      <c r="B3031" s="14" t="s">
        <v>7168</v>
      </c>
      <c r="C3031" s="14" t="s">
        <v>7173</v>
      </c>
      <c r="D3031" s="16">
        <v>45663</v>
      </c>
      <c r="E3031" s="16">
        <v>45700</v>
      </c>
      <c r="F3031" s="14" t="s">
        <v>7174</v>
      </c>
      <c r="G3031" s="14">
        <v>36661856</v>
      </c>
      <c r="H3031" s="14" t="s">
        <v>7175</v>
      </c>
      <c r="I3031" s="15">
        <v>11.99</v>
      </c>
      <c r="J3031" s="77">
        <v>2</v>
      </c>
      <c r="K3031" s="92"/>
    </row>
    <row r="3032" spans="1:11" ht="20" x14ac:dyDescent="0.25">
      <c r="A3032" s="14" t="s">
        <v>1505</v>
      </c>
      <c r="B3032" s="14" t="s">
        <v>7168</v>
      </c>
      <c r="C3032" s="14" t="s">
        <v>182</v>
      </c>
      <c r="D3032" s="16">
        <v>45671</v>
      </c>
      <c r="E3032" s="16">
        <v>45700</v>
      </c>
      <c r="F3032" s="14" t="s">
        <v>7176</v>
      </c>
      <c r="G3032" s="14">
        <v>5883135</v>
      </c>
      <c r="H3032" s="14" t="s">
        <v>7177</v>
      </c>
      <c r="I3032" s="15">
        <v>65</v>
      </c>
      <c r="J3032" s="77">
        <v>2</v>
      </c>
      <c r="K3032" s="92"/>
    </row>
    <row r="3033" spans="1:11" ht="12.5" x14ac:dyDescent="0.25">
      <c r="A3033" s="14" t="s">
        <v>1505</v>
      </c>
      <c r="B3033" s="14" t="s">
        <v>7168</v>
      </c>
      <c r="C3033" s="14" t="s">
        <v>7178</v>
      </c>
      <c r="D3033" s="16">
        <v>45673</v>
      </c>
      <c r="E3033" s="16">
        <v>45700</v>
      </c>
      <c r="F3033" s="14" t="s">
        <v>7179</v>
      </c>
      <c r="G3033" s="14">
        <v>5883135</v>
      </c>
      <c r="H3033" s="14" t="s">
        <v>7177</v>
      </c>
      <c r="I3033" s="15">
        <v>18</v>
      </c>
      <c r="J3033" s="77">
        <v>2</v>
      </c>
      <c r="K3033" s="92"/>
    </row>
    <row r="3034" spans="1:11" ht="12.5" x14ac:dyDescent="0.25">
      <c r="A3034" s="14" t="s">
        <v>1505</v>
      </c>
      <c r="B3034" s="14" t="s">
        <v>7168</v>
      </c>
      <c r="C3034" s="14" t="s">
        <v>3619</v>
      </c>
      <c r="D3034" s="16">
        <v>45705</v>
      </c>
      <c r="E3034" s="16">
        <v>45797</v>
      </c>
      <c r="F3034" s="14" t="s">
        <v>7180</v>
      </c>
      <c r="G3034" s="14">
        <v>36680397</v>
      </c>
      <c r="H3034" s="14" t="s">
        <v>7181</v>
      </c>
      <c r="I3034" s="15">
        <v>120</v>
      </c>
      <c r="J3034" s="77">
        <v>2</v>
      </c>
      <c r="K3034" s="92"/>
    </row>
    <row r="3035" spans="1:11" ht="20" x14ac:dyDescent="0.25">
      <c r="A3035" s="14" t="s">
        <v>1505</v>
      </c>
      <c r="B3035" s="14" t="s">
        <v>7168</v>
      </c>
      <c r="C3035" s="14" t="s">
        <v>7182</v>
      </c>
      <c r="D3035" s="16">
        <v>45705</v>
      </c>
      <c r="E3035" s="16">
        <v>45797</v>
      </c>
      <c r="F3035" s="14" t="s">
        <v>7183</v>
      </c>
      <c r="G3035" s="14">
        <v>36253774</v>
      </c>
      <c r="H3035" s="14" t="s">
        <v>7184</v>
      </c>
      <c r="I3035" s="15">
        <v>90</v>
      </c>
      <c r="J3035" s="77">
        <v>2</v>
      </c>
      <c r="K3035" s="92"/>
    </row>
    <row r="3036" spans="1:11" ht="12.5" x14ac:dyDescent="0.25">
      <c r="A3036" s="14" t="s">
        <v>1505</v>
      </c>
      <c r="B3036" s="14" t="s">
        <v>7168</v>
      </c>
      <c r="C3036" s="14" t="s">
        <v>7185</v>
      </c>
      <c r="D3036" s="16">
        <v>45705</v>
      </c>
      <c r="E3036" s="16">
        <v>45797</v>
      </c>
      <c r="F3036" s="14" t="s">
        <v>7186</v>
      </c>
      <c r="G3036" s="14">
        <v>36746550</v>
      </c>
      <c r="H3036" s="14" t="s">
        <v>7155</v>
      </c>
      <c r="I3036" s="15">
        <v>160</v>
      </c>
      <c r="J3036" s="77">
        <v>2</v>
      </c>
      <c r="K3036" s="92"/>
    </row>
    <row r="3037" spans="1:11" ht="12.5" x14ac:dyDescent="0.25">
      <c r="A3037" s="14" t="s">
        <v>1505</v>
      </c>
      <c r="B3037" s="14" t="s">
        <v>7168</v>
      </c>
      <c r="C3037" s="14" t="s">
        <v>7187</v>
      </c>
      <c r="D3037" s="16">
        <v>45706</v>
      </c>
      <c r="E3037" s="16">
        <v>45797</v>
      </c>
      <c r="F3037" s="14" t="s">
        <v>7188</v>
      </c>
      <c r="G3037" s="14">
        <v>46440224</v>
      </c>
      <c r="H3037" s="14" t="s">
        <v>7171</v>
      </c>
      <c r="I3037" s="15">
        <v>6</v>
      </c>
      <c r="J3037" s="77">
        <v>2</v>
      </c>
      <c r="K3037" s="92"/>
    </row>
    <row r="3038" spans="1:11" ht="12.5" x14ac:dyDescent="0.25">
      <c r="A3038" s="14" t="s">
        <v>1505</v>
      </c>
      <c r="B3038" s="14" t="s">
        <v>7168</v>
      </c>
      <c r="C3038" s="14" t="s">
        <v>7189</v>
      </c>
      <c r="D3038" s="16">
        <v>45714</v>
      </c>
      <c r="E3038" s="16">
        <v>45797</v>
      </c>
      <c r="F3038" s="14" t="s">
        <v>7190</v>
      </c>
      <c r="G3038" s="14">
        <v>54380481</v>
      </c>
      <c r="H3038" s="14" t="s">
        <v>7191</v>
      </c>
      <c r="I3038" s="15">
        <v>169.9</v>
      </c>
      <c r="J3038" s="77">
        <v>2</v>
      </c>
      <c r="K3038" s="92"/>
    </row>
    <row r="3039" spans="1:11" ht="12.5" x14ac:dyDescent="0.25">
      <c r="A3039" s="14" t="s">
        <v>1505</v>
      </c>
      <c r="B3039" s="14" t="s">
        <v>7168</v>
      </c>
      <c r="C3039" s="14" t="s">
        <v>7192</v>
      </c>
      <c r="D3039" s="16">
        <v>45716</v>
      </c>
      <c r="E3039" s="16">
        <v>45797</v>
      </c>
      <c r="F3039" s="14" t="s">
        <v>7193</v>
      </c>
      <c r="G3039" s="14">
        <v>30797047</v>
      </c>
      <c r="H3039" s="14" t="s">
        <v>7194</v>
      </c>
      <c r="I3039" s="15">
        <v>38</v>
      </c>
      <c r="J3039" s="77">
        <v>2</v>
      </c>
      <c r="K3039" s="92"/>
    </row>
    <row r="3040" spans="1:11" ht="12.5" x14ac:dyDescent="0.25">
      <c r="A3040" s="14" t="s">
        <v>1505</v>
      </c>
      <c r="B3040" s="14" t="s">
        <v>7168</v>
      </c>
      <c r="C3040" s="14" t="s">
        <v>7195</v>
      </c>
      <c r="D3040" s="16">
        <v>45712</v>
      </c>
      <c r="E3040" s="16">
        <v>45797</v>
      </c>
      <c r="F3040" s="14" t="s">
        <v>7170</v>
      </c>
      <c r="G3040" s="14">
        <v>71012966</v>
      </c>
      <c r="H3040" s="14" t="s">
        <v>7196</v>
      </c>
      <c r="I3040" s="15">
        <v>5.44</v>
      </c>
      <c r="J3040" s="77">
        <v>2</v>
      </c>
      <c r="K3040" s="92"/>
    </row>
    <row r="3041" spans="1:11" ht="12.5" x14ac:dyDescent="0.25">
      <c r="A3041" s="14" t="s">
        <v>1505</v>
      </c>
      <c r="B3041" s="14" t="s">
        <v>7168</v>
      </c>
      <c r="C3041" s="14" t="s">
        <v>288</v>
      </c>
      <c r="D3041" s="16">
        <v>45714</v>
      </c>
      <c r="E3041" s="16">
        <v>45797</v>
      </c>
      <c r="F3041" s="14" t="s">
        <v>7197</v>
      </c>
      <c r="G3041" s="14">
        <v>12563</v>
      </c>
      <c r="H3041" s="14" t="s">
        <v>7198</v>
      </c>
      <c r="I3041" s="15">
        <v>110.21</v>
      </c>
      <c r="J3041" s="77">
        <v>2</v>
      </c>
      <c r="K3041" s="92"/>
    </row>
    <row r="3042" spans="1:11" ht="20" x14ac:dyDescent="0.25">
      <c r="A3042" s="14" t="s">
        <v>1505</v>
      </c>
      <c r="B3042" s="14" t="s">
        <v>7168</v>
      </c>
      <c r="C3042" s="14" t="s">
        <v>7199</v>
      </c>
      <c r="D3042" s="16">
        <v>45738</v>
      </c>
      <c r="E3042" s="16">
        <v>45797</v>
      </c>
      <c r="F3042" s="14" t="s">
        <v>7200</v>
      </c>
      <c r="G3042" s="14">
        <v>1792299</v>
      </c>
      <c r="H3042" s="14" t="s">
        <v>7201</v>
      </c>
      <c r="I3042" s="15">
        <v>1128.01</v>
      </c>
      <c r="J3042" s="77">
        <v>2</v>
      </c>
      <c r="K3042" s="92"/>
    </row>
    <row r="3043" spans="1:11" ht="20" x14ac:dyDescent="0.25">
      <c r="A3043" s="14" t="s">
        <v>1505</v>
      </c>
      <c r="B3043" s="14"/>
      <c r="C3043" s="14"/>
      <c r="D3043" s="16"/>
      <c r="E3043" s="16"/>
      <c r="F3043" s="14" t="s">
        <v>7130</v>
      </c>
      <c r="G3043" s="14" t="s">
        <v>5476</v>
      </c>
      <c r="H3043" s="14" t="s">
        <v>5477</v>
      </c>
      <c r="I3043" s="15"/>
      <c r="J3043" s="77">
        <v>2</v>
      </c>
      <c r="K3043" s="92"/>
    </row>
    <row r="3044" spans="1:11" ht="20" x14ac:dyDescent="0.25">
      <c r="A3044" s="14" t="s">
        <v>1505</v>
      </c>
      <c r="B3044" s="14" t="s">
        <v>7202</v>
      </c>
      <c r="C3044" s="14" t="s">
        <v>7203</v>
      </c>
      <c r="D3044" s="16">
        <v>45662</v>
      </c>
      <c r="E3044" s="16">
        <v>45700</v>
      </c>
      <c r="F3044" s="14" t="s">
        <v>7204</v>
      </c>
      <c r="G3044" s="14">
        <v>44538707</v>
      </c>
      <c r="H3044" s="14" t="s">
        <v>7205</v>
      </c>
      <c r="I3044" s="15">
        <v>15</v>
      </c>
      <c r="J3044" s="77">
        <v>2</v>
      </c>
      <c r="K3044" s="92"/>
    </row>
    <row r="3045" spans="1:11" ht="20" x14ac:dyDescent="0.25">
      <c r="A3045" s="14" t="s">
        <v>1505</v>
      </c>
      <c r="B3045" s="14" t="s">
        <v>7202</v>
      </c>
      <c r="C3045" s="14" t="s">
        <v>3579</v>
      </c>
      <c r="D3045" s="16">
        <v>45665</v>
      </c>
      <c r="E3045" s="16">
        <v>45700</v>
      </c>
      <c r="F3045" s="14" t="s">
        <v>7206</v>
      </c>
      <c r="G3045" s="14">
        <v>11111111</v>
      </c>
      <c r="H3045" s="14" t="s">
        <v>7207</v>
      </c>
      <c r="I3045" s="15">
        <v>191.25</v>
      </c>
      <c r="J3045" s="77">
        <v>2</v>
      </c>
      <c r="K3045" s="92"/>
    </row>
    <row r="3046" spans="1:11" ht="20" x14ac:dyDescent="0.25">
      <c r="A3046" s="14" t="s">
        <v>1505</v>
      </c>
      <c r="B3046" s="14" t="s">
        <v>7202</v>
      </c>
      <c r="C3046" s="14" t="s">
        <v>3579</v>
      </c>
      <c r="D3046" s="16">
        <v>45671</v>
      </c>
      <c r="E3046" s="16">
        <v>45700</v>
      </c>
      <c r="F3046" s="14" t="s">
        <v>7208</v>
      </c>
      <c r="G3046" s="14">
        <v>11111111</v>
      </c>
      <c r="H3046" s="14" t="s">
        <v>7209</v>
      </c>
      <c r="I3046" s="15">
        <v>65</v>
      </c>
      <c r="J3046" s="77">
        <v>2</v>
      </c>
      <c r="K3046" s="92"/>
    </row>
    <row r="3047" spans="1:11" ht="20" x14ac:dyDescent="0.25">
      <c r="A3047" s="14" t="s">
        <v>1505</v>
      </c>
      <c r="B3047" s="14" t="s">
        <v>7202</v>
      </c>
      <c r="C3047" s="14" t="s">
        <v>3579</v>
      </c>
      <c r="D3047" s="16">
        <v>45688</v>
      </c>
      <c r="E3047" s="16">
        <v>45700</v>
      </c>
      <c r="F3047" s="14" t="s">
        <v>7210</v>
      </c>
      <c r="G3047" s="14">
        <v>308307</v>
      </c>
      <c r="H3047" s="14" t="s">
        <v>7211</v>
      </c>
      <c r="I3047" s="15">
        <v>522</v>
      </c>
      <c r="J3047" s="77">
        <v>2</v>
      </c>
      <c r="K3047" s="92"/>
    </row>
    <row r="3048" spans="1:11" ht="12.5" x14ac:dyDescent="0.25">
      <c r="A3048" s="14" t="s">
        <v>1505</v>
      </c>
      <c r="B3048" s="14" t="s">
        <v>7202</v>
      </c>
      <c r="C3048" s="14" t="s">
        <v>3630</v>
      </c>
      <c r="D3048" s="16">
        <v>45688</v>
      </c>
      <c r="E3048" s="16">
        <v>45700</v>
      </c>
      <c r="F3048" s="14" t="s">
        <v>7212</v>
      </c>
      <c r="G3048" s="14">
        <v>11111111</v>
      </c>
      <c r="H3048" s="14" t="s">
        <v>7213</v>
      </c>
      <c r="I3048" s="15">
        <v>206.75</v>
      </c>
      <c r="J3048" s="77">
        <v>2</v>
      </c>
      <c r="K3048" s="92"/>
    </row>
    <row r="3049" spans="1:11" ht="12.5" x14ac:dyDescent="0.25">
      <c r="A3049" s="14" t="s">
        <v>1505</v>
      </c>
      <c r="B3049" s="14" t="s">
        <v>7202</v>
      </c>
      <c r="C3049" s="14" t="s">
        <v>3630</v>
      </c>
      <c r="D3049" s="16">
        <v>45688</v>
      </c>
      <c r="E3049" s="16">
        <v>45784</v>
      </c>
      <c r="F3049" s="14" t="s">
        <v>7212</v>
      </c>
      <c r="G3049" s="14">
        <v>11111111</v>
      </c>
      <c r="H3049" s="14" t="s">
        <v>7213</v>
      </c>
      <c r="I3049" s="15">
        <v>33.25</v>
      </c>
      <c r="J3049" s="77">
        <v>2</v>
      </c>
      <c r="K3049" s="92"/>
    </row>
    <row r="3050" spans="1:11" ht="20" x14ac:dyDescent="0.25">
      <c r="A3050" s="14" t="s">
        <v>1505</v>
      </c>
      <c r="B3050" s="14" t="s">
        <v>7202</v>
      </c>
      <c r="C3050" s="14" t="s">
        <v>5479</v>
      </c>
      <c r="D3050" s="16">
        <v>45705</v>
      </c>
      <c r="E3050" s="16">
        <v>45784</v>
      </c>
      <c r="F3050" s="14" t="s">
        <v>7214</v>
      </c>
      <c r="G3050" s="14">
        <v>36680397</v>
      </c>
      <c r="H3050" s="14" t="s">
        <v>7215</v>
      </c>
      <c r="I3050" s="15">
        <v>120</v>
      </c>
      <c r="J3050" s="77">
        <v>2</v>
      </c>
      <c r="K3050" s="92"/>
    </row>
    <row r="3051" spans="1:11" ht="20" x14ac:dyDescent="0.25">
      <c r="A3051" s="14" t="s">
        <v>1505</v>
      </c>
      <c r="B3051" s="14" t="s">
        <v>7202</v>
      </c>
      <c r="C3051" s="14" t="s">
        <v>5479</v>
      </c>
      <c r="D3051" s="16">
        <v>45747</v>
      </c>
      <c r="E3051" s="16">
        <v>45784</v>
      </c>
      <c r="F3051" s="14" t="s">
        <v>7216</v>
      </c>
      <c r="G3051" s="14">
        <v>308307</v>
      </c>
      <c r="H3051" s="14" t="s">
        <v>7211</v>
      </c>
      <c r="I3051" s="15">
        <v>846.75</v>
      </c>
      <c r="J3051" s="77">
        <v>2</v>
      </c>
      <c r="K3051" s="92"/>
    </row>
    <row r="3052" spans="1:11" ht="20" x14ac:dyDescent="0.25">
      <c r="A3052" s="14" t="s">
        <v>1505</v>
      </c>
      <c r="B3052" s="14"/>
      <c r="C3052" s="14"/>
      <c r="D3052" s="16"/>
      <c r="E3052" s="16"/>
      <c r="F3052" s="14" t="s">
        <v>7130</v>
      </c>
      <c r="G3052" s="14" t="s">
        <v>7217</v>
      </c>
      <c r="H3052" s="14" t="s">
        <v>7218</v>
      </c>
      <c r="I3052" s="15"/>
      <c r="J3052" s="77">
        <v>2</v>
      </c>
      <c r="K3052" s="92"/>
    </row>
    <row r="3053" spans="1:11" ht="12.5" x14ac:dyDescent="0.25">
      <c r="A3053" s="14" t="s">
        <v>1505</v>
      </c>
      <c r="B3053" s="14" t="s">
        <v>7219</v>
      </c>
      <c r="C3053" s="14" t="s">
        <v>7220</v>
      </c>
      <c r="D3053" s="16">
        <v>45757</v>
      </c>
      <c r="E3053" s="16">
        <v>45818</v>
      </c>
      <c r="F3053" s="14" t="s">
        <v>7221</v>
      </c>
      <c r="G3053" s="14">
        <v>46968563</v>
      </c>
      <c r="H3053" s="14" t="s">
        <v>7222</v>
      </c>
      <c r="I3053" s="15">
        <v>975</v>
      </c>
      <c r="J3053" s="77">
        <v>2</v>
      </c>
      <c r="K3053" s="92"/>
    </row>
    <row r="3054" spans="1:11" ht="20" x14ac:dyDescent="0.25">
      <c r="A3054" s="14" t="s">
        <v>1505</v>
      </c>
      <c r="B3054" s="14" t="s">
        <v>7219</v>
      </c>
      <c r="C3054" s="14" t="s">
        <v>7223</v>
      </c>
      <c r="D3054" s="16">
        <v>45733</v>
      </c>
      <c r="E3054" s="16">
        <v>45818</v>
      </c>
      <c r="F3054" s="14" t="s">
        <v>7224</v>
      </c>
      <c r="G3054" s="14" t="s">
        <v>6087</v>
      </c>
      <c r="H3054" s="14" t="s">
        <v>7225</v>
      </c>
      <c r="I3054" s="15">
        <v>85.95</v>
      </c>
      <c r="J3054" s="77">
        <v>2</v>
      </c>
      <c r="K3054" s="92"/>
    </row>
    <row r="3055" spans="1:11" ht="20" x14ac:dyDescent="0.25">
      <c r="A3055" s="14" t="s">
        <v>1505</v>
      </c>
      <c r="B3055" s="14" t="s">
        <v>7219</v>
      </c>
      <c r="C3055" s="14" t="s">
        <v>3443</v>
      </c>
      <c r="D3055" s="16">
        <v>45765</v>
      </c>
      <c r="E3055" s="16">
        <v>45818</v>
      </c>
      <c r="F3055" s="14" t="s">
        <v>7226</v>
      </c>
      <c r="G3055" s="14" t="s">
        <v>7227</v>
      </c>
      <c r="H3055" s="14" t="s">
        <v>7228</v>
      </c>
      <c r="I3055" s="15">
        <v>939.05</v>
      </c>
      <c r="J3055" s="77">
        <v>2</v>
      </c>
      <c r="K3055" s="92"/>
    </row>
    <row r="3056" spans="1:11" ht="30" x14ac:dyDescent="0.25">
      <c r="A3056" s="14" t="s">
        <v>1505</v>
      </c>
      <c r="B3056" s="14"/>
      <c r="C3056" s="14"/>
      <c r="D3056" s="16"/>
      <c r="E3056" s="16"/>
      <c r="F3056" s="14" t="s">
        <v>7106</v>
      </c>
      <c r="G3056" s="14" t="s">
        <v>7229</v>
      </c>
      <c r="H3056" s="14" t="s">
        <v>7230</v>
      </c>
      <c r="I3056" s="15"/>
      <c r="J3056" s="77">
        <v>2</v>
      </c>
      <c r="K3056" s="92"/>
    </row>
    <row r="3057" spans="1:11" ht="12.5" x14ac:dyDescent="0.25">
      <c r="A3057" s="14" t="s">
        <v>1505</v>
      </c>
      <c r="B3057" s="14" t="s">
        <v>7231</v>
      </c>
      <c r="C3057" s="14" t="s">
        <v>7232</v>
      </c>
      <c r="D3057" s="16">
        <v>45733</v>
      </c>
      <c r="E3057" s="16">
        <v>45762</v>
      </c>
      <c r="F3057" s="14" t="s">
        <v>7233</v>
      </c>
      <c r="G3057" s="14">
        <v>892386</v>
      </c>
      <c r="H3057" s="14" t="s">
        <v>3454</v>
      </c>
      <c r="I3057" s="15">
        <v>1000</v>
      </c>
      <c r="J3057" s="77">
        <v>2</v>
      </c>
      <c r="K3057" s="92"/>
    </row>
    <row r="3058" spans="1:11" ht="12.5" x14ac:dyDescent="0.25">
      <c r="A3058" s="14" t="s">
        <v>1505</v>
      </c>
      <c r="B3058" s="14" t="s">
        <v>7231</v>
      </c>
      <c r="C3058" s="14" t="s">
        <v>7232</v>
      </c>
      <c r="D3058" s="16">
        <v>45733</v>
      </c>
      <c r="E3058" s="16">
        <v>45811</v>
      </c>
      <c r="F3058" s="14" t="s">
        <v>7233</v>
      </c>
      <c r="G3058" s="14">
        <v>892386</v>
      </c>
      <c r="H3058" s="14" t="s">
        <v>3454</v>
      </c>
      <c r="I3058" s="15">
        <v>200</v>
      </c>
      <c r="J3058" s="77">
        <v>2</v>
      </c>
      <c r="K3058" s="92"/>
    </row>
    <row r="3059" spans="1:11" ht="12.5" x14ac:dyDescent="0.25">
      <c r="A3059" s="14" t="s">
        <v>1505</v>
      </c>
      <c r="B3059" s="14" t="s">
        <v>7231</v>
      </c>
      <c r="C3059" s="14" t="s">
        <v>7234</v>
      </c>
      <c r="D3059" s="16">
        <v>45665</v>
      </c>
      <c r="E3059" s="16">
        <v>45811</v>
      </c>
      <c r="F3059" s="14" t="s">
        <v>7235</v>
      </c>
      <c r="G3059" s="14">
        <v>51847701</v>
      </c>
      <c r="H3059" s="14" t="s">
        <v>7236</v>
      </c>
      <c r="I3059" s="15">
        <v>10</v>
      </c>
      <c r="J3059" s="77">
        <v>2</v>
      </c>
      <c r="K3059" s="92"/>
    </row>
    <row r="3060" spans="1:11" ht="12.5" x14ac:dyDescent="0.25">
      <c r="A3060" s="14" t="s">
        <v>1505</v>
      </c>
      <c r="B3060" s="14" t="s">
        <v>7231</v>
      </c>
      <c r="C3060" s="14" t="s">
        <v>7237</v>
      </c>
      <c r="D3060" s="16">
        <v>45679</v>
      </c>
      <c r="E3060" s="16">
        <v>45811</v>
      </c>
      <c r="F3060" s="14" t="s">
        <v>7238</v>
      </c>
      <c r="G3060" s="14">
        <v>51847701</v>
      </c>
      <c r="H3060" s="14" t="s">
        <v>7236</v>
      </c>
      <c r="I3060" s="15">
        <v>30</v>
      </c>
      <c r="J3060" s="77">
        <v>2</v>
      </c>
      <c r="K3060" s="92"/>
    </row>
    <row r="3061" spans="1:11" ht="12.5" x14ac:dyDescent="0.25">
      <c r="A3061" s="14" t="s">
        <v>1505</v>
      </c>
      <c r="B3061" s="14" t="s">
        <v>7231</v>
      </c>
      <c r="C3061" s="14" t="s">
        <v>7239</v>
      </c>
      <c r="D3061" s="16">
        <v>45687</v>
      </c>
      <c r="E3061" s="16">
        <v>45811</v>
      </c>
      <c r="F3061" s="14" t="s">
        <v>7240</v>
      </c>
      <c r="G3061" s="14">
        <v>51847701</v>
      </c>
      <c r="H3061" s="14" t="s">
        <v>7236</v>
      </c>
      <c r="I3061" s="15">
        <v>10</v>
      </c>
      <c r="J3061" s="77">
        <v>2</v>
      </c>
      <c r="K3061" s="92"/>
    </row>
    <row r="3062" spans="1:11" ht="12.5" x14ac:dyDescent="0.25">
      <c r="A3062" s="14" t="s">
        <v>1505</v>
      </c>
      <c r="B3062" s="14" t="s">
        <v>7231</v>
      </c>
      <c r="C3062" s="14" t="s">
        <v>7241</v>
      </c>
      <c r="D3062" s="16">
        <v>45688</v>
      </c>
      <c r="E3062" s="16">
        <v>45811</v>
      </c>
      <c r="F3062" s="14" t="s">
        <v>7240</v>
      </c>
      <c r="G3062" s="14">
        <v>51847701</v>
      </c>
      <c r="H3062" s="14" t="s">
        <v>7236</v>
      </c>
      <c r="I3062" s="15">
        <v>10</v>
      </c>
      <c r="J3062" s="77">
        <v>2</v>
      </c>
      <c r="K3062" s="92"/>
    </row>
    <row r="3063" spans="1:11" ht="12.5" x14ac:dyDescent="0.25">
      <c r="A3063" s="14" t="s">
        <v>1505</v>
      </c>
      <c r="B3063" s="14" t="s">
        <v>7231</v>
      </c>
      <c r="C3063" s="14" t="s">
        <v>7242</v>
      </c>
      <c r="D3063" s="16">
        <v>45688</v>
      </c>
      <c r="E3063" s="16">
        <v>45811</v>
      </c>
      <c r="F3063" s="14" t="s">
        <v>7238</v>
      </c>
      <c r="G3063" s="14">
        <v>51847701</v>
      </c>
      <c r="H3063" s="14" t="s">
        <v>7236</v>
      </c>
      <c r="I3063" s="15">
        <v>20</v>
      </c>
      <c r="J3063" s="77">
        <v>2</v>
      </c>
      <c r="K3063" s="92"/>
    </row>
    <row r="3064" spans="1:11" ht="12.5" x14ac:dyDescent="0.25">
      <c r="A3064" s="14" t="s">
        <v>1505</v>
      </c>
      <c r="B3064" s="14" t="s">
        <v>7231</v>
      </c>
      <c r="C3064" s="14" t="s">
        <v>7243</v>
      </c>
      <c r="D3064" s="16">
        <v>45693</v>
      </c>
      <c r="E3064" s="16">
        <v>45811</v>
      </c>
      <c r="F3064" s="14" t="s">
        <v>7238</v>
      </c>
      <c r="G3064" s="14">
        <v>51847701</v>
      </c>
      <c r="H3064" s="14" t="s">
        <v>7236</v>
      </c>
      <c r="I3064" s="15">
        <v>15</v>
      </c>
      <c r="J3064" s="77">
        <v>2</v>
      </c>
      <c r="K3064" s="92"/>
    </row>
    <row r="3065" spans="1:11" ht="12.5" x14ac:dyDescent="0.25">
      <c r="A3065" s="14" t="s">
        <v>1505</v>
      </c>
      <c r="B3065" s="14" t="s">
        <v>7231</v>
      </c>
      <c r="C3065" s="14" t="s">
        <v>7244</v>
      </c>
      <c r="D3065" s="16">
        <v>45695</v>
      </c>
      <c r="E3065" s="16">
        <v>45811</v>
      </c>
      <c r="F3065" s="14" t="s">
        <v>7240</v>
      </c>
      <c r="G3065" s="14">
        <v>51847701</v>
      </c>
      <c r="H3065" s="14" t="s">
        <v>7236</v>
      </c>
      <c r="I3065" s="15">
        <v>20</v>
      </c>
      <c r="J3065" s="77">
        <v>2</v>
      </c>
      <c r="K3065" s="92"/>
    </row>
    <row r="3066" spans="1:11" ht="12.5" x14ac:dyDescent="0.25">
      <c r="A3066" s="14" t="s">
        <v>1505</v>
      </c>
      <c r="B3066" s="14" t="s">
        <v>7231</v>
      </c>
      <c r="C3066" s="14" t="s">
        <v>7245</v>
      </c>
      <c r="D3066" s="16">
        <v>45701</v>
      </c>
      <c r="E3066" s="16">
        <v>45811</v>
      </c>
      <c r="F3066" s="14" t="s">
        <v>7238</v>
      </c>
      <c r="G3066" s="14">
        <v>51847701</v>
      </c>
      <c r="H3066" s="14" t="s">
        <v>7236</v>
      </c>
      <c r="I3066" s="15">
        <v>20</v>
      </c>
      <c r="J3066" s="77">
        <v>2</v>
      </c>
      <c r="K3066" s="92"/>
    </row>
    <row r="3067" spans="1:11" ht="12.5" x14ac:dyDescent="0.25">
      <c r="A3067" s="14" t="s">
        <v>1505</v>
      </c>
      <c r="B3067" s="14" t="s">
        <v>7231</v>
      </c>
      <c r="C3067" s="14" t="s">
        <v>7246</v>
      </c>
      <c r="D3067" s="16">
        <v>45709</v>
      </c>
      <c r="E3067" s="16">
        <v>45811</v>
      </c>
      <c r="F3067" s="14" t="s">
        <v>7238</v>
      </c>
      <c r="G3067" s="14">
        <v>51847701</v>
      </c>
      <c r="H3067" s="14" t="s">
        <v>7236</v>
      </c>
      <c r="I3067" s="15">
        <v>15</v>
      </c>
      <c r="J3067" s="77">
        <v>2</v>
      </c>
      <c r="K3067" s="92"/>
    </row>
    <row r="3068" spans="1:11" ht="12.5" x14ac:dyDescent="0.25">
      <c r="A3068" s="14" t="s">
        <v>1505</v>
      </c>
      <c r="B3068" s="14" t="s">
        <v>7231</v>
      </c>
      <c r="C3068" s="14" t="s">
        <v>7247</v>
      </c>
      <c r="D3068" s="16">
        <v>45769</v>
      </c>
      <c r="E3068" s="16">
        <v>45811</v>
      </c>
      <c r="F3068" s="14" t="s">
        <v>7248</v>
      </c>
      <c r="G3068" s="14">
        <v>36245712</v>
      </c>
      <c r="H3068" s="14" t="s">
        <v>7249</v>
      </c>
      <c r="I3068" s="15">
        <v>13.5</v>
      </c>
      <c r="J3068" s="77">
        <v>2</v>
      </c>
      <c r="K3068" s="92"/>
    </row>
    <row r="3069" spans="1:11" ht="12.5" x14ac:dyDescent="0.25">
      <c r="A3069" s="14" t="s">
        <v>1505</v>
      </c>
      <c r="B3069" s="14" t="s">
        <v>7231</v>
      </c>
      <c r="C3069" s="14" t="s">
        <v>7250</v>
      </c>
      <c r="D3069" s="16">
        <v>45764</v>
      </c>
      <c r="E3069" s="16">
        <v>45811</v>
      </c>
      <c r="F3069" s="14" t="s">
        <v>7248</v>
      </c>
      <c r="G3069" s="14">
        <v>36245712</v>
      </c>
      <c r="H3069" s="14" t="s">
        <v>7249</v>
      </c>
      <c r="I3069" s="15">
        <v>13.5</v>
      </c>
      <c r="J3069" s="77">
        <v>2</v>
      </c>
      <c r="K3069" s="92"/>
    </row>
    <row r="3070" spans="1:11" ht="12.5" x14ac:dyDescent="0.25">
      <c r="A3070" s="14" t="s">
        <v>1505</v>
      </c>
      <c r="B3070" s="14" t="s">
        <v>7231</v>
      </c>
      <c r="C3070" s="14" t="s">
        <v>7251</v>
      </c>
      <c r="D3070" s="16">
        <v>45771</v>
      </c>
      <c r="E3070" s="16">
        <v>45811</v>
      </c>
      <c r="F3070" s="14" t="s">
        <v>7248</v>
      </c>
      <c r="G3070" s="14">
        <v>36245712</v>
      </c>
      <c r="H3070" s="14" t="s">
        <v>7249</v>
      </c>
      <c r="I3070" s="15">
        <v>18</v>
      </c>
      <c r="J3070" s="77">
        <v>2</v>
      </c>
      <c r="K3070" s="92"/>
    </row>
    <row r="3071" spans="1:11" ht="12.5" x14ac:dyDescent="0.25">
      <c r="A3071" s="14" t="s">
        <v>1505</v>
      </c>
      <c r="B3071" s="14" t="s">
        <v>7231</v>
      </c>
      <c r="C3071" s="14" t="s">
        <v>7252</v>
      </c>
      <c r="D3071" s="16">
        <v>45750</v>
      </c>
      <c r="E3071" s="16">
        <v>45811</v>
      </c>
      <c r="F3071" s="14" t="s">
        <v>7238</v>
      </c>
      <c r="G3071" s="14">
        <v>51847701</v>
      </c>
      <c r="H3071" s="14" t="s">
        <v>7236</v>
      </c>
      <c r="I3071" s="15">
        <v>15</v>
      </c>
      <c r="J3071" s="77">
        <v>2</v>
      </c>
      <c r="K3071" s="92"/>
    </row>
    <row r="3072" spans="1:11" ht="12.5" x14ac:dyDescent="0.25">
      <c r="A3072" s="14" t="s">
        <v>1505</v>
      </c>
      <c r="B3072" s="14" t="s">
        <v>7231</v>
      </c>
      <c r="C3072" s="14" t="s">
        <v>7253</v>
      </c>
      <c r="D3072" s="16">
        <v>45756</v>
      </c>
      <c r="E3072" s="16">
        <v>45811</v>
      </c>
      <c r="F3072" s="14" t="s">
        <v>7238</v>
      </c>
      <c r="G3072" s="14">
        <v>51847701</v>
      </c>
      <c r="H3072" s="14" t="s">
        <v>7236</v>
      </c>
      <c r="I3072" s="15">
        <v>15</v>
      </c>
      <c r="J3072" s="77">
        <v>2</v>
      </c>
      <c r="K3072" s="92"/>
    </row>
    <row r="3073" spans="1:11" ht="20" x14ac:dyDescent="0.25">
      <c r="A3073" s="14" t="s">
        <v>1505</v>
      </c>
      <c r="B3073" s="14" t="s">
        <v>7231</v>
      </c>
      <c r="C3073" s="14" t="s">
        <v>7254</v>
      </c>
      <c r="D3073" s="16">
        <v>45765</v>
      </c>
      <c r="E3073" s="16">
        <v>45811</v>
      </c>
      <c r="F3073" s="14" t="s">
        <v>7255</v>
      </c>
      <c r="G3073" s="14">
        <v>70104694</v>
      </c>
      <c r="H3073" s="14" t="s">
        <v>7256</v>
      </c>
      <c r="I3073" s="15">
        <v>340.8</v>
      </c>
      <c r="J3073" s="77">
        <v>2</v>
      </c>
      <c r="K3073" s="92"/>
    </row>
    <row r="3074" spans="1:11" ht="12.5" x14ac:dyDescent="0.25">
      <c r="A3074" s="14" t="s">
        <v>1505</v>
      </c>
      <c r="B3074" s="14" t="s">
        <v>7231</v>
      </c>
      <c r="C3074" s="14" t="s">
        <v>7257</v>
      </c>
      <c r="D3074" s="16">
        <v>45748</v>
      </c>
      <c r="E3074" s="16">
        <v>45811</v>
      </c>
      <c r="F3074" s="14" t="s">
        <v>7258</v>
      </c>
      <c r="G3074" s="14">
        <v>51847701</v>
      </c>
      <c r="H3074" s="14" t="s">
        <v>7236</v>
      </c>
      <c r="I3074" s="15">
        <v>10</v>
      </c>
      <c r="J3074" s="77">
        <v>2</v>
      </c>
      <c r="K3074" s="92"/>
    </row>
    <row r="3075" spans="1:11" ht="12.5" x14ac:dyDescent="0.25">
      <c r="A3075" s="14" t="s">
        <v>1505</v>
      </c>
      <c r="B3075" s="14" t="s">
        <v>7231</v>
      </c>
      <c r="C3075" s="14" t="s">
        <v>7259</v>
      </c>
      <c r="D3075" s="16">
        <v>45723</v>
      </c>
      <c r="E3075" s="16">
        <v>45811</v>
      </c>
      <c r="F3075" s="14" t="s">
        <v>7238</v>
      </c>
      <c r="G3075" s="14">
        <v>51847701</v>
      </c>
      <c r="H3075" s="14" t="s">
        <v>7236</v>
      </c>
      <c r="I3075" s="15">
        <v>15</v>
      </c>
      <c r="J3075" s="77">
        <v>2</v>
      </c>
      <c r="K3075" s="92"/>
    </row>
    <row r="3076" spans="1:11" ht="12.5" x14ac:dyDescent="0.25">
      <c r="A3076" s="14" t="s">
        <v>1505</v>
      </c>
      <c r="B3076" s="14" t="s">
        <v>7231</v>
      </c>
      <c r="C3076" s="14" t="s">
        <v>7260</v>
      </c>
      <c r="D3076" s="16">
        <v>45740</v>
      </c>
      <c r="E3076" s="16">
        <v>45811</v>
      </c>
      <c r="F3076" s="14" t="s">
        <v>7261</v>
      </c>
      <c r="G3076" s="14">
        <v>51847701</v>
      </c>
      <c r="H3076" s="14" t="s">
        <v>7236</v>
      </c>
      <c r="I3076" s="15">
        <v>20</v>
      </c>
      <c r="J3076" s="77">
        <v>2</v>
      </c>
      <c r="K3076" s="92"/>
    </row>
    <row r="3077" spans="1:11" ht="12.5" x14ac:dyDescent="0.25">
      <c r="A3077" s="14" t="s">
        <v>1505</v>
      </c>
      <c r="B3077" s="14" t="s">
        <v>7231</v>
      </c>
      <c r="C3077" s="14" t="s">
        <v>7262</v>
      </c>
      <c r="D3077" s="16">
        <v>45721</v>
      </c>
      <c r="E3077" s="16">
        <v>45811</v>
      </c>
      <c r="F3077" s="14" t="s">
        <v>7261</v>
      </c>
      <c r="G3077" s="14">
        <v>51847701</v>
      </c>
      <c r="H3077" s="14" t="s">
        <v>7236</v>
      </c>
      <c r="I3077" s="15">
        <v>20</v>
      </c>
      <c r="J3077" s="77">
        <v>2</v>
      </c>
      <c r="K3077" s="92"/>
    </row>
    <row r="3078" spans="1:11" ht="12.5" x14ac:dyDescent="0.25">
      <c r="A3078" s="14" t="s">
        <v>1505</v>
      </c>
      <c r="B3078" s="14" t="s">
        <v>7231</v>
      </c>
      <c r="C3078" s="14" t="s">
        <v>7263</v>
      </c>
      <c r="D3078" s="16">
        <v>45722</v>
      </c>
      <c r="E3078" s="16">
        <v>45811</v>
      </c>
      <c r="F3078" s="14" t="s">
        <v>7238</v>
      </c>
      <c r="G3078" s="14">
        <v>51847701</v>
      </c>
      <c r="H3078" s="14" t="s">
        <v>7236</v>
      </c>
      <c r="I3078" s="15">
        <v>15</v>
      </c>
      <c r="J3078" s="77">
        <v>2</v>
      </c>
      <c r="K3078" s="92"/>
    </row>
    <row r="3079" spans="1:11" ht="12.5" x14ac:dyDescent="0.25">
      <c r="A3079" s="14" t="s">
        <v>1505</v>
      </c>
      <c r="B3079" s="14" t="s">
        <v>7231</v>
      </c>
      <c r="C3079" s="14" t="s">
        <v>7264</v>
      </c>
      <c r="D3079" s="16">
        <v>45769</v>
      </c>
      <c r="E3079" s="16">
        <v>45811</v>
      </c>
      <c r="F3079" s="14" t="s">
        <v>7265</v>
      </c>
      <c r="G3079" s="14">
        <v>44156979</v>
      </c>
      <c r="H3079" s="14" t="s">
        <v>6891</v>
      </c>
      <c r="I3079" s="15">
        <v>48.8</v>
      </c>
      <c r="J3079" s="77">
        <v>2</v>
      </c>
      <c r="K3079" s="92"/>
    </row>
    <row r="3080" spans="1:11" ht="12.5" x14ac:dyDescent="0.25">
      <c r="A3080" s="14" t="s">
        <v>1505</v>
      </c>
      <c r="B3080" s="14" t="s">
        <v>7231</v>
      </c>
      <c r="C3080" s="14" t="s">
        <v>7266</v>
      </c>
      <c r="D3080" s="16">
        <v>45743</v>
      </c>
      <c r="E3080" s="16">
        <v>45811</v>
      </c>
      <c r="F3080" s="14" t="s">
        <v>7267</v>
      </c>
      <c r="G3080" s="14">
        <v>46008706</v>
      </c>
      <c r="H3080" s="14" t="s">
        <v>7268</v>
      </c>
      <c r="I3080" s="15">
        <v>72.77</v>
      </c>
      <c r="J3080" s="77">
        <v>2</v>
      </c>
      <c r="K3080" s="92"/>
    </row>
    <row r="3081" spans="1:11" ht="30" x14ac:dyDescent="0.25">
      <c r="A3081" s="14" t="s">
        <v>1505</v>
      </c>
      <c r="B3081" s="14"/>
      <c r="C3081" s="14"/>
      <c r="D3081" s="16"/>
      <c r="E3081" s="16"/>
      <c r="F3081" s="14" t="s">
        <v>7106</v>
      </c>
      <c r="G3081" s="14" t="s">
        <v>7269</v>
      </c>
      <c r="H3081" s="14" t="s">
        <v>7270</v>
      </c>
      <c r="I3081" s="15"/>
      <c r="J3081" s="77">
        <v>2</v>
      </c>
      <c r="K3081" s="92"/>
    </row>
    <row r="3082" spans="1:11" ht="12.5" x14ac:dyDescent="0.25">
      <c r="A3082" s="14" t="s">
        <v>1505</v>
      </c>
      <c r="B3082" s="14" t="s">
        <v>7271</v>
      </c>
      <c r="C3082" s="14" t="s">
        <v>7272</v>
      </c>
      <c r="D3082" s="16">
        <v>45703</v>
      </c>
      <c r="E3082" s="16">
        <v>45728</v>
      </c>
      <c r="F3082" s="14" t="s">
        <v>7273</v>
      </c>
      <c r="G3082" s="14">
        <v>892076</v>
      </c>
      <c r="H3082" s="14" t="s">
        <v>7274</v>
      </c>
      <c r="I3082" s="15">
        <v>361</v>
      </c>
      <c r="J3082" s="77">
        <v>2</v>
      </c>
      <c r="K3082" s="92"/>
    </row>
    <row r="3083" spans="1:11" ht="20" x14ac:dyDescent="0.25">
      <c r="A3083" s="14" t="s">
        <v>1505</v>
      </c>
      <c r="B3083" s="14" t="s">
        <v>7271</v>
      </c>
      <c r="C3083" s="14" t="s">
        <v>5160</v>
      </c>
      <c r="D3083" s="16">
        <v>45711</v>
      </c>
      <c r="E3083" s="16">
        <v>45728</v>
      </c>
      <c r="F3083" s="14" t="s">
        <v>7275</v>
      </c>
      <c r="G3083" s="14">
        <v>56264763</v>
      </c>
      <c r="H3083" s="14" t="s">
        <v>7276</v>
      </c>
      <c r="I3083" s="15">
        <v>639</v>
      </c>
      <c r="J3083" s="77">
        <v>2</v>
      </c>
      <c r="K3083" s="92"/>
    </row>
    <row r="3084" spans="1:11" ht="20" x14ac:dyDescent="0.25">
      <c r="A3084" s="14" t="s">
        <v>1505</v>
      </c>
      <c r="B3084" s="14" t="s">
        <v>7271</v>
      </c>
      <c r="C3084" s="14" t="s">
        <v>5160</v>
      </c>
      <c r="D3084" s="16">
        <v>45711</v>
      </c>
      <c r="E3084" s="16">
        <v>45805</v>
      </c>
      <c r="F3084" s="14" t="s">
        <v>7275</v>
      </c>
      <c r="G3084" s="14">
        <v>56264763</v>
      </c>
      <c r="H3084" s="14" t="s">
        <v>7276</v>
      </c>
      <c r="I3084" s="15">
        <v>261</v>
      </c>
      <c r="J3084" s="77">
        <v>2</v>
      </c>
      <c r="K3084" s="92"/>
    </row>
    <row r="3085" spans="1:11" ht="20" x14ac:dyDescent="0.25">
      <c r="A3085" s="14" t="s">
        <v>1505</v>
      </c>
      <c r="B3085" s="14" t="s">
        <v>7271</v>
      </c>
      <c r="C3085" s="14" t="s">
        <v>7277</v>
      </c>
      <c r="D3085" s="16">
        <v>45705</v>
      </c>
      <c r="E3085" s="16">
        <v>45805</v>
      </c>
      <c r="F3085" s="14" t="s">
        <v>7278</v>
      </c>
      <c r="G3085" s="14">
        <v>111111</v>
      </c>
      <c r="H3085" s="14" t="s">
        <v>7279</v>
      </c>
      <c r="I3085" s="15">
        <v>115</v>
      </c>
      <c r="J3085" s="77">
        <v>2</v>
      </c>
      <c r="K3085" s="92"/>
    </row>
    <row r="3086" spans="1:11" ht="12.5" x14ac:dyDescent="0.25">
      <c r="A3086" s="14" t="s">
        <v>1505</v>
      </c>
      <c r="B3086" s="14" t="s">
        <v>7271</v>
      </c>
      <c r="C3086" s="14" t="s">
        <v>7280</v>
      </c>
      <c r="D3086" s="16">
        <v>45746</v>
      </c>
      <c r="E3086" s="16">
        <v>45805</v>
      </c>
      <c r="F3086" s="14" t="s">
        <v>7281</v>
      </c>
      <c r="G3086" s="14" t="s">
        <v>7282</v>
      </c>
      <c r="H3086" s="14" t="s">
        <v>7283</v>
      </c>
      <c r="I3086" s="15">
        <v>134.41</v>
      </c>
      <c r="J3086" s="77">
        <v>2</v>
      </c>
      <c r="K3086" s="92"/>
    </row>
    <row r="3087" spans="1:11" ht="12.5" x14ac:dyDescent="0.25">
      <c r="A3087" s="14" t="s">
        <v>1505</v>
      </c>
      <c r="B3087" s="14" t="s">
        <v>7271</v>
      </c>
      <c r="C3087" s="14" t="s">
        <v>7284</v>
      </c>
      <c r="D3087" s="16">
        <v>45754</v>
      </c>
      <c r="E3087" s="16">
        <v>45805</v>
      </c>
      <c r="F3087" s="14" t="s">
        <v>7285</v>
      </c>
      <c r="G3087" s="14" t="s">
        <v>7282</v>
      </c>
      <c r="H3087" s="14" t="s">
        <v>7286</v>
      </c>
      <c r="I3087" s="15">
        <v>116.71</v>
      </c>
      <c r="J3087" s="77">
        <v>2</v>
      </c>
      <c r="K3087" s="92"/>
    </row>
    <row r="3088" spans="1:11" ht="20" x14ac:dyDescent="0.25">
      <c r="A3088" s="14" t="s">
        <v>1505</v>
      </c>
      <c r="B3088" s="14" t="s">
        <v>7271</v>
      </c>
      <c r="C3088" s="14" t="s">
        <v>7287</v>
      </c>
      <c r="D3088" s="16">
        <v>45754</v>
      </c>
      <c r="E3088" s="16">
        <v>45805</v>
      </c>
      <c r="F3088" s="14" t="s">
        <v>7288</v>
      </c>
      <c r="G3088" s="14">
        <v>202143650</v>
      </c>
      <c r="H3088" s="14" t="s">
        <v>7289</v>
      </c>
      <c r="I3088" s="15">
        <v>193.48</v>
      </c>
      <c r="J3088" s="77">
        <v>2</v>
      </c>
      <c r="K3088" s="92"/>
    </row>
    <row r="3089" spans="1:11" ht="30" x14ac:dyDescent="0.25">
      <c r="A3089" s="14" t="s">
        <v>1505</v>
      </c>
      <c r="B3089" s="14" t="s">
        <v>7271</v>
      </c>
      <c r="C3089" s="14" t="s">
        <v>7290</v>
      </c>
      <c r="D3089" s="16">
        <v>45754</v>
      </c>
      <c r="E3089" s="16">
        <v>45805</v>
      </c>
      <c r="F3089" s="14" t="s">
        <v>7291</v>
      </c>
      <c r="G3089" s="14">
        <v>111111</v>
      </c>
      <c r="H3089" s="14" t="s">
        <v>7292</v>
      </c>
      <c r="I3089" s="15">
        <v>91.182638825567608</v>
      </c>
      <c r="J3089" s="77">
        <v>2</v>
      </c>
      <c r="K3089" s="92"/>
    </row>
    <row r="3090" spans="1:11" ht="20" x14ac:dyDescent="0.25">
      <c r="A3090" s="14" t="s">
        <v>1505</v>
      </c>
      <c r="B3090" s="14" t="s">
        <v>7271</v>
      </c>
      <c r="C3090" s="14" t="s">
        <v>7293</v>
      </c>
      <c r="D3090" s="16">
        <v>45782</v>
      </c>
      <c r="E3090" s="16">
        <v>45805</v>
      </c>
      <c r="F3090" s="14" t="s">
        <v>7294</v>
      </c>
      <c r="G3090" s="14">
        <v>111111</v>
      </c>
      <c r="H3090" s="14" t="s">
        <v>7295</v>
      </c>
      <c r="I3090" s="15">
        <v>65</v>
      </c>
      <c r="J3090" s="77">
        <v>2</v>
      </c>
      <c r="K3090" s="92"/>
    </row>
    <row r="3091" spans="1:11" ht="20" x14ac:dyDescent="0.25">
      <c r="A3091" s="14" t="s">
        <v>1505</v>
      </c>
      <c r="B3091" s="14" t="s">
        <v>7271</v>
      </c>
      <c r="C3091" s="14" t="s">
        <v>7293</v>
      </c>
      <c r="D3091" s="16">
        <v>45789</v>
      </c>
      <c r="E3091" s="16">
        <v>45805</v>
      </c>
      <c r="F3091" s="14" t="s">
        <v>7296</v>
      </c>
      <c r="G3091" s="14">
        <v>111111</v>
      </c>
      <c r="H3091" s="14" t="s">
        <v>7297</v>
      </c>
      <c r="I3091" s="15">
        <v>23.22</v>
      </c>
      <c r="J3091" s="77">
        <v>2</v>
      </c>
      <c r="K3091" s="92"/>
    </row>
    <row r="3092" spans="1:11" ht="30" x14ac:dyDescent="0.25">
      <c r="A3092" s="14" t="s">
        <v>1505</v>
      </c>
      <c r="B3092" s="14"/>
      <c r="C3092" s="14"/>
      <c r="D3092" s="16"/>
      <c r="E3092" s="16"/>
      <c r="F3092" s="14" t="s">
        <v>7106</v>
      </c>
      <c r="G3092" s="14" t="s">
        <v>7298</v>
      </c>
      <c r="H3092" s="14" t="s">
        <v>7299</v>
      </c>
      <c r="I3092" s="15"/>
      <c r="J3092" s="77">
        <v>2</v>
      </c>
      <c r="K3092" s="92"/>
    </row>
    <row r="3093" spans="1:11" ht="30" x14ac:dyDescent="0.25">
      <c r="A3093" s="14" t="s">
        <v>1505</v>
      </c>
      <c r="B3093" s="14" t="s">
        <v>7300</v>
      </c>
      <c r="C3093" s="14" t="s">
        <v>7301</v>
      </c>
      <c r="D3093" s="16">
        <v>45677</v>
      </c>
      <c r="E3093" s="16">
        <v>45796</v>
      </c>
      <c r="F3093" s="14" t="s">
        <v>7302</v>
      </c>
      <c r="G3093" s="14">
        <v>26648525</v>
      </c>
      <c r="H3093" s="14" t="s">
        <v>7303</v>
      </c>
      <c r="I3093" s="15">
        <v>150.81</v>
      </c>
      <c r="J3093" s="77">
        <v>2</v>
      </c>
      <c r="K3093" s="92"/>
    </row>
    <row r="3094" spans="1:11" ht="30" x14ac:dyDescent="0.25">
      <c r="A3094" s="14" t="s">
        <v>1505</v>
      </c>
      <c r="B3094" s="14" t="s">
        <v>7300</v>
      </c>
      <c r="C3094" s="14" t="s">
        <v>7301</v>
      </c>
      <c r="D3094" s="16">
        <v>45691</v>
      </c>
      <c r="E3094" s="16">
        <v>45796</v>
      </c>
      <c r="F3094" s="14" t="s">
        <v>7304</v>
      </c>
      <c r="G3094" s="14">
        <v>26648525</v>
      </c>
      <c r="H3094" s="14" t="s">
        <v>7305</v>
      </c>
      <c r="I3094" s="15">
        <v>276.35000000000002</v>
      </c>
      <c r="J3094" s="77">
        <v>2</v>
      </c>
      <c r="K3094" s="92"/>
    </row>
    <row r="3095" spans="1:11" ht="20" x14ac:dyDescent="0.25">
      <c r="A3095" s="14" t="s">
        <v>1505</v>
      </c>
      <c r="B3095" s="14" t="s">
        <v>7300</v>
      </c>
      <c r="C3095" s="14" t="s">
        <v>7306</v>
      </c>
      <c r="D3095" s="16">
        <v>45678</v>
      </c>
      <c r="E3095" s="16">
        <v>45796</v>
      </c>
      <c r="F3095" s="14" t="s">
        <v>7307</v>
      </c>
      <c r="G3095" s="14">
        <v>123456</v>
      </c>
      <c r="H3095" s="14" t="s">
        <v>5504</v>
      </c>
      <c r="I3095" s="15">
        <v>247.69</v>
      </c>
      <c r="J3095" s="77">
        <v>2</v>
      </c>
      <c r="K3095" s="92"/>
    </row>
    <row r="3096" spans="1:11" ht="20" x14ac:dyDescent="0.25">
      <c r="A3096" s="14" t="s">
        <v>1505</v>
      </c>
      <c r="B3096" s="14" t="s">
        <v>7300</v>
      </c>
      <c r="C3096" s="14" t="s">
        <v>7308</v>
      </c>
      <c r="D3096" s="16">
        <v>45682</v>
      </c>
      <c r="E3096" s="16">
        <v>45796</v>
      </c>
      <c r="F3096" s="14" t="s">
        <v>7309</v>
      </c>
      <c r="G3096" s="14">
        <v>123456</v>
      </c>
      <c r="H3096" s="14" t="s">
        <v>5504</v>
      </c>
      <c r="I3096" s="15">
        <v>125.31</v>
      </c>
      <c r="J3096" s="77">
        <v>2</v>
      </c>
      <c r="K3096" s="92"/>
    </row>
    <row r="3097" spans="1:11" ht="20" x14ac:dyDescent="0.25">
      <c r="A3097" s="14" t="s">
        <v>1505</v>
      </c>
      <c r="B3097" s="14" t="s">
        <v>7300</v>
      </c>
      <c r="C3097" s="14" t="s">
        <v>7310</v>
      </c>
      <c r="D3097" s="16">
        <v>45684</v>
      </c>
      <c r="E3097" s="16">
        <v>45796</v>
      </c>
      <c r="F3097" s="14" t="s">
        <v>7311</v>
      </c>
      <c r="G3097" s="14">
        <v>123456</v>
      </c>
      <c r="H3097" s="14" t="s">
        <v>7312</v>
      </c>
      <c r="I3097" s="15">
        <v>229.8</v>
      </c>
      <c r="J3097" s="77">
        <v>2</v>
      </c>
      <c r="K3097" s="92"/>
    </row>
    <row r="3098" spans="1:11" ht="20" x14ac:dyDescent="0.25">
      <c r="A3098" s="14" t="s">
        <v>1505</v>
      </c>
      <c r="B3098" s="14" t="s">
        <v>7300</v>
      </c>
      <c r="C3098" s="14" t="s">
        <v>7313</v>
      </c>
      <c r="D3098" s="16">
        <v>45686</v>
      </c>
      <c r="E3098" s="16">
        <v>45796</v>
      </c>
      <c r="F3098" s="14" t="s">
        <v>7314</v>
      </c>
      <c r="G3098" s="14">
        <v>123456</v>
      </c>
      <c r="H3098" s="14" t="s">
        <v>7315</v>
      </c>
      <c r="I3098" s="15">
        <v>738.42</v>
      </c>
      <c r="J3098" s="77">
        <v>2</v>
      </c>
      <c r="K3098" s="92"/>
    </row>
    <row r="3099" spans="1:11" ht="20" x14ac:dyDescent="0.25">
      <c r="A3099" s="14" t="s">
        <v>1505</v>
      </c>
      <c r="B3099" s="14" t="s">
        <v>7300</v>
      </c>
      <c r="C3099" s="14" t="s">
        <v>7316</v>
      </c>
      <c r="D3099" s="16">
        <v>45690</v>
      </c>
      <c r="E3099" s="16">
        <v>45796</v>
      </c>
      <c r="F3099" s="14" t="s">
        <v>7317</v>
      </c>
      <c r="G3099" s="14">
        <v>123456</v>
      </c>
      <c r="H3099" s="14" t="s">
        <v>7318</v>
      </c>
      <c r="I3099" s="15">
        <v>130.35</v>
      </c>
      <c r="J3099" s="77">
        <v>2</v>
      </c>
      <c r="K3099" s="92"/>
    </row>
    <row r="3100" spans="1:11" ht="12.5" x14ac:dyDescent="0.25">
      <c r="A3100" s="14" t="s">
        <v>1505</v>
      </c>
      <c r="B3100" s="14" t="s">
        <v>7300</v>
      </c>
      <c r="C3100" s="14" t="s">
        <v>7316</v>
      </c>
      <c r="D3100" s="16">
        <v>45765</v>
      </c>
      <c r="E3100" s="16">
        <v>45796</v>
      </c>
      <c r="F3100" s="14" t="s">
        <v>7319</v>
      </c>
      <c r="G3100" s="14">
        <v>123456</v>
      </c>
      <c r="H3100" s="14" t="s">
        <v>7320</v>
      </c>
      <c r="I3100" s="15">
        <v>101.27</v>
      </c>
      <c r="J3100" s="77">
        <v>2</v>
      </c>
      <c r="K3100" s="92"/>
    </row>
    <row r="3101" spans="1:11" ht="20" x14ac:dyDescent="0.25">
      <c r="A3101" s="14" t="s">
        <v>1505</v>
      </c>
      <c r="B3101" s="14"/>
      <c r="C3101" s="14"/>
      <c r="D3101" s="16"/>
      <c r="E3101" s="16"/>
      <c r="F3101" s="14" t="s">
        <v>7321</v>
      </c>
      <c r="G3101" s="14" t="s">
        <v>7322</v>
      </c>
      <c r="H3101" s="14" t="s">
        <v>7323</v>
      </c>
      <c r="I3101" s="15"/>
      <c r="J3101" s="77">
        <v>2</v>
      </c>
      <c r="K3101" s="92"/>
    </row>
    <row r="3102" spans="1:11" ht="20" x14ac:dyDescent="0.25">
      <c r="A3102" s="14" t="s">
        <v>1505</v>
      </c>
      <c r="B3102" s="14" t="s">
        <v>7324</v>
      </c>
      <c r="C3102" s="14" t="s">
        <v>7325</v>
      </c>
      <c r="D3102" s="16">
        <v>45670</v>
      </c>
      <c r="E3102" s="16">
        <v>45709</v>
      </c>
      <c r="F3102" s="14" t="s">
        <v>7326</v>
      </c>
      <c r="G3102" s="14">
        <v>36562939</v>
      </c>
      <c r="H3102" s="14" t="s">
        <v>7327</v>
      </c>
      <c r="I3102" s="15">
        <v>17.5</v>
      </c>
      <c r="J3102" s="77">
        <v>2</v>
      </c>
      <c r="K3102" s="92"/>
    </row>
    <row r="3103" spans="1:11" ht="12.5" x14ac:dyDescent="0.25">
      <c r="A3103" s="14" t="s">
        <v>1505</v>
      </c>
      <c r="B3103" s="14" t="s">
        <v>7324</v>
      </c>
      <c r="C3103" s="14" t="s">
        <v>7328</v>
      </c>
      <c r="D3103" s="16">
        <v>45675</v>
      </c>
      <c r="E3103" s="16">
        <v>45709</v>
      </c>
      <c r="F3103" s="14" t="s">
        <v>7329</v>
      </c>
      <c r="G3103" s="14">
        <v>41136322</v>
      </c>
      <c r="H3103" s="14" t="s">
        <v>4476</v>
      </c>
      <c r="I3103" s="15">
        <v>31</v>
      </c>
      <c r="J3103" s="77">
        <v>2</v>
      </c>
      <c r="K3103" s="92"/>
    </row>
    <row r="3104" spans="1:11" ht="12.5" x14ac:dyDescent="0.25">
      <c r="A3104" s="14" t="s">
        <v>1505</v>
      </c>
      <c r="B3104" s="14" t="s">
        <v>7324</v>
      </c>
      <c r="C3104" s="14" t="s">
        <v>7330</v>
      </c>
      <c r="D3104" s="16">
        <v>45678</v>
      </c>
      <c r="E3104" s="16">
        <v>45709</v>
      </c>
      <c r="F3104" s="14" t="s">
        <v>7331</v>
      </c>
      <c r="G3104" s="14">
        <v>35793783</v>
      </c>
      <c r="H3104" s="14" t="s">
        <v>7332</v>
      </c>
      <c r="I3104" s="15">
        <v>9.6</v>
      </c>
      <c r="J3104" s="77">
        <v>2</v>
      </c>
      <c r="K3104" s="92"/>
    </row>
    <row r="3105" spans="1:11" ht="12.5" x14ac:dyDescent="0.25">
      <c r="A3105" s="14" t="s">
        <v>1505</v>
      </c>
      <c r="B3105" s="14" t="s">
        <v>7324</v>
      </c>
      <c r="C3105" s="14" t="s">
        <v>7333</v>
      </c>
      <c r="D3105" s="16">
        <v>45678</v>
      </c>
      <c r="E3105" s="16">
        <v>45709</v>
      </c>
      <c r="F3105" s="14" t="s">
        <v>7334</v>
      </c>
      <c r="G3105" s="14">
        <v>36746550</v>
      </c>
      <c r="H3105" s="14" t="s">
        <v>5927</v>
      </c>
      <c r="I3105" s="15">
        <v>90</v>
      </c>
      <c r="J3105" s="77">
        <v>2</v>
      </c>
      <c r="K3105" s="92"/>
    </row>
    <row r="3106" spans="1:11" ht="20" x14ac:dyDescent="0.25">
      <c r="A3106" s="14" t="s">
        <v>1505</v>
      </c>
      <c r="B3106" s="14" t="s">
        <v>7324</v>
      </c>
      <c r="C3106" s="14" t="s">
        <v>6374</v>
      </c>
      <c r="D3106" s="16">
        <v>45703</v>
      </c>
      <c r="E3106" s="16">
        <v>45805</v>
      </c>
      <c r="F3106" s="14" t="s">
        <v>7335</v>
      </c>
      <c r="G3106" s="14">
        <v>52021025</v>
      </c>
      <c r="H3106" s="14" t="s">
        <v>7336</v>
      </c>
      <c r="I3106" s="15">
        <v>31</v>
      </c>
      <c r="J3106" s="77">
        <v>2</v>
      </c>
      <c r="K3106" s="92"/>
    </row>
    <row r="3107" spans="1:11" ht="12.5" x14ac:dyDescent="0.25">
      <c r="A3107" s="14" t="s">
        <v>1505</v>
      </c>
      <c r="B3107" s="14" t="s">
        <v>7324</v>
      </c>
      <c r="C3107" s="14" t="s">
        <v>7337</v>
      </c>
      <c r="D3107" s="16">
        <v>45704</v>
      </c>
      <c r="E3107" s="16">
        <v>45805</v>
      </c>
      <c r="F3107" s="14" t="s">
        <v>7338</v>
      </c>
      <c r="G3107" s="14">
        <v>35790164</v>
      </c>
      <c r="H3107" s="14" t="s">
        <v>7339</v>
      </c>
      <c r="I3107" s="15">
        <v>5.6</v>
      </c>
      <c r="J3107" s="77">
        <v>2</v>
      </c>
      <c r="K3107" s="92"/>
    </row>
    <row r="3108" spans="1:11" ht="20" x14ac:dyDescent="0.25">
      <c r="A3108" s="14" t="s">
        <v>1505</v>
      </c>
      <c r="B3108" s="14" t="s">
        <v>7324</v>
      </c>
      <c r="C3108" s="14" t="s">
        <v>6402</v>
      </c>
      <c r="D3108" s="16">
        <v>45709</v>
      </c>
      <c r="E3108" s="16">
        <v>45805</v>
      </c>
      <c r="F3108" s="14" t="s">
        <v>7340</v>
      </c>
      <c r="G3108" s="14">
        <v>30797047</v>
      </c>
      <c r="H3108" s="14" t="s">
        <v>7341</v>
      </c>
      <c r="I3108" s="15">
        <v>25</v>
      </c>
      <c r="J3108" s="77">
        <v>2</v>
      </c>
      <c r="K3108" s="92"/>
    </row>
    <row r="3109" spans="1:11" ht="30" x14ac:dyDescent="0.25">
      <c r="A3109" s="14" t="s">
        <v>1505</v>
      </c>
      <c r="B3109" s="14" t="s">
        <v>7324</v>
      </c>
      <c r="C3109" s="14" t="s">
        <v>7342</v>
      </c>
      <c r="D3109" s="16">
        <v>45710</v>
      </c>
      <c r="E3109" s="16">
        <v>45805</v>
      </c>
      <c r="F3109" s="14" t="s">
        <v>7343</v>
      </c>
      <c r="G3109" s="14">
        <v>17328799</v>
      </c>
      <c r="H3109" s="14" t="s">
        <v>7344</v>
      </c>
      <c r="I3109" s="15">
        <v>48</v>
      </c>
      <c r="J3109" s="77">
        <v>2</v>
      </c>
      <c r="K3109" s="92"/>
    </row>
    <row r="3110" spans="1:11" ht="12.5" x14ac:dyDescent="0.25">
      <c r="A3110" s="14" t="s">
        <v>1505</v>
      </c>
      <c r="B3110" s="14" t="s">
        <v>7324</v>
      </c>
      <c r="C3110" s="14" t="s">
        <v>7345</v>
      </c>
      <c r="D3110" s="16">
        <v>45715</v>
      </c>
      <c r="E3110" s="16">
        <v>45805</v>
      </c>
      <c r="F3110" s="14" t="s">
        <v>7346</v>
      </c>
      <c r="G3110" s="14">
        <v>56407696</v>
      </c>
      <c r="H3110" s="14" t="s">
        <v>7347</v>
      </c>
      <c r="I3110" s="15">
        <v>30</v>
      </c>
      <c r="J3110" s="77">
        <v>2</v>
      </c>
      <c r="K3110" s="92"/>
    </row>
    <row r="3111" spans="1:11" ht="12.5" x14ac:dyDescent="0.25">
      <c r="A3111" s="14" t="s">
        <v>1505</v>
      </c>
      <c r="B3111" s="14" t="s">
        <v>7324</v>
      </c>
      <c r="C3111" s="14" t="s">
        <v>7348</v>
      </c>
      <c r="D3111" s="16">
        <v>45716</v>
      </c>
      <c r="E3111" s="16">
        <v>45805</v>
      </c>
      <c r="F3111" s="14" t="s">
        <v>7349</v>
      </c>
      <c r="G3111" s="14">
        <v>46043314</v>
      </c>
      <c r="H3111" s="14" t="s">
        <v>7350</v>
      </c>
      <c r="I3111" s="15">
        <v>4.2</v>
      </c>
      <c r="J3111" s="77">
        <v>2</v>
      </c>
      <c r="K3111" s="92"/>
    </row>
    <row r="3112" spans="1:11" ht="20" x14ac:dyDescent="0.25">
      <c r="A3112" s="14" t="s">
        <v>1505</v>
      </c>
      <c r="B3112" s="14" t="s">
        <v>7324</v>
      </c>
      <c r="C3112" s="14" t="s">
        <v>6374</v>
      </c>
      <c r="D3112" s="16">
        <v>45717</v>
      </c>
      <c r="E3112" s="16">
        <v>45805</v>
      </c>
      <c r="F3112" s="14" t="s">
        <v>7351</v>
      </c>
      <c r="G3112" s="14">
        <v>37951343</v>
      </c>
      <c r="H3112" s="14" t="s">
        <v>3473</v>
      </c>
      <c r="I3112" s="15">
        <v>38</v>
      </c>
      <c r="J3112" s="77">
        <v>2</v>
      </c>
      <c r="K3112" s="92"/>
    </row>
    <row r="3113" spans="1:11" ht="20" x14ac:dyDescent="0.25">
      <c r="A3113" s="14" t="s">
        <v>1505</v>
      </c>
      <c r="B3113" s="14" t="s">
        <v>7324</v>
      </c>
      <c r="C3113" s="14" t="s">
        <v>6374</v>
      </c>
      <c r="D3113" s="16">
        <v>45727</v>
      </c>
      <c r="E3113" s="16">
        <v>45805</v>
      </c>
      <c r="F3113" s="14" t="s">
        <v>7352</v>
      </c>
      <c r="G3113" s="14">
        <v>0</v>
      </c>
      <c r="H3113" s="14" t="s">
        <v>5890</v>
      </c>
      <c r="I3113" s="15">
        <v>80</v>
      </c>
      <c r="J3113" s="77">
        <v>2</v>
      </c>
      <c r="K3113" s="92"/>
    </row>
    <row r="3114" spans="1:11" ht="20" x14ac:dyDescent="0.25">
      <c r="A3114" s="14" t="s">
        <v>1505</v>
      </c>
      <c r="B3114" s="14" t="s">
        <v>7324</v>
      </c>
      <c r="C3114" s="14" t="s">
        <v>6586</v>
      </c>
      <c r="D3114" s="16">
        <v>45740</v>
      </c>
      <c r="E3114" s="16">
        <v>45805</v>
      </c>
      <c r="F3114" s="14" t="s">
        <v>7353</v>
      </c>
      <c r="G3114" s="14">
        <v>42173060</v>
      </c>
      <c r="H3114" s="14" t="s">
        <v>3668</v>
      </c>
      <c r="I3114" s="15">
        <v>31</v>
      </c>
      <c r="J3114" s="77">
        <v>2</v>
      </c>
      <c r="K3114" s="92"/>
    </row>
    <row r="3115" spans="1:11" ht="12.5" x14ac:dyDescent="0.25">
      <c r="A3115" s="14" t="s">
        <v>1505</v>
      </c>
      <c r="B3115" s="14" t="s">
        <v>7324</v>
      </c>
      <c r="C3115" s="14" t="s">
        <v>7354</v>
      </c>
      <c r="D3115" s="16">
        <v>45752</v>
      </c>
      <c r="E3115" s="16">
        <v>45805</v>
      </c>
      <c r="F3115" s="14" t="s">
        <v>7355</v>
      </c>
      <c r="G3115" s="14">
        <v>44156979</v>
      </c>
      <c r="H3115" s="14" t="s">
        <v>5924</v>
      </c>
      <c r="I3115" s="15">
        <v>57.9</v>
      </c>
      <c r="J3115" s="77">
        <v>2</v>
      </c>
      <c r="K3115" s="92"/>
    </row>
    <row r="3116" spans="1:11" ht="12.5" x14ac:dyDescent="0.25">
      <c r="A3116" s="14" t="s">
        <v>1505</v>
      </c>
      <c r="B3116" s="14" t="s">
        <v>7324</v>
      </c>
      <c r="C3116" s="14" t="s">
        <v>7356</v>
      </c>
      <c r="D3116" s="16">
        <v>45757</v>
      </c>
      <c r="E3116" s="16">
        <v>45805</v>
      </c>
      <c r="F3116" s="14" t="s">
        <v>7357</v>
      </c>
      <c r="G3116" s="14">
        <v>56407696</v>
      </c>
      <c r="H3116" s="14" t="s">
        <v>7347</v>
      </c>
      <c r="I3116" s="15">
        <v>30</v>
      </c>
      <c r="J3116" s="77">
        <v>2</v>
      </c>
      <c r="K3116" s="92"/>
    </row>
    <row r="3117" spans="1:11" ht="12.5" x14ac:dyDescent="0.25">
      <c r="A3117" s="14" t="s">
        <v>1505</v>
      </c>
      <c r="B3117" s="14" t="s">
        <v>7324</v>
      </c>
      <c r="C3117" s="14" t="s">
        <v>7358</v>
      </c>
      <c r="D3117" s="16">
        <v>45759</v>
      </c>
      <c r="E3117" s="16">
        <v>45805</v>
      </c>
      <c r="F3117" s="14" t="s">
        <v>7359</v>
      </c>
      <c r="G3117" s="14">
        <v>2584446</v>
      </c>
      <c r="H3117" s="14" t="s">
        <v>5890</v>
      </c>
      <c r="I3117" s="15">
        <v>53.62</v>
      </c>
      <c r="J3117" s="77">
        <v>2</v>
      </c>
      <c r="K3117" s="92"/>
    </row>
    <row r="3118" spans="1:11" ht="12.5" x14ac:dyDescent="0.25">
      <c r="A3118" s="14" t="s">
        <v>1505</v>
      </c>
      <c r="B3118" s="14" t="s">
        <v>7324</v>
      </c>
      <c r="C3118" s="14" t="s">
        <v>7360</v>
      </c>
      <c r="D3118" s="16">
        <v>45763</v>
      </c>
      <c r="E3118" s="16">
        <v>45805</v>
      </c>
      <c r="F3118" s="14" t="s">
        <v>6890</v>
      </c>
      <c r="G3118" s="14">
        <v>44156979</v>
      </c>
      <c r="H3118" s="14" t="s">
        <v>5924</v>
      </c>
      <c r="I3118" s="15">
        <v>91.8</v>
      </c>
      <c r="J3118" s="77">
        <v>2</v>
      </c>
      <c r="K3118" s="92"/>
    </row>
    <row r="3119" spans="1:11" ht="30" x14ac:dyDescent="0.25">
      <c r="A3119" s="14" t="s">
        <v>1505</v>
      </c>
      <c r="B3119" s="14"/>
      <c r="C3119" s="14"/>
      <c r="D3119" s="16"/>
      <c r="E3119" s="16"/>
      <c r="F3119" s="14" t="s">
        <v>7361</v>
      </c>
      <c r="G3119" s="14" t="s">
        <v>7362</v>
      </c>
      <c r="H3119" s="14" t="s">
        <v>7363</v>
      </c>
      <c r="I3119" s="15"/>
      <c r="J3119" s="77">
        <v>2</v>
      </c>
      <c r="K3119" s="92"/>
    </row>
    <row r="3120" spans="1:11" ht="12.5" x14ac:dyDescent="0.25">
      <c r="A3120" s="14" t="s">
        <v>1505</v>
      </c>
      <c r="B3120" s="14" t="s">
        <v>7364</v>
      </c>
      <c r="C3120" s="14" t="s">
        <v>4016</v>
      </c>
      <c r="D3120" s="16">
        <v>45715</v>
      </c>
      <c r="E3120" s="16">
        <v>45762</v>
      </c>
      <c r="F3120" s="14" t="s">
        <v>7365</v>
      </c>
      <c r="G3120" s="14">
        <v>42140501</v>
      </c>
      <c r="H3120" s="14" t="s">
        <v>4013</v>
      </c>
      <c r="I3120" s="15">
        <v>750</v>
      </c>
      <c r="J3120" s="77">
        <v>2</v>
      </c>
      <c r="K3120" s="92"/>
    </row>
    <row r="3121" spans="1:11" ht="20" x14ac:dyDescent="0.25">
      <c r="A3121" s="14" t="s">
        <v>1505</v>
      </c>
      <c r="B3121" s="14"/>
      <c r="C3121" s="14"/>
      <c r="D3121" s="16"/>
      <c r="E3121" s="16"/>
      <c r="F3121" s="14" t="s">
        <v>7321</v>
      </c>
      <c r="G3121" s="14" t="s">
        <v>7366</v>
      </c>
      <c r="H3121" s="14" t="s">
        <v>5460</v>
      </c>
      <c r="I3121" s="15"/>
      <c r="J3121" s="77">
        <v>2</v>
      </c>
      <c r="K3121" s="92"/>
    </row>
    <row r="3122" spans="1:11" ht="30" x14ac:dyDescent="0.25">
      <c r="A3122" s="14" t="s">
        <v>1505</v>
      </c>
      <c r="B3122" s="14" t="s">
        <v>7367</v>
      </c>
      <c r="C3122" s="14" t="s">
        <v>7368</v>
      </c>
      <c r="D3122" s="16">
        <v>45664</v>
      </c>
      <c r="E3122" s="16">
        <v>45704</v>
      </c>
      <c r="F3122" s="14" t="s">
        <v>7369</v>
      </c>
      <c r="G3122" s="14">
        <v>0</v>
      </c>
      <c r="H3122" s="14" t="s">
        <v>5466</v>
      </c>
      <c r="I3122" s="15">
        <v>61.76</v>
      </c>
      <c r="J3122" s="77">
        <v>2</v>
      </c>
      <c r="K3122" s="92"/>
    </row>
    <row r="3123" spans="1:11" ht="30" x14ac:dyDescent="0.25">
      <c r="A3123" s="14" t="s">
        <v>1505</v>
      </c>
      <c r="B3123" s="14" t="s">
        <v>7367</v>
      </c>
      <c r="C3123" s="14" t="s">
        <v>7370</v>
      </c>
      <c r="D3123" s="16">
        <v>45671</v>
      </c>
      <c r="E3123" s="16">
        <v>45704</v>
      </c>
      <c r="F3123" s="14" t="s">
        <v>7371</v>
      </c>
      <c r="G3123" s="14">
        <v>0</v>
      </c>
      <c r="H3123" s="14" t="s">
        <v>5466</v>
      </c>
      <c r="I3123" s="15">
        <v>61.76</v>
      </c>
      <c r="J3123" s="77">
        <v>2</v>
      </c>
      <c r="K3123" s="92"/>
    </row>
    <row r="3124" spans="1:11" ht="20" x14ac:dyDescent="0.25">
      <c r="A3124" s="14" t="s">
        <v>1505</v>
      </c>
      <c r="B3124" s="14" t="s">
        <v>7367</v>
      </c>
      <c r="C3124" s="14" t="s">
        <v>7372</v>
      </c>
      <c r="D3124" s="16">
        <v>45682</v>
      </c>
      <c r="E3124" s="16">
        <v>45704</v>
      </c>
      <c r="F3124" s="14" t="s">
        <v>7373</v>
      </c>
      <c r="G3124" s="14">
        <v>0</v>
      </c>
      <c r="H3124" s="14" t="s">
        <v>7374</v>
      </c>
      <c r="I3124" s="15">
        <v>65</v>
      </c>
      <c r="J3124" s="77">
        <v>2</v>
      </c>
      <c r="K3124" s="92"/>
    </row>
    <row r="3125" spans="1:11" ht="30" x14ac:dyDescent="0.25">
      <c r="A3125" s="14" t="s">
        <v>1505</v>
      </c>
      <c r="B3125" s="14" t="s">
        <v>7367</v>
      </c>
      <c r="C3125" s="14" t="s">
        <v>7375</v>
      </c>
      <c r="D3125" s="16">
        <v>45683</v>
      </c>
      <c r="E3125" s="16">
        <v>45704</v>
      </c>
      <c r="F3125" s="14" t="s">
        <v>7376</v>
      </c>
      <c r="G3125" s="14">
        <v>0</v>
      </c>
      <c r="H3125" s="14" t="s">
        <v>7377</v>
      </c>
      <c r="I3125" s="15">
        <v>272.5</v>
      </c>
      <c r="J3125" s="77">
        <v>2</v>
      </c>
      <c r="K3125" s="92"/>
    </row>
    <row r="3126" spans="1:11" ht="30" x14ac:dyDescent="0.25">
      <c r="A3126" s="14" t="s">
        <v>1505</v>
      </c>
      <c r="B3126" s="14" t="s">
        <v>7367</v>
      </c>
      <c r="C3126" s="14" t="s">
        <v>7378</v>
      </c>
      <c r="D3126" s="16">
        <v>45684</v>
      </c>
      <c r="E3126" s="16">
        <v>45704</v>
      </c>
      <c r="F3126" s="14" t="s">
        <v>7379</v>
      </c>
      <c r="G3126" s="14">
        <v>0</v>
      </c>
      <c r="H3126" s="14" t="s">
        <v>5466</v>
      </c>
      <c r="I3126" s="15">
        <v>178.71</v>
      </c>
      <c r="J3126" s="77">
        <v>2</v>
      </c>
      <c r="K3126" s="92"/>
    </row>
    <row r="3127" spans="1:11" ht="30" x14ac:dyDescent="0.25">
      <c r="A3127" s="14" t="s">
        <v>1505</v>
      </c>
      <c r="B3127" s="14"/>
      <c r="C3127" s="14"/>
      <c r="D3127" s="16"/>
      <c r="E3127" s="16"/>
      <c r="F3127" s="14" t="s">
        <v>7380</v>
      </c>
      <c r="G3127" s="14" t="s">
        <v>7381</v>
      </c>
      <c r="H3127" s="14" t="s">
        <v>7382</v>
      </c>
      <c r="I3127" s="15"/>
      <c r="J3127" s="77">
        <v>2</v>
      </c>
      <c r="K3127" s="92"/>
    </row>
    <row r="3128" spans="1:11" ht="12.5" x14ac:dyDescent="0.25">
      <c r="A3128" s="14" t="s">
        <v>1505</v>
      </c>
      <c r="B3128" s="14" t="s">
        <v>7383</v>
      </c>
      <c r="C3128" s="14" t="s">
        <v>3994</v>
      </c>
      <c r="D3128" s="16">
        <v>45692</v>
      </c>
      <c r="E3128" s="16">
        <v>45803</v>
      </c>
      <c r="F3128" s="14" t="s">
        <v>7384</v>
      </c>
      <c r="G3128" s="14">
        <v>42027977</v>
      </c>
      <c r="H3128" s="14" t="s">
        <v>3680</v>
      </c>
      <c r="I3128" s="15">
        <v>180</v>
      </c>
      <c r="J3128" s="77">
        <v>2</v>
      </c>
      <c r="K3128" s="92"/>
    </row>
    <row r="3129" spans="1:11" ht="12.5" x14ac:dyDescent="0.25">
      <c r="A3129" s="14" t="s">
        <v>1505</v>
      </c>
      <c r="B3129" s="14" t="s">
        <v>7383</v>
      </c>
      <c r="C3129" s="14" t="s">
        <v>7385</v>
      </c>
      <c r="D3129" s="16">
        <v>45726</v>
      </c>
      <c r="E3129" s="16">
        <v>45803</v>
      </c>
      <c r="F3129" s="14" t="s">
        <v>7386</v>
      </c>
      <c r="G3129" s="14">
        <v>42027977</v>
      </c>
      <c r="H3129" s="14" t="s">
        <v>3680</v>
      </c>
      <c r="I3129" s="15">
        <v>260</v>
      </c>
      <c r="J3129" s="77">
        <v>2</v>
      </c>
      <c r="K3129" s="92"/>
    </row>
    <row r="3130" spans="1:11" ht="12.5" x14ac:dyDescent="0.25">
      <c r="A3130" s="14" t="s">
        <v>1505</v>
      </c>
      <c r="B3130" s="14" t="s">
        <v>7383</v>
      </c>
      <c r="C3130" s="14" t="s">
        <v>7387</v>
      </c>
      <c r="D3130" s="16">
        <v>45757</v>
      </c>
      <c r="E3130" s="16">
        <v>45803</v>
      </c>
      <c r="F3130" s="14" t="s">
        <v>7388</v>
      </c>
      <c r="G3130" s="14">
        <v>42027977</v>
      </c>
      <c r="H3130" s="14" t="s">
        <v>3680</v>
      </c>
      <c r="I3130" s="15">
        <v>150</v>
      </c>
      <c r="J3130" s="77">
        <v>2</v>
      </c>
      <c r="K3130" s="92"/>
    </row>
    <row r="3131" spans="1:11" ht="12.5" x14ac:dyDescent="0.25">
      <c r="A3131" s="14" t="s">
        <v>1505</v>
      </c>
      <c r="B3131" s="14" t="s">
        <v>7383</v>
      </c>
      <c r="C3131" s="14" t="s">
        <v>7389</v>
      </c>
      <c r="D3131" s="16">
        <v>45680</v>
      </c>
      <c r="E3131" s="16">
        <v>45803</v>
      </c>
      <c r="F3131" s="14" t="s">
        <v>7390</v>
      </c>
      <c r="G3131" s="14">
        <v>25564889</v>
      </c>
      <c r="H3131" s="14" t="s">
        <v>7391</v>
      </c>
      <c r="I3131" s="15">
        <v>98.9</v>
      </c>
      <c r="J3131" s="77">
        <v>2</v>
      </c>
      <c r="K3131" s="92"/>
    </row>
    <row r="3132" spans="1:11" ht="12.5" x14ac:dyDescent="0.25">
      <c r="A3132" s="14" t="s">
        <v>1505</v>
      </c>
      <c r="B3132" s="14" t="s">
        <v>7383</v>
      </c>
      <c r="C3132" s="14" t="s">
        <v>7392</v>
      </c>
      <c r="D3132" s="16">
        <v>45677</v>
      </c>
      <c r="E3132" s="16">
        <v>45803</v>
      </c>
      <c r="F3132" s="14" t="s">
        <v>7393</v>
      </c>
      <c r="G3132" s="14" t="s">
        <v>7394</v>
      </c>
      <c r="H3132" s="14" t="s">
        <v>7395</v>
      </c>
      <c r="I3132" s="15">
        <v>486.21</v>
      </c>
      <c r="J3132" s="77">
        <v>2</v>
      </c>
      <c r="K3132" s="92"/>
    </row>
    <row r="3133" spans="1:11" ht="20" x14ac:dyDescent="0.25">
      <c r="A3133" s="14" t="s">
        <v>1505</v>
      </c>
      <c r="B3133" s="14" t="s">
        <v>7383</v>
      </c>
      <c r="C3133" s="14" t="s">
        <v>3889</v>
      </c>
      <c r="D3133" s="16">
        <v>45677</v>
      </c>
      <c r="E3133" s="16">
        <v>45803</v>
      </c>
      <c r="F3133" s="14" t="s">
        <v>7396</v>
      </c>
      <c r="G3133" s="14">
        <v>50819291</v>
      </c>
      <c r="H3133" s="14" t="s">
        <v>7397</v>
      </c>
      <c r="I3133" s="15">
        <v>151.06</v>
      </c>
      <c r="J3133" s="77">
        <v>2</v>
      </c>
      <c r="K3133" s="92"/>
    </row>
    <row r="3134" spans="1:11" ht="20" x14ac:dyDescent="0.25">
      <c r="A3134" s="14" t="s">
        <v>1505</v>
      </c>
      <c r="B3134" s="14" t="s">
        <v>7383</v>
      </c>
      <c r="C3134" s="14" t="s">
        <v>7398</v>
      </c>
      <c r="D3134" s="16">
        <v>45676</v>
      </c>
      <c r="E3134" s="16">
        <v>45803</v>
      </c>
      <c r="F3134" s="14" t="s">
        <v>7399</v>
      </c>
      <c r="G3134" s="14">
        <v>36880397</v>
      </c>
      <c r="H3134" s="14" t="s">
        <v>7400</v>
      </c>
      <c r="I3134" s="15">
        <v>65</v>
      </c>
      <c r="J3134" s="77">
        <v>2</v>
      </c>
      <c r="K3134" s="92"/>
    </row>
    <row r="3135" spans="1:11" ht="20" x14ac:dyDescent="0.25">
      <c r="A3135" s="14" t="s">
        <v>1505</v>
      </c>
      <c r="B3135" s="14" t="s">
        <v>7383</v>
      </c>
      <c r="C3135" s="14" t="s">
        <v>7401</v>
      </c>
      <c r="D3135" s="16">
        <v>45761</v>
      </c>
      <c r="E3135" s="16">
        <v>45803</v>
      </c>
      <c r="F3135" s="14" t="s">
        <v>7402</v>
      </c>
      <c r="G3135" s="14">
        <v>14042025</v>
      </c>
      <c r="H3135" s="14" t="s">
        <v>7403</v>
      </c>
      <c r="I3135" s="15">
        <v>95</v>
      </c>
      <c r="J3135" s="77">
        <v>2</v>
      </c>
      <c r="K3135" s="92"/>
    </row>
    <row r="3136" spans="1:11" ht="20" x14ac:dyDescent="0.25">
      <c r="A3136" s="14" t="s">
        <v>1505</v>
      </c>
      <c r="B3136" s="14" t="s">
        <v>7383</v>
      </c>
      <c r="C3136" s="14" t="s">
        <v>7404</v>
      </c>
      <c r="D3136" s="16">
        <v>45764</v>
      </c>
      <c r="E3136" s="16">
        <v>45803</v>
      </c>
      <c r="F3136" s="14" t="s">
        <v>7405</v>
      </c>
      <c r="G3136" s="14">
        <v>59982896</v>
      </c>
      <c r="H3136" s="14" t="s">
        <v>7406</v>
      </c>
      <c r="I3136" s="15">
        <v>13.83</v>
      </c>
      <c r="J3136" s="77">
        <v>2</v>
      </c>
      <c r="K3136" s="92"/>
    </row>
    <row r="3137" spans="1:11" ht="30" x14ac:dyDescent="0.25">
      <c r="A3137" s="14" t="s">
        <v>1505</v>
      </c>
      <c r="B3137" s="14"/>
      <c r="C3137" s="14"/>
      <c r="D3137" s="16"/>
      <c r="E3137" s="16"/>
      <c r="F3137" s="14" t="s">
        <v>7361</v>
      </c>
      <c r="G3137" s="14" t="s">
        <v>7407</v>
      </c>
      <c r="H3137" s="14" t="s">
        <v>7408</v>
      </c>
      <c r="I3137" s="15"/>
      <c r="J3137" s="77">
        <v>2</v>
      </c>
      <c r="K3137" s="92"/>
    </row>
    <row r="3138" spans="1:11" ht="12.5" x14ac:dyDescent="0.25">
      <c r="A3138" s="14" t="s">
        <v>1505</v>
      </c>
      <c r="B3138" s="14" t="s">
        <v>7409</v>
      </c>
      <c r="C3138" s="14" t="s">
        <v>4039</v>
      </c>
      <c r="D3138" s="16">
        <v>45680</v>
      </c>
      <c r="E3138" s="16">
        <v>45772</v>
      </c>
      <c r="F3138" s="14" t="s">
        <v>7410</v>
      </c>
      <c r="G3138" s="14">
        <v>31744109</v>
      </c>
      <c r="H3138" s="14" t="s">
        <v>7411</v>
      </c>
      <c r="I3138" s="15">
        <v>155</v>
      </c>
      <c r="J3138" s="77">
        <v>2</v>
      </c>
      <c r="K3138" s="92"/>
    </row>
    <row r="3139" spans="1:11" ht="12.5" x14ac:dyDescent="0.25">
      <c r="A3139" s="14" t="s">
        <v>1505</v>
      </c>
      <c r="B3139" s="14" t="s">
        <v>7409</v>
      </c>
      <c r="C3139" s="14" t="s">
        <v>4041</v>
      </c>
      <c r="D3139" s="16">
        <v>45705</v>
      </c>
      <c r="E3139" s="16">
        <v>45772</v>
      </c>
      <c r="F3139" s="14" t="s">
        <v>7412</v>
      </c>
      <c r="G3139" s="14">
        <v>31744109</v>
      </c>
      <c r="H3139" s="14" t="s">
        <v>7411</v>
      </c>
      <c r="I3139" s="15">
        <v>155</v>
      </c>
      <c r="J3139" s="77">
        <v>2</v>
      </c>
      <c r="K3139" s="92"/>
    </row>
    <row r="3140" spans="1:11" ht="12.5" x14ac:dyDescent="0.25">
      <c r="A3140" s="14" t="s">
        <v>1505</v>
      </c>
      <c r="B3140" s="14" t="s">
        <v>7409</v>
      </c>
      <c r="C3140" s="14" t="s">
        <v>5150</v>
      </c>
      <c r="D3140" s="16">
        <v>45751</v>
      </c>
      <c r="E3140" s="16">
        <v>45772</v>
      </c>
      <c r="F3140" s="14" t="s">
        <v>7413</v>
      </c>
      <c r="G3140" s="14">
        <v>31744109</v>
      </c>
      <c r="H3140" s="14" t="s">
        <v>7411</v>
      </c>
      <c r="I3140" s="15">
        <v>155</v>
      </c>
      <c r="J3140" s="77">
        <v>2</v>
      </c>
      <c r="K3140" s="92"/>
    </row>
    <row r="3141" spans="1:11" ht="20" x14ac:dyDescent="0.25">
      <c r="A3141" s="14" t="s">
        <v>1505</v>
      </c>
      <c r="B3141" s="14" t="s">
        <v>7409</v>
      </c>
      <c r="C3141" s="14" t="s">
        <v>7414</v>
      </c>
      <c r="D3141" s="16">
        <v>45704</v>
      </c>
      <c r="E3141" s="16">
        <v>45772</v>
      </c>
      <c r="F3141" s="14" t="s">
        <v>7415</v>
      </c>
      <c r="G3141" s="14">
        <v>31673074</v>
      </c>
      <c r="H3141" s="14" t="s">
        <v>7416</v>
      </c>
      <c r="I3141" s="15">
        <v>164</v>
      </c>
      <c r="J3141" s="77">
        <v>2</v>
      </c>
      <c r="K3141" s="92"/>
    </row>
    <row r="3142" spans="1:11" ht="20" x14ac:dyDescent="0.25">
      <c r="A3142" s="14" t="s">
        <v>1505</v>
      </c>
      <c r="B3142" s="14" t="s">
        <v>7409</v>
      </c>
      <c r="C3142" s="14" t="s">
        <v>3579</v>
      </c>
      <c r="D3142" s="16">
        <v>45717</v>
      </c>
      <c r="E3142" s="16">
        <v>45772</v>
      </c>
      <c r="F3142" s="14" t="s">
        <v>7417</v>
      </c>
      <c r="G3142" s="14">
        <v>31645216</v>
      </c>
      <c r="H3142" s="14" t="s">
        <v>7418</v>
      </c>
      <c r="I3142" s="15">
        <v>66</v>
      </c>
      <c r="J3142" s="77">
        <v>2</v>
      </c>
      <c r="K3142" s="92"/>
    </row>
    <row r="3143" spans="1:11" ht="12.5" x14ac:dyDescent="0.25">
      <c r="A3143" s="14" t="s">
        <v>1505</v>
      </c>
      <c r="B3143" s="14" t="s">
        <v>7409</v>
      </c>
      <c r="C3143" s="14" t="s">
        <v>6150</v>
      </c>
      <c r="D3143" s="16">
        <v>45701</v>
      </c>
      <c r="E3143" s="16">
        <v>45772</v>
      </c>
      <c r="F3143" s="14" t="s">
        <v>7419</v>
      </c>
      <c r="G3143" s="14">
        <v>892076</v>
      </c>
      <c r="H3143" s="14" t="s">
        <v>7420</v>
      </c>
      <c r="I3143" s="15">
        <v>230</v>
      </c>
      <c r="J3143" s="77">
        <v>2</v>
      </c>
      <c r="K3143" s="92"/>
    </row>
    <row r="3144" spans="1:11" ht="12.5" x14ac:dyDescent="0.25">
      <c r="A3144" s="14" t="s">
        <v>1505</v>
      </c>
      <c r="B3144" s="14" t="s">
        <v>7409</v>
      </c>
      <c r="C3144" s="14" t="s">
        <v>7421</v>
      </c>
      <c r="D3144" s="16">
        <v>45734</v>
      </c>
      <c r="E3144" s="16">
        <v>45772</v>
      </c>
      <c r="F3144" s="14" t="s">
        <v>7422</v>
      </c>
      <c r="G3144" s="14">
        <v>892076</v>
      </c>
      <c r="H3144" s="14" t="s">
        <v>7420</v>
      </c>
      <c r="I3144" s="15">
        <v>288</v>
      </c>
      <c r="J3144" s="77">
        <v>2</v>
      </c>
      <c r="K3144" s="92"/>
    </row>
    <row r="3145" spans="1:11" ht="30" x14ac:dyDescent="0.25">
      <c r="A3145" s="14" t="s">
        <v>1505</v>
      </c>
      <c r="B3145" s="14"/>
      <c r="C3145" s="14"/>
      <c r="D3145" s="16"/>
      <c r="E3145" s="16"/>
      <c r="F3145" s="14" t="s">
        <v>7380</v>
      </c>
      <c r="G3145" s="14" t="s">
        <v>7423</v>
      </c>
      <c r="H3145" s="14" t="s">
        <v>7424</v>
      </c>
      <c r="I3145" s="15"/>
      <c r="J3145" s="77">
        <v>2</v>
      </c>
      <c r="K3145" s="92"/>
    </row>
    <row r="3146" spans="1:11" ht="12.5" x14ac:dyDescent="0.25">
      <c r="A3146" s="14" t="s">
        <v>1505</v>
      </c>
      <c r="B3146" s="14" t="s">
        <v>7425</v>
      </c>
      <c r="C3146" s="14" t="s">
        <v>7426</v>
      </c>
      <c r="D3146" s="16">
        <v>45681</v>
      </c>
      <c r="E3146" s="16">
        <v>45762</v>
      </c>
      <c r="F3146" s="14" t="s">
        <v>7427</v>
      </c>
      <c r="G3146" s="14">
        <v>36680397</v>
      </c>
      <c r="H3146" s="14" t="s">
        <v>4676</v>
      </c>
      <c r="I3146" s="15">
        <v>1020</v>
      </c>
      <c r="J3146" s="77">
        <v>2</v>
      </c>
      <c r="K3146" s="92"/>
    </row>
    <row r="3147" spans="1:11" ht="12.5" x14ac:dyDescent="0.25">
      <c r="A3147" s="14" t="s">
        <v>1505</v>
      </c>
      <c r="B3147" s="14" t="s">
        <v>7425</v>
      </c>
      <c r="C3147" s="14" t="s">
        <v>7428</v>
      </c>
      <c r="D3147" s="16">
        <v>45670</v>
      </c>
      <c r="E3147" s="16">
        <v>45762</v>
      </c>
      <c r="F3147" s="14" t="s">
        <v>7429</v>
      </c>
      <c r="G3147" s="14">
        <v>36722014</v>
      </c>
      <c r="H3147" s="14" t="s">
        <v>7430</v>
      </c>
      <c r="I3147" s="15">
        <v>141.5</v>
      </c>
      <c r="J3147" s="77">
        <v>2</v>
      </c>
      <c r="K3147" s="92"/>
    </row>
    <row r="3148" spans="1:11" ht="12.5" x14ac:dyDescent="0.25">
      <c r="A3148" s="14" t="s">
        <v>1505</v>
      </c>
      <c r="B3148" s="14" t="s">
        <v>7425</v>
      </c>
      <c r="C3148" s="14">
        <v>36680397</v>
      </c>
      <c r="D3148" s="16">
        <v>45703</v>
      </c>
      <c r="E3148" s="16">
        <v>45762</v>
      </c>
      <c r="F3148" s="14" t="s">
        <v>7431</v>
      </c>
      <c r="G3148" s="14">
        <v>36680397</v>
      </c>
      <c r="H3148" s="14" t="s">
        <v>4676</v>
      </c>
      <c r="I3148" s="15">
        <v>90</v>
      </c>
      <c r="J3148" s="77">
        <v>2</v>
      </c>
      <c r="K3148" s="92"/>
    </row>
    <row r="3149" spans="1:11" ht="12.5" x14ac:dyDescent="0.25">
      <c r="A3149" s="14" t="s">
        <v>1505</v>
      </c>
      <c r="B3149" s="14" t="s">
        <v>7425</v>
      </c>
      <c r="C3149" s="14" t="s">
        <v>7432</v>
      </c>
      <c r="D3149" s="16">
        <v>45758</v>
      </c>
      <c r="E3149" s="16">
        <v>45762</v>
      </c>
      <c r="F3149" s="14" t="s">
        <v>7433</v>
      </c>
      <c r="G3149" s="14">
        <v>36849880</v>
      </c>
      <c r="H3149" s="14" t="s">
        <v>3872</v>
      </c>
      <c r="I3149" s="15">
        <v>31</v>
      </c>
      <c r="J3149" s="77">
        <v>2</v>
      </c>
      <c r="K3149" s="92"/>
    </row>
    <row r="3150" spans="1:11" ht="30" x14ac:dyDescent="0.25">
      <c r="A3150" s="14" t="s">
        <v>1505</v>
      </c>
      <c r="B3150" s="14"/>
      <c r="C3150" s="14"/>
      <c r="D3150" s="16"/>
      <c r="E3150" s="16"/>
      <c r="F3150" s="14" t="s">
        <v>7361</v>
      </c>
      <c r="G3150" s="14" t="s">
        <v>7434</v>
      </c>
      <c r="H3150" s="14" t="s">
        <v>7435</v>
      </c>
      <c r="I3150" s="15"/>
      <c r="J3150" s="77">
        <v>2</v>
      </c>
      <c r="K3150" s="92"/>
    </row>
    <row r="3151" spans="1:11" ht="20" x14ac:dyDescent="0.25">
      <c r="A3151" s="14" t="s">
        <v>1505</v>
      </c>
      <c r="B3151" s="14" t="s">
        <v>7436</v>
      </c>
      <c r="C3151" s="14" t="s">
        <v>7437</v>
      </c>
      <c r="D3151" s="16">
        <v>45697</v>
      </c>
      <c r="E3151" s="16">
        <v>45728</v>
      </c>
      <c r="F3151" s="14" t="s">
        <v>7438</v>
      </c>
      <c r="G3151" s="14">
        <v>47085452</v>
      </c>
      <c r="H3151" s="14" t="s">
        <v>1532</v>
      </c>
      <c r="I3151" s="15">
        <v>267.5</v>
      </c>
      <c r="J3151" s="77">
        <v>2</v>
      </c>
      <c r="K3151" s="92"/>
    </row>
    <row r="3152" spans="1:11" ht="12.5" x14ac:dyDescent="0.25">
      <c r="A3152" s="14" t="s">
        <v>1505</v>
      </c>
      <c r="B3152" s="14" t="s">
        <v>7436</v>
      </c>
      <c r="C3152" s="14" t="s">
        <v>3957</v>
      </c>
      <c r="D3152" s="16">
        <v>45725</v>
      </c>
      <c r="E3152" s="16">
        <v>45728</v>
      </c>
      <c r="F3152" s="14" t="s">
        <v>7439</v>
      </c>
      <c r="G3152" s="14">
        <v>43436307</v>
      </c>
      <c r="H3152" s="14" t="s">
        <v>7440</v>
      </c>
      <c r="I3152" s="15">
        <v>482.5</v>
      </c>
      <c r="J3152" s="77">
        <v>2</v>
      </c>
      <c r="K3152" s="92"/>
    </row>
    <row r="3153" spans="1:11" ht="12.5" x14ac:dyDescent="0.25">
      <c r="A3153" s="14" t="s">
        <v>1505</v>
      </c>
      <c r="B3153" s="14" t="s">
        <v>7436</v>
      </c>
      <c r="C3153" s="14" t="s">
        <v>3957</v>
      </c>
      <c r="D3153" s="16">
        <v>45725</v>
      </c>
      <c r="E3153" s="16">
        <v>45796</v>
      </c>
      <c r="F3153" s="14" t="s">
        <v>7439</v>
      </c>
      <c r="G3153" s="14">
        <v>43436307</v>
      </c>
      <c r="H3153" s="14" t="s">
        <v>7440</v>
      </c>
      <c r="I3153" s="15">
        <v>17.5</v>
      </c>
      <c r="J3153" s="77">
        <v>2</v>
      </c>
      <c r="K3153" s="92"/>
    </row>
    <row r="3154" spans="1:11" ht="12.5" x14ac:dyDescent="0.25">
      <c r="A3154" s="14" t="s">
        <v>1505</v>
      </c>
      <c r="B3154" s="14" t="s">
        <v>7436</v>
      </c>
      <c r="C3154" s="14" t="s">
        <v>3579</v>
      </c>
      <c r="D3154" s="16">
        <v>45676</v>
      </c>
      <c r="E3154" s="16">
        <v>45796</v>
      </c>
      <c r="F3154" s="14" t="s">
        <v>7441</v>
      </c>
      <c r="G3154" s="14">
        <v>36880397</v>
      </c>
      <c r="H3154" s="14" t="s">
        <v>7442</v>
      </c>
      <c r="I3154" s="15">
        <v>65</v>
      </c>
      <c r="J3154" s="77">
        <v>2</v>
      </c>
      <c r="K3154" s="92"/>
    </row>
    <row r="3155" spans="1:11" ht="20" x14ac:dyDescent="0.25">
      <c r="A3155" s="14" t="s">
        <v>1505</v>
      </c>
      <c r="B3155" s="14" t="s">
        <v>7436</v>
      </c>
      <c r="C3155" s="14" t="s">
        <v>7443</v>
      </c>
      <c r="D3155" s="16">
        <v>45744</v>
      </c>
      <c r="E3155" s="16">
        <v>45796</v>
      </c>
      <c r="F3155" s="14" t="s">
        <v>7444</v>
      </c>
      <c r="G3155" s="14">
        <v>0</v>
      </c>
      <c r="H3155" s="14" t="s">
        <v>7445</v>
      </c>
      <c r="I3155" s="15">
        <v>438</v>
      </c>
      <c r="J3155" s="77">
        <v>2</v>
      </c>
      <c r="K3155" s="92"/>
    </row>
    <row r="3156" spans="1:11" ht="12.5" x14ac:dyDescent="0.25">
      <c r="A3156" s="14" t="s">
        <v>1505</v>
      </c>
      <c r="B3156" s="14" t="s">
        <v>7436</v>
      </c>
      <c r="C3156" s="14" t="s">
        <v>3579</v>
      </c>
      <c r="D3156" s="16">
        <v>45745</v>
      </c>
      <c r="E3156" s="16">
        <v>45796</v>
      </c>
      <c r="F3156" s="14" t="s">
        <v>7446</v>
      </c>
      <c r="G3156" s="14">
        <v>0</v>
      </c>
      <c r="H3156" s="14" t="s">
        <v>7447</v>
      </c>
      <c r="I3156" s="15">
        <v>100</v>
      </c>
      <c r="J3156" s="77">
        <v>2</v>
      </c>
      <c r="K3156" s="92"/>
    </row>
    <row r="3157" spans="1:11" ht="12.5" x14ac:dyDescent="0.25">
      <c r="A3157" s="14" t="s">
        <v>1505</v>
      </c>
      <c r="B3157" s="14" t="s">
        <v>7436</v>
      </c>
      <c r="C3157" s="14" t="s">
        <v>7448</v>
      </c>
      <c r="D3157" s="16">
        <v>45761</v>
      </c>
      <c r="E3157" s="16">
        <v>45796</v>
      </c>
      <c r="F3157" s="14" t="s">
        <v>7449</v>
      </c>
      <c r="G3157" s="14">
        <v>892386</v>
      </c>
      <c r="H3157" s="14" t="s">
        <v>2608</v>
      </c>
      <c r="I3157" s="15">
        <v>110</v>
      </c>
      <c r="J3157" s="77">
        <v>2</v>
      </c>
      <c r="K3157" s="92"/>
    </row>
    <row r="3158" spans="1:11" ht="12.5" x14ac:dyDescent="0.25">
      <c r="A3158" s="14" t="s">
        <v>1505</v>
      </c>
      <c r="B3158" s="14" t="s">
        <v>7436</v>
      </c>
      <c r="C3158" s="14" t="s">
        <v>3579</v>
      </c>
      <c r="D3158" s="16">
        <v>45766</v>
      </c>
      <c r="E3158" s="16">
        <v>45796</v>
      </c>
      <c r="F3158" s="14" t="s">
        <v>7450</v>
      </c>
      <c r="G3158" s="14">
        <v>0</v>
      </c>
      <c r="H3158" s="14" t="s">
        <v>7451</v>
      </c>
      <c r="I3158" s="15">
        <v>19.5</v>
      </c>
      <c r="J3158" s="77">
        <v>2</v>
      </c>
      <c r="K3158" s="92"/>
    </row>
    <row r="3159" spans="1:11" ht="30" x14ac:dyDescent="0.25">
      <c r="A3159" s="14" t="s">
        <v>1505</v>
      </c>
      <c r="B3159" s="14"/>
      <c r="C3159" s="14"/>
      <c r="D3159" s="16"/>
      <c r="E3159" s="16"/>
      <c r="F3159" s="14" t="s">
        <v>7361</v>
      </c>
      <c r="G3159" s="14" t="s">
        <v>7452</v>
      </c>
      <c r="H3159" s="14" t="s">
        <v>7453</v>
      </c>
      <c r="I3159" s="15"/>
      <c r="J3159" s="77">
        <v>2</v>
      </c>
      <c r="K3159" s="92"/>
    </row>
    <row r="3160" spans="1:11" ht="12.5" x14ac:dyDescent="0.25">
      <c r="A3160" s="14" t="s">
        <v>1505</v>
      </c>
      <c r="B3160" s="14" t="s">
        <v>7454</v>
      </c>
      <c r="C3160" s="14" t="s">
        <v>3462</v>
      </c>
      <c r="D3160" s="16">
        <v>45705</v>
      </c>
      <c r="E3160" s="16">
        <v>45719</v>
      </c>
      <c r="F3160" s="14" t="s">
        <v>7455</v>
      </c>
      <c r="G3160" s="14">
        <v>70850453</v>
      </c>
      <c r="H3160" s="14" t="s">
        <v>7456</v>
      </c>
      <c r="I3160" s="15">
        <v>750</v>
      </c>
      <c r="J3160" s="77">
        <v>2</v>
      </c>
      <c r="K3160" s="92"/>
    </row>
    <row r="3161" spans="1:11" ht="12.5" x14ac:dyDescent="0.25">
      <c r="A3161" s="14" t="s">
        <v>1505</v>
      </c>
      <c r="B3161" s="14" t="s">
        <v>7454</v>
      </c>
      <c r="C3161" s="14" t="s">
        <v>3462</v>
      </c>
      <c r="D3161" s="16">
        <v>45705</v>
      </c>
      <c r="E3161" s="16">
        <v>45818</v>
      </c>
      <c r="F3161" s="14" t="s">
        <v>7455</v>
      </c>
      <c r="G3161" s="14">
        <v>70850453</v>
      </c>
      <c r="H3161" s="14" t="s">
        <v>7456</v>
      </c>
      <c r="I3161" s="15">
        <v>255.75</v>
      </c>
      <c r="J3161" s="77">
        <v>2</v>
      </c>
      <c r="K3161" s="92"/>
    </row>
    <row r="3162" spans="1:11" ht="20" x14ac:dyDescent="0.25">
      <c r="A3162" s="14" t="s">
        <v>1505</v>
      </c>
      <c r="B3162" s="14" t="s">
        <v>7454</v>
      </c>
      <c r="C3162" s="14" t="s">
        <v>3619</v>
      </c>
      <c r="D3162" s="16">
        <v>45661</v>
      </c>
      <c r="E3162" s="16">
        <v>45818</v>
      </c>
      <c r="F3162" s="14" t="s">
        <v>7457</v>
      </c>
      <c r="G3162" s="14">
        <v>42273757</v>
      </c>
      <c r="H3162" s="14" t="s">
        <v>7458</v>
      </c>
      <c r="I3162" s="15">
        <v>38</v>
      </c>
      <c r="J3162" s="77">
        <v>2</v>
      </c>
      <c r="K3162" s="92"/>
    </row>
    <row r="3163" spans="1:11" ht="20" x14ac:dyDescent="0.25">
      <c r="A3163" s="14" t="s">
        <v>1505</v>
      </c>
      <c r="B3163" s="14" t="s">
        <v>7454</v>
      </c>
      <c r="C3163" s="14" t="s">
        <v>3619</v>
      </c>
      <c r="D3163" s="16">
        <v>45676</v>
      </c>
      <c r="E3163" s="16">
        <v>45818</v>
      </c>
      <c r="F3163" s="14" t="s">
        <v>7459</v>
      </c>
      <c r="G3163" s="14">
        <v>36680397</v>
      </c>
      <c r="H3163" s="14" t="s">
        <v>7460</v>
      </c>
      <c r="I3163" s="15">
        <v>65</v>
      </c>
      <c r="J3163" s="77">
        <v>2</v>
      </c>
      <c r="K3163" s="92"/>
    </row>
    <row r="3164" spans="1:11" ht="20" x14ac:dyDescent="0.25">
      <c r="A3164" s="14" t="s">
        <v>1505</v>
      </c>
      <c r="B3164" s="14" t="s">
        <v>7454</v>
      </c>
      <c r="C3164" s="14" t="s">
        <v>7461</v>
      </c>
      <c r="D3164" s="16">
        <v>45703</v>
      </c>
      <c r="E3164" s="16">
        <v>45818</v>
      </c>
      <c r="F3164" s="14" t="s">
        <v>7462</v>
      </c>
      <c r="G3164" s="14">
        <v>14222990</v>
      </c>
      <c r="H3164" s="14" t="s">
        <v>7463</v>
      </c>
      <c r="I3164" s="15">
        <v>31</v>
      </c>
      <c r="J3164" s="77">
        <v>2</v>
      </c>
      <c r="K3164" s="92"/>
    </row>
    <row r="3165" spans="1:11" ht="12.5" x14ac:dyDescent="0.25">
      <c r="A3165" s="14" t="s">
        <v>1505</v>
      </c>
      <c r="B3165" s="14" t="s">
        <v>7454</v>
      </c>
      <c r="C3165" s="14" t="s">
        <v>7464</v>
      </c>
      <c r="D3165" s="16">
        <v>45717</v>
      </c>
      <c r="E3165" s="16">
        <v>45818</v>
      </c>
      <c r="F3165" s="14" t="s">
        <v>7465</v>
      </c>
      <c r="G3165" s="14">
        <v>30797047</v>
      </c>
      <c r="H3165" s="14" t="s">
        <v>7466</v>
      </c>
      <c r="I3165" s="15">
        <v>38</v>
      </c>
      <c r="J3165" s="77">
        <v>2</v>
      </c>
      <c r="K3165" s="92"/>
    </row>
    <row r="3166" spans="1:11" ht="20" x14ac:dyDescent="0.25">
      <c r="A3166" s="14" t="s">
        <v>1505</v>
      </c>
      <c r="B3166" s="14" t="s">
        <v>7454</v>
      </c>
      <c r="C3166" s="14" t="s">
        <v>3640</v>
      </c>
      <c r="D3166" s="16">
        <v>45725</v>
      </c>
      <c r="E3166" s="16">
        <v>45818</v>
      </c>
      <c r="F3166" s="14" t="s">
        <v>7467</v>
      </c>
      <c r="G3166" s="14">
        <v>42139813</v>
      </c>
      <c r="H3166" s="14" t="s">
        <v>7468</v>
      </c>
      <c r="I3166" s="15">
        <v>31</v>
      </c>
      <c r="J3166" s="77">
        <v>2</v>
      </c>
      <c r="K3166" s="92"/>
    </row>
    <row r="3167" spans="1:11" ht="12.5" x14ac:dyDescent="0.25">
      <c r="A3167" s="14" t="s">
        <v>1505</v>
      </c>
      <c r="B3167" s="14" t="s">
        <v>7454</v>
      </c>
      <c r="C3167" s="14" t="s">
        <v>7469</v>
      </c>
      <c r="D3167" s="16">
        <v>45748</v>
      </c>
      <c r="E3167" s="16">
        <v>45818</v>
      </c>
      <c r="F3167" s="14" t="s">
        <v>7470</v>
      </c>
      <c r="G3167" s="14">
        <v>77556372</v>
      </c>
      <c r="H3167" s="14" t="s">
        <v>6088</v>
      </c>
      <c r="I3167" s="15">
        <v>37.950000000000003</v>
      </c>
      <c r="J3167" s="77">
        <v>2</v>
      </c>
      <c r="K3167" s="92"/>
    </row>
    <row r="3168" spans="1:11" ht="12.5" x14ac:dyDescent="0.25">
      <c r="A3168" s="14" t="s">
        <v>1505</v>
      </c>
      <c r="B3168" s="14" t="s">
        <v>7454</v>
      </c>
      <c r="C3168" s="14" t="s">
        <v>7471</v>
      </c>
      <c r="D3168" s="16">
        <v>45750</v>
      </c>
      <c r="E3168" s="16">
        <v>45818</v>
      </c>
      <c r="F3168" s="14" t="s">
        <v>7472</v>
      </c>
      <c r="G3168" s="14">
        <v>35870281</v>
      </c>
      <c r="H3168" s="14" t="s">
        <v>7473</v>
      </c>
      <c r="I3168" s="15">
        <v>80</v>
      </c>
      <c r="J3168" s="77">
        <v>2</v>
      </c>
      <c r="K3168" s="92"/>
    </row>
    <row r="3169" spans="1:11" ht="20" x14ac:dyDescent="0.25">
      <c r="A3169" s="14" t="s">
        <v>1505</v>
      </c>
      <c r="B3169" s="14" t="s">
        <v>7454</v>
      </c>
      <c r="C3169" s="14" t="s">
        <v>3619</v>
      </c>
      <c r="D3169" s="16">
        <v>45754</v>
      </c>
      <c r="E3169" s="16">
        <v>45818</v>
      </c>
      <c r="F3169" s="14" t="s">
        <v>7474</v>
      </c>
      <c r="G3169" s="14">
        <v>0</v>
      </c>
      <c r="H3169" s="14" t="s">
        <v>7475</v>
      </c>
      <c r="I3169" s="15">
        <v>65</v>
      </c>
      <c r="J3169" s="77">
        <v>2</v>
      </c>
      <c r="K3169" s="92"/>
    </row>
    <row r="3170" spans="1:11" ht="30" x14ac:dyDescent="0.25">
      <c r="A3170" s="14" t="s">
        <v>1505</v>
      </c>
      <c r="B3170" s="14" t="s">
        <v>7454</v>
      </c>
      <c r="C3170" s="14" t="s">
        <v>7476</v>
      </c>
      <c r="D3170" s="16">
        <v>45759</v>
      </c>
      <c r="E3170" s="16">
        <v>45818</v>
      </c>
      <c r="F3170" s="14" t="s">
        <v>7477</v>
      </c>
      <c r="G3170" s="14">
        <v>892386</v>
      </c>
      <c r="H3170" s="14" t="s">
        <v>3454</v>
      </c>
      <c r="I3170" s="15">
        <v>80</v>
      </c>
      <c r="J3170" s="77">
        <v>2</v>
      </c>
      <c r="K3170" s="92"/>
    </row>
    <row r="3171" spans="1:11" ht="12.5" x14ac:dyDescent="0.25">
      <c r="A3171" s="14" t="s">
        <v>1505</v>
      </c>
      <c r="B3171" s="14" t="s">
        <v>7454</v>
      </c>
      <c r="C3171" s="14" t="s">
        <v>7478</v>
      </c>
      <c r="D3171" s="16">
        <v>45798</v>
      </c>
      <c r="E3171" s="16">
        <v>45818</v>
      </c>
      <c r="F3171" s="14" t="s">
        <v>7479</v>
      </c>
      <c r="G3171" s="14">
        <v>36562939</v>
      </c>
      <c r="H3171" s="14" t="s">
        <v>7327</v>
      </c>
      <c r="I3171" s="15">
        <v>28.3</v>
      </c>
      <c r="J3171" s="77">
        <v>2</v>
      </c>
      <c r="K3171" s="92"/>
    </row>
    <row r="3172" spans="1:11" ht="30" x14ac:dyDescent="0.25">
      <c r="A3172" s="14" t="s">
        <v>1505</v>
      </c>
      <c r="B3172" s="14"/>
      <c r="C3172" s="14"/>
      <c r="D3172" s="16"/>
      <c r="E3172" s="16"/>
      <c r="F3172" s="14" t="s">
        <v>7361</v>
      </c>
      <c r="G3172" s="14" t="s">
        <v>7480</v>
      </c>
      <c r="H3172" s="14" t="s">
        <v>7481</v>
      </c>
      <c r="I3172" s="15"/>
      <c r="J3172" s="77">
        <v>2</v>
      </c>
      <c r="K3172" s="92"/>
    </row>
    <row r="3173" spans="1:11" ht="12.5" x14ac:dyDescent="0.25">
      <c r="A3173" s="14" t="s">
        <v>1505</v>
      </c>
      <c r="B3173" s="14" t="s">
        <v>7482</v>
      </c>
      <c r="C3173" s="14" t="s">
        <v>7483</v>
      </c>
      <c r="D3173" s="16">
        <v>45746</v>
      </c>
      <c r="E3173" s="16">
        <v>45796</v>
      </c>
      <c r="F3173" s="14" t="s">
        <v>7484</v>
      </c>
      <c r="G3173" s="14">
        <v>51878453</v>
      </c>
      <c r="H3173" s="14" t="s">
        <v>7485</v>
      </c>
      <c r="I3173" s="15">
        <v>480</v>
      </c>
      <c r="J3173" s="77">
        <v>2</v>
      </c>
      <c r="K3173" s="92"/>
    </row>
    <row r="3174" spans="1:11" ht="12.5" x14ac:dyDescent="0.25">
      <c r="A3174" s="14" t="s">
        <v>1505</v>
      </c>
      <c r="B3174" s="14" t="s">
        <v>7482</v>
      </c>
      <c r="C3174" s="14" t="s">
        <v>6109</v>
      </c>
      <c r="D3174" s="16">
        <v>45761</v>
      </c>
      <c r="E3174" s="16">
        <v>45796</v>
      </c>
      <c r="F3174" s="14" t="s">
        <v>7486</v>
      </c>
      <c r="G3174" s="14">
        <v>892386</v>
      </c>
      <c r="H3174" s="14" t="s">
        <v>7487</v>
      </c>
      <c r="I3174" s="15">
        <v>110</v>
      </c>
      <c r="J3174" s="77">
        <v>2</v>
      </c>
      <c r="K3174" s="92"/>
    </row>
    <row r="3175" spans="1:11" ht="40" x14ac:dyDescent="0.25">
      <c r="A3175" s="14" t="s">
        <v>1505</v>
      </c>
      <c r="B3175" s="14" t="s">
        <v>7482</v>
      </c>
      <c r="C3175" s="14" t="s">
        <v>7488</v>
      </c>
      <c r="D3175" s="16">
        <v>45777</v>
      </c>
      <c r="E3175" s="16">
        <v>45796</v>
      </c>
      <c r="F3175" s="14" t="s">
        <v>7489</v>
      </c>
      <c r="G3175" s="14" t="s">
        <v>6087</v>
      </c>
      <c r="H3175" s="14" t="s">
        <v>7490</v>
      </c>
      <c r="I3175" s="15">
        <v>212.31</v>
      </c>
      <c r="J3175" s="77">
        <v>2</v>
      </c>
      <c r="K3175" s="92"/>
    </row>
    <row r="3176" spans="1:11" ht="12.5" x14ac:dyDescent="0.25">
      <c r="A3176" s="14" t="s">
        <v>1505</v>
      </c>
      <c r="B3176" s="14" t="s">
        <v>7482</v>
      </c>
      <c r="C3176" s="14" t="s">
        <v>7491</v>
      </c>
      <c r="D3176" s="16">
        <v>45777</v>
      </c>
      <c r="E3176" s="16">
        <v>45796</v>
      </c>
      <c r="F3176" s="14" t="s">
        <v>7492</v>
      </c>
      <c r="G3176" s="14">
        <v>51878453</v>
      </c>
      <c r="H3176" s="14" t="s">
        <v>7485</v>
      </c>
      <c r="I3176" s="15">
        <v>260</v>
      </c>
      <c r="J3176" s="77">
        <v>2</v>
      </c>
      <c r="K3176" s="92"/>
    </row>
    <row r="3177" spans="1:11" ht="30" x14ac:dyDescent="0.25">
      <c r="A3177" s="14" t="s">
        <v>1505</v>
      </c>
      <c r="B3177" s="14"/>
      <c r="C3177" s="14"/>
      <c r="D3177" s="16"/>
      <c r="E3177" s="16"/>
      <c r="F3177" s="14" t="s">
        <v>7361</v>
      </c>
      <c r="G3177" s="14" t="s">
        <v>7493</v>
      </c>
      <c r="H3177" s="14" t="s">
        <v>7494</v>
      </c>
      <c r="I3177" s="15"/>
      <c r="J3177" s="77">
        <v>2</v>
      </c>
      <c r="K3177" s="92"/>
    </row>
    <row r="3178" spans="1:11" ht="12.5" x14ac:dyDescent="0.25">
      <c r="A3178" s="14" t="s">
        <v>1505</v>
      </c>
      <c r="B3178" s="14" t="s">
        <v>7495</v>
      </c>
      <c r="C3178" s="14" t="s">
        <v>7496</v>
      </c>
      <c r="D3178" s="16">
        <v>45684</v>
      </c>
      <c r="E3178" s="16">
        <v>45796</v>
      </c>
      <c r="F3178" s="14" t="s">
        <v>7497</v>
      </c>
      <c r="G3178" s="14">
        <v>46031162</v>
      </c>
      <c r="H3178" s="14" t="s">
        <v>7498</v>
      </c>
      <c r="I3178" s="15">
        <v>30</v>
      </c>
      <c r="J3178" s="77">
        <v>2</v>
      </c>
      <c r="K3178" s="92"/>
    </row>
    <row r="3179" spans="1:11" ht="12.5" x14ac:dyDescent="0.25">
      <c r="A3179" s="14" t="s">
        <v>1505</v>
      </c>
      <c r="B3179" s="14" t="s">
        <v>7495</v>
      </c>
      <c r="C3179" s="14" t="s">
        <v>7499</v>
      </c>
      <c r="D3179" s="16">
        <v>45679</v>
      </c>
      <c r="E3179" s="16">
        <v>45796</v>
      </c>
      <c r="F3179" s="14" t="s">
        <v>7500</v>
      </c>
      <c r="G3179" s="14">
        <v>46031162</v>
      </c>
      <c r="H3179" s="14" t="s">
        <v>7498</v>
      </c>
      <c r="I3179" s="15">
        <v>11.05</v>
      </c>
      <c r="J3179" s="77">
        <v>2</v>
      </c>
      <c r="K3179" s="92"/>
    </row>
    <row r="3180" spans="1:11" ht="12.5" x14ac:dyDescent="0.25">
      <c r="A3180" s="14" t="s">
        <v>1505</v>
      </c>
      <c r="B3180" s="14" t="s">
        <v>7495</v>
      </c>
      <c r="C3180" s="14" t="s">
        <v>7501</v>
      </c>
      <c r="D3180" s="16">
        <v>45678</v>
      </c>
      <c r="E3180" s="16">
        <v>45796</v>
      </c>
      <c r="F3180" s="14" t="s">
        <v>7502</v>
      </c>
      <c r="G3180" s="14">
        <v>35922290</v>
      </c>
      <c r="H3180" s="14" t="s">
        <v>7503</v>
      </c>
      <c r="I3180" s="15">
        <v>32.9</v>
      </c>
      <c r="J3180" s="77">
        <v>2</v>
      </c>
      <c r="K3180" s="92"/>
    </row>
    <row r="3181" spans="1:11" ht="12.5" x14ac:dyDescent="0.25">
      <c r="A3181" s="14" t="s">
        <v>1505</v>
      </c>
      <c r="B3181" s="14" t="s">
        <v>7495</v>
      </c>
      <c r="C3181" s="14" t="s">
        <v>7504</v>
      </c>
      <c r="D3181" s="16">
        <v>45684</v>
      </c>
      <c r="E3181" s="16">
        <v>45796</v>
      </c>
      <c r="F3181" s="14" t="s">
        <v>7505</v>
      </c>
      <c r="G3181" s="14">
        <v>47381817</v>
      </c>
      <c r="H3181" s="14" t="s">
        <v>4123</v>
      </c>
      <c r="I3181" s="15">
        <v>21.9</v>
      </c>
      <c r="J3181" s="77">
        <v>2</v>
      </c>
      <c r="K3181" s="92"/>
    </row>
    <row r="3182" spans="1:11" ht="20" x14ac:dyDescent="0.25">
      <c r="A3182" s="14" t="s">
        <v>1505</v>
      </c>
      <c r="B3182" s="14" t="s">
        <v>7495</v>
      </c>
      <c r="C3182" s="14" t="s">
        <v>7506</v>
      </c>
      <c r="D3182" s="16">
        <v>45696</v>
      </c>
      <c r="E3182" s="16">
        <v>45796</v>
      </c>
      <c r="F3182" s="14" t="s">
        <v>7507</v>
      </c>
      <c r="G3182" s="14">
        <v>35475536</v>
      </c>
      <c r="H3182" s="14" t="s">
        <v>7508</v>
      </c>
      <c r="I3182" s="15">
        <v>16</v>
      </c>
      <c r="J3182" s="77">
        <v>2</v>
      </c>
      <c r="K3182" s="92"/>
    </row>
    <row r="3183" spans="1:11" ht="12.5" x14ac:dyDescent="0.25">
      <c r="A3183" s="14" t="s">
        <v>1505</v>
      </c>
      <c r="B3183" s="14" t="s">
        <v>7495</v>
      </c>
      <c r="C3183" s="14" t="s">
        <v>7509</v>
      </c>
      <c r="D3183" s="16">
        <v>45693</v>
      </c>
      <c r="E3183" s="16">
        <v>45796</v>
      </c>
      <c r="F3183" s="14" t="s">
        <v>7497</v>
      </c>
      <c r="G3183" s="14">
        <v>46031162</v>
      </c>
      <c r="H3183" s="14" t="s">
        <v>7498</v>
      </c>
      <c r="I3183" s="15">
        <v>70</v>
      </c>
      <c r="J3183" s="77">
        <v>2</v>
      </c>
      <c r="K3183" s="92"/>
    </row>
    <row r="3184" spans="1:11" ht="12.5" x14ac:dyDescent="0.25">
      <c r="A3184" s="14" t="s">
        <v>1505</v>
      </c>
      <c r="B3184" s="14" t="s">
        <v>7495</v>
      </c>
      <c r="C3184" s="14" t="s">
        <v>7510</v>
      </c>
      <c r="D3184" s="16">
        <v>45716</v>
      </c>
      <c r="E3184" s="16">
        <v>45796</v>
      </c>
      <c r="F3184" s="14" t="s">
        <v>7511</v>
      </c>
      <c r="G3184" s="14">
        <v>46031162</v>
      </c>
      <c r="H3184" s="14" t="s">
        <v>7498</v>
      </c>
      <c r="I3184" s="15">
        <v>31.1</v>
      </c>
      <c r="J3184" s="77">
        <v>2</v>
      </c>
      <c r="K3184" s="92"/>
    </row>
    <row r="3185" spans="1:11" ht="12.5" x14ac:dyDescent="0.25">
      <c r="A3185" s="14" t="s">
        <v>1505</v>
      </c>
      <c r="B3185" s="14" t="s">
        <v>7495</v>
      </c>
      <c r="C3185" s="14" t="s">
        <v>7512</v>
      </c>
      <c r="D3185" s="16">
        <v>45709</v>
      </c>
      <c r="E3185" s="16">
        <v>45796</v>
      </c>
      <c r="F3185" s="14" t="s">
        <v>7513</v>
      </c>
      <c r="G3185" s="14">
        <v>46031162</v>
      </c>
      <c r="H3185" s="14" t="s">
        <v>7498</v>
      </c>
      <c r="I3185" s="15">
        <v>2.7</v>
      </c>
      <c r="J3185" s="77">
        <v>2</v>
      </c>
      <c r="K3185" s="92"/>
    </row>
    <row r="3186" spans="1:11" ht="20" x14ac:dyDescent="0.25">
      <c r="A3186" s="14" t="s">
        <v>1505</v>
      </c>
      <c r="B3186" s="14" t="s">
        <v>7495</v>
      </c>
      <c r="C3186" s="14" t="s">
        <v>182</v>
      </c>
      <c r="D3186" s="16">
        <v>45731</v>
      </c>
      <c r="E3186" s="16">
        <v>45796</v>
      </c>
      <c r="F3186" s="14" t="s">
        <v>7514</v>
      </c>
      <c r="G3186" s="14">
        <v>50152742</v>
      </c>
      <c r="H3186" s="14" t="s">
        <v>1560</v>
      </c>
      <c r="I3186" s="15">
        <v>80</v>
      </c>
      <c r="J3186" s="77">
        <v>2</v>
      </c>
      <c r="K3186" s="92"/>
    </row>
    <row r="3187" spans="1:11" ht="20" x14ac:dyDescent="0.25">
      <c r="A3187" s="14" t="s">
        <v>1505</v>
      </c>
      <c r="B3187" s="14" t="s">
        <v>7495</v>
      </c>
      <c r="C3187" s="14" t="s">
        <v>182</v>
      </c>
      <c r="D3187" s="16">
        <v>45703</v>
      </c>
      <c r="E3187" s="16">
        <v>45796</v>
      </c>
      <c r="F3187" s="14" t="s">
        <v>7515</v>
      </c>
      <c r="G3187" s="14">
        <v>36880397</v>
      </c>
      <c r="H3187" s="14" t="s">
        <v>7442</v>
      </c>
      <c r="I3187" s="15">
        <v>90</v>
      </c>
      <c r="J3187" s="77">
        <v>2</v>
      </c>
      <c r="K3187" s="92"/>
    </row>
    <row r="3188" spans="1:11" ht="20" x14ac:dyDescent="0.25">
      <c r="A3188" s="14" t="s">
        <v>1505</v>
      </c>
      <c r="B3188" s="14" t="s">
        <v>7495</v>
      </c>
      <c r="C3188" s="14" t="s">
        <v>7516</v>
      </c>
      <c r="D3188" s="16">
        <v>45716</v>
      </c>
      <c r="E3188" s="16">
        <v>45796</v>
      </c>
      <c r="F3188" s="14" t="s">
        <v>7517</v>
      </c>
      <c r="G3188" s="14">
        <v>30797047</v>
      </c>
      <c r="H3188" s="14" t="s">
        <v>7466</v>
      </c>
      <c r="I3188" s="15">
        <v>38</v>
      </c>
      <c r="J3188" s="77">
        <v>2</v>
      </c>
      <c r="K3188" s="92"/>
    </row>
    <row r="3189" spans="1:11" ht="12.5" x14ac:dyDescent="0.25">
      <c r="A3189" s="14" t="s">
        <v>1505</v>
      </c>
      <c r="B3189" s="14" t="s">
        <v>7495</v>
      </c>
      <c r="C3189" s="14" t="s">
        <v>7518</v>
      </c>
      <c r="D3189" s="16">
        <v>45728</v>
      </c>
      <c r="E3189" s="16">
        <v>45796</v>
      </c>
      <c r="F3189" s="14" t="s">
        <v>7497</v>
      </c>
      <c r="G3189" s="14">
        <v>46031162</v>
      </c>
      <c r="H3189" s="14" t="s">
        <v>7498</v>
      </c>
      <c r="I3189" s="15">
        <v>30</v>
      </c>
      <c r="J3189" s="77">
        <v>2</v>
      </c>
      <c r="K3189" s="92"/>
    </row>
    <row r="3190" spans="1:11" ht="20" x14ac:dyDescent="0.25">
      <c r="A3190" s="14" t="s">
        <v>1505</v>
      </c>
      <c r="B3190" s="14" t="s">
        <v>7495</v>
      </c>
      <c r="C3190" s="14" t="s">
        <v>3619</v>
      </c>
      <c r="D3190" s="16">
        <v>45738</v>
      </c>
      <c r="E3190" s="16">
        <v>45796</v>
      </c>
      <c r="F3190" s="14" t="s">
        <v>7519</v>
      </c>
      <c r="G3190" s="14">
        <v>36161551</v>
      </c>
      <c r="H3190" s="14" t="s">
        <v>7520</v>
      </c>
      <c r="I3190" s="15">
        <v>31</v>
      </c>
      <c r="J3190" s="77">
        <v>2</v>
      </c>
      <c r="K3190" s="92"/>
    </row>
    <row r="3191" spans="1:11" ht="30" x14ac:dyDescent="0.25">
      <c r="A3191" s="14" t="s">
        <v>1505</v>
      </c>
      <c r="B3191" s="14" t="s">
        <v>7495</v>
      </c>
      <c r="C3191" s="14" t="s">
        <v>7521</v>
      </c>
      <c r="D3191" s="16">
        <v>45763</v>
      </c>
      <c r="E3191" s="16">
        <v>45796</v>
      </c>
      <c r="F3191" s="14" t="s">
        <v>7522</v>
      </c>
      <c r="G3191" s="14">
        <v>892386</v>
      </c>
      <c r="H3191" s="14" t="s">
        <v>2608</v>
      </c>
      <c r="I3191" s="15">
        <v>30</v>
      </c>
      <c r="J3191" s="77">
        <v>2</v>
      </c>
      <c r="K3191" s="92"/>
    </row>
    <row r="3192" spans="1:11" ht="20" x14ac:dyDescent="0.25">
      <c r="A3192" s="14" t="s">
        <v>1505</v>
      </c>
      <c r="B3192" s="14" t="s">
        <v>7495</v>
      </c>
      <c r="C3192" s="14" t="s">
        <v>7086</v>
      </c>
      <c r="D3192" s="16">
        <v>45759</v>
      </c>
      <c r="E3192" s="16">
        <v>45796</v>
      </c>
      <c r="F3192" s="14" t="s">
        <v>7523</v>
      </c>
      <c r="G3192" s="14">
        <v>892386</v>
      </c>
      <c r="H3192" s="14" t="s">
        <v>2608</v>
      </c>
      <c r="I3192" s="15">
        <v>80</v>
      </c>
      <c r="J3192" s="77">
        <v>2</v>
      </c>
      <c r="K3192" s="92"/>
    </row>
    <row r="3193" spans="1:11" ht="20" x14ac:dyDescent="0.25">
      <c r="A3193" s="14" t="s">
        <v>1505</v>
      </c>
      <c r="B3193" s="14" t="s">
        <v>7495</v>
      </c>
      <c r="C3193" s="14" t="s">
        <v>7524</v>
      </c>
      <c r="D3193" s="16">
        <v>45758</v>
      </c>
      <c r="E3193" s="16">
        <v>45796</v>
      </c>
      <c r="F3193" s="14" t="s">
        <v>7525</v>
      </c>
      <c r="G3193" s="14">
        <v>360859723</v>
      </c>
      <c r="H3193" s="14" t="s">
        <v>7526</v>
      </c>
      <c r="I3193" s="15">
        <v>92.22</v>
      </c>
      <c r="J3193" s="77">
        <v>2</v>
      </c>
      <c r="K3193" s="92"/>
    </row>
    <row r="3194" spans="1:11" ht="12.5" x14ac:dyDescent="0.25">
      <c r="A3194" s="14" t="s">
        <v>1505</v>
      </c>
      <c r="B3194" s="14" t="s">
        <v>7495</v>
      </c>
      <c r="C3194" s="14" t="s">
        <v>4039</v>
      </c>
      <c r="D3194" s="16">
        <v>45768</v>
      </c>
      <c r="E3194" s="16">
        <v>45796</v>
      </c>
      <c r="F3194" s="14" t="s">
        <v>5143</v>
      </c>
      <c r="G3194" s="14">
        <v>37988131</v>
      </c>
      <c r="H3194" s="14" t="s">
        <v>7527</v>
      </c>
      <c r="I3194" s="15">
        <v>120</v>
      </c>
      <c r="J3194" s="77">
        <v>2</v>
      </c>
      <c r="K3194" s="92"/>
    </row>
    <row r="3195" spans="1:11" ht="12.5" x14ac:dyDescent="0.25">
      <c r="A3195" s="14" t="s">
        <v>1505</v>
      </c>
      <c r="B3195" s="14" t="s">
        <v>7495</v>
      </c>
      <c r="C3195" s="14" t="s">
        <v>7528</v>
      </c>
      <c r="D3195" s="16">
        <v>45756</v>
      </c>
      <c r="E3195" s="16">
        <v>45796</v>
      </c>
      <c r="F3195" s="14" t="s">
        <v>7529</v>
      </c>
      <c r="G3195" s="14">
        <v>46031162</v>
      </c>
      <c r="H3195" s="14" t="s">
        <v>7498</v>
      </c>
      <c r="I3195" s="15">
        <v>4.9000000000000004</v>
      </c>
      <c r="J3195" s="77">
        <v>2</v>
      </c>
      <c r="K3195" s="92"/>
    </row>
    <row r="3196" spans="1:11" ht="12.5" x14ac:dyDescent="0.25">
      <c r="A3196" s="14" t="s">
        <v>1505</v>
      </c>
      <c r="B3196" s="14" t="s">
        <v>7495</v>
      </c>
      <c r="C3196" s="14" t="s">
        <v>7528</v>
      </c>
      <c r="D3196" s="16">
        <v>45756</v>
      </c>
      <c r="E3196" s="16">
        <v>45796</v>
      </c>
      <c r="F3196" s="14" t="s">
        <v>7530</v>
      </c>
      <c r="G3196" s="14">
        <v>46031162</v>
      </c>
      <c r="H3196" s="14" t="s">
        <v>7498</v>
      </c>
      <c r="I3196" s="15">
        <v>84</v>
      </c>
      <c r="J3196" s="77">
        <v>2</v>
      </c>
      <c r="K3196" s="92"/>
    </row>
    <row r="3197" spans="1:11" ht="12.5" x14ac:dyDescent="0.25">
      <c r="A3197" s="14" t="s">
        <v>1505</v>
      </c>
      <c r="B3197" s="14" t="s">
        <v>7495</v>
      </c>
      <c r="C3197" s="14" t="s">
        <v>7531</v>
      </c>
      <c r="D3197" s="16">
        <v>45755</v>
      </c>
      <c r="E3197" s="16">
        <v>45796</v>
      </c>
      <c r="F3197" s="14" t="s">
        <v>7513</v>
      </c>
      <c r="G3197" s="14">
        <v>46031162</v>
      </c>
      <c r="H3197" s="14" t="s">
        <v>7498</v>
      </c>
      <c r="I3197" s="15">
        <v>40</v>
      </c>
      <c r="J3197" s="77">
        <v>2</v>
      </c>
      <c r="K3197" s="92"/>
    </row>
    <row r="3198" spans="1:11" ht="12.5" x14ac:dyDescent="0.25">
      <c r="A3198" s="14" t="s">
        <v>1505</v>
      </c>
      <c r="B3198" s="14" t="s">
        <v>7495</v>
      </c>
      <c r="C3198" s="14" t="s">
        <v>7532</v>
      </c>
      <c r="D3198" s="16">
        <v>45763</v>
      </c>
      <c r="E3198" s="16">
        <v>45796</v>
      </c>
      <c r="F3198" s="14" t="s">
        <v>7533</v>
      </c>
      <c r="G3198" s="14">
        <v>46031162</v>
      </c>
      <c r="H3198" s="14" t="s">
        <v>7498</v>
      </c>
      <c r="I3198" s="15">
        <v>40</v>
      </c>
      <c r="J3198" s="77">
        <v>2</v>
      </c>
      <c r="K3198" s="92"/>
    </row>
    <row r="3199" spans="1:11" ht="30" x14ac:dyDescent="0.25">
      <c r="A3199" s="14" t="s">
        <v>1505</v>
      </c>
      <c r="B3199" s="14"/>
      <c r="C3199" s="14"/>
      <c r="D3199" s="16"/>
      <c r="E3199" s="16"/>
      <c r="F3199" s="14" t="s">
        <v>7361</v>
      </c>
      <c r="G3199" s="14" t="s">
        <v>7534</v>
      </c>
      <c r="H3199" s="14" t="s">
        <v>7535</v>
      </c>
      <c r="I3199" s="15"/>
      <c r="J3199" s="77">
        <v>2</v>
      </c>
      <c r="K3199" s="92"/>
    </row>
    <row r="3200" spans="1:11" ht="12.5" x14ac:dyDescent="0.25">
      <c r="A3200" s="14" t="s">
        <v>1505</v>
      </c>
      <c r="B3200" s="14" t="s">
        <v>7536</v>
      </c>
      <c r="C3200" s="14" t="s">
        <v>7537</v>
      </c>
      <c r="D3200" s="16">
        <v>45664</v>
      </c>
      <c r="E3200" s="16">
        <v>45762</v>
      </c>
      <c r="F3200" s="14" t="s">
        <v>7538</v>
      </c>
      <c r="G3200" s="14">
        <v>42173060</v>
      </c>
      <c r="H3200" s="14" t="s">
        <v>3668</v>
      </c>
      <c r="I3200" s="15">
        <v>1500</v>
      </c>
      <c r="J3200" s="77">
        <v>2</v>
      </c>
      <c r="K3200" s="92"/>
    </row>
    <row r="3201" spans="1:11" ht="30" x14ac:dyDescent="0.25">
      <c r="A3201" s="14" t="s">
        <v>1505</v>
      </c>
      <c r="B3201" s="14"/>
      <c r="C3201" s="14"/>
      <c r="D3201" s="16"/>
      <c r="E3201" s="16"/>
      <c r="F3201" s="14" t="s">
        <v>7361</v>
      </c>
      <c r="G3201" s="14" t="s">
        <v>7539</v>
      </c>
      <c r="H3201" s="14" t="s">
        <v>7540</v>
      </c>
      <c r="I3201" s="15"/>
      <c r="J3201" s="77">
        <v>2</v>
      </c>
      <c r="K3201" s="92"/>
    </row>
    <row r="3202" spans="1:11" ht="20" x14ac:dyDescent="0.25">
      <c r="A3202" s="14" t="s">
        <v>1505</v>
      </c>
      <c r="B3202" s="14" t="s">
        <v>7541</v>
      </c>
      <c r="C3202" s="14" t="s">
        <v>7542</v>
      </c>
      <c r="D3202" s="16">
        <v>45659</v>
      </c>
      <c r="E3202" s="16">
        <v>45721</v>
      </c>
      <c r="F3202" s="14" t="s">
        <v>7543</v>
      </c>
      <c r="G3202" s="14" t="s">
        <v>7544</v>
      </c>
      <c r="H3202" s="14" t="s">
        <v>7545</v>
      </c>
      <c r="I3202" s="15">
        <v>263.64</v>
      </c>
      <c r="J3202" s="77">
        <v>2</v>
      </c>
      <c r="K3202" s="92"/>
    </row>
    <row r="3203" spans="1:11" ht="12.5" x14ac:dyDescent="0.25">
      <c r="A3203" s="14" t="s">
        <v>1505</v>
      </c>
      <c r="B3203" s="14" t="s">
        <v>7541</v>
      </c>
      <c r="C3203" s="14" t="s">
        <v>3619</v>
      </c>
      <c r="D3203" s="16">
        <v>45672</v>
      </c>
      <c r="E3203" s="16">
        <v>45721</v>
      </c>
      <c r="F3203" s="14" t="s">
        <v>7546</v>
      </c>
      <c r="G3203" s="14">
        <v>35556161</v>
      </c>
      <c r="H3203" s="14" t="s">
        <v>7547</v>
      </c>
      <c r="I3203" s="15">
        <v>400</v>
      </c>
      <c r="J3203" s="77">
        <v>2</v>
      </c>
      <c r="K3203" s="92"/>
    </row>
    <row r="3204" spans="1:11" ht="20" x14ac:dyDescent="0.25">
      <c r="A3204" s="14" t="s">
        <v>1505</v>
      </c>
      <c r="B3204" s="14" t="s">
        <v>7541</v>
      </c>
      <c r="C3204" s="14" t="s">
        <v>7548</v>
      </c>
      <c r="D3204" s="16">
        <v>45684</v>
      </c>
      <c r="E3204" s="16">
        <v>45721</v>
      </c>
      <c r="F3204" s="14" t="s">
        <v>7549</v>
      </c>
      <c r="G3204" s="14" t="s">
        <v>7544</v>
      </c>
      <c r="H3204" s="14" t="s">
        <v>7545</v>
      </c>
      <c r="I3204" s="15">
        <v>86.36</v>
      </c>
      <c r="J3204" s="77">
        <v>2</v>
      </c>
      <c r="K3204" s="92"/>
    </row>
    <row r="3205" spans="1:11" ht="20" x14ac:dyDescent="0.25">
      <c r="A3205" s="14" t="s">
        <v>1505</v>
      </c>
      <c r="B3205" s="14" t="s">
        <v>7541</v>
      </c>
      <c r="C3205" s="14" t="s">
        <v>7548</v>
      </c>
      <c r="D3205" s="16">
        <v>45684</v>
      </c>
      <c r="E3205" s="16">
        <v>45803</v>
      </c>
      <c r="F3205" s="14" t="s">
        <v>7549</v>
      </c>
      <c r="G3205" s="14" t="s">
        <v>7544</v>
      </c>
      <c r="H3205" s="14" t="s">
        <v>7545</v>
      </c>
      <c r="I3205" s="15">
        <v>199.84</v>
      </c>
      <c r="J3205" s="77">
        <v>2</v>
      </c>
      <c r="K3205" s="92"/>
    </row>
    <row r="3206" spans="1:11" ht="20" x14ac:dyDescent="0.25">
      <c r="A3206" s="14" t="s">
        <v>1505</v>
      </c>
      <c r="B3206" s="14" t="s">
        <v>7541</v>
      </c>
      <c r="C3206" s="14" t="s">
        <v>7550</v>
      </c>
      <c r="D3206" s="16">
        <v>45731</v>
      </c>
      <c r="E3206" s="16">
        <v>45803</v>
      </c>
      <c r="F3206" s="14" t="s">
        <v>7551</v>
      </c>
      <c r="G3206" s="14" t="s">
        <v>7544</v>
      </c>
      <c r="H3206" s="14" t="s">
        <v>7545</v>
      </c>
      <c r="I3206" s="15">
        <v>149.88</v>
      </c>
      <c r="J3206" s="77">
        <v>2</v>
      </c>
      <c r="K3206" s="92"/>
    </row>
    <row r="3207" spans="1:11" ht="12.5" x14ac:dyDescent="0.25">
      <c r="A3207" s="14" t="s">
        <v>1505</v>
      </c>
      <c r="B3207" s="14" t="s">
        <v>7541</v>
      </c>
      <c r="C3207" s="14" t="s">
        <v>3640</v>
      </c>
      <c r="D3207" s="16">
        <v>45796</v>
      </c>
      <c r="E3207" s="16">
        <v>45805</v>
      </c>
      <c r="F3207" s="14" t="s">
        <v>7546</v>
      </c>
      <c r="G3207" s="14">
        <v>35556161</v>
      </c>
      <c r="H3207" s="14" t="s">
        <v>7547</v>
      </c>
      <c r="I3207" s="15">
        <v>400.28</v>
      </c>
      <c r="J3207" s="77">
        <v>2</v>
      </c>
      <c r="K3207" s="92"/>
    </row>
    <row r="3208" spans="1:11" ht="30" x14ac:dyDescent="0.25">
      <c r="A3208" s="14" t="s">
        <v>1505</v>
      </c>
      <c r="B3208" s="14"/>
      <c r="C3208" s="14"/>
      <c r="D3208" s="16"/>
      <c r="E3208" s="16"/>
      <c r="F3208" s="14" t="s">
        <v>7361</v>
      </c>
      <c r="G3208" s="14" t="s">
        <v>7552</v>
      </c>
      <c r="H3208" s="14" t="s">
        <v>7553</v>
      </c>
      <c r="I3208" s="15"/>
      <c r="J3208" s="77">
        <v>2</v>
      </c>
      <c r="K3208" s="92"/>
    </row>
    <row r="3209" spans="1:11" ht="12.5" x14ac:dyDescent="0.25">
      <c r="A3209" s="14" t="s">
        <v>1505</v>
      </c>
      <c r="B3209" s="14" t="s">
        <v>7554</v>
      </c>
      <c r="C3209" s="14" t="s">
        <v>7555</v>
      </c>
      <c r="D3209" s="16">
        <v>45684</v>
      </c>
      <c r="E3209" s="16">
        <v>45791</v>
      </c>
      <c r="F3209" s="14" t="s">
        <v>7556</v>
      </c>
      <c r="G3209" s="14">
        <v>42027977</v>
      </c>
      <c r="H3209" s="14" t="s">
        <v>3680</v>
      </c>
      <c r="I3209" s="15">
        <v>900</v>
      </c>
      <c r="J3209" s="77">
        <v>2</v>
      </c>
      <c r="K3209" s="92"/>
    </row>
    <row r="3210" spans="1:11" ht="12.5" x14ac:dyDescent="0.25">
      <c r="A3210" s="14" t="s">
        <v>1505</v>
      </c>
      <c r="B3210" s="14" t="s">
        <v>7554</v>
      </c>
      <c r="C3210" s="14" t="s">
        <v>4005</v>
      </c>
      <c r="D3210" s="16">
        <v>45708</v>
      </c>
      <c r="E3210" s="16">
        <v>45791</v>
      </c>
      <c r="F3210" s="14" t="s">
        <v>7557</v>
      </c>
      <c r="G3210" s="14">
        <v>42027977</v>
      </c>
      <c r="H3210" s="14" t="s">
        <v>3680</v>
      </c>
      <c r="I3210" s="15">
        <v>450</v>
      </c>
      <c r="J3210" s="77">
        <v>2</v>
      </c>
      <c r="K3210" s="92"/>
    </row>
    <row r="3211" spans="1:11" ht="12.5" x14ac:dyDescent="0.25">
      <c r="A3211" s="14" t="s">
        <v>1505</v>
      </c>
      <c r="B3211" s="14" t="s">
        <v>7554</v>
      </c>
      <c r="C3211" s="14" t="s">
        <v>7558</v>
      </c>
      <c r="D3211" s="16">
        <v>45756</v>
      </c>
      <c r="E3211" s="16">
        <v>45791</v>
      </c>
      <c r="F3211" s="14" t="s">
        <v>7559</v>
      </c>
      <c r="G3211" s="14">
        <v>42027977</v>
      </c>
      <c r="H3211" s="14" t="s">
        <v>3680</v>
      </c>
      <c r="I3211" s="15">
        <v>150</v>
      </c>
      <c r="J3211" s="77">
        <v>2</v>
      </c>
      <c r="K3211" s="92"/>
    </row>
    <row r="3212" spans="1:11" ht="30" x14ac:dyDescent="0.25">
      <c r="A3212" s="14" t="s">
        <v>1505</v>
      </c>
      <c r="B3212" s="14"/>
      <c r="C3212" s="14"/>
      <c r="D3212" s="16"/>
      <c r="E3212" s="16"/>
      <c r="F3212" s="14" t="s">
        <v>7361</v>
      </c>
      <c r="G3212" s="14" t="s">
        <v>7560</v>
      </c>
      <c r="H3212" s="14" t="s">
        <v>7561</v>
      </c>
      <c r="I3212" s="15"/>
      <c r="J3212" s="77">
        <v>2</v>
      </c>
      <c r="K3212" s="92"/>
    </row>
    <row r="3213" spans="1:11" ht="12.5" x14ac:dyDescent="0.25">
      <c r="A3213" s="14" t="s">
        <v>1505</v>
      </c>
      <c r="B3213" s="14" t="s">
        <v>7562</v>
      </c>
      <c r="C3213" s="14" t="s">
        <v>7563</v>
      </c>
      <c r="D3213" s="16">
        <v>45666</v>
      </c>
      <c r="E3213" s="16">
        <v>45716</v>
      </c>
      <c r="F3213" s="14" t="s">
        <v>7564</v>
      </c>
      <c r="G3213" s="14">
        <v>51086204</v>
      </c>
      <c r="H3213" s="14" t="s">
        <v>7565</v>
      </c>
      <c r="I3213" s="15">
        <v>750</v>
      </c>
      <c r="J3213" s="77">
        <v>2</v>
      </c>
      <c r="K3213" s="92"/>
    </row>
    <row r="3214" spans="1:11" ht="12.5" x14ac:dyDescent="0.25">
      <c r="A3214" s="14" t="s">
        <v>1505</v>
      </c>
      <c r="B3214" s="14" t="s">
        <v>7562</v>
      </c>
      <c r="C3214" s="14" t="s">
        <v>7563</v>
      </c>
      <c r="D3214" s="16">
        <v>45666</v>
      </c>
      <c r="E3214" s="16">
        <v>45784</v>
      </c>
      <c r="F3214" s="14" t="s">
        <v>7564</v>
      </c>
      <c r="G3214" s="14">
        <v>51086204</v>
      </c>
      <c r="H3214" s="14" t="s">
        <v>7565</v>
      </c>
      <c r="I3214" s="15">
        <v>589</v>
      </c>
      <c r="J3214" s="77">
        <v>2</v>
      </c>
      <c r="K3214" s="92"/>
    </row>
    <row r="3215" spans="1:11" ht="12.5" x14ac:dyDescent="0.25">
      <c r="A3215" s="14" t="s">
        <v>1505</v>
      </c>
      <c r="B3215" s="14" t="s">
        <v>7562</v>
      </c>
      <c r="C3215" s="14" t="s">
        <v>5007</v>
      </c>
      <c r="D3215" s="16">
        <v>45666</v>
      </c>
      <c r="E3215" s="16">
        <v>45784</v>
      </c>
      <c r="F3215" s="14" t="s">
        <v>7566</v>
      </c>
      <c r="G3215" s="14">
        <v>52809064</v>
      </c>
      <c r="H3215" s="14" t="s">
        <v>7567</v>
      </c>
      <c r="I3215" s="15">
        <v>161</v>
      </c>
      <c r="J3215" s="77">
        <v>2</v>
      </c>
      <c r="K3215" s="92"/>
    </row>
    <row r="3216" spans="1:11" ht="30" x14ac:dyDescent="0.25">
      <c r="A3216" s="14" t="s">
        <v>1505</v>
      </c>
      <c r="B3216" s="14"/>
      <c r="C3216" s="14"/>
      <c r="D3216" s="16"/>
      <c r="E3216" s="16"/>
      <c r="F3216" s="14" t="s">
        <v>7568</v>
      </c>
      <c r="G3216" s="14" t="s">
        <v>7569</v>
      </c>
      <c r="H3216" s="14" t="s">
        <v>7570</v>
      </c>
      <c r="I3216" s="15"/>
      <c r="J3216" s="77">
        <v>2</v>
      </c>
      <c r="K3216" s="92"/>
    </row>
    <row r="3217" spans="1:11" ht="40" x14ac:dyDescent="0.25">
      <c r="A3217" s="14" t="s">
        <v>1505</v>
      </c>
      <c r="B3217" s="14" t="s">
        <v>7571</v>
      </c>
      <c r="C3217" s="14" t="s">
        <v>7572</v>
      </c>
      <c r="D3217" s="16">
        <v>45674</v>
      </c>
      <c r="E3217" s="16">
        <v>45818</v>
      </c>
      <c r="F3217" s="14" t="s">
        <v>7573</v>
      </c>
      <c r="G3217" s="14">
        <v>46192301</v>
      </c>
      <c r="H3217" s="14" t="s">
        <v>7574</v>
      </c>
      <c r="I3217" s="15">
        <v>64</v>
      </c>
      <c r="J3217" s="77">
        <v>2</v>
      </c>
      <c r="K3217" s="92"/>
    </row>
    <row r="3218" spans="1:11" ht="12.5" x14ac:dyDescent="0.25">
      <c r="A3218" s="14" t="s">
        <v>1505</v>
      </c>
      <c r="B3218" s="14" t="s">
        <v>7571</v>
      </c>
      <c r="C3218" s="14" t="s">
        <v>7575</v>
      </c>
      <c r="D3218" s="16">
        <v>45675</v>
      </c>
      <c r="E3218" s="16">
        <v>45818</v>
      </c>
      <c r="F3218" s="14" t="s">
        <v>7576</v>
      </c>
      <c r="G3218" s="14">
        <v>46192301</v>
      </c>
      <c r="H3218" s="14" t="s">
        <v>7574</v>
      </c>
      <c r="I3218" s="15">
        <v>3</v>
      </c>
      <c r="J3218" s="77">
        <v>2</v>
      </c>
      <c r="K3218" s="92"/>
    </row>
    <row r="3219" spans="1:11" ht="40" x14ac:dyDescent="0.25">
      <c r="A3219" s="14" t="s">
        <v>1505</v>
      </c>
      <c r="B3219" s="14" t="s">
        <v>7571</v>
      </c>
      <c r="C3219" s="14" t="s">
        <v>7577</v>
      </c>
      <c r="D3219" s="16">
        <v>45676</v>
      </c>
      <c r="E3219" s="16">
        <v>45818</v>
      </c>
      <c r="F3219" s="14" t="s">
        <v>7573</v>
      </c>
      <c r="G3219" s="14">
        <v>46192301</v>
      </c>
      <c r="H3219" s="14" t="s">
        <v>7574</v>
      </c>
      <c r="I3219" s="15">
        <v>58</v>
      </c>
      <c r="J3219" s="77">
        <v>2</v>
      </c>
      <c r="K3219" s="92"/>
    </row>
    <row r="3220" spans="1:11" ht="12.5" x14ac:dyDescent="0.25">
      <c r="A3220" s="14" t="s">
        <v>1505</v>
      </c>
      <c r="B3220" s="14" t="s">
        <v>7571</v>
      </c>
      <c r="C3220" s="14" t="s">
        <v>7578</v>
      </c>
      <c r="D3220" s="16">
        <v>45676</v>
      </c>
      <c r="E3220" s="16">
        <v>45818</v>
      </c>
      <c r="F3220" s="14" t="s">
        <v>7576</v>
      </c>
      <c r="G3220" s="14">
        <v>46192301</v>
      </c>
      <c r="H3220" s="14" t="s">
        <v>7574</v>
      </c>
      <c r="I3220" s="15">
        <v>3</v>
      </c>
      <c r="J3220" s="77">
        <v>2</v>
      </c>
      <c r="K3220" s="92"/>
    </row>
    <row r="3221" spans="1:11" ht="12.5" x14ac:dyDescent="0.25">
      <c r="A3221" s="14" t="s">
        <v>1505</v>
      </c>
      <c r="B3221" s="14" t="s">
        <v>7571</v>
      </c>
      <c r="C3221" s="14" t="s">
        <v>7579</v>
      </c>
      <c r="D3221" s="16">
        <v>45716</v>
      </c>
      <c r="E3221" s="16">
        <v>45818</v>
      </c>
      <c r="F3221" s="14" t="s">
        <v>7580</v>
      </c>
      <c r="G3221" s="14">
        <v>44156979</v>
      </c>
      <c r="H3221" s="14" t="s">
        <v>5924</v>
      </c>
      <c r="I3221" s="15">
        <v>65.900000000000006</v>
      </c>
      <c r="J3221" s="77">
        <v>2</v>
      </c>
      <c r="K3221" s="92"/>
    </row>
    <row r="3222" spans="1:11" ht="30" x14ac:dyDescent="0.25">
      <c r="A3222" s="14" t="s">
        <v>1505</v>
      </c>
      <c r="B3222" s="14" t="s">
        <v>7571</v>
      </c>
      <c r="C3222" s="14" t="s">
        <v>3619</v>
      </c>
      <c r="D3222" s="16">
        <v>45689</v>
      </c>
      <c r="E3222" s="16">
        <v>45818</v>
      </c>
      <c r="F3222" s="14" t="s">
        <v>7581</v>
      </c>
      <c r="G3222" s="14">
        <v>37951343</v>
      </c>
      <c r="H3222" s="14" t="s">
        <v>7582</v>
      </c>
      <c r="I3222" s="15">
        <v>30</v>
      </c>
      <c r="J3222" s="77">
        <v>2</v>
      </c>
      <c r="K3222" s="92"/>
    </row>
    <row r="3223" spans="1:11" ht="30" x14ac:dyDescent="0.25">
      <c r="A3223" s="14" t="s">
        <v>1505</v>
      </c>
      <c r="B3223" s="14" t="s">
        <v>7571</v>
      </c>
      <c r="C3223" s="14" t="s">
        <v>3897</v>
      </c>
      <c r="D3223" s="16">
        <v>45710</v>
      </c>
      <c r="E3223" s="16">
        <v>45818</v>
      </c>
      <c r="F3223" s="14" t="s">
        <v>7583</v>
      </c>
      <c r="G3223" s="14">
        <v>35591099</v>
      </c>
      <c r="H3223" s="14" t="s">
        <v>4881</v>
      </c>
      <c r="I3223" s="15">
        <v>25</v>
      </c>
      <c r="J3223" s="77">
        <v>2</v>
      </c>
      <c r="K3223" s="92"/>
    </row>
    <row r="3224" spans="1:11" ht="30" x14ac:dyDescent="0.25">
      <c r="A3224" s="14" t="s">
        <v>1505</v>
      </c>
      <c r="B3224" s="14" t="s">
        <v>7571</v>
      </c>
      <c r="C3224" s="14" t="s">
        <v>153</v>
      </c>
      <c r="D3224" s="16">
        <v>45718</v>
      </c>
      <c r="E3224" s="16">
        <v>45818</v>
      </c>
      <c r="F3224" s="14" t="s">
        <v>7584</v>
      </c>
      <c r="G3224" s="14">
        <v>42188245</v>
      </c>
      <c r="H3224" s="14" t="s">
        <v>3618</v>
      </c>
      <c r="I3224" s="15">
        <v>80</v>
      </c>
      <c r="J3224" s="77">
        <v>2</v>
      </c>
      <c r="K3224" s="92"/>
    </row>
    <row r="3225" spans="1:11" ht="30" x14ac:dyDescent="0.25">
      <c r="A3225" s="14" t="s">
        <v>1505</v>
      </c>
      <c r="B3225" s="14" t="s">
        <v>7571</v>
      </c>
      <c r="C3225" s="14" t="s">
        <v>173</v>
      </c>
      <c r="D3225" s="16">
        <v>45725</v>
      </c>
      <c r="E3225" s="16">
        <v>45818</v>
      </c>
      <c r="F3225" s="14" t="s">
        <v>7585</v>
      </c>
      <c r="G3225" s="14">
        <v>0</v>
      </c>
      <c r="H3225" s="14" t="s">
        <v>5972</v>
      </c>
      <c r="I3225" s="15">
        <v>80</v>
      </c>
      <c r="J3225" s="77">
        <v>2</v>
      </c>
      <c r="K3225" s="92"/>
    </row>
    <row r="3226" spans="1:11" ht="30" x14ac:dyDescent="0.25">
      <c r="A3226" s="14" t="s">
        <v>1505</v>
      </c>
      <c r="B3226" s="14" t="s">
        <v>7571</v>
      </c>
      <c r="C3226" s="14" t="s">
        <v>4254</v>
      </c>
      <c r="D3226" s="16">
        <v>45731</v>
      </c>
      <c r="E3226" s="16">
        <v>45818</v>
      </c>
      <c r="F3226" s="14" t="s">
        <v>7586</v>
      </c>
      <c r="G3226" s="14">
        <v>36161551</v>
      </c>
      <c r="H3226" s="14" t="s">
        <v>7587</v>
      </c>
      <c r="I3226" s="15">
        <v>25</v>
      </c>
      <c r="J3226" s="77">
        <v>2</v>
      </c>
      <c r="K3226" s="92"/>
    </row>
    <row r="3227" spans="1:11" ht="30" x14ac:dyDescent="0.25">
      <c r="A3227" s="14" t="s">
        <v>1505</v>
      </c>
      <c r="B3227" s="14" t="s">
        <v>7571</v>
      </c>
      <c r="C3227" s="14" t="s">
        <v>7588</v>
      </c>
      <c r="D3227" s="16">
        <v>45772</v>
      </c>
      <c r="E3227" s="16">
        <v>45818</v>
      </c>
      <c r="F3227" s="14" t="s">
        <v>7589</v>
      </c>
      <c r="G3227" s="14">
        <v>48136999</v>
      </c>
      <c r="H3227" s="14" t="s">
        <v>7590</v>
      </c>
      <c r="I3227" s="15">
        <v>52.3</v>
      </c>
      <c r="J3227" s="77">
        <v>2</v>
      </c>
      <c r="K3227" s="92"/>
    </row>
    <row r="3228" spans="1:11" ht="12.5" x14ac:dyDescent="0.25">
      <c r="A3228" s="14" t="s">
        <v>1505</v>
      </c>
      <c r="B3228" s="14" t="s">
        <v>7571</v>
      </c>
      <c r="C3228" s="14" t="s">
        <v>7591</v>
      </c>
      <c r="D3228" s="16">
        <v>45794</v>
      </c>
      <c r="E3228" s="16">
        <v>45818</v>
      </c>
      <c r="F3228" s="14" t="s">
        <v>7592</v>
      </c>
      <c r="G3228" s="14">
        <v>46880674</v>
      </c>
      <c r="H3228" s="14" t="s">
        <v>7593</v>
      </c>
      <c r="I3228" s="15">
        <v>142.76</v>
      </c>
      <c r="J3228" s="77">
        <v>2</v>
      </c>
      <c r="K3228" s="92"/>
    </row>
    <row r="3229" spans="1:11" ht="12.5" x14ac:dyDescent="0.25">
      <c r="A3229" s="14" t="s">
        <v>1505</v>
      </c>
      <c r="B3229" s="14" t="s">
        <v>7571</v>
      </c>
      <c r="C3229" s="14" t="s">
        <v>7594</v>
      </c>
      <c r="D3229" s="16">
        <v>45795</v>
      </c>
      <c r="E3229" s="16">
        <v>45818</v>
      </c>
      <c r="F3229" s="14" t="s">
        <v>7595</v>
      </c>
      <c r="G3229" s="14">
        <v>36661856</v>
      </c>
      <c r="H3229" s="14" t="s">
        <v>7596</v>
      </c>
      <c r="I3229" s="15">
        <v>95.99</v>
      </c>
      <c r="J3229" s="77">
        <v>2</v>
      </c>
      <c r="K3229" s="92"/>
    </row>
    <row r="3230" spans="1:11" ht="20" x14ac:dyDescent="0.25">
      <c r="A3230" s="14" t="s">
        <v>1505</v>
      </c>
      <c r="B3230" s="14" t="s">
        <v>7571</v>
      </c>
      <c r="C3230" s="14" t="s">
        <v>7597</v>
      </c>
      <c r="D3230" s="16">
        <v>45803</v>
      </c>
      <c r="E3230" s="16">
        <v>45818</v>
      </c>
      <c r="F3230" s="14" t="s">
        <v>7598</v>
      </c>
      <c r="G3230" s="14">
        <v>7271044697</v>
      </c>
      <c r="H3230" s="14" t="s">
        <v>7599</v>
      </c>
      <c r="I3230" s="15">
        <v>95</v>
      </c>
      <c r="J3230" s="77">
        <v>2</v>
      </c>
      <c r="K3230" s="92"/>
    </row>
    <row r="3231" spans="1:11" ht="30" x14ac:dyDescent="0.25">
      <c r="A3231" s="14" t="s">
        <v>1505</v>
      </c>
      <c r="B3231" s="14" t="s">
        <v>7571</v>
      </c>
      <c r="C3231" s="14" t="s">
        <v>7600</v>
      </c>
      <c r="D3231" s="16">
        <v>45811</v>
      </c>
      <c r="E3231" s="16">
        <v>45818</v>
      </c>
      <c r="F3231" s="14" t="s">
        <v>7601</v>
      </c>
      <c r="G3231" s="14">
        <v>40753531</v>
      </c>
      <c r="H3231" s="14" t="s">
        <v>7602</v>
      </c>
      <c r="I3231" s="15">
        <v>174</v>
      </c>
      <c r="J3231" s="77">
        <v>2</v>
      </c>
      <c r="K3231" s="92"/>
    </row>
    <row r="3232" spans="1:11" ht="30" x14ac:dyDescent="0.25">
      <c r="A3232" s="14" t="s">
        <v>1505</v>
      </c>
      <c r="B3232" s="14" t="s">
        <v>7571</v>
      </c>
      <c r="C3232" s="14" t="s">
        <v>7603</v>
      </c>
      <c r="D3232" s="16">
        <v>45812</v>
      </c>
      <c r="E3232" s="16">
        <v>45818</v>
      </c>
      <c r="F3232" s="14" t="s">
        <v>7604</v>
      </c>
      <c r="G3232" s="14">
        <v>36236101</v>
      </c>
      <c r="H3232" s="14" t="s">
        <v>7605</v>
      </c>
      <c r="I3232" s="15">
        <v>80.78</v>
      </c>
      <c r="J3232" s="77">
        <v>2</v>
      </c>
      <c r="K3232" s="92"/>
    </row>
    <row r="3233" spans="1:11" ht="30" x14ac:dyDescent="0.25">
      <c r="A3233" s="14" t="s">
        <v>1505</v>
      </c>
      <c r="B3233" s="14" t="s">
        <v>7571</v>
      </c>
      <c r="C3233" s="14" t="s">
        <v>7606</v>
      </c>
      <c r="D3233" s="16">
        <v>45813</v>
      </c>
      <c r="E3233" s="16">
        <v>45818</v>
      </c>
      <c r="F3233" s="14" t="s">
        <v>7604</v>
      </c>
      <c r="G3233" s="14">
        <v>36525561</v>
      </c>
      <c r="H3233" s="14" t="s">
        <v>2392</v>
      </c>
      <c r="I3233" s="15">
        <v>83.2</v>
      </c>
      <c r="J3233" s="77">
        <v>2</v>
      </c>
      <c r="K3233" s="92"/>
    </row>
    <row r="3234" spans="1:11" ht="30" x14ac:dyDescent="0.25">
      <c r="A3234" s="14" t="s">
        <v>1505</v>
      </c>
      <c r="B3234" s="14" t="s">
        <v>7571</v>
      </c>
      <c r="C3234" s="14" t="s">
        <v>3897</v>
      </c>
      <c r="D3234" s="16">
        <v>45843</v>
      </c>
      <c r="E3234" s="16">
        <v>45818</v>
      </c>
      <c r="F3234" s="14" t="s">
        <v>7607</v>
      </c>
      <c r="G3234" s="14">
        <v>35564636</v>
      </c>
      <c r="H3234" s="14" t="s">
        <v>4260</v>
      </c>
      <c r="I3234" s="15">
        <v>14</v>
      </c>
      <c r="J3234" s="77">
        <v>2</v>
      </c>
      <c r="K3234" s="92"/>
    </row>
    <row r="3235" spans="1:11" ht="30" x14ac:dyDescent="0.25">
      <c r="A3235" s="14" t="s">
        <v>1505</v>
      </c>
      <c r="B3235" s="14" t="s">
        <v>7571</v>
      </c>
      <c r="C3235" s="14" t="s">
        <v>3892</v>
      </c>
      <c r="D3235" s="16">
        <v>45854</v>
      </c>
      <c r="E3235" s="16">
        <v>45818</v>
      </c>
      <c r="F3235" s="14" t="s">
        <v>7608</v>
      </c>
      <c r="G3235" s="14">
        <v>14222990</v>
      </c>
      <c r="H3235" s="14" t="s">
        <v>7609</v>
      </c>
      <c r="I3235" s="15">
        <v>65</v>
      </c>
      <c r="J3235" s="77">
        <v>2</v>
      </c>
      <c r="K3235" s="92"/>
    </row>
    <row r="3236" spans="1:11" ht="30" x14ac:dyDescent="0.25">
      <c r="A3236" s="14" t="s">
        <v>1505</v>
      </c>
      <c r="B3236" s="14" t="s">
        <v>7571</v>
      </c>
      <c r="C3236" s="14" t="s">
        <v>4254</v>
      </c>
      <c r="D3236" s="16">
        <v>45860</v>
      </c>
      <c r="E3236" s="16">
        <v>45818</v>
      </c>
      <c r="F3236" s="14" t="s">
        <v>7610</v>
      </c>
      <c r="G3236" s="14">
        <v>892076</v>
      </c>
      <c r="H3236" s="14" t="s">
        <v>7611</v>
      </c>
      <c r="I3236" s="15">
        <v>21</v>
      </c>
      <c r="J3236" s="77">
        <v>2</v>
      </c>
      <c r="K3236" s="92"/>
    </row>
    <row r="3237" spans="1:11" ht="30" x14ac:dyDescent="0.25">
      <c r="A3237" s="14" t="s">
        <v>1505</v>
      </c>
      <c r="B3237" s="14" t="s">
        <v>7571</v>
      </c>
      <c r="C3237" s="14" t="s">
        <v>7612</v>
      </c>
      <c r="D3237" s="16">
        <v>45859</v>
      </c>
      <c r="E3237" s="16">
        <v>45818</v>
      </c>
      <c r="F3237" s="14" t="s">
        <v>7613</v>
      </c>
      <c r="G3237" s="14">
        <v>46192301</v>
      </c>
      <c r="H3237" s="14" t="s">
        <v>7574</v>
      </c>
      <c r="I3237" s="15">
        <v>42.07</v>
      </c>
      <c r="J3237" s="77">
        <v>2</v>
      </c>
      <c r="K3237" s="92"/>
    </row>
    <row r="3238" spans="1:11" ht="30" x14ac:dyDescent="0.25">
      <c r="A3238" s="14" t="s">
        <v>1505</v>
      </c>
      <c r="B3238" s="14" t="s">
        <v>7571</v>
      </c>
      <c r="C3238" s="14" t="s">
        <v>7612</v>
      </c>
      <c r="D3238" s="16">
        <v>45859</v>
      </c>
      <c r="E3238" s="16">
        <v>45689</v>
      </c>
      <c r="F3238" s="14" t="s">
        <v>7613</v>
      </c>
      <c r="G3238" s="14">
        <v>46192301</v>
      </c>
      <c r="H3238" s="14" t="s">
        <v>7574</v>
      </c>
      <c r="I3238" s="15">
        <v>53.93</v>
      </c>
      <c r="J3238" s="77">
        <v>2</v>
      </c>
      <c r="K3238" s="92"/>
    </row>
    <row r="3239" spans="1:11" ht="40" x14ac:dyDescent="0.25">
      <c r="A3239" s="14" t="s">
        <v>1505</v>
      </c>
      <c r="B3239" s="14" t="s">
        <v>7571</v>
      </c>
      <c r="C3239" s="14" t="s">
        <v>7614</v>
      </c>
      <c r="D3239" s="16">
        <v>45860</v>
      </c>
      <c r="E3239" s="16">
        <v>45689</v>
      </c>
      <c r="F3239" s="14" t="s">
        <v>7615</v>
      </c>
      <c r="G3239" s="14">
        <v>46192301</v>
      </c>
      <c r="H3239" s="14" t="s">
        <v>7574</v>
      </c>
      <c r="I3239" s="15">
        <v>17</v>
      </c>
      <c r="J3239" s="77">
        <v>2</v>
      </c>
      <c r="K3239" s="92"/>
    </row>
    <row r="3240" spans="1:11" ht="30" x14ac:dyDescent="0.25">
      <c r="A3240" s="14" t="s">
        <v>1505</v>
      </c>
      <c r="B3240" s="14" t="s">
        <v>7571</v>
      </c>
      <c r="C3240" s="14" t="s">
        <v>7616</v>
      </c>
      <c r="D3240" s="16">
        <v>45868</v>
      </c>
      <c r="E3240" s="16">
        <v>45689</v>
      </c>
      <c r="F3240" s="14" t="s">
        <v>7617</v>
      </c>
      <c r="G3240" s="14">
        <v>45619301</v>
      </c>
      <c r="H3240" s="14" t="s">
        <v>7618</v>
      </c>
      <c r="I3240" s="15">
        <v>174</v>
      </c>
      <c r="J3240" s="77">
        <v>2</v>
      </c>
      <c r="K3240" s="92"/>
    </row>
    <row r="3241" spans="1:11" ht="30" x14ac:dyDescent="0.25">
      <c r="A3241" s="14" t="s">
        <v>1505</v>
      </c>
      <c r="B3241" s="14" t="s">
        <v>7571</v>
      </c>
      <c r="C3241" s="14" t="s">
        <v>6221</v>
      </c>
      <c r="D3241" s="16">
        <v>45897</v>
      </c>
      <c r="E3241" s="16">
        <v>45689</v>
      </c>
      <c r="F3241" s="14" t="s">
        <v>7619</v>
      </c>
      <c r="G3241" s="14">
        <v>42188245</v>
      </c>
      <c r="H3241" s="14" t="s">
        <v>3618</v>
      </c>
      <c r="I3241" s="15">
        <v>55.07</v>
      </c>
      <c r="J3241" s="77">
        <v>2</v>
      </c>
      <c r="K3241" s="92"/>
    </row>
    <row r="3242" spans="1:11" ht="30" x14ac:dyDescent="0.25">
      <c r="A3242" s="14" t="s">
        <v>1505</v>
      </c>
      <c r="B3242" s="14"/>
      <c r="C3242" s="14"/>
      <c r="D3242" s="16"/>
      <c r="E3242" s="16"/>
      <c r="F3242" s="14" t="s">
        <v>7568</v>
      </c>
      <c r="G3242" s="14" t="s">
        <v>5610</v>
      </c>
      <c r="H3242" s="14" t="s">
        <v>5611</v>
      </c>
      <c r="I3242" s="15"/>
      <c r="J3242" s="77">
        <v>2</v>
      </c>
      <c r="K3242" s="92"/>
    </row>
    <row r="3243" spans="1:11" ht="20" x14ac:dyDescent="0.25">
      <c r="A3243" s="14" t="s">
        <v>1505</v>
      </c>
      <c r="B3243" s="14" t="s">
        <v>7620</v>
      </c>
      <c r="C3243" s="14" t="s">
        <v>7621</v>
      </c>
      <c r="D3243" s="16">
        <v>45666</v>
      </c>
      <c r="E3243" s="16">
        <v>45728</v>
      </c>
      <c r="F3243" s="14" t="s">
        <v>7622</v>
      </c>
      <c r="G3243" s="14">
        <v>50842773</v>
      </c>
      <c r="H3243" s="14" t="s">
        <v>7623</v>
      </c>
      <c r="I3243" s="15">
        <v>500</v>
      </c>
      <c r="J3243" s="77">
        <v>2</v>
      </c>
      <c r="K3243" s="92"/>
    </row>
    <row r="3244" spans="1:11" ht="20" x14ac:dyDescent="0.25">
      <c r="A3244" s="14" t="s">
        <v>1505</v>
      </c>
      <c r="B3244" s="14" t="s">
        <v>7620</v>
      </c>
      <c r="C3244" s="14" t="s">
        <v>7624</v>
      </c>
      <c r="D3244" s="16">
        <v>45735</v>
      </c>
      <c r="E3244" s="16">
        <v>45791</v>
      </c>
      <c r="F3244" s="14" t="s">
        <v>7625</v>
      </c>
      <c r="G3244" s="14">
        <v>50842773</v>
      </c>
      <c r="H3244" s="14" t="s">
        <v>7623</v>
      </c>
      <c r="I3244" s="15">
        <v>500</v>
      </c>
      <c r="J3244" s="77">
        <v>2</v>
      </c>
      <c r="K3244" s="92"/>
    </row>
    <row r="3245" spans="1:11" ht="30" x14ac:dyDescent="0.25">
      <c r="A3245" s="14" t="s">
        <v>1505</v>
      </c>
      <c r="B3245" s="14"/>
      <c r="C3245" s="14"/>
      <c r="D3245" s="16"/>
      <c r="E3245" s="16"/>
      <c r="F3245" s="14" t="s">
        <v>7626</v>
      </c>
      <c r="G3245" s="14" t="s">
        <v>7627</v>
      </c>
      <c r="H3245" s="14" t="s">
        <v>7628</v>
      </c>
      <c r="I3245" s="15"/>
      <c r="J3245" s="77">
        <v>2</v>
      </c>
      <c r="K3245" s="92"/>
    </row>
    <row r="3246" spans="1:11" ht="12.5" x14ac:dyDescent="0.25">
      <c r="A3246" s="14" t="s">
        <v>1505</v>
      </c>
      <c r="B3246" s="14" t="s">
        <v>7629</v>
      </c>
      <c r="C3246" s="14" t="s">
        <v>7630</v>
      </c>
      <c r="D3246" s="16">
        <v>45659</v>
      </c>
      <c r="E3246" s="16">
        <v>45805</v>
      </c>
      <c r="F3246" s="14" t="s">
        <v>7631</v>
      </c>
      <c r="G3246" s="14">
        <v>44156979</v>
      </c>
      <c r="H3246" s="14" t="s">
        <v>7632</v>
      </c>
      <c r="I3246" s="15">
        <v>110.45</v>
      </c>
      <c r="J3246" s="77">
        <v>2</v>
      </c>
      <c r="K3246" s="92"/>
    </row>
    <row r="3247" spans="1:11" ht="12.5" x14ac:dyDescent="0.25">
      <c r="A3247" s="14" t="s">
        <v>1505</v>
      </c>
      <c r="B3247" s="14" t="s">
        <v>7629</v>
      </c>
      <c r="C3247" s="14" t="s">
        <v>7633</v>
      </c>
      <c r="D3247" s="16">
        <v>45713</v>
      </c>
      <c r="E3247" s="16">
        <v>45805</v>
      </c>
      <c r="F3247" s="14" t="s">
        <v>7634</v>
      </c>
      <c r="G3247" s="14">
        <v>47722100</v>
      </c>
      <c r="H3247" s="14" t="s">
        <v>7635</v>
      </c>
      <c r="I3247" s="15">
        <v>116</v>
      </c>
      <c r="J3247" s="77">
        <v>2</v>
      </c>
      <c r="K3247" s="92"/>
    </row>
    <row r="3248" spans="1:11" ht="20" x14ac:dyDescent="0.25">
      <c r="A3248" s="14" t="s">
        <v>1505</v>
      </c>
      <c r="B3248" s="14" t="s">
        <v>7629</v>
      </c>
      <c r="C3248" s="14" t="s">
        <v>7636</v>
      </c>
      <c r="D3248" s="16">
        <v>45720</v>
      </c>
      <c r="E3248" s="16">
        <v>45805</v>
      </c>
      <c r="F3248" s="14" t="s">
        <v>7637</v>
      </c>
      <c r="G3248" s="14">
        <v>42188245</v>
      </c>
      <c r="H3248" s="14" t="s">
        <v>3618</v>
      </c>
      <c r="I3248" s="15">
        <v>105</v>
      </c>
      <c r="J3248" s="77">
        <v>2</v>
      </c>
      <c r="K3248" s="92"/>
    </row>
    <row r="3249" spans="1:11" ht="30" x14ac:dyDescent="0.25">
      <c r="A3249" s="14" t="s">
        <v>1505</v>
      </c>
      <c r="B3249" s="14" t="s">
        <v>7629</v>
      </c>
      <c r="C3249" s="14" t="s">
        <v>7638</v>
      </c>
      <c r="D3249" s="16">
        <v>45727</v>
      </c>
      <c r="E3249" s="16">
        <v>45805</v>
      </c>
      <c r="F3249" s="14" t="s">
        <v>7639</v>
      </c>
      <c r="G3249" s="14">
        <v>53319362</v>
      </c>
      <c r="H3249" s="14" t="s">
        <v>7640</v>
      </c>
      <c r="I3249" s="15">
        <v>176.85</v>
      </c>
      <c r="J3249" s="77">
        <v>2</v>
      </c>
      <c r="K3249" s="92"/>
    </row>
    <row r="3250" spans="1:11" ht="12.5" x14ac:dyDescent="0.25">
      <c r="A3250" s="14" t="s">
        <v>1505</v>
      </c>
      <c r="B3250" s="14" t="s">
        <v>7629</v>
      </c>
      <c r="C3250" s="14" t="s">
        <v>7641</v>
      </c>
      <c r="D3250" s="16">
        <v>45729</v>
      </c>
      <c r="E3250" s="16">
        <v>45805</v>
      </c>
      <c r="F3250" s="14" t="s">
        <v>7642</v>
      </c>
      <c r="G3250" s="14">
        <v>25564889</v>
      </c>
      <c r="H3250" s="14" t="s">
        <v>7643</v>
      </c>
      <c r="I3250" s="15">
        <v>338</v>
      </c>
      <c r="J3250" s="77">
        <v>2</v>
      </c>
      <c r="K3250" s="92"/>
    </row>
    <row r="3251" spans="1:11" ht="20" x14ac:dyDescent="0.25">
      <c r="A3251" s="14" t="s">
        <v>1505</v>
      </c>
      <c r="B3251" s="14" t="s">
        <v>7629</v>
      </c>
      <c r="C3251" s="14" t="s">
        <v>7636</v>
      </c>
      <c r="D3251" s="16">
        <v>45761</v>
      </c>
      <c r="E3251" s="16">
        <v>45805</v>
      </c>
      <c r="F3251" s="14" t="s">
        <v>7644</v>
      </c>
      <c r="G3251" s="14">
        <v>3880397</v>
      </c>
      <c r="H3251" s="14" t="s">
        <v>7181</v>
      </c>
      <c r="I3251" s="15">
        <v>95</v>
      </c>
      <c r="J3251" s="77">
        <v>2</v>
      </c>
      <c r="K3251" s="92"/>
    </row>
    <row r="3252" spans="1:11" ht="30" x14ac:dyDescent="0.25">
      <c r="A3252" s="14" t="s">
        <v>1505</v>
      </c>
      <c r="B3252" s="14" t="s">
        <v>7629</v>
      </c>
      <c r="C3252" s="14" t="s">
        <v>7645</v>
      </c>
      <c r="D3252" s="16">
        <v>45742</v>
      </c>
      <c r="E3252" s="16">
        <v>45805</v>
      </c>
      <c r="F3252" s="14" t="s">
        <v>7646</v>
      </c>
      <c r="G3252" s="14">
        <v>44369514</v>
      </c>
      <c r="H3252" s="14" t="s">
        <v>7647</v>
      </c>
      <c r="I3252" s="15">
        <v>58.7</v>
      </c>
      <c r="J3252" s="77">
        <v>2</v>
      </c>
      <c r="K3252" s="92"/>
    </row>
    <row r="3253" spans="1:11" ht="30" x14ac:dyDescent="0.25">
      <c r="A3253" s="14" t="s">
        <v>1505</v>
      </c>
      <c r="B3253" s="14"/>
      <c r="C3253" s="14"/>
      <c r="D3253" s="16"/>
      <c r="E3253" s="16"/>
      <c r="F3253" s="14" t="s">
        <v>7568</v>
      </c>
      <c r="G3253" s="14" t="s">
        <v>7648</v>
      </c>
      <c r="H3253" s="14" t="s">
        <v>7649</v>
      </c>
      <c r="I3253" s="15"/>
      <c r="J3253" s="77">
        <v>2</v>
      </c>
      <c r="K3253" s="92"/>
    </row>
    <row r="3254" spans="1:11" ht="20" x14ac:dyDescent="0.25">
      <c r="A3254" s="14" t="s">
        <v>1505</v>
      </c>
      <c r="B3254" s="14" t="s">
        <v>7650</v>
      </c>
      <c r="C3254" s="14" t="s">
        <v>7651</v>
      </c>
      <c r="D3254" s="16">
        <v>45704</v>
      </c>
      <c r="E3254" s="16">
        <v>45824</v>
      </c>
      <c r="F3254" s="14" t="s">
        <v>7652</v>
      </c>
      <c r="G3254" s="14">
        <v>45629301</v>
      </c>
      <c r="H3254" s="14" t="s">
        <v>7653</v>
      </c>
      <c r="I3254" s="15">
        <v>261</v>
      </c>
      <c r="J3254" s="77">
        <v>2</v>
      </c>
      <c r="K3254" s="92"/>
    </row>
    <row r="3255" spans="1:11" ht="20" x14ac:dyDescent="0.25">
      <c r="A3255" s="14" t="s">
        <v>1505</v>
      </c>
      <c r="B3255" s="14" t="s">
        <v>7650</v>
      </c>
      <c r="C3255" s="14" t="s">
        <v>6582</v>
      </c>
      <c r="D3255" s="16">
        <v>45731</v>
      </c>
      <c r="E3255" s="16">
        <v>45824</v>
      </c>
      <c r="F3255" s="14" t="s">
        <v>7654</v>
      </c>
      <c r="G3255" s="14">
        <v>6</v>
      </c>
      <c r="H3255" s="14" t="s">
        <v>7655</v>
      </c>
      <c r="I3255" s="15">
        <v>91</v>
      </c>
      <c r="J3255" s="77">
        <v>2</v>
      </c>
      <c r="K3255" s="92"/>
    </row>
    <row r="3256" spans="1:11" ht="12.5" x14ac:dyDescent="0.25">
      <c r="A3256" s="14" t="s">
        <v>1505</v>
      </c>
      <c r="B3256" s="14" t="s">
        <v>7650</v>
      </c>
      <c r="C3256" s="14" t="s">
        <v>7656</v>
      </c>
      <c r="D3256" s="16">
        <v>45743</v>
      </c>
      <c r="E3256" s="16">
        <v>45824</v>
      </c>
      <c r="F3256" s="14" t="s">
        <v>7657</v>
      </c>
      <c r="G3256" s="14">
        <v>2658</v>
      </c>
      <c r="H3256" s="14" t="s">
        <v>7658</v>
      </c>
      <c r="I3256" s="15">
        <v>64.28</v>
      </c>
      <c r="J3256" s="77">
        <v>2</v>
      </c>
      <c r="K3256" s="92"/>
    </row>
    <row r="3257" spans="1:11" ht="12.5" x14ac:dyDescent="0.25">
      <c r="A3257" s="14" t="s">
        <v>1505</v>
      </c>
      <c r="B3257" s="14" t="s">
        <v>7650</v>
      </c>
      <c r="C3257" s="14" t="s">
        <v>7659</v>
      </c>
      <c r="D3257" s="16">
        <v>45743</v>
      </c>
      <c r="E3257" s="16">
        <v>45824</v>
      </c>
      <c r="F3257" s="14" t="s">
        <v>7660</v>
      </c>
      <c r="G3257" s="14">
        <v>97056986</v>
      </c>
      <c r="H3257" s="14" t="s">
        <v>7661</v>
      </c>
      <c r="I3257" s="15">
        <v>129.94999999999999</v>
      </c>
      <c r="J3257" s="77">
        <v>2</v>
      </c>
      <c r="K3257" s="92"/>
    </row>
    <row r="3258" spans="1:11" ht="12.5" x14ac:dyDescent="0.25">
      <c r="A3258" s="14" t="s">
        <v>1505</v>
      </c>
      <c r="B3258" s="14" t="s">
        <v>7650</v>
      </c>
      <c r="C3258" s="14" t="s">
        <v>7662</v>
      </c>
      <c r="D3258" s="16">
        <v>45750</v>
      </c>
      <c r="E3258" s="16">
        <v>45824</v>
      </c>
      <c r="F3258" s="14" t="s">
        <v>7660</v>
      </c>
      <c r="G3258" s="14">
        <v>97310772</v>
      </c>
      <c r="H3258" s="14" t="s">
        <v>7663</v>
      </c>
      <c r="I3258" s="15">
        <v>123.83</v>
      </c>
      <c r="J3258" s="77">
        <v>2</v>
      </c>
      <c r="K3258" s="92"/>
    </row>
    <row r="3259" spans="1:11" ht="20" x14ac:dyDescent="0.25">
      <c r="A3259" s="14" t="s">
        <v>1505</v>
      </c>
      <c r="B3259" s="14" t="s">
        <v>7650</v>
      </c>
      <c r="C3259" s="14" t="s">
        <v>3619</v>
      </c>
      <c r="D3259" s="16">
        <v>45761</v>
      </c>
      <c r="E3259" s="16">
        <v>45824</v>
      </c>
      <c r="F3259" s="14" t="s">
        <v>7664</v>
      </c>
      <c r="G3259" s="14">
        <v>36680397</v>
      </c>
      <c r="H3259" s="14" t="s">
        <v>7665</v>
      </c>
      <c r="I3259" s="15">
        <v>95</v>
      </c>
      <c r="J3259" s="77">
        <v>2</v>
      </c>
      <c r="K3259" s="92"/>
    </row>
    <row r="3260" spans="1:11" ht="12.5" x14ac:dyDescent="0.25">
      <c r="A3260" s="14" t="s">
        <v>1505</v>
      </c>
      <c r="B3260" s="14" t="s">
        <v>7650</v>
      </c>
      <c r="C3260" s="14" t="s">
        <v>7666</v>
      </c>
      <c r="D3260" s="16">
        <v>45783</v>
      </c>
      <c r="E3260" s="16">
        <v>45824</v>
      </c>
      <c r="F3260" s="14" t="s">
        <v>7667</v>
      </c>
      <c r="G3260" s="14">
        <v>36661856</v>
      </c>
      <c r="H3260" s="14" t="s">
        <v>7668</v>
      </c>
      <c r="I3260" s="15">
        <v>52.2</v>
      </c>
      <c r="J3260" s="77">
        <v>2</v>
      </c>
      <c r="K3260" s="92"/>
    </row>
    <row r="3261" spans="1:11" ht="12.5" x14ac:dyDescent="0.25">
      <c r="A3261" s="14" t="s">
        <v>1505</v>
      </c>
      <c r="B3261" s="14" t="s">
        <v>7650</v>
      </c>
      <c r="C3261" s="14" t="s">
        <v>7669</v>
      </c>
      <c r="D3261" s="16">
        <v>45790</v>
      </c>
      <c r="E3261" s="16">
        <v>45824</v>
      </c>
      <c r="F3261" s="14" t="s">
        <v>7670</v>
      </c>
      <c r="G3261" s="14">
        <v>29213291</v>
      </c>
      <c r="H3261" s="14" t="s">
        <v>7671</v>
      </c>
      <c r="I3261" s="15">
        <v>182.74</v>
      </c>
      <c r="J3261" s="77">
        <v>2</v>
      </c>
      <c r="K3261" s="92"/>
    </row>
    <row r="3262" spans="1:11" ht="20" x14ac:dyDescent="0.25">
      <c r="A3262" s="14" t="s">
        <v>1505</v>
      </c>
      <c r="B3262" s="14"/>
      <c r="C3262" s="14"/>
      <c r="D3262" s="16"/>
      <c r="E3262" s="16"/>
      <c r="F3262" s="14" t="s">
        <v>7672</v>
      </c>
      <c r="G3262" s="14" t="s">
        <v>7673</v>
      </c>
      <c r="H3262" s="14" t="s">
        <v>7674</v>
      </c>
      <c r="I3262" s="15"/>
      <c r="J3262" s="77">
        <v>2</v>
      </c>
      <c r="K3262" s="92"/>
    </row>
    <row r="3263" spans="1:11" ht="12.5" x14ac:dyDescent="0.25">
      <c r="A3263" s="14" t="s">
        <v>1505</v>
      </c>
      <c r="B3263" s="14" t="s">
        <v>7675</v>
      </c>
      <c r="C3263" s="14" t="s">
        <v>7676</v>
      </c>
      <c r="D3263" s="16">
        <v>45674</v>
      </c>
      <c r="E3263" s="16">
        <v>45789</v>
      </c>
      <c r="F3263" s="14" t="s">
        <v>4704</v>
      </c>
      <c r="G3263" s="14">
        <v>31788858</v>
      </c>
      <c r="H3263" s="14" t="s">
        <v>4156</v>
      </c>
      <c r="I3263" s="15">
        <v>33.75</v>
      </c>
      <c r="J3263" s="77">
        <v>2</v>
      </c>
      <c r="K3263" s="92"/>
    </row>
    <row r="3264" spans="1:11" ht="12.5" x14ac:dyDescent="0.25">
      <c r="A3264" s="14" t="s">
        <v>1505</v>
      </c>
      <c r="B3264" s="14" t="s">
        <v>7675</v>
      </c>
      <c r="C3264" s="14" t="s">
        <v>6165</v>
      </c>
      <c r="D3264" s="16">
        <v>45686</v>
      </c>
      <c r="E3264" s="16">
        <v>45789</v>
      </c>
      <c r="F3264" s="14" t="s">
        <v>7677</v>
      </c>
      <c r="G3264" s="14">
        <v>44538707</v>
      </c>
      <c r="H3264" s="14" t="s">
        <v>7678</v>
      </c>
      <c r="I3264" s="15">
        <v>55</v>
      </c>
      <c r="J3264" s="77">
        <v>2</v>
      </c>
      <c r="K3264" s="92"/>
    </row>
    <row r="3265" spans="1:11" ht="12.5" x14ac:dyDescent="0.25">
      <c r="A3265" s="14" t="s">
        <v>1505</v>
      </c>
      <c r="B3265" s="14" t="s">
        <v>7675</v>
      </c>
      <c r="C3265" s="14" t="s">
        <v>7679</v>
      </c>
      <c r="D3265" s="16">
        <v>45693</v>
      </c>
      <c r="E3265" s="16">
        <v>45789</v>
      </c>
      <c r="F3265" s="14" t="s">
        <v>7680</v>
      </c>
      <c r="G3265" s="14">
        <v>36661856</v>
      </c>
      <c r="H3265" s="14" t="s">
        <v>7681</v>
      </c>
      <c r="I3265" s="15">
        <v>45.95</v>
      </c>
      <c r="J3265" s="77">
        <v>2</v>
      </c>
      <c r="K3265" s="92"/>
    </row>
    <row r="3266" spans="1:11" ht="12.5" x14ac:dyDescent="0.25">
      <c r="A3266" s="14" t="s">
        <v>1505</v>
      </c>
      <c r="B3266" s="14" t="s">
        <v>7675</v>
      </c>
      <c r="C3266" s="14" t="s">
        <v>7682</v>
      </c>
      <c r="D3266" s="16">
        <v>45725</v>
      </c>
      <c r="E3266" s="16">
        <v>45789</v>
      </c>
      <c r="F3266" s="14" t="s">
        <v>7683</v>
      </c>
      <c r="G3266" s="14">
        <v>0</v>
      </c>
      <c r="H3266" s="14" t="s">
        <v>5972</v>
      </c>
      <c r="I3266" s="15">
        <v>80</v>
      </c>
      <c r="J3266" s="77">
        <v>2</v>
      </c>
      <c r="K3266" s="92"/>
    </row>
    <row r="3267" spans="1:11" ht="12.5" x14ac:dyDescent="0.25">
      <c r="A3267" s="14" t="s">
        <v>1505</v>
      </c>
      <c r="B3267" s="14" t="s">
        <v>7675</v>
      </c>
      <c r="C3267" s="14" t="s">
        <v>7684</v>
      </c>
      <c r="D3267" s="16">
        <v>45743</v>
      </c>
      <c r="E3267" s="16">
        <v>45789</v>
      </c>
      <c r="F3267" s="14" t="s">
        <v>7685</v>
      </c>
      <c r="G3267" s="14">
        <v>44321074</v>
      </c>
      <c r="H3267" s="14" t="s">
        <v>7686</v>
      </c>
      <c r="I3267" s="15">
        <v>250</v>
      </c>
      <c r="J3267" s="77">
        <v>2</v>
      </c>
      <c r="K3267" s="92"/>
    </row>
    <row r="3268" spans="1:11" ht="12.5" x14ac:dyDescent="0.25">
      <c r="A3268" s="14" t="s">
        <v>1505</v>
      </c>
      <c r="B3268" s="14" t="s">
        <v>7675</v>
      </c>
      <c r="C3268" s="14" t="s">
        <v>7687</v>
      </c>
      <c r="D3268" s="16">
        <v>45746</v>
      </c>
      <c r="E3268" s="16">
        <v>45789</v>
      </c>
      <c r="F3268" s="14" t="s">
        <v>7688</v>
      </c>
      <c r="G3268" s="14">
        <v>36661856</v>
      </c>
      <c r="H3268" s="14" t="s">
        <v>7681</v>
      </c>
      <c r="I3268" s="15">
        <v>66.989999999999995</v>
      </c>
      <c r="J3268" s="77">
        <v>2</v>
      </c>
      <c r="K3268" s="92"/>
    </row>
    <row r="3269" spans="1:11" ht="12.5" x14ac:dyDescent="0.25">
      <c r="A3269" s="14" t="s">
        <v>1505</v>
      </c>
      <c r="B3269" s="14" t="s">
        <v>7675</v>
      </c>
      <c r="C3269" s="14" t="s">
        <v>4391</v>
      </c>
      <c r="D3269" s="16">
        <v>45769</v>
      </c>
      <c r="E3269" s="16">
        <v>45789</v>
      </c>
      <c r="F3269" s="14" t="s">
        <v>7688</v>
      </c>
      <c r="G3269" s="14">
        <v>44538707</v>
      </c>
      <c r="H3269" s="14" t="s">
        <v>7678</v>
      </c>
      <c r="I3269" s="15">
        <v>40</v>
      </c>
      <c r="J3269" s="77">
        <v>2</v>
      </c>
      <c r="K3269" s="92"/>
    </row>
    <row r="3270" spans="1:11" ht="30" x14ac:dyDescent="0.25">
      <c r="A3270" s="14" t="s">
        <v>1505</v>
      </c>
      <c r="B3270" s="14"/>
      <c r="C3270" s="14"/>
      <c r="D3270" s="16"/>
      <c r="E3270" s="16"/>
      <c r="F3270" s="14" t="s">
        <v>7568</v>
      </c>
      <c r="G3270" s="14" t="s">
        <v>7689</v>
      </c>
      <c r="H3270" s="14" t="s">
        <v>7690</v>
      </c>
      <c r="I3270" s="15"/>
      <c r="J3270" s="77">
        <v>2</v>
      </c>
      <c r="K3270" s="92"/>
    </row>
    <row r="3271" spans="1:11" ht="12.5" x14ac:dyDescent="0.25">
      <c r="A3271" s="14" t="s">
        <v>1505</v>
      </c>
      <c r="B3271" s="14" t="s">
        <v>7691</v>
      </c>
      <c r="C3271" s="14" t="s">
        <v>3441</v>
      </c>
      <c r="D3271" s="16">
        <v>45695</v>
      </c>
      <c r="E3271" s="16">
        <v>45762</v>
      </c>
      <c r="F3271" s="14" t="s">
        <v>3474</v>
      </c>
      <c r="G3271" s="14">
        <v>52379647</v>
      </c>
      <c r="H3271" s="14" t="s">
        <v>7692</v>
      </c>
      <c r="I3271" s="15">
        <v>410</v>
      </c>
      <c r="J3271" s="77">
        <v>2</v>
      </c>
      <c r="K3271" s="92"/>
    </row>
    <row r="3272" spans="1:11" ht="20" x14ac:dyDescent="0.25">
      <c r="A3272" s="14" t="s">
        <v>1505</v>
      </c>
      <c r="B3272" s="14" t="s">
        <v>7691</v>
      </c>
      <c r="C3272" s="14" t="s">
        <v>7693</v>
      </c>
      <c r="D3272" s="16">
        <v>45688</v>
      </c>
      <c r="E3272" s="16">
        <v>45762</v>
      </c>
      <c r="F3272" s="14" t="s">
        <v>7694</v>
      </c>
      <c r="G3272" s="14" t="s">
        <v>7695</v>
      </c>
      <c r="H3272" s="14" t="s">
        <v>7695</v>
      </c>
      <c r="I3272" s="15">
        <v>90</v>
      </c>
      <c r="J3272" s="77">
        <v>2</v>
      </c>
      <c r="K3272" s="92"/>
    </row>
    <row r="3273" spans="1:11" ht="30" x14ac:dyDescent="0.25">
      <c r="A3273" s="14" t="s">
        <v>1505</v>
      </c>
      <c r="B3273" s="14"/>
      <c r="C3273" s="14"/>
      <c r="D3273" s="16"/>
      <c r="E3273" s="16"/>
      <c r="F3273" s="14" t="s">
        <v>7568</v>
      </c>
      <c r="G3273" s="14" t="s">
        <v>7696</v>
      </c>
      <c r="H3273" s="14" t="s">
        <v>7697</v>
      </c>
      <c r="I3273" s="15"/>
      <c r="J3273" s="77">
        <v>2</v>
      </c>
      <c r="K3273" s="92"/>
    </row>
    <row r="3274" spans="1:11" ht="30" x14ac:dyDescent="0.25">
      <c r="A3274" s="14" t="s">
        <v>1505</v>
      </c>
      <c r="B3274" s="14" t="s">
        <v>7698</v>
      </c>
      <c r="C3274" s="14" t="s">
        <v>7699</v>
      </c>
      <c r="D3274" s="16">
        <v>45663</v>
      </c>
      <c r="E3274" s="16">
        <v>45805</v>
      </c>
      <c r="F3274" s="14" t="s">
        <v>7700</v>
      </c>
      <c r="G3274" s="14">
        <v>35880899</v>
      </c>
      <c r="H3274" s="14" t="s">
        <v>6781</v>
      </c>
      <c r="I3274" s="15">
        <v>375.9</v>
      </c>
      <c r="J3274" s="77">
        <v>2</v>
      </c>
      <c r="K3274" s="92"/>
    </row>
    <row r="3275" spans="1:11" ht="12.5" x14ac:dyDescent="0.25">
      <c r="A3275" s="14" t="s">
        <v>1505</v>
      </c>
      <c r="B3275" s="14" t="s">
        <v>7698</v>
      </c>
      <c r="C3275" s="14" t="s">
        <v>7701</v>
      </c>
      <c r="D3275" s="16">
        <v>45708</v>
      </c>
      <c r="E3275" s="16">
        <v>45805</v>
      </c>
      <c r="F3275" s="14" t="s">
        <v>7702</v>
      </c>
      <c r="G3275" s="14">
        <v>36677761</v>
      </c>
      <c r="H3275" s="14" t="s">
        <v>7703</v>
      </c>
      <c r="I3275" s="15">
        <v>159.94999999999999</v>
      </c>
      <c r="J3275" s="77">
        <v>2</v>
      </c>
      <c r="K3275" s="92"/>
    </row>
    <row r="3276" spans="1:11" ht="30" x14ac:dyDescent="0.25">
      <c r="A3276" s="14" t="s">
        <v>1505</v>
      </c>
      <c r="B3276" s="14" t="s">
        <v>7698</v>
      </c>
      <c r="C3276" s="14" t="s">
        <v>7704</v>
      </c>
      <c r="D3276" s="16">
        <v>45720</v>
      </c>
      <c r="E3276" s="16">
        <v>45805</v>
      </c>
      <c r="F3276" s="14" t="s">
        <v>7705</v>
      </c>
      <c r="G3276" s="14">
        <v>53259327</v>
      </c>
      <c r="H3276" s="14" t="s">
        <v>7706</v>
      </c>
      <c r="I3276" s="15">
        <v>52.63</v>
      </c>
      <c r="J3276" s="77">
        <v>2</v>
      </c>
      <c r="K3276" s="92"/>
    </row>
    <row r="3277" spans="1:11" ht="30" x14ac:dyDescent="0.25">
      <c r="A3277" s="14" t="s">
        <v>1505</v>
      </c>
      <c r="B3277" s="14" t="s">
        <v>7698</v>
      </c>
      <c r="C3277" s="14" t="s">
        <v>6388</v>
      </c>
      <c r="D3277" s="16">
        <v>45721</v>
      </c>
      <c r="E3277" s="16">
        <v>45805</v>
      </c>
      <c r="F3277" s="14" t="s">
        <v>7707</v>
      </c>
      <c r="G3277" s="14">
        <v>47909323</v>
      </c>
      <c r="H3277" s="14" t="s">
        <v>7708</v>
      </c>
      <c r="I3277" s="15">
        <v>64</v>
      </c>
      <c r="J3277" s="77">
        <v>2</v>
      </c>
      <c r="K3277" s="92"/>
    </row>
    <row r="3278" spans="1:11" ht="20" x14ac:dyDescent="0.25">
      <c r="A3278" s="14" t="s">
        <v>1505</v>
      </c>
      <c r="B3278" s="14" t="s">
        <v>7698</v>
      </c>
      <c r="C3278" s="14" t="s">
        <v>7709</v>
      </c>
      <c r="D3278" s="16">
        <v>45733</v>
      </c>
      <c r="E3278" s="16">
        <v>45805</v>
      </c>
      <c r="F3278" s="14" t="s">
        <v>7710</v>
      </c>
      <c r="G3278" s="14">
        <v>36638731</v>
      </c>
      <c r="H3278" s="14" t="s">
        <v>7711</v>
      </c>
      <c r="I3278" s="15">
        <v>135.19999999999999</v>
      </c>
      <c r="J3278" s="77">
        <v>2</v>
      </c>
      <c r="K3278" s="92"/>
    </row>
    <row r="3279" spans="1:11" ht="12.5" x14ac:dyDescent="0.25">
      <c r="A3279" s="14" t="s">
        <v>1505</v>
      </c>
      <c r="B3279" s="14" t="s">
        <v>7698</v>
      </c>
      <c r="C3279" s="14" t="s">
        <v>7712</v>
      </c>
      <c r="D3279" s="16">
        <v>45756</v>
      </c>
      <c r="E3279" s="16">
        <v>45805</v>
      </c>
      <c r="F3279" s="14" t="s">
        <v>7713</v>
      </c>
      <c r="G3279" s="14" t="s">
        <v>7714</v>
      </c>
      <c r="H3279" s="14" t="s">
        <v>7715</v>
      </c>
      <c r="I3279" s="15">
        <v>124.29</v>
      </c>
      <c r="J3279" s="77">
        <v>2</v>
      </c>
      <c r="K3279" s="92"/>
    </row>
    <row r="3280" spans="1:11" ht="20" x14ac:dyDescent="0.25">
      <c r="A3280" s="14" t="s">
        <v>1505</v>
      </c>
      <c r="B3280" s="14" t="s">
        <v>7698</v>
      </c>
      <c r="C3280" s="14" t="s">
        <v>7716</v>
      </c>
      <c r="D3280" s="16">
        <v>45769</v>
      </c>
      <c r="E3280" s="16">
        <v>45805</v>
      </c>
      <c r="F3280" s="14" t="s">
        <v>7717</v>
      </c>
      <c r="G3280" s="14">
        <v>892386</v>
      </c>
      <c r="H3280" s="14" t="s">
        <v>2608</v>
      </c>
      <c r="I3280" s="15">
        <v>60</v>
      </c>
      <c r="J3280" s="77">
        <v>2</v>
      </c>
      <c r="K3280" s="92"/>
    </row>
    <row r="3281" spans="1:11" ht="20" x14ac:dyDescent="0.25">
      <c r="A3281" s="14" t="s">
        <v>1505</v>
      </c>
      <c r="B3281" s="14"/>
      <c r="C3281" s="14"/>
      <c r="D3281" s="16"/>
      <c r="E3281" s="16"/>
      <c r="F3281" s="14" t="s">
        <v>7672</v>
      </c>
      <c r="G3281" s="14" t="s">
        <v>7718</v>
      </c>
      <c r="H3281" s="14" t="s">
        <v>7719</v>
      </c>
      <c r="I3281" s="15"/>
      <c r="J3281" s="77">
        <v>2</v>
      </c>
      <c r="K3281" s="92"/>
    </row>
    <row r="3282" spans="1:11" ht="12.5" x14ac:dyDescent="0.25">
      <c r="A3282" s="14" t="s">
        <v>1505</v>
      </c>
      <c r="B3282" s="14" t="s">
        <v>7720</v>
      </c>
      <c r="C3282" s="14" t="s">
        <v>3443</v>
      </c>
      <c r="D3282" s="16">
        <v>45666</v>
      </c>
      <c r="E3282" s="16">
        <v>45705</v>
      </c>
      <c r="F3282" s="14" t="s">
        <v>7721</v>
      </c>
      <c r="G3282" s="14">
        <v>0</v>
      </c>
      <c r="H3282" s="14" t="s">
        <v>7722</v>
      </c>
      <c r="I3282" s="15">
        <v>500</v>
      </c>
      <c r="J3282" s="77">
        <v>2</v>
      </c>
      <c r="K3282" s="92"/>
    </row>
    <row r="3283" spans="1:11" ht="12.5" x14ac:dyDescent="0.25">
      <c r="A3283" s="14" t="s">
        <v>1505</v>
      </c>
      <c r="B3283" s="14" t="s">
        <v>7720</v>
      </c>
      <c r="C3283" s="14" t="s">
        <v>7723</v>
      </c>
      <c r="D3283" s="16">
        <v>45673</v>
      </c>
      <c r="E3283" s="16">
        <v>45805</v>
      </c>
      <c r="F3283" s="14" t="s">
        <v>7724</v>
      </c>
      <c r="G3283" s="14">
        <v>14222566</v>
      </c>
      <c r="H3283" s="14" t="s">
        <v>4007</v>
      </c>
      <c r="I3283" s="15">
        <v>105</v>
      </c>
      <c r="J3283" s="77">
        <v>2</v>
      </c>
      <c r="K3283" s="92"/>
    </row>
    <row r="3284" spans="1:11" ht="12.5" x14ac:dyDescent="0.25">
      <c r="A3284" s="14" t="s">
        <v>1505</v>
      </c>
      <c r="B3284" s="14" t="s">
        <v>7720</v>
      </c>
      <c r="C3284" s="14" t="s">
        <v>7725</v>
      </c>
      <c r="D3284" s="16">
        <v>45677</v>
      </c>
      <c r="E3284" s="16">
        <v>45805</v>
      </c>
      <c r="F3284" s="14" t="s">
        <v>7726</v>
      </c>
      <c r="G3284" s="14">
        <v>40501876</v>
      </c>
      <c r="H3284" s="14" t="s">
        <v>7727</v>
      </c>
      <c r="I3284" s="15">
        <v>40</v>
      </c>
      <c r="J3284" s="77">
        <v>2</v>
      </c>
      <c r="K3284" s="92"/>
    </row>
    <row r="3285" spans="1:11" ht="12.5" x14ac:dyDescent="0.25">
      <c r="A3285" s="14" t="s">
        <v>1505</v>
      </c>
      <c r="B3285" s="14" t="s">
        <v>7720</v>
      </c>
      <c r="C3285" s="14" t="s">
        <v>7728</v>
      </c>
      <c r="D3285" s="16">
        <v>45677</v>
      </c>
      <c r="E3285" s="16">
        <v>45805</v>
      </c>
      <c r="F3285" s="14" t="s">
        <v>7729</v>
      </c>
      <c r="G3285" s="14">
        <v>53356519</v>
      </c>
      <c r="H3285" s="14" t="s">
        <v>7730</v>
      </c>
      <c r="I3285" s="15">
        <v>64</v>
      </c>
      <c r="J3285" s="77">
        <v>2</v>
      </c>
      <c r="K3285" s="92"/>
    </row>
    <row r="3286" spans="1:11" ht="12.5" x14ac:dyDescent="0.25">
      <c r="A3286" s="14" t="s">
        <v>1505</v>
      </c>
      <c r="B3286" s="14" t="s">
        <v>7720</v>
      </c>
      <c r="C3286" s="14" t="s">
        <v>7731</v>
      </c>
      <c r="D3286" s="16">
        <v>45687</v>
      </c>
      <c r="E3286" s="16">
        <v>45805</v>
      </c>
      <c r="F3286" s="14" t="s">
        <v>7732</v>
      </c>
      <c r="G3286" s="14">
        <v>36661856</v>
      </c>
      <c r="H3286" s="14" t="s">
        <v>7681</v>
      </c>
      <c r="I3286" s="15">
        <v>20</v>
      </c>
      <c r="J3286" s="77">
        <v>2</v>
      </c>
      <c r="K3286" s="92"/>
    </row>
    <row r="3287" spans="1:11" ht="12.5" x14ac:dyDescent="0.25">
      <c r="A3287" s="14" t="s">
        <v>1505</v>
      </c>
      <c r="B3287" s="14" t="s">
        <v>7720</v>
      </c>
      <c r="C3287" s="14" t="s">
        <v>7733</v>
      </c>
      <c r="D3287" s="16">
        <v>45686</v>
      </c>
      <c r="E3287" s="16">
        <v>45805</v>
      </c>
      <c r="F3287" s="14" t="s">
        <v>7734</v>
      </c>
      <c r="G3287" s="14">
        <v>48275531</v>
      </c>
      <c r="H3287" s="14" t="s">
        <v>7735</v>
      </c>
      <c r="I3287" s="15">
        <v>25</v>
      </c>
      <c r="J3287" s="77">
        <v>2</v>
      </c>
      <c r="K3287" s="92"/>
    </row>
    <row r="3288" spans="1:11" ht="20" x14ac:dyDescent="0.25">
      <c r="A3288" s="14" t="s">
        <v>1505</v>
      </c>
      <c r="B3288" s="14" t="s">
        <v>7720</v>
      </c>
      <c r="C3288" s="14" t="s">
        <v>5860</v>
      </c>
      <c r="D3288" s="16">
        <v>45725</v>
      </c>
      <c r="E3288" s="16">
        <v>45805</v>
      </c>
      <c r="F3288" s="14" t="s">
        <v>7736</v>
      </c>
      <c r="G3288" s="14">
        <v>47814420</v>
      </c>
      <c r="H3288" s="14" t="s">
        <v>7737</v>
      </c>
      <c r="I3288" s="15">
        <v>53</v>
      </c>
      <c r="J3288" s="77">
        <v>2</v>
      </c>
      <c r="K3288" s="92"/>
    </row>
    <row r="3289" spans="1:11" ht="20" x14ac:dyDescent="0.25">
      <c r="A3289" s="14" t="s">
        <v>1505</v>
      </c>
      <c r="B3289" s="14" t="s">
        <v>7720</v>
      </c>
      <c r="C3289" s="14" t="s">
        <v>7738</v>
      </c>
      <c r="D3289" s="16">
        <v>45747</v>
      </c>
      <c r="E3289" s="16">
        <v>45805</v>
      </c>
      <c r="F3289" s="14" t="s">
        <v>7739</v>
      </c>
      <c r="G3289" s="14">
        <v>36638731</v>
      </c>
      <c r="H3289" s="14" t="s">
        <v>4513</v>
      </c>
      <c r="I3289" s="15">
        <v>40</v>
      </c>
      <c r="J3289" s="77">
        <v>2</v>
      </c>
      <c r="K3289" s="92"/>
    </row>
    <row r="3290" spans="1:11" ht="20" x14ac:dyDescent="0.25">
      <c r="A3290" s="14" t="s">
        <v>1505</v>
      </c>
      <c r="B3290" s="14" t="s">
        <v>7720</v>
      </c>
      <c r="C3290" s="14" t="s">
        <v>7740</v>
      </c>
      <c r="D3290" s="16">
        <v>45788</v>
      </c>
      <c r="E3290" s="16">
        <v>45805</v>
      </c>
      <c r="F3290" s="14" t="s">
        <v>7741</v>
      </c>
      <c r="G3290" s="14">
        <v>47909323</v>
      </c>
      <c r="H3290" s="14" t="s">
        <v>7742</v>
      </c>
      <c r="I3290" s="15">
        <v>66</v>
      </c>
      <c r="J3290" s="77">
        <v>2</v>
      </c>
      <c r="K3290" s="92"/>
    </row>
    <row r="3291" spans="1:11" ht="20" x14ac:dyDescent="0.25">
      <c r="A3291" s="14" t="s">
        <v>1505</v>
      </c>
      <c r="B3291" s="14"/>
      <c r="C3291" s="14"/>
      <c r="D3291" s="16"/>
      <c r="E3291" s="16"/>
      <c r="F3291" s="14" t="s">
        <v>7672</v>
      </c>
      <c r="G3291" s="14" t="s">
        <v>7743</v>
      </c>
      <c r="H3291" s="14" t="s">
        <v>7744</v>
      </c>
      <c r="I3291" s="15"/>
      <c r="J3291" s="77">
        <v>2</v>
      </c>
      <c r="K3291" s="92"/>
    </row>
    <row r="3292" spans="1:11" ht="30" x14ac:dyDescent="0.25">
      <c r="A3292" s="14" t="s">
        <v>1505</v>
      </c>
      <c r="B3292" s="14" t="s">
        <v>7745</v>
      </c>
      <c r="C3292" s="14" t="s">
        <v>7746</v>
      </c>
      <c r="D3292" s="16">
        <v>45676</v>
      </c>
      <c r="E3292" s="16">
        <v>45789</v>
      </c>
      <c r="F3292" s="14" t="s">
        <v>7747</v>
      </c>
      <c r="G3292" s="14">
        <v>35880899</v>
      </c>
      <c r="H3292" s="14" t="s">
        <v>7748</v>
      </c>
      <c r="I3292" s="15">
        <v>113.9</v>
      </c>
      <c r="J3292" s="77">
        <v>2</v>
      </c>
      <c r="K3292" s="92"/>
    </row>
    <row r="3293" spans="1:11" ht="30" x14ac:dyDescent="0.25">
      <c r="A3293" s="14" t="s">
        <v>1505</v>
      </c>
      <c r="B3293" s="14" t="s">
        <v>7745</v>
      </c>
      <c r="C3293" s="14" t="s">
        <v>7749</v>
      </c>
      <c r="D3293" s="16">
        <v>45677</v>
      </c>
      <c r="E3293" s="16">
        <v>45789</v>
      </c>
      <c r="F3293" s="14" t="s">
        <v>7750</v>
      </c>
      <c r="G3293" s="14">
        <v>35880899</v>
      </c>
      <c r="H3293" s="14" t="s">
        <v>7748</v>
      </c>
      <c r="I3293" s="15">
        <v>115.7</v>
      </c>
      <c r="J3293" s="77">
        <v>2</v>
      </c>
      <c r="K3293" s="92"/>
    </row>
    <row r="3294" spans="1:11" ht="30" x14ac:dyDescent="0.25">
      <c r="A3294" s="14" t="s">
        <v>1505</v>
      </c>
      <c r="B3294" s="14" t="s">
        <v>7745</v>
      </c>
      <c r="C3294" s="14" t="s">
        <v>7751</v>
      </c>
      <c r="D3294" s="16">
        <v>45696</v>
      </c>
      <c r="E3294" s="16">
        <v>45789</v>
      </c>
      <c r="F3294" s="14" t="s">
        <v>7752</v>
      </c>
      <c r="G3294" s="14">
        <v>46158766</v>
      </c>
      <c r="H3294" s="14" t="s">
        <v>7753</v>
      </c>
      <c r="I3294" s="15">
        <v>55.31</v>
      </c>
      <c r="J3294" s="77">
        <v>2</v>
      </c>
      <c r="K3294" s="92"/>
    </row>
    <row r="3295" spans="1:11" ht="30" x14ac:dyDescent="0.25">
      <c r="A3295" s="14" t="s">
        <v>1505</v>
      </c>
      <c r="B3295" s="14" t="s">
        <v>7745</v>
      </c>
      <c r="C3295" s="14" t="s">
        <v>7754</v>
      </c>
      <c r="D3295" s="16">
        <v>45697</v>
      </c>
      <c r="E3295" s="16">
        <v>45789</v>
      </c>
      <c r="F3295" s="14" t="s">
        <v>7752</v>
      </c>
      <c r="G3295" s="14">
        <v>46158766</v>
      </c>
      <c r="H3295" s="14" t="s">
        <v>7753</v>
      </c>
      <c r="I3295" s="15">
        <v>55.31</v>
      </c>
      <c r="J3295" s="77">
        <v>2</v>
      </c>
      <c r="K3295" s="92"/>
    </row>
    <row r="3296" spans="1:11" ht="30" x14ac:dyDescent="0.25">
      <c r="A3296" s="14" t="s">
        <v>1505</v>
      </c>
      <c r="B3296" s="14" t="s">
        <v>7745</v>
      </c>
      <c r="C3296" s="14" t="s">
        <v>7755</v>
      </c>
      <c r="D3296" s="16">
        <v>45698</v>
      </c>
      <c r="E3296" s="16">
        <v>45789</v>
      </c>
      <c r="F3296" s="14" t="s">
        <v>7752</v>
      </c>
      <c r="G3296" s="14">
        <v>46158766</v>
      </c>
      <c r="H3296" s="14" t="s">
        <v>7753</v>
      </c>
      <c r="I3296" s="15">
        <v>55.31</v>
      </c>
      <c r="J3296" s="77">
        <v>2</v>
      </c>
      <c r="K3296" s="92"/>
    </row>
    <row r="3297" spans="1:11" ht="20" x14ac:dyDescent="0.25">
      <c r="A3297" s="14" t="s">
        <v>1505</v>
      </c>
      <c r="B3297" s="14" t="s">
        <v>7745</v>
      </c>
      <c r="C3297" s="14" t="s">
        <v>7756</v>
      </c>
      <c r="D3297" s="16">
        <v>45734</v>
      </c>
      <c r="E3297" s="16">
        <v>45789</v>
      </c>
      <c r="F3297" s="14" t="s">
        <v>7757</v>
      </c>
      <c r="G3297" s="14">
        <v>44156979</v>
      </c>
      <c r="H3297" s="14" t="s">
        <v>7758</v>
      </c>
      <c r="I3297" s="15">
        <v>111.6</v>
      </c>
      <c r="J3297" s="77">
        <v>2</v>
      </c>
      <c r="K3297" s="92"/>
    </row>
    <row r="3298" spans="1:11" ht="20" x14ac:dyDescent="0.25">
      <c r="A3298" s="14" t="s">
        <v>1505</v>
      </c>
      <c r="B3298" s="14" t="s">
        <v>7745</v>
      </c>
      <c r="C3298" s="14" t="s">
        <v>7759</v>
      </c>
      <c r="D3298" s="16">
        <v>45748</v>
      </c>
      <c r="E3298" s="16">
        <v>45789</v>
      </c>
      <c r="F3298" s="14" t="s">
        <v>7760</v>
      </c>
      <c r="G3298" s="14">
        <v>36563323</v>
      </c>
      <c r="H3298" s="14" t="s">
        <v>7761</v>
      </c>
      <c r="I3298" s="15">
        <v>10.99</v>
      </c>
      <c r="J3298" s="77">
        <v>2</v>
      </c>
      <c r="K3298" s="92"/>
    </row>
    <row r="3299" spans="1:11" ht="30" x14ac:dyDescent="0.25">
      <c r="A3299" s="14" t="s">
        <v>1505</v>
      </c>
      <c r="B3299" s="14" t="s">
        <v>7745</v>
      </c>
      <c r="C3299" s="14" t="s">
        <v>7762</v>
      </c>
      <c r="D3299" s="16">
        <v>45750</v>
      </c>
      <c r="E3299" s="16">
        <v>45789</v>
      </c>
      <c r="F3299" s="14" t="s">
        <v>7763</v>
      </c>
      <c r="G3299" s="14">
        <v>48051586</v>
      </c>
      <c r="H3299" s="14" t="s">
        <v>7764</v>
      </c>
      <c r="I3299" s="15">
        <v>40.03</v>
      </c>
      <c r="J3299" s="77">
        <v>2</v>
      </c>
      <c r="K3299" s="92"/>
    </row>
    <row r="3300" spans="1:11" ht="30" x14ac:dyDescent="0.25">
      <c r="A3300" s="14" t="s">
        <v>1505</v>
      </c>
      <c r="B3300" s="14" t="s">
        <v>7745</v>
      </c>
      <c r="C3300" s="14" t="s">
        <v>7765</v>
      </c>
      <c r="D3300" s="16">
        <v>45772</v>
      </c>
      <c r="E3300" s="16">
        <v>45789</v>
      </c>
      <c r="F3300" s="14" t="s">
        <v>7766</v>
      </c>
      <c r="G3300" s="14">
        <v>44553447</v>
      </c>
      <c r="H3300" s="14" t="s">
        <v>7767</v>
      </c>
      <c r="I3300" s="15">
        <v>76.2</v>
      </c>
      <c r="J3300" s="77">
        <v>2</v>
      </c>
      <c r="K3300" s="92"/>
    </row>
    <row r="3301" spans="1:11" ht="30" x14ac:dyDescent="0.25">
      <c r="A3301" s="14" t="s">
        <v>1505</v>
      </c>
      <c r="B3301" s="14"/>
      <c r="C3301" s="14"/>
      <c r="D3301" s="16"/>
      <c r="E3301" s="16"/>
      <c r="F3301" s="14" t="s">
        <v>7568</v>
      </c>
      <c r="G3301" s="14" t="s">
        <v>5678</v>
      </c>
      <c r="H3301" s="14" t="s">
        <v>5679</v>
      </c>
      <c r="I3301" s="15"/>
      <c r="J3301" s="77">
        <v>2</v>
      </c>
      <c r="K3301" s="92"/>
    </row>
    <row r="3302" spans="1:11" ht="20" x14ac:dyDescent="0.25">
      <c r="A3302" s="14" t="s">
        <v>1505</v>
      </c>
      <c r="B3302" s="14" t="s">
        <v>7768</v>
      </c>
      <c r="C3302" s="14" t="s">
        <v>7769</v>
      </c>
      <c r="D3302" s="16">
        <v>45665</v>
      </c>
      <c r="E3302" s="16">
        <v>45723</v>
      </c>
      <c r="F3302" s="14" t="s">
        <v>7770</v>
      </c>
      <c r="G3302" s="14">
        <v>7010469498</v>
      </c>
      <c r="H3302" s="14" t="s">
        <v>7771</v>
      </c>
      <c r="I3302" s="15">
        <v>298.8</v>
      </c>
      <c r="J3302" s="77">
        <v>2</v>
      </c>
      <c r="K3302" s="92"/>
    </row>
    <row r="3303" spans="1:11" ht="20" x14ac:dyDescent="0.25">
      <c r="A3303" s="14" t="s">
        <v>1505</v>
      </c>
      <c r="B3303" s="14" t="s">
        <v>7768</v>
      </c>
      <c r="C3303" s="14" t="s">
        <v>7772</v>
      </c>
      <c r="D3303" s="16">
        <v>45713</v>
      </c>
      <c r="E3303" s="16">
        <v>45723</v>
      </c>
      <c r="F3303" s="14" t="s">
        <v>7773</v>
      </c>
      <c r="G3303" s="14">
        <v>36740624</v>
      </c>
      <c r="H3303" s="14" t="s">
        <v>7774</v>
      </c>
      <c r="I3303" s="15">
        <v>201.2</v>
      </c>
      <c r="J3303" s="77">
        <v>2</v>
      </c>
      <c r="K3303" s="92"/>
    </row>
    <row r="3304" spans="1:11" ht="20" x14ac:dyDescent="0.25">
      <c r="A3304" s="14" t="s">
        <v>1505</v>
      </c>
      <c r="B3304" s="14" t="s">
        <v>7768</v>
      </c>
      <c r="C3304" s="14" t="s">
        <v>7772</v>
      </c>
      <c r="D3304" s="16">
        <v>45713</v>
      </c>
      <c r="E3304" s="16">
        <v>45832</v>
      </c>
      <c r="F3304" s="14" t="s">
        <v>7773</v>
      </c>
      <c r="G3304" s="14">
        <v>36740624</v>
      </c>
      <c r="H3304" s="14" t="s">
        <v>7774</v>
      </c>
      <c r="I3304" s="15">
        <v>126.8</v>
      </c>
      <c r="J3304" s="77">
        <v>2</v>
      </c>
      <c r="K3304" s="92"/>
    </row>
    <row r="3305" spans="1:11" ht="20" x14ac:dyDescent="0.25">
      <c r="A3305" s="14" t="s">
        <v>1505</v>
      </c>
      <c r="B3305" s="14" t="s">
        <v>7768</v>
      </c>
      <c r="C3305" s="14" t="s">
        <v>4436</v>
      </c>
      <c r="D3305" s="16">
        <v>45720</v>
      </c>
      <c r="E3305" s="16">
        <v>45832</v>
      </c>
      <c r="F3305" s="14" t="s">
        <v>7775</v>
      </c>
      <c r="G3305" s="14">
        <v>55437770</v>
      </c>
      <c r="H3305" s="14" t="s">
        <v>7776</v>
      </c>
      <c r="I3305" s="15">
        <v>103</v>
      </c>
      <c r="J3305" s="77">
        <v>2</v>
      </c>
      <c r="K3305" s="92"/>
    </row>
    <row r="3306" spans="1:11" ht="20" x14ac:dyDescent="0.25">
      <c r="A3306" s="14" t="s">
        <v>1505</v>
      </c>
      <c r="B3306" s="14" t="s">
        <v>7768</v>
      </c>
      <c r="C3306" s="14" t="s">
        <v>5682</v>
      </c>
      <c r="D3306" s="16">
        <v>45720</v>
      </c>
      <c r="E3306" s="16">
        <v>45832</v>
      </c>
      <c r="F3306" s="14" t="s">
        <v>7777</v>
      </c>
      <c r="G3306" s="14">
        <v>42188245</v>
      </c>
      <c r="H3306" s="14" t="s">
        <v>6946</v>
      </c>
      <c r="I3306" s="15">
        <v>105</v>
      </c>
      <c r="J3306" s="77">
        <v>2</v>
      </c>
      <c r="K3306" s="92"/>
    </row>
    <row r="3307" spans="1:11" ht="20" x14ac:dyDescent="0.25">
      <c r="A3307" s="14" t="s">
        <v>1505</v>
      </c>
      <c r="B3307" s="14" t="s">
        <v>7768</v>
      </c>
      <c r="C3307" s="14" t="s">
        <v>5682</v>
      </c>
      <c r="D3307" s="16">
        <v>45727</v>
      </c>
      <c r="E3307" s="16">
        <v>45832</v>
      </c>
      <c r="F3307" s="14" t="s">
        <v>7778</v>
      </c>
      <c r="G3307" s="14">
        <v>0</v>
      </c>
      <c r="H3307" s="14" t="s">
        <v>7779</v>
      </c>
      <c r="I3307" s="15">
        <v>105</v>
      </c>
      <c r="J3307" s="77">
        <v>2</v>
      </c>
      <c r="K3307" s="92"/>
    </row>
    <row r="3308" spans="1:11" ht="20" x14ac:dyDescent="0.25">
      <c r="A3308" s="14" t="s">
        <v>1505</v>
      </c>
      <c r="B3308" s="14" t="s">
        <v>7768</v>
      </c>
      <c r="C3308" s="14" t="s">
        <v>7780</v>
      </c>
      <c r="D3308" s="16">
        <v>45741</v>
      </c>
      <c r="E3308" s="16">
        <v>45832</v>
      </c>
      <c r="F3308" s="14" t="s">
        <v>7781</v>
      </c>
      <c r="G3308" s="14">
        <v>44538707</v>
      </c>
      <c r="H3308" s="14" t="s">
        <v>7782</v>
      </c>
      <c r="I3308" s="15">
        <v>60.2</v>
      </c>
      <c r="J3308" s="77">
        <v>2</v>
      </c>
      <c r="K3308" s="92"/>
    </row>
    <row r="3309" spans="1:11" ht="20" x14ac:dyDescent="0.25">
      <c r="A3309" s="14" t="s">
        <v>1505</v>
      </c>
      <c r="B3309" s="14"/>
      <c r="C3309" s="14"/>
      <c r="D3309" s="16"/>
      <c r="E3309" s="16"/>
      <c r="F3309" s="14" t="s">
        <v>7672</v>
      </c>
      <c r="G3309" s="14" t="s">
        <v>7783</v>
      </c>
      <c r="H3309" s="14" t="s">
        <v>7784</v>
      </c>
      <c r="I3309" s="15"/>
      <c r="J3309" s="77">
        <v>2</v>
      </c>
      <c r="K3309" s="92"/>
    </row>
    <row r="3310" spans="1:11" ht="12.5" x14ac:dyDescent="0.25">
      <c r="A3310" s="14" t="s">
        <v>1505</v>
      </c>
      <c r="B3310" s="14" t="s">
        <v>7785</v>
      </c>
      <c r="C3310" s="14" t="s">
        <v>7786</v>
      </c>
      <c r="D3310" s="16">
        <v>45669</v>
      </c>
      <c r="E3310" s="16">
        <v>45716</v>
      </c>
      <c r="F3310" s="14" t="s">
        <v>7787</v>
      </c>
      <c r="G3310" s="14">
        <v>44538707</v>
      </c>
      <c r="H3310" s="14" t="s">
        <v>7788</v>
      </c>
      <c r="I3310" s="15">
        <v>15</v>
      </c>
      <c r="J3310" s="77">
        <v>2</v>
      </c>
      <c r="K3310" s="92"/>
    </row>
    <row r="3311" spans="1:11" ht="12.5" x14ac:dyDescent="0.25">
      <c r="A3311" s="14" t="s">
        <v>1505</v>
      </c>
      <c r="B3311" s="14" t="s">
        <v>7785</v>
      </c>
      <c r="C3311" s="14" t="s">
        <v>3443</v>
      </c>
      <c r="D3311" s="16">
        <v>45670</v>
      </c>
      <c r="E3311" s="16">
        <v>45716</v>
      </c>
      <c r="F3311" s="14" t="s">
        <v>7789</v>
      </c>
      <c r="G3311" s="14">
        <v>56206615</v>
      </c>
      <c r="H3311" s="14" t="s">
        <v>7790</v>
      </c>
      <c r="I3311" s="15">
        <v>250</v>
      </c>
      <c r="J3311" s="77">
        <v>2</v>
      </c>
      <c r="K3311" s="92"/>
    </row>
    <row r="3312" spans="1:11" ht="12.5" x14ac:dyDescent="0.25">
      <c r="A3312" s="14" t="s">
        <v>1505</v>
      </c>
      <c r="B3312" s="14" t="s">
        <v>7785</v>
      </c>
      <c r="C3312" s="14" t="s">
        <v>7791</v>
      </c>
      <c r="D3312" s="16">
        <v>45671</v>
      </c>
      <c r="E3312" s="16">
        <v>45716</v>
      </c>
      <c r="F3312" s="14" t="s">
        <v>7792</v>
      </c>
      <c r="G3312" s="14">
        <v>52833861</v>
      </c>
      <c r="H3312" s="14" t="s">
        <v>7793</v>
      </c>
      <c r="I3312" s="15">
        <v>42</v>
      </c>
      <c r="J3312" s="77">
        <v>2</v>
      </c>
      <c r="K3312" s="92"/>
    </row>
    <row r="3313" spans="1:11" ht="12.5" x14ac:dyDescent="0.25">
      <c r="A3313" s="14" t="s">
        <v>1505</v>
      </c>
      <c r="B3313" s="14" t="s">
        <v>7785</v>
      </c>
      <c r="C3313" s="14" t="s">
        <v>7794</v>
      </c>
      <c r="D3313" s="16">
        <v>45680</v>
      </c>
      <c r="E3313" s="16">
        <v>45716</v>
      </c>
      <c r="F3313" s="14" t="s">
        <v>7795</v>
      </c>
      <c r="G3313" s="14">
        <v>44538707</v>
      </c>
      <c r="H3313" s="14" t="s">
        <v>7788</v>
      </c>
      <c r="I3313" s="15">
        <v>100</v>
      </c>
      <c r="J3313" s="77">
        <v>2</v>
      </c>
      <c r="K3313" s="92"/>
    </row>
    <row r="3314" spans="1:11" ht="12.5" x14ac:dyDescent="0.25">
      <c r="A3314" s="14" t="s">
        <v>1505</v>
      </c>
      <c r="B3314" s="14" t="s">
        <v>7785</v>
      </c>
      <c r="C3314" s="14" t="s">
        <v>7796</v>
      </c>
      <c r="D3314" s="16">
        <v>45682</v>
      </c>
      <c r="E3314" s="16">
        <v>45716</v>
      </c>
      <c r="F3314" s="14" t="s">
        <v>7797</v>
      </c>
      <c r="G3314" s="14">
        <v>14222990</v>
      </c>
      <c r="H3314" s="14" t="s">
        <v>7463</v>
      </c>
      <c r="I3314" s="15">
        <v>25</v>
      </c>
      <c r="J3314" s="77">
        <v>2</v>
      </c>
      <c r="K3314" s="92"/>
    </row>
    <row r="3315" spans="1:11" ht="20" x14ac:dyDescent="0.25">
      <c r="A3315" s="14" t="s">
        <v>1505</v>
      </c>
      <c r="B3315" s="14" t="s">
        <v>7785</v>
      </c>
      <c r="C3315" s="14" t="s">
        <v>7798</v>
      </c>
      <c r="D3315" s="16">
        <v>45685</v>
      </c>
      <c r="E3315" s="16">
        <v>45716</v>
      </c>
      <c r="F3315" s="14" t="s">
        <v>7799</v>
      </c>
      <c r="G3315" s="14">
        <v>55116868</v>
      </c>
      <c r="H3315" s="14" t="s">
        <v>7800</v>
      </c>
      <c r="I3315" s="15">
        <v>68</v>
      </c>
      <c r="J3315" s="77">
        <v>2</v>
      </c>
      <c r="K3315" s="92"/>
    </row>
    <row r="3316" spans="1:11" ht="20" x14ac:dyDescent="0.25">
      <c r="A3316" s="14" t="s">
        <v>1505</v>
      </c>
      <c r="B3316" s="14" t="s">
        <v>7785</v>
      </c>
      <c r="C3316" s="14" t="s">
        <v>7798</v>
      </c>
      <c r="D3316" s="16">
        <v>45685</v>
      </c>
      <c r="E3316" s="16">
        <v>45784</v>
      </c>
      <c r="F3316" s="14" t="s">
        <v>7799</v>
      </c>
      <c r="G3316" s="14">
        <v>55116868</v>
      </c>
      <c r="H3316" s="14" t="s">
        <v>7800</v>
      </c>
      <c r="I3316" s="15">
        <v>82</v>
      </c>
      <c r="J3316" s="77">
        <v>2</v>
      </c>
      <c r="K3316" s="92"/>
    </row>
    <row r="3317" spans="1:11" ht="12.5" x14ac:dyDescent="0.25">
      <c r="A3317" s="14" t="s">
        <v>1505</v>
      </c>
      <c r="B3317" s="14" t="s">
        <v>7785</v>
      </c>
      <c r="C3317" s="14" t="s">
        <v>7801</v>
      </c>
      <c r="D3317" s="16">
        <v>45695</v>
      </c>
      <c r="E3317" s="16">
        <v>45784</v>
      </c>
      <c r="F3317" s="14" t="s">
        <v>7802</v>
      </c>
      <c r="G3317" s="14">
        <v>30797047</v>
      </c>
      <c r="H3317" s="14" t="s">
        <v>7803</v>
      </c>
      <c r="I3317" s="15">
        <v>30</v>
      </c>
      <c r="J3317" s="77">
        <v>2</v>
      </c>
      <c r="K3317" s="92"/>
    </row>
    <row r="3318" spans="1:11" ht="20" x14ac:dyDescent="0.25">
      <c r="A3318" s="14" t="s">
        <v>1505</v>
      </c>
      <c r="B3318" s="14" t="s">
        <v>7785</v>
      </c>
      <c r="C3318" s="14" t="s">
        <v>7798</v>
      </c>
      <c r="D3318" s="16">
        <v>45698</v>
      </c>
      <c r="E3318" s="16">
        <v>45784</v>
      </c>
      <c r="F3318" s="14" t="s">
        <v>7799</v>
      </c>
      <c r="G3318" s="14">
        <v>55116868</v>
      </c>
      <c r="H3318" s="14" t="s">
        <v>7800</v>
      </c>
      <c r="I3318" s="15">
        <v>140</v>
      </c>
      <c r="J3318" s="77">
        <v>2</v>
      </c>
      <c r="K3318" s="92"/>
    </row>
    <row r="3319" spans="1:11" ht="12.5" x14ac:dyDescent="0.25">
      <c r="A3319" s="14" t="s">
        <v>1505</v>
      </c>
      <c r="B3319" s="14" t="s">
        <v>7785</v>
      </c>
      <c r="C3319" s="14" t="s">
        <v>3451</v>
      </c>
      <c r="D3319" s="16">
        <v>45701</v>
      </c>
      <c r="E3319" s="16">
        <v>45784</v>
      </c>
      <c r="F3319" s="14" t="s">
        <v>7804</v>
      </c>
      <c r="G3319" s="14">
        <v>56206615</v>
      </c>
      <c r="H3319" s="14" t="s">
        <v>7790</v>
      </c>
      <c r="I3319" s="15">
        <v>248</v>
      </c>
      <c r="J3319" s="77">
        <v>2</v>
      </c>
      <c r="K3319" s="92"/>
    </row>
    <row r="3320" spans="1:11" ht="30" x14ac:dyDescent="0.25">
      <c r="A3320" s="14" t="s">
        <v>1505</v>
      </c>
      <c r="B3320" s="14"/>
      <c r="C3320" s="14"/>
      <c r="D3320" s="16"/>
      <c r="E3320" s="16"/>
      <c r="F3320" s="14" t="s">
        <v>7568</v>
      </c>
      <c r="G3320" s="14" t="s">
        <v>7805</v>
      </c>
      <c r="H3320" s="14" t="s">
        <v>7806</v>
      </c>
      <c r="I3320" s="15"/>
      <c r="J3320" s="77">
        <v>2</v>
      </c>
      <c r="K3320" s="92"/>
    </row>
    <row r="3321" spans="1:11" ht="12.5" x14ac:dyDescent="0.25">
      <c r="A3321" s="14" t="s">
        <v>1505</v>
      </c>
      <c r="B3321" s="14" t="s">
        <v>7807</v>
      </c>
      <c r="C3321" s="14" t="s">
        <v>7808</v>
      </c>
      <c r="D3321" s="16">
        <v>45659</v>
      </c>
      <c r="E3321" s="16">
        <v>45729</v>
      </c>
      <c r="F3321" s="14" t="s">
        <v>7809</v>
      </c>
      <c r="G3321" s="14">
        <v>35793783</v>
      </c>
      <c r="H3321" s="14" t="s">
        <v>7332</v>
      </c>
      <c r="I3321" s="15">
        <v>14</v>
      </c>
      <c r="J3321" s="77">
        <v>2</v>
      </c>
      <c r="K3321" s="92"/>
    </row>
    <row r="3322" spans="1:11" ht="20" x14ac:dyDescent="0.25">
      <c r="A3322" s="14" t="s">
        <v>1505</v>
      </c>
      <c r="B3322" s="14" t="s">
        <v>7807</v>
      </c>
      <c r="C3322" s="14" t="s">
        <v>7810</v>
      </c>
      <c r="D3322" s="16">
        <v>45658</v>
      </c>
      <c r="E3322" s="16">
        <v>45729</v>
      </c>
      <c r="F3322" s="14" t="s">
        <v>7811</v>
      </c>
      <c r="G3322" s="14">
        <v>7010469498</v>
      </c>
      <c r="H3322" s="14" t="s">
        <v>7812</v>
      </c>
      <c r="I3322" s="15">
        <v>74.2</v>
      </c>
      <c r="J3322" s="77">
        <v>2</v>
      </c>
      <c r="K3322" s="92"/>
    </row>
    <row r="3323" spans="1:11" ht="12.5" x14ac:dyDescent="0.25">
      <c r="A3323" s="14" t="s">
        <v>1505</v>
      </c>
      <c r="B3323" s="14" t="s">
        <v>7807</v>
      </c>
      <c r="C3323" s="14" t="s">
        <v>7813</v>
      </c>
      <c r="D3323" s="16">
        <v>45660</v>
      </c>
      <c r="E3323" s="16">
        <v>45729</v>
      </c>
      <c r="F3323" s="14" t="s">
        <v>7814</v>
      </c>
      <c r="G3323" s="14">
        <v>36661856</v>
      </c>
      <c r="H3323" s="14" t="s">
        <v>7596</v>
      </c>
      <c r="I3323" s="15">
        <v>44.06</v>
      </c>
      <c r="J3323" s="77">
        <v>2</v>
      </c>
      <c r="K3323" s="92"/>
    </row>
    <row r="3324" spans="1:11" ht="20" x14ac:dyDescent="0.25">
      <c r="A3324" s="14" t="s">
        <v>1505</v>
      </c>
      <c r="B3324" s="14" t="s">
        <v>7807</v>
      </c>
      <c r="C3324" s="14" t="s">
        <v>7815</v>
      </c>
      <c r="D3324" s="16">
        <v>45661</v>
      </c>
      <c r="E3324" s="16">
        <v>45729</v>
      </c>
      <c r="F3324" s="14" t="s">
        <v>7816</v>
      </c>
      <c r="G3324" s="14">
        <v>45620407</v>
      </c>
      <c r="H3324" s="14" t="s">
        <v>7817</v>
      </c>
      <c r="I3324" s="15">
        <v>100</v>
      </c>
      <c r="J3324" s="77">
        <v>2</v>
      </c>
      <c r="K3324" s="92"/>
    </row>
    <row r="3325" spans="1:11" ht="20" x14ac:dyDescent="0.25">
      <c r="A3325" s="14" t="s">
        <v>1505</v>
      </c>
      <c r="B3325" s="14" t="s">
        <v>7807</v>
      </c>
      <c r="C3325" s="14" t="s">
        <v>7818</v>
      </c>
      <c r="D3325" s="16">
        <v>45664</v>
      </c>
      <c r="E3325" s="16">
        <v>45729</v>
      </c>
      <c r="F3325" s="14" t="s">
        <v>7819</v>
      </c>
      <c r="G3325" s="14">
        <v>664405</v>
      </c>
      <c r="H3325" s="14" t="s">
        <v>7820</v>
      </c>
      <c r="I3325" s="15">
        <v>66.290000000000006</v>
      </c>
      <c r="J3325" s="77">
        <v>2</v>
      </c>
      <c r="K3325" s="92"/>
    </row>
    <row r="3326" spans="1:11" ht="20" x14ac:dyDescent="0.25">
      <c r="A3326" s="14" t="s">
        <v>1505</v>
      </c>
      <c r="B3326" s="14" t="s">
        <v>7807</v>
      </c>
      <c r="C3326" s="14" t="s">
        <v>7821</v>
      </c>
      <c r="D3326" s="16">
        <v>45669</v>
      </c>
      <c r="E3326" s="16">
        <v>45729</v>
      </c>
      <c r="F3326" s="14" t="s">
        <v>7660</v>
      </c>
      <c r="G3326" s="14">
        <v>35739738</v>
      </c>
      <c r="H3326" s="14" t="s">
        <v>7822</v>
      </c>
      <c r="I3326" s="15">
        <v>51.3</v>
      </c>
      <c r="J3326" s="77">
        <v>2</v>
      </c>
      <c r="K3326" s="92"/>
    </row>
    <row r="3327" spans="1:11" ht="20" x14ac:dyDescent="0.25">
      <c r="A3327" s="14" t="s">
        <v>1505</v>
      </c>
      <c r="B3327" s="14" t="s">
        <v>7807</v>
      </c>
      <c r="C3327" s="14" t="s">
        <v>7823</v>
      </c>
      <c r="D3327" s="16">
        <v>45674</v>
      </c>
      <c r="E3327" s="16">
        <v>45729</v>
      </c>
      <c r="F3327" s="14" t="s">
        <v>7824</v>
      </c>
      <c r="G3327" s="14">
        <v>50809091</v>
      </c>
      <c r="H3327" s="14" t="s">
        <v>7825</v>
      </c>
      <c r="I3327" s="15">
        <v>77.040000000000006</v>
      </c>
      <c r="J3327" s="77">
        <v>2</v>
      </c>
      <c r="K3327" s="92"/>
    </row>
    <row r="3328" spans="1:11" ht="20" x14ac:dyDescent="0.25">
      <c r="A3328" s="14" t="s">
        <v>1505</v>
      </c>
      <c r="B3328" s="14" t="s">
        <v>7807</v>
      </c>
      <c r="C3328" s="14" t="s">
        <v>7826</v>
      </c>
      <c r="D3328" s="16">
        <v>45686</v>
      </c>
      <c r="E3328" s="16">
        <v>45729</v>
      </c>
      <c r="F3328" s="14" t="s">
        <v>7827</v>
      </c>
      <c r="G3328" s="14">
        <v>29389593</v>
      </c>
      <c r="H3328" s="14" t="s">
        <v>7828</v>
      </c>
      <c r="I3328" s="15">
        <v>73.11</v>
      </c>
      <c r="J3328" s="77">
        <v>2</v>
      </c>
      <c r="K3328" s="92"/>
    </row>
    <row r="3329" spans="1:11" ht="20" x14ac:dyDescent="0.25">
      <c r="A3329" s="14" t="s">
        <v>1505</v>
      </c>
      <c r="B3329" s="14" t="s">
        <v>7807</v>
      </c>
      <c r="C3329" s="14" t="s">
        <v>7826</v>
      </c>
      <c r="D3329" s="16">
        <v>45686</v>
      </c>
      <c r="E3329" s="16">
        <v>45813</v>
      </c>
      <c r="F3329" s="14" t="s">
        <v>7827</v>
      </c>
      <c r="G3329" s="14">
        <v>29389593</v>
      </c>
      <c r="H3329" s="14" t="s">
        <v>7828</v>
      </c>
      <c r="I3329" s="15">
        <v>262.08999999999997</v>
      </c>
      <c r="J3329" s="77">
        <v>2</v>
      </c>
      <c r="K3329" s="92"/>
    </row>
    <row r="3330" spans="1:11" ht="20" x14ac:dyDescent="0.25">
      <c r="A3330" s="14" t="s">
        <v>1505</v>
      </c>
      <c r="B3330" s="14" t="s">
        <v>7807</v>
      </c>
      <c r="C3330" s="14" t="s">
        <v>7829</v>
      </c>
      <c r="D3330" s="16">
        <v>45718</v>
      </c>
      <c r="E3330" s="16">
        <v>45813</v>
      </c>
      <c r="F3330" s="14" t="s">
        <v>7830</v>
      </c>
      <c r="G3330" s="14">
        <v>42188245</v>
      </c>
      <c r="H3330" s="14" t="s">
        <v>6946</v>
      </c>
      <c r="I3330" s="15">
        <v>80</v>
      </c>
      <c r="J3330" s="77">
        <v>2</v>
      </c>
      <c r="K3330" s="92"/>
    </row>
    <row r="3331" spans="1:11" ht="20" x14ac:dyDescent="0.25">
      <c r="A3331" s="14" t="s">
        <v>1505</v>
      </c>
      <c r="B3331" s="14" t="s">
        <v>7807</v>
      </c>
      <c r="C3331" s="14" t="s">
        <v>7831</v>
      </c>
      <c r="D3331" s="16">
        <v>45730</v>
      </c>
      <c r="E3331" s="16">
        <v>45813</v>
      </c>
      <c r="F3331" s="14" t="s">
        <v>7832</v>
      </c>
      <c r="G3331" s="14">
        <v>664005</v>
      </c>
      <c r="H3331" s="14" t="s">
        <v>7820</v>
      </c>
      <c r="I3331" s="15">
        <v>80.84</v>
      </c>
      <c r="J3331" s="77">
        <v>2</v>
      </c>
      <c r="K3331" s="92"/>
    </row>
    <row r="3332" spans="1:11" ht="12.5" x14ac:dyDescent="0.25">
      <c r="A3332" s="14" t="s">
        <v>1505</v>
      </c>
      <c r="B3332" s="14" t="s">
        <v>7807</v>
      </c>
      <c r="C3332" s="14" t="s">
        <v>7833</v>
      </c>
      <c r="D3332" s="16">
        <v>45732</v>
      </c>
      <c r="E3332" s="16">
        <v>45813</v>
      </c>
      <c r="F3332" s="14" t="s">
        <v>7834</v>
      </c>
      <c r="G3332" s="14">
        <v>44156979</v>
      </c>
      <c r="H3332" s="14" t="s">
        <v>5924</v>
      </c>
      <c r="I3332" s="15">
        <v>25.4</v>
      </c>
      <c r="J3332" s="77">
        <v>2</v>
      </c>
      <c r="K3332" s="92"/>
    </row>
    <row r="3333" spans="1:11" ht="12.5" x14ac:dyDescent="0.25">
      <c r="A3333" s="14" t="s">
        <v>1505</v>
      </c>
      <c r="B3333" s="14" t="s">
        <v>7807</v>
      </c>
      <c r="C3333" s="14" t="s">
        <v>7835</v>
      </c>
      <c r="D3333" s="16">
        <v>45740</v>
      </c>
      <c r="E3333" s="16">
        <v>45813</v>
      </c>
      <c r="F3333" s="14" t="s">
        <v>7836</v>
      </c>
      <c r="G3333" s="14">
        <v>44156979</v>
      </c>
      <c r="H3333" s="14" t="s">
        <v>5924</v>
      </c>
      <c r="I3333" s="15">
        <v>14.45</v>
      </c>
      <c r="J3333" s="77">
        <v>2</v>
      </c>
      <c r="K3333" s="92"/>
    </row>
    <row r="3334" spans="1:11" ht="20" x14ac:dyDescent="0.25">
      <c r="A3334" s="14" t="s">
        <v>1505</v>
      </c>
      <c r="B3334" s="14" t="s">
        <v>7807</v>
      </c>
      <c r="C3334" s="14" t="s">
        <v>7837</v>
      </c>
      <c r="D3334" s="16">
        <v>45761</v>
      </c>
      <c r="E3334" s="16">
        <v>45813</v>
      </c>
      <c r="F3334" s="14" t="s">
        <v>7838</v>
      </c>
      <c r="G3334" s="14">
        <v>38880397</v>
      </c>
      <c r="H3334" s="14" t="s">
        <v>3488</v>
      </c>
      <c r="I3334" s="15">
        <v>37.22</v>
      </c>
      <c r="J3334" s="77">
        <v>2</v>
      </c>
      <c r="K3334" s="92"/>
    </row>
    <row r="3335" spans="1:11" ht="30" x14ac:dyDescent="0.25">
      <c r="A3335" s="14" t="s">
        <v>1505</v>
      </c>
      <c r="B3335" s="14"/>
      <c r="C3335" s="14"/>
      <c r="D3335" s="16"/>
      <c r="E3335" s="16"/>
      <c r="F3335" s="14" t="s">
        <v>7568</v>
      </c>
      <c r="G3335" s="14" t="s">
        <v>7839</v>
      </c>
      <c r="H3335" s="14" t="s">
        <v>7840</v>
      </c>
      <c r="I3335" s="15"/>
      <c r="J3335" s="77">
        <v>2</v>
      </c>
      <c r="K3335" s="92"/>
    </row>
    <row r="3336" spans="1:11" ht="20" x14ac:dyDescent="0.25">
      <c r="A3336" s="14" t="s">
        <v>1505</v>
      </c>
      <c r="B3336" s="14" t="s">
        <v>7841</v>
      </c>
      <c r="C3336" s="14" t="s">
        <v>7842</v>
      </c>
      <c r="D3336" s="16">
        <v>45717</v>
      </c>
      <c r="E3336" s="16">
        <v>45796</v>
      </c>
      <c r="F3336" s="14" t="s">
        <v>7843</v>
      </c>
      <c r="G3336" s="14">
        <v>43957366</v>
      </c>
      <c r="H3336" s="14" t="s">
        <v>7844</v>
      </c>
      <c r="I3336" s="15">
        <v>156</v>
      </c>
      <c r="J3336" s="77">
        <v>2</v>
      </c>
      <c r="K3336" s="92"/>
    </row>
    <row r="3337" spans="1:11" ht="12.5" x14ac:dyDescent="0.25">
      <c r="A3337" s="14" t="s">
        <v>1505</v>
      </c>
      <c r="B3337" s="14" t="s">
        <v>7841</v>
      </c>
      <c r="C3337" s="14" t="s">
        <v>7845</v>
      </c>
      <c r="D3337" s="16">
        <v>45680</v>
      </c>
      <c r="E3337" s="16">
        <v>45796</v>
      </c>
      <c r="F3337" s="14" t="s">
        <v>7846</v>
      </c>
      <c r="G3337" s="14">
        <v>36746550</v>
      </c>
      <c r="H3337" s="14" t="s">
        <v>7847</v>
      </c>
      <c r="I3337" s="15">
        <v>310</v>
      </c>
      <c r="J3337" s="77">
        <v>2</v>
      </c>
      <c r="K3337" s="92"/>
    </row>
    <row r="3338" spans="1:11" ht="20" x14ac:dyDescent="0.25">
      <c r="A3338" s="14" t="s">
        <v>1505</v>
      </c>
      <c r="B3338" s="14" t="s">
        <v>7841</v>
      </c>
      <c r="C3338" s="14" t="s">
        <v>7848</v>
      </c>
      <c r="D3338" s="16">
        <v>45688</v>
      </c>
      <c r="E3338" s="16">
        <v>45796</v>
      </c>
      <c r="F3338" s="14" t="s">
        <v>7849</v>
      </c>
      <c r="G3338" s="14">
        <v>45956316</v>
      </c>
      <c r="H3338" s="14" t="s">
        <v>7850</v>
      </c>
      <c r="I3338" s="15">
        <v>230.66</v>
      </c>
      <c r="J3338" s="77">
        <v>2</v>
      </c>
      <c r="K3338" s="92"/>
    </row>
    <row r="3339" spans="1:11" ht="12.5" x14ac:dyDescent="0.25">
      <c r="A3339" s="14" t="s">
        <v>1505</v>
      </c>
      <c r="B3339" s="14" t="s">
        <v>7841</v>
      </c>
      <c r="C3339" s="14" t="s">
        <v>7851</v>
      </c>
      <c r="D3339" s="16">
        <v>45707</v>
      </c>
      <c r="E3339" s="16">
        <v>45796</v>
      </c>
      <c r="F3339" s="14" t="s">
        <v>7852</v>
      </c>
      <c r="G3339" s="14">
        <v>36746550</v>
      </c>
      <c r="H3339" s="14" t="s">
        <v>7847</v>
      </c>
      <c r="I3339" s="15">
        <v>51</v>
      </c>
      <c r="J3339" s="77">
        <v>2</v>
      </c>
      <c r="K3339" s="92"/>
    </row>
    <row r="3340" spans="1:11" ht="20" x14ac:dyDescent="0.25">
      <c r="A3340" s="14" t="s">
        <v>1505</v>
      </c>
      <c r="B3340" s="14" t="s">
        <v>7841</v>
      </c>
      <c r="C3340" s="14" t="s">
        <v>3579</v>
      </c>
      <c r="D3340" s="16">
        <v>45718</v>
      </c>
      <c r="E3340" s="16">
        <v>45796</v>
      </c>
      <c r="F3340" s="14" t="s">
        <v>7853</v>
      </c>
      <c r="G3340" s="14">
        <v>42188245</v>
      </c>
      <c r="H3340" s="14" t="s">
        <v>6946</v>
      </c>
      <c r="I3340" s="15">
        <v>105</v>
      </c>
      <c r="J3340" s="77">
        <v>2</v>
      </c>
      <c r="K3340" s="92"/>
    </row>
    <row r="3341" spans="1:11" ht="30" x14ac:dyDescent="0.25">
      <c r="A3341" s="14" t="s">
        <v>1505</v>
      </c>
      <c r="B3341" s="14"/>
      <c r="C3341" s="14"/>
      <c r="D3341" s="16"/>
      <c r="E3341" s="16"/>
      <c r="F3341" s="14" t="s">
        <v>7568</v>
      </c>
      <c r="G3341" s="14" t="s">
        <v>7854</v>
      </c>
      <c r="H3341" s="14" t="s">
        <v>7855</v>
      </c>
      <c r="I3341" s="15"/>
      <c r="J3341" s="77">
        <v>2</v>
      </c>
      <c r="K3341" s="92"/>
    </row>
    <row r="3342" spans="1:11" ht="20" x14ac:dyDescent="0.25">
      <c r="A3342" s="14" t="s">
        <v>1505</v>
      </c>
      <c r="B3342" s="14" t="s">
        <v>7856</v>
      </c>
      <c r="C3342" s="14" t="s">
        <v>7857</v>
      </c>
      <c r="D3342" s="16">
        <v>45666</v>
      </c>
      <c r="E3342" s="16">
        <v>45782</v>
      </c>
      <c r="F3342" s="14" t="s">
        <v>7858</v>
      </c>
      <c r="G3342" s="14">
        <v>43282938</v>
      </c>
      <c r="H3342" s="14" t="s">
        <v>7859</v>
      </c>
      <c r="I3342" s="15">
        <v>200</v>
      </c>
      <c r="J3342" s="77">
        <v>2</v>
      </c>
      <c r="K3342" s="92"/>
    </row>
    <row r="3343" spans="1:11" ht="20" x14ac:dyDescent="0.25">
      <c r="A3343" s="14" t="s">
        <v>1505</v>
      </c>
      <c r="B3343" s="14" t="s">
        <v>7856</v>
      </c>
      <c r="C3343" s="14" t="s">
        <v>7860</v>
      </c>
      <c r="D3343" s="16">
        <v>45697</v>
      </c>
      <c r="E3343" s="16">
        <v>45782</v>
      </c>
      <c r="F3343" s="14" t="s">
        <v>7861</v>
      </c>
      <c r="G3343" s="14">
        <v>43282938</v>
      </c>
      <c r="H3343" s="14" t="s">
        <v>7859</v>
      </c>
      <c r="I3343" s="15">
        <v>150</v>
      </c>
      <c r="J3343" s="77">
        <v>2</v>
      </c>
      <c r="K3343" s="92"/>
    </row>
    <row r="3344" spans="1:11" ht="20" x14ac:dyDescent="0.25">
      <c r="A3344" s="14" t="s">
        <v>1505</v>
      </c>
      <c r="B3344" s="14" t="s">
        <v>7856</v>
      </c>
      <c r="C3344" s="14" t="s">
        <v>7862</v>
      </c>
      <c r="D3344" s="16">
        <v>45728</v>
      </c>
      <c r="E3344" s="16">
        <v>45782</v>
      </c>
      <c r="F3344" s="14" t="s">
        <v>7863</v>
      </c>
      <c r="G3344" s="14">
        <v>43282938</v>
      </c>
      <c r="H3344" s="14" t="s">
        <v>7859</v>
      </c>
      <c r="I3344" s="15">
        <v>100</v>
      </c>
      <c r="J3344" s="77">
        <v>2</v>
      </c>
      <c r="K3344" s="92"/>
    </row>
    <row r="3345" spans="1:11" ht="20" x14ac:dyDescent="0.25">
      <c r="A3345" s="14" t="s">
        <v>1505</v>
      </c>
      <c r="B3345" s="14" t="s">
        <v>7856</v>
      </c>
      <c r="C3345" s="14" t="s">
        <v>7864</v>
      </c>
      <c r="D3345" s="16">
        <v>45743</v>
      </c>
      <c r="E3345" s="16">
        <v>45782</v>
      </c>
      <c r="F3345" s="14" t="s">
        <v>7865</v>
      </c>
      <c r="G3345" s="14">
        <v>43282938</v>
      </c>
      <c r="H3345" s="14" t="s">
        <v>7859</v>
      </c>
      <c r="I3345" s="15">
        <v>150</v>
      </c>
      <c r="J3345" s="77">
        <v>2</v>
      </c>
      <c r="K3345" s="92"/>
    </row>
    <row r="3346" spans="1:11" ht="12.5" x14ac:dyDescent="0.25">
      <c r="A3346" s="14" t="s">
        <v>1505</v>
      </c>
      <c r="B3346" s="14" t="s">
        <v>7856</v>
      </c>
      <c r="C3346" s="14" t="s">
        <v>7866</v>
      </c>
      <c r="D3346" s="16">
        <v>45675</v>
      </c>
      <c r="E3346" s="16">
        <v>45782</v>
      </c>
      <c r="F3346" s="14" t="s">
        <v>7867</v>
      </c>
      <c r="G3346" s="14">
        <v>46008706</v>
      </c>
      <c r="H3346" s="14" t="s">
        <v>7868</v>
      </c>
      <c r="I3346" s="15">
        <v>238.83</v>
      </c>
      <c r="J3346" s="77">
        <v>2</v>
      </c>
      <c r="K3346" s="92"/>
    </row>
    <row r="3347" spans="1:11" ht="12.5" x14ac:dyDescent="0.25">
      <c r="A3347" s="14" t="s">
        <v>1505</v>
      </c>
      <c r="B3347" s="14" t="s">
        <v>7856</v>
      </c>
      <c r="C3347" s="14" t="s">
        <v>7869</v>
      </c>
      <c r="D3347" s="16">
        <v>45728</v>
      </c>
      <c r="E3347" s="16">
        <v>45782</v>
      </c>
      <c r="F3347" s="14" t="s">
        <v>7867</v>
      </c>
      <c r="G3347" s="14">
        <v>46008706</v>
      </c>
      <c r="H3347" s="14" t="s">
        <v>7868</v>
      </c>
      <c r="I3347" s="15">
        <v>161.16999999999999</v>
      </c>
      <c r="J3347" s="77">
        <v>2</v>
      </c>
      <c r="K3347" s="92"/>
    </row>
    <row r="3348" spans="1:11" ht="20" x14ac:dyDescent="0.25">
      <c r="A3348" s="14" t="s">
        <v>1505</v>
      </c>
      <c r="B3348" s="14"/>
      <c r="C3348" s="14"/>
      <c r="D3348" s="16"/>
      <c r="E3348" s="16"/>
      <c r="F3348" s="14" t="s">
        <v>7672</v>
      </c>
      <c r="G3348" s="14" t="s">
        <v>7870</v>
      </c>
      <c r="H3348" s="14" t="s">
        <v>7871</v>
      </c>
      <c r="I3348" s="15"/>
      <c r="J3348" s="77">
        <v>2</v>
      </c>
      <c r="K3348" s="92"/>
    </row>
    <row r="3349" spans="1:11" ht="20" x14ac:dyDescent="0.25">
      <c r="A3349" s="14" t="s">
        <v>1505</v>
      </c>
      <c r="B3349" s="14" t="s">
        <v>7872</v>
      </c>
      <c r="C3349" s="14" t="s">
        <v>7873</v>
      </c>
      <c r="D3349" s="16">
        <v>45659</v>
      </c>
      <c r="E3349" s="16">
        <v>45700</v>
      </c>
      <c r="F3349" s="14" t="s">
        <v>7874</v>
      </c>
      <c r="G3349" s="14">
        <v>31744109</v>
      </c>
      <c r="H3349" s="14" t="s">
        <v>4827</v>
      </c>
      <c r="I3349" s="15">
        <v>320</v>
      </c>
      <c r="J3349" s="77">
        <v>2</v>
      </c>
      <c r="K3349" s="92"/>
    </row>
    <row r="3350" spans="1:11" ht="20" x14ac:dyDescent="0.25">
      <c r="A3350" s="14" t="s">
        <v>1505</v>
      </c>
      <c r="B3350" s="14" t="s">
        <v>7872</v>
      </c>
      <c r="C3350" s="14" t="s">
        <v>7875</v>
      </c>
      <c r="D3350" s="16">
        <v>45659</v>
      </c>
      <c r="E3350" s="16">
        <v>45700</v>
      </c>
      <c r="F3350" s="14" t="s">
        <v>7874</v>
      </c>
      <c r="G3350" s="14">
        <v>31744109</v>
      </c>
      <c r="H3350" s="14" t="s">
        <v>4827</v>
      </c>
      <c r="I3350" s="15">
        <v>180</v>
      </c>
      <c r="J3350" s="77">
        <v>2</v>
      </c>
      <c r="K3350" s="92"/>
    </row>
    <row r="3351" spans="1:11" ht="20" x14ac:dyDescent="0.25">
      <c r="A3351" s="14" t="s">
        <v>1505</v>
      </c>
      <c r="B3351" s="14" t="s">
        <v>7872</v>
      </c>
      <c r="C3351" s="14" t="s">
        <v>7875</v>
      </c>
      <c r="D3351" s="16">
        <v>45659</v>
      </c>
      <c r="E3351" s="16">
        <v>45818</v>
      </c>
      <c r="F3351" s="14" t="s">
        <v>7874</v>
      </c>
      <c r="G3351" s="14">
        <v>31744109</v>
      </c>
      <c r="H3351" s="14" t="s">
        <v>4827</v>
      </c>
      <c r="I3351" s="15">
        <v>140</v>
      </c>
      <c r="J3351" s="77">
        <v>2</v>
      </c>
      <c r="K3351" s="92"/>
    </row>
    <row r="3352" spans="1:11" ht="20" x14ac:dyDescent="0.25">
      <c r="A3352" s="14" t="s">
        <v>1505</v>
      </c>
      <c r="B3352" s="14" t="s">
        <v>7872</v>
      </c>
      <c r="C3352" s="14" t="s">
        <v>3619</v>
      </c>
      <c r="D3352" s="16">
        <v>45696</v>
      </c>
      <c r="E3352" s="16">
        <v>45818</v>
      </c>
      <c r="F3352" s="14" t="s">
        <v>7876</v>
      </c>
      <c r="G3352" s="14">
        <v>37951343</v>
      </c>
      <c r="H3352" s="14" t="s">
        <v>6805</v>
      </c>
      <c r="I3352" s="15">
        <v>30</v>
      </c>
      <c r="J3352" s="77">
        <v>2</v>
      </c>
      <c r="K3352" s="92"/>
    </row>
    <row r="3353" spans="1:11" ht="50" x14ac:dyDescent="0.25">
      <c r="A3353" s="14" t="s">
        <v>1505</v>
      </c>
      <c r="B3353" s="14" t="s">
        <v>7872</v>
      </c>
      <c r="C3353" s="14" t="s">
        <v>6663</v>
      </c>
      <c r="D3353" s="16">
        <v>45703</v>
      </c>
      <c r="E3353" s="16">
        <v>45818</v>
      </c>
      <c r="F3353" s="14" t="s">
        <v>7877</v>
      </c>
      <c r="G3353" s="14" t="s">
        <v>6663</v>
      </c>
      <c r="H3353" s="14" t="s">
        <v>6665</v>
      </c>
      <c r="I3353" s="15">
        <v>74</v>
      </c>
      <c r="J3353" s="77">
        <v>2</v>
      </c>
      <c r="K3353" s="92"/>
    </row>
    <row r="3354" spans="1:11" ht="30" x14ac:dyDescent="0.25">
      <c r="A3354" s="14" t="s">
        <v>1505</v>
      </c>
      <c r="B3354" s="14" t="s">
        <v>7872</v>
      </c>
      <c r="C3354" s="14" t="s">
        <v>3897</v>
      </c>
      <c r="D3354" s="16">
        <v>45698</v>
      </c>
      <c r="E3354" s="16">
        <v>45818</v>
      </c>
      <c r="F3354" s="14" t="s">
        <v>7878</v>
      </c>
      <c r="G3354" s="14">
        <v>53776151</v>
      </c>
      <c r="H3354" s="14" t="s">
        <v>7879</v>
      </c>
      <c r="I3354" s="15">
        <v>104</v>
      </c>
      <c r="J3354" s="77">
        <v>2</v>
      </c>
      <c r="K3354" s="92"/>
    </row>
    <row r="3355" spans="1:11" ht="60" x14ac:dyDescent="0.25">
      <c r="A3355" s="14" t="s">
        <v>1505</v>
      </c>
      <c r="B3355" s="14" t="s">
        <v>7872</v>
      </c>
      <c r="C3355" s="14" t="s">
        <v>6663</v>
      </c>
      <c r="D3355" s="16">
        <v>45746</v>
      </c>
      <c r="E3355" s="16">
        <v>45818</v>
      </c>
      <c r="F3355" s="14" t="s">
        <v>7880</v>
      </c>
      <c r="G3355" s="14" t="s">
        <v>6663</v>
      </c>
      <c r="H3355" s="14" t="s">
        <v>6665</v>
      </c>
      <c r="I3355" s="15">
        <v>152</v>
      </c>
      <c r="J3355" s="77">
        <v>2</v>
      </c>
      <c r="K3355" s="92"/>
    </row>
    <row r="3356" spans="1:11" ht="20" x14ac:dyDescent="0.25">
      <c r="A3356" s="14" t="s">
        <v>1505</v>
      </c>
      <c r="B3356" s="14"/>
      <c r="C3356" s="14"/>
      <c r="D3356" s="16"/>
      <c r="E3356" s="16"/>
      <c r="F3356" s="14" t="s">
        <v>7672</v>
      </c>
      <c r="G3356" s="14" t="s">
        <v>7881</v>
      </c>
      <c r="H3356" s="14" t="s">
        <v>7882</v>
      </c>
      <c r="I3356" s="15"/>
      <c r="J3356" s="77">
        <v>2</v>
      </c>
      <c r="K3356" s="92"/>
    </row>
    <row r="3357" spans="1:11" ht="20" x14ac:dyDescent="0.25">
      <c r="A3357" s="14" t="s">
        <v>1505</v>
      </c>
      <c r="B3357" s="14" t="s">
        <v>7883</v>
      </c>
      <c r="C3357" s="14" t="s">
        <v>7884</v>
      </c>
      <c r="D3357" s="16">
        <v>45686</v>
      </c>
      <c r="E3357" s="16">
        <v>45709</v>
      </c>
      <c r="F3357" s="14" t="s">
        <v>7885</v>
      </c>
      <c r="G3357" s="14">
        <v>30848521</v>
      </c>
      <c r="H3357" s="14" t="s">
        <v>3563</v>
      </c>
      <c r="I3357" s="15">
        <v>250</v>
      </c>
      <c r="J3357" s="77">
        <v>2</v>
      </c>
      <c r="K3357" s="92"/>
    </row>
    <row r="3358" spans="1:11" ht="12.5" x14ac:dyDescent="0.25">
      <c r="A3358" s="14" t="s">
        <v>1505</v>
      </c>
      <c r="B3358" s="14" t="s">
        <v>7883</v>
      </c>
      <c r="C3358" s="14" t="s">
        <v>3443</v>
      </c>
      <c r="D3358" s="16">
        <v>45678</v>
      </c>
      <c r="E3358" s="16">
        <v>45709</v>
      </c>
      <c r="F3358" s="14" t="s">
        <v>7886</v>
      </c>
      <c r="G3358" s="14">
        <v>52379647</v>
      </c>
      <c r="H3358" s="14" t="s">
        <v>7692</v>
      </c>
      <c r="I3358" s="15">
        <v>60</v>
      </c>
      <c r="J3358" s="77">
        <v>2</v>
      </c>
      <c r="K3358" s="92"/>
    </row>
    <row r="3359" spans="1:11" ht="12.5" x14ac:dyDescent="0.25">
      <c r="A3359" s="14" t="s">
        <v>1505</v>
      </c>
      <c r="B3359" s="14" t="s">
        <v>7883</v>
      </c>
      <c r="C3359" s="14" t="s">
        <v>7887</v>
      </c>
      <c r="D3359" s="16">
        <v>45679</v>
      </c>
      <c r="E3359" s="16">
        <v>45709</v>
      </c>
      <c r="F3359" s="14" t="s">
        <v>7888</v>
      </c>
      <c r="G3359" s="14">
        <v>34719130</v>
      </c>
      <c r="H3359" s="14" t="s">
        <v>7889</v>
      </c>
      <c r="I3359" s="15">
        <v>35</v>
      </c>
      <c r="J3359" s="77">
        <v>2</v>
      </c>
      <c r="K3359" s="92"/>
    </row>
    <row r="3360" spans="1:11" ht="12.5" x14ac:dyDescent="0.25">
      <c r="A3360" s="14" t="s">
        <v>1505</v>
      </c>
      <c r="B3360" s="14" t="s">
        <v>7883</v>
      </c>
      <c r="C3360" s="14" t="s">
        <v>7890</v>
      </c>
      <c r="D3360" s="16">
        <v>45665</v>
      </c>
      <c r="E3360" s="16">
        <v>45709</v>
      </c>
      <c r="F3360" s="14" t="s">
        <v>7888</v>
      </c>
      <c r="G3360" s="14">
        <v>34719130</v>
      </c>
      <c r="H3360" s="14" t="s">
        <v>7889</v>
      </c>
      <c r="I3360" s="15">
        <v>25</v>
      </c>
      <c r="J3360" s="77">
        <v>2</v>
      </c>
      <c r="K3360" s="92"/>
    </row>
    <row r="3361" spans="1:11" ht="20" x14ac:dyDescent="0.25">
      <c r="A3361" s="14" t="s">
        <v>1505</v>
      </c>
      <c r="B3361" s="14" t="s">
        <v>7883</v>
      </c>
      <c r="C3361" s="14" t="s">
        <v>7891</v>
      </c>
      <c r="D3361" s="16">
        <v>45663</v>
      </c>
      <c r="E3361" s="16">
        <v>45709</v>
      </c>
      <c r="F3361" s="14" t="s">
        <v>7892</v>
      </c>
      <c r="G3361" s="14">
        <v>537558898</v>
      </c>
      <c r="H3361" s="14" t="s">
        <v>7893</v>
      </c>
      <c r="I3361" s="15">
        <v>50</v>
      </c>
      <c r="J3361" s="77">
        <v>2</v>
      </c>
      <c r="K3361" s="92"/>
    </row>
    <row r="3362" spans="1:11" ht="12.5" x14ac:dyDescent="0.25">
      <c r="A3362" s="14" t="s">
        <v>1505</v>
      </c>
      <c r="B3362" s="14" t="s">
        <v>7883</v>
      </c>
      <c r="C3362" s="14" t="s">
        <v>7894</v>
      </c>
      <c r="D3362" s="16">
        <v>45685</v>
      </c>
      <c r="E3362" s="16">
        <v>45709</v>
      </c>
      <c r="F3362" s="14" t="s">
        <v>7895</v>
      </c>
      <c r="G3362" s="14">
        <v>2584446</v>
      </c>
      <c r="H3362" s="14" t="s">
        <v>7896</v>
      </c>
      <c r="I3362" s="15">
        <v>59</v>
      </c>
      <c r="J3362" s="77">
        <v>2</v>
      </c>
      <c r="K3362" s="92"/>
    </row>
    <row r="3363" spans="1:11" ht="12.5" x14ac:dyDescent="0.25">
      <c r="A3363" s="14" t="s">
        <v>1505</v>
      </c>
      <c r="B3363" s="14" t="s">
        <v>7883</v>
      </c>
      <c r="C3363" s="14" t="s">
        <v>3972</v>
      </c>
      <c r="D3363" s="16">
        <v>45682</v>
      </c>
      <c r="E3363" s="16">
        <v>45709</v>
      </c>
      <c r="F3363" s="14" t="s">
        <v>7897</v>
      </c>
      <c r="G3363" s="14">
        <v>30848521</v>
      </c>
      <c r="H3363" s="14" t="s">
        <v>3563</v>
      </c>
      <c r="I3363" s="15">
        <v>21</v>
      </c>
      <c r="J3363" s="77">
        <v>2</v>
      </c>
      <c r="K3363" s="92"/>
    </row>
    <row r="3364" spans="1:11" ht="12.5" x14ac:dyDescent="0.25">
      <c r="A3364" s="14" t="s">
        <v>1505</v>
      </c>
      <c r="B3364" s="14" t="s">
        <v>7883</v>
      </c>
      <c r="C3364" s="14" t="s">
        <v>3972</v>
      </c>
      <c r="D3364" s="16">
        <v>45682</v>
      </c>
      <c r="E3364" s="16">
        <v>45791</v>
      </c>
      <c r="F3364" s="14" t="s">
        <v>7897</v>
      </c>
      <c r="G3364" s="14">
        <v>30848521</v>
      </c>
      <c r="H3364" s="14" t="s">
        <v>3563</v>
      </c>
      <c r="I3364" s="15">
        <v>4</v>
      </c>
      <c r="J3364" s="77">
        <v>2</v>
      </c>
      <c r="K3364" s="92"/>
    </row>
    <row r="3365" spans="1:11" ht="20" x14ac:dyDescent="0.25">
      <c r="A3365" s="14" t="s">
        <v>1505</v>
      </c>
      <c r="B3365" s="14" t="s">
        <v>7883</v>
      </c>
      <c r="C3365" s="14" t="s">
        <v>7898</v>
      </c>
      <c r="D3365" s="16">
        <v>45702</v>
      </c>
      <c r="E3365" s="16">
        <v>45791</v>
      </c>
      <c r="F3365" s="14" t="s">
        <v>7899</v>
      </c>
      <c r="G3365" s="14">
        <v>35956402</v>
      </c>
      <c r="H3365" s="14" t="s">
        <v>7900</v>
      </c>
      <c r="I3365" s="15">
        <v>138.44999999999999</v>
      </c>
      <c r="J3365" s="77">
        <v>2</v>
      </c>
      <c r="K3365" s="92"/>
    </row>
    <row r="3366" spans="1:11" ht="12.5" x14ac:dyDescent="0.25">
      <c r="A3366" s="14" t="s">
        <v>1505</v>
      </c>
      <c r="B3366" s="14" t="s">
        <v>7883</v>
      </c>
      <c r="C3366" s="14" t="s">
        <v>3451</v>
      </c>
      <c r="D3366" s="16">
        <v>45695</v>
      </c>
      <c r="E3366" s="16">
        <v>45791</v>
      </c>
      <c r="F3366" s="14" t="s">
        <v>7886</v>
      </c>
      <c r="G3366" s="14">
        <v>52379647</v>
      </c>
      <c r="H3366" s="14" t="s">
        <v>7692</v>
      </c>
      <c r="I3366" s="15">
        <v>180</v>
      </c>
      <c r="J3366" s="77">
        <v>2</v>
      </c>
      <c r="K3366" s="92"/>
    </row>
    <row r="3367" spans="1:11" ht="39" x14ac:dyDescent="0.25">
      <c r="A3367" s="14" t="s">
        <v>1505</v>
      </c>
      <c r="B3367" s="14" t="s">
        <v>7883</v>
      </c>
      <c r="C3367" s="14" t="s">
        <v>7901</v>
      </c>
      <c r="D3367" s="16">
        <v>45744</v>
      </c>
      <c r="E3367" s="16">
        <v>45791</v>
      </c>
      <c r="F3367" s="14" t="s">
        <v>7902</v>
      </c>
      <c r="G3367" s="14">
        <v>41328655</v>
      </c>
      <c r="H3367" s="14" t="s">
        <v>7903</v>
      </c>
      <c r="I3367" s="15">
        <v>177.55</v>
      </c>
      <c r="J3367" s="77">
        <v>2</v>
      </c>
      <c r="K3367" s="92"/>
    </row>
    <row r="3368" spans="1:11" ht="20" x14ac:dyDescent="0.25">
      <c r="A3368" s="14" t="s">
        <v>1505</v>
      </c>
      <c r="B3368" s="14"/>
      <c r="C3368" s="14"/>
      <c r="D3368" s="16"/>
      <c r="E3368" s="16"/>
      <c r="F3368" s="14" t="s">
        <v>7672</v>
      </c>
      <c r="G3368" s="14" t="s">
        <v>7904</v>
      </c>
      <c r="H3368" s="14" t="s">
        <v>7905</v>
      </c>
      <c r="I3368" s="15"/>
      <c r="J3368" s="77">
        <v>2</v>
      </c>
      <c r="K3368" s="92"/>
    </row>
    <row r="3369" spans="1:11" ht="20" x14ac:dyDescent="0.25">
      <c r="A3369" s="14" t="s">
        <v>1505</v>
      </c>
      <c r="B3369" s="14" t="s">
        <v>7906</v>
      </c>
      <c r="C3369" s="14" t="s">
        <v>3466</v>
      </c>
      <c r="D3369" s="16">
        <v>45707</v>
      </c>
      <c r="E3369" s="16">
        <v>45728</v>
      </c>
      <c r="F3369" s="14" t="s">
        <v>7907</v>
      </c>
      <c r="G3369" s="14">
        <v>42273757</v>
      </c>
      <c r="H3369" s="14" t="s">
        <v>7908</v>
      </c>
      <c r="I3369" s="15">
        <v>362.5</v>
      </c>
      <c r="J3369" s="77">
        <v>2</v>
      </c>
      <c r="K3369" s="92"/>
    </row>
    <row r="3370" spans="1:11" ht="30" x14ac:dyDescent="0.25">
      <c r="A3370" s="14" t="s">
        <v>1505</v>
      </c>
      <c r="B3370" s="14" t="s">
        <v>7906</v>
      </c>
      <c r="C3370" s="14" t="s">
        <v>7909</v>
      </c>
      <c r="D3370" s="16">
        <v>45697</v>
      </c>
      <c r="E3370" s="16">
        <v>45728</v>
      </c>
      <c r="F3370" s="14" t="s">
        <v>7910</v>
      </c>
      <c r="G3370" s="14">
        <v>46158766</v>
      </c>
      <c r="H3370" s="14" t="s">
        <v>7911</v>
      </c>
      <c r="I3370" s="15">
        <v>68</v>
      </c>
      <c r="J3370" s="77">
        <v>2</v>
      </c>
      <c r="K3370" s="92"/>
    </row>
    <row r="3371" spans="1:11" ht="30" x14ac:dyDescent="0.25">
      <c r="A3371" s="14" t="s">
        <v>1505</v>
      </c>
      <c r="B3371" s="14" t="s">
        <v>7906</v>
      </c>
      <c r="C3371" s="14" t="s">
        <v>7912</v>
      </c>
      <c r="D3371" s="16">
        <v>45698</v>
      </c>
      <c r="E3371" s="16">
        <v>45728</v>
      </c>
      <c r="F3371" s="14" t="s">
        <v>7913</v>
      </c>
      <c r="G3371" s="14">
        <v>46158766</v>
      </c>
      <c r="H3371" s="14" t="s">
        <v>7911</v>
      </c>
      <c r="I3371" s="15">
        <v>68</v>
      </c>
      <c r="J3371" s="77">
        <v>2</v>
      </c>
      <c r="K3371" s="92"/>
    </row>
    <row r="3372" spans="1:11" ht="12.5" x14ac:dyDescent="0.25">
      <c r="A3372" s="14" t="s">
        <v>1505</v>
      </c>
      <c r="B3372" s="14" t="s">
        <v>7906</v>
      </c>
      <c r="C3372" s="14" t="s">
        <v>7914</v>
      </c>
      <c r="D3372" s="16">
        <v>45681</v>
      </c>
      <c r="E3372" s="16">
        <v>45728</v>
      </c>
      <c r="F3372" s="14" t="s">
        <v>7915</v>
      </c>
      <c r="G3372" s="14">
        <v>54161649</v>
      </c>
      <c r="H3372" s="14" t="s">
        <v>7916</v>
      </c>
      <c r="I3372" s="15">
        <v>1.5</v>
      </c>
      <c r="J3372" s="77">
        <v>2</v>
      </c>
      <c r="K3372" s="92"/>
    </row>
    <row r="3373" spans="1:11" ht="12.5" x14ac:dyDescent="0.25">
      <c r="A3373" s="14" t="s">
        <v>1505</v>
      </c>
      <c r="B3373" s="14" t="s">
        <v>7906</v>
      </c>
      <c r="C3373" s="14" t="s">
        <v>7914</v>
      </c>
      <c r="D3373" s="16">
        <v>45681</v>
      </c>
      <c r="E3373" s="16">
        <v>45813</v>
      </c>
      <c r="F3373" s="14" t="s">
        <v>7915</v>
      </c>
      <c r="G3373" s="14">
        <v>54161649</v>
      </c>
      <c r="H3373" s="14" t="s">
        <v>7916</v>
      </c>
      <c r="I3373" s="15">
        <v>61.3</v>
      </c>
      <c r="J3373" s="77">
        <v>2</v>
      </c>
      <c r="K3373" s="92"/>
    </row>
    <row r="3374" spans="1:11" ht="12.5" x14ac:dyDescent="0.25">
      <c r="A3374" s="14" t="s">
        <v>1505</v>
      </c>
      <c r="B3374" s="14" t="s">
        <v>7906</v>
      </c>
      <c r="C3374" s="14" t="s">
        <v>7917</v>
      </c>
      <c r="D3374" s="16">
        <v>45684</v>
      </c>
      <c r="E3374" s="16">
        <v>45813</v>
      </c>
      <c r="F3374" s="14" t="s">
        <v>7918</v>
      </c>
      <c r="G3374" s="14">
        <v>54161649</v>
      </c>
      <c r="H3374" s="14" t="s">
        <v>7916</v>
      </c>
      <c r="I3374" s="15">
        <v>45</v>
      </c>
      <c r="J3374" s="77">
        <v>2</v>
      </c>
      <c r="K3374" s="92"/>
    </row>
    <row r="3375" spans="1:11" ht="20" x14ac:dyDescent="0.25">
      <c r="A3375" s="14" t="s">
        <v>1505</v>
      </c>
      <c r="B3375" s="14" t="s">
        <v>7906</v>
      </c>
      <c r="C3375" s="14" t="s">
        <v>4016</v>
      </c>
      <c r="D3375" s="16">
        <v>45763</v>
      </c>
      <c r="E3375" s="16">
        <v>45813</v>
      </c>
      <c r="F3375" s="14" t="s">
        <v>7919</v>
      </c>
      <c r="G3375" s="14">
        <v>42273757</v>
      </c>
      <c r="H3375" s="14" t="s">
        <v>7920</v>
      </c>
      <c r="I3375" s="15">
        <v>393.7</v>
      </c>
      <c r="J3375" s="77">
        <v>2</v>
      </c>
      <c r="K3375" s="92"/>
    </row>
    <row r="3376" spans="1:11" ht="30" x14ac:dyDescent="0.25">
      <c r="A3376" s="14" t="s">
        <v>1505</v>
      </c>
      <c r="B3376" s="14"/>
      <c r="C3376" s="14"/>
      <c r="D3376" s="16"/>
      <c r="E3376" s="16"/>
      <c r="F3376" s="14" t="s">
        <v>7568</v>
      </c>
      <c r="G3376" s="14" t="s">
        <v>7921</v>
      </c>
      <c r="H3376" s="14" t="s">
        <v>7922</v>
      </c>
      <c r="I3376" s="15"/>
      <c r="J3376" s="77">
        <v>2</v>
      </c>
      <c r="K3376" s="92"/>
    </row>
    <row r="3377" spans="1:11" ht="12.5" x14ac:dyDescent="0.25">
      <c r="A3377" s="14" t="s">
        <v>1505</v>
      </c>
      <c r="B3377" s="14" t="s">
        <v>7923</v>
      </c>
      <c r="C3377" s="14" t="s">
        <v>7924</v>
      </c>
      <c r="D3377" s="16">
        <v>45665</v>
      </c>
      <c r="E3377" s="16">
        <v>45733</v>
      </c>
      <c r="F3377" s="14" t="s">
        <v>7925</v>
      </c>
      <c r="G3377" s="14">
        <v>35817721</v>
      </c>
      <c r="H3377" s="14" t="s">
        <v>7926</v>
      </c>
      <c r="I3377" s="15">
        <v>39</v>
      </c>
      <c r="J3377" s="77">
        <v>2</v>
      </c>
      <c r="K3377" s="92"/>
    </row>
    <row r="3378" spans="1:11" ht="12.5" x14ac:dyDescent="0.25">
      <c r="A3378" s="14" t="s">
        <v>1505</v>
      </c>
      <c r="B3378" s="14" t="s">
        <v>7923</v>
      </c>
      <c r="C3378" s="14" t="s">
        <v>3619</v>
      </c>
      <c r="D3378" s="16">
        <v>45669</v>
      </c>
      <c r="E3378" s="16">
        <v>45733</v>
      </c>
      <c r="F3378" s="14" t="s">
        <v>7927</v>
      </c>
      <c r="G3378" s="14">
        <v>35853891</v>
      </c>
      <c r="H3378" s="14" t="s">
        <v>7928</v>
      </c>
      <c r="I3378" s="15">
        <v>42</v>
      </c>
      <c r="J3378" s="77">
        <v>2</v>
      </c>
      <c r="K3378" s="92"/>
    </row>
    <row r="3379" spans="1:11" ht="20" x14ac:dyDescent="0.25">
      <c r="A3379" s="14" t="s">
        <v>1505</v>
      </c>
      <c r="B3379" s="14" t="s">
        <v>7923</v>
      </c>
      <c r="C3379" s="14" t="s">
        <v>7929</v>
      </c>
      <c r="D3379" s="16">
        <v>45696</v>
      </c>
      <c r="E3379" s="16">
        <v>45733</v>
      </c>
      <c r="F3379" s="14" t="s">
        <v>7930</v>
      </c>
      <c r="G3379" s="14">
        <v>37951343</v>
      </c>
      <c r="H3379" s="14" t="s">
        <v>7931</v>
      </c>
      <c r="I3379" s="15">
        <v>30</v>
      </c>
      <c r="J3379" s="77">
        <v>2</v>
      </c>
      <c r="K3379" s="92"/>
    </row>
    <row r="3380" spans="1:11" ht="30" x14ac:dyDescent="0.25">
      <c r="A3380" s="14" t="s">
        <v>1505</v>
      </c>
      <c r="B3380" s="14" t="s">
        <v>7923</v>
      </c>
      <c r="C3380" s="14" t="s">
        <v>7932</v>
      </c>
      <c r="D3380" s="16">
        <v>45698</v>
      </c>
      <c r="E3380" s="16">
        <v>45733</v>
      </c>
      <c r="F3380" s="14" t="s">
        <v>7933</v>
      </c>
      <c r="G3380" s="14">
        <v>53687183</v>
      </c>
      <c r="H3380" s="14" t="s">
        <v>7934</v>
      </c>
      <c r="I3380" s="15">
        <v>117</v>
      </c>
      <c r="J3380" s="77">
        <v>2</v>
      </c>
      <c r="K3380" s="92"/>
    </row>
    <row r="3381" spans="1:11" ht="30" x14ac:dyDescent="0.25">
      <c r="A3381" s="14" t="s">
        <v>1505</v>
      </c>
      <c r="B3381" s="14" t="s">
        <v>7923</v>
      </c>
      <c r="C3381" s="14" t="s">
        <v>7935</v>
      </c>
      <c r="D3381" s="16">
        <v>45699</v>
      </c>
      <c r="E3381" s="16">
        <v>45733</v>
      </c>
      <c r="F3381" s="14" t="s">
        <v>7936</v>
      </c>
      <c r="G3381" s="14">
        <v>36031241</v>
      </c>
      <c r="H3381" s="14" t="s">
        <v>7937</v>
      </c>
      <c r="I3381" s="15">
        <v>76.099999999999994</v>
      </c>
      <c r="J3381" s="77">
        <v>2</v>
      </c>
      <c r="K3381" s="92"/>
    </row>
    <row r="3382" spans="1:11" ht="30" x14ac:dyDescent="0.25">
      <c r="A3382" s="14" t="s">
        <v>1505</v>
      </c>
      <c r="B3382" s="14" t="s">
        <v>7923</v>
      </c>
      <c r="C3382" s="14" t="s">
        <v>7938</v>
      </c>
      <c r="D3382" s="16">
        <v>45700</v>
      </c>
      <c r="E3382" s="16">
        <v>45733</v>
      </c>
      <c r="F3382" s="14" t="s">
        <v>7939</v>
      </c>
      <c r="G3382" s="14">
        <v>36031241</v>
      </c>
      <c r="H3382" s="14" t="s">
        <v>7937</v>
      </c>
      <c r="I3382" s="15">
        <v>80.099999999999994</v>
      </c>
      <c r="J3382" s="77">
        <v>2</v>
      </c>
      <c r="K3382" s="92"/>
    </row>
    <row r="3383" spans="1:11" ht="40" x14ac:dyDescent="0.25">
      <c r="A3383" s="14" t="s">
        <v>1505</v>
      </c>
      <c r="B3383" s="14" t="s">
        <v>7923</v>
      </c>
      <c r="C3383" s="14" t="s">
        <v>3619</v>
      </c>
      <c r="D3383" s="16">
        <v>45696</v>
      </c>
      <c r="E3383" s="16">
        <v>45733</v>
      </c>
      <c r="F3383" s="14" t="s">
        <v>7940</v>
      </c>
      <c r="G3383" s="14">
        <v>1</v>
      </c>
      <c r="H3383" s="14" t="s">
        <v>6070</v>
      </c>
      <c r="I3383" s="15">
        <v>68</v>
      </c>
      <c r="J3383" s="77">
        <v>2</v>
      </c>
      <c r="K3383" s="92"/>
    </row>
    <row r="3384" spans="1:11" ht="20" x14ac:dyDescent="0.25">
      <c r="A3384" s="14" t="s">
        <v>1505</v>
      </c>
      <c r="B3384" s="14" t="s">
        <v>7923</v>
      </c>
      <c r="C3384" s="14" t="s">
        <v>3619</v>
      </c>
      <c r="D3384" s="16">
        <v>45738</v>
      </c>
      <c r="E3384" s="16">
        <v>45796</v>
      </c>
      <c r="F3384" s="14" t="s">
        <v>7941</v>
      </c>
      <c r="G3384" s="14">
        <v>1</v>
      </c>
      <c r="H3384" s="14" t="s">
        <v>6070</v>
      </c>
      <c r="I3384" s="15">
        <v>215</v>
      </c>
      <c r="J3384" s="77">
        <v>2</v>
      </c>
      <c r="K3384" s="92"/>
    </row>
    <row r="3385" spans="1:11" ht="20" x14ac:dyDescent="0.25">
      <c r="A3385" s="14" t="s">
        <v>1505</v>
      </c>
      <c r="B3385" s="14" t="s">
        <v>7923</v>
      </c>
      <c r="C3385" s="14" t="s">
        <v>3619</v>
      </c>
      <c r="D3385" s="16">
        <v>45739</v>
      </c>
      <c r="E3385" s="16">
        <v>45796</v>
      </c>
      <c r="F3385" s="14" t="s">
        <v>7942</v>
      </c>
      <c r="G3385" s="14">
        <v>1</v>
      </c>
      <c r="H3385" s="14" t="s">
        <v>7943</v>
      </c>
      <c r="I3385" s="15">
        <v>80</v>
      </c>
      <c r="J3385" s="77">
        <v>2</v>
      </c>
      <c r="K3385" s="92"/>
    </row>
    <row r="3386" spans="1:11" ht="30" x14ac:dyDescent="0.25">
      <c r="A3386" s="14" t="s">
        <v>1505</v>
      </c>
      <c r="B3386" s="14" t="s">
        <v>7923</v>
      </c>
      <c r="C3386" s="14" t="s">
        <v>7944</v>
      </c>
      <c r="D3386" s="16">
        <v>45743</v>
      </c>
      <c r="E3386" s="16">
        <v>45796</v>
      </c>
      <c r="F3386" s="14" t="s">
        <v>7945</v>
      </c>
      <c r="G3386" s="14">
        <v>1919016</v>
      </c>
      <c r="H3386" s="14" t="s">
        <v>7946</v>
      </c>
      <c r="I3386" s="15">
        <v>240</v>
      </c>
      <c r="J3386" s="77">
        <v>2</v>
      </c>
      <c r="K3386" s="92"/>
    </row>
    <row r="3387" spans="1:11" ht="20" x14ac:dyDescent="0.25">
      <c r="A3387" s="14" t="s">
        <v>1505</v>
      </c>
      <c r="B3387" s="14" t="s">
        <v>7923</v>
      </c>
      <c r="C3387" s="14" t="s">
        <v>3619</v>
      </c>
      <c r="D3387" s="16">
        <v>45740</v>
      </c>
      <c r="E3387" s="16">
        <v>45796</v>
      </c>
      <c r="F3387" s="14" t="s">
        <v>7947</v>
      </c>
      <c r="G3387" s="14">
        <v>1</v>
      </c>
      <c r="H3387" s="14" t="s">
        <v>7943</v>
      </c>
      <c r="I3387" s="15">
        <v>12.8</v>
      </c>
      <c r="J3387" s="77">
        <v>2</v>
      </c>
      <c r="K3387" s="92"/>
    </row>
    <row r="3388" spans="1:11" ht="20" x14ac:dyDescent="0.25">
      <c r="A3388" s="14" t="s">
        <v>1505</v>
      </c>
      <c r="B3388" s="14"/>
      <c r="C3388" s="14"/>
      <c r="D3388" s="16"/>
      <c r="E3388" s="16"/>
      <c r="F3388" s="14" t="s">
        <v>7672</v>
      </c>
      <c r="G3388" s="14" t="s">
        <v>7948</v>
      </c>
      <c r="H3388" s="14" t="s">
        <v>7949</v>
      </c>
      <c r="I3388" s="15"/>
      <c r="J3388" s="77">
        <v>2</v>
      </c>
      <c r="K3388" s="92"/>
    </row>
    <row r="3389" spans="1:11" ht="12.5" x14ac:dyDescent="0.25">
      <c r="A3389" s="14" t="s">
        <v>1505</v>
      </c>
      <c r="B3389" s="14" t="s">
        <v>7950</v>
      </c>
      <c r="C3389" s="14" t="s">
        <v>7951</v>
      </c>
      <c r="D3389" s="16">
        <v>45665</v>
      </c>
      <c r="E3389" s="16">
        <v>45716</v>
      </c>
      <c r="F3389" s="14" t="s">
        <v>7952</v>
      </c>
      <c r="G3389" s="14">
        <v>50095412</v>
      </c>
      <c r="H3389" s="14" t="s">
        <v>7953</v>
      </c>
      <c r="I3389" s="15">
        <v>500</v>
      </c>
      <c r="J3389" s="77">
        <v>2</v>
      </c>
      <c r="K3389" s="92"/>
    </row>
    <row r="3390" spans="1:11" ht="12.5" x14ac:dyDescent="0.25">
      <c r="A3390" s="14" t="s">
        <v>1505</v>
      </c>
      <c r="B3390" s="14" t="s">
        <v>7950</v>
      </c>
      <c r="C3390" s="14" t="s">
        <v>7951</v>
      </c>
      <c r="D3390" s="16">
        <v>45665</v>
      </c>
      <c r="E3390" s="16">
        <v>45784</v>
      </c>
      <c r="F3390" s="14" t="s">
        <v>7952</v>
      </c>
      <c r="G3390" s="14">
        <v>50095412</v>
      </c>
      <c r="H3390" s="14" t="s">
        <v>7953</v>
      </c>
      <c r="I3390" s="15">
        <v>500</v>
      </c>
      <c r="J3390" s="77">
        <v>2</v>
      </c>
      <c r="K3390" s="92"/>
    </row>
    <row r="3391" spans="1:11" ht="30" x14ac:dyDescent="0.25">
      <c r="A3391" s="14" t="s">
        <v>1505</v>
      </c>
      <c r="B3391" s="14"/>
      <c r="C3391" s="14"/>
      <c r="D3391" s="16"/>
      <c r="E3391" s="16"/>
      <c r="F3391" s="14" t="s">
        <v>7568</v>
      </c>
      <c r="G3391" s="14" t="s">
        <v>7954</v>
      </c>
      <c r="H3391" s="14" t="s">
        <v>7955</v>
      </c>
      <c r="I3391" s="15"/>
      <c r="J3391" s="77">
        <v>2</v>
      </c>
      <c r="K3391" s="92"/>
    </row>
    <row r="3392" spans="1:11" ht="12.5" x14ac:dyDescent="0.25">
      <c r="A3392" s="14" t="s">
        <v>1505</v>
      </c>
      <c r="B3392" s="14" t="s">
        <v>7956</v>
      </c>
      <c r="C3392" s="14" t="s">
        <v>3466</v>
      </c>
      <c r="D3392" s="16">
        <v>45714</v>
      </c>
      <c r="E3392" s="16">
        <v>45723</v>
      </c>
      <c r="F3392" s="14" t="s">
        <v>7957</v>
      </c>
      <c r="G3392" s="14">
        <v>51977656</v>
      </c>
      <c r="H3392" s="14" t="s">
        <v>7958</v>
      </c>
      <c r="I3392" s="15">
        <v>500</v>
      </c>
      <c r="J3392" s="77">
        <v>2</v>
      </c>
      <c r="K3392" s="92"/>
    </row>
    <row r="3393" spans="1:11" ht="12.5" x14ac:dyDescent="0.25">
      <c r="A3393" s="14" t="s">
        <v>1505</v>
      </c>
      <c r="B3393" s="14" t="s">
        <v>7956</v>
      </c>
      <c r="C3393" s="14" t="s">
        <v>3466</v>
      </c>
      <c r="D3393" s="16">
        <v>45714</v>
      </c>
      <c r="E3393" s="16">
        <v>45784</v>
      </c>
      <c r="F3393" s="14" t="s">
        <v>7957</v>
      </c>
      <c r="G3393" s="14">
        <v>51977656</v>
      </c>
      <c r="H3393" s="14" t="s">
        <v>7958</v>
      </c>
      <c r="I3393" s="15">
        <v>500</v>
      </c>
      <c r="J3393" s="77">
        <v>2</v>
      </c>
      <c r="K3393" s="92"/>
    </row>
    <row r="3394" spans="1:11" ht="30" x14ac:dyDescent="0.25">
      <c r="A3394" s="14" t="s">
        <v>1505</v>
      </c>
      <c r="B3394" s="14"/>
      <c r="C3394" s="14"/>
      <c r="D3394" s="16"/>
      <c r="E3394" s="16"/>
      <c r="F3394" s="14" t="s">
        <v>7959</v>
      </c>
      <c r="G3394" s="14" t="s">
        <v>5517</v>
      </c>
      <c r="H3394" s="14" t="s">
        <v>5518</v>
      </c>
      <c r="I3394" s="15"/>
      <c r="J3394" s="77">
        <v>2</v>
      </c>
      <c r="K3394" s="92"/>
    </row>
    <row r="3395" spans="1:11" ht="20" x14ac:dyDescent="0.25">
      <c r="A3395" s="14" t="s">
        <v>1505</v>
      </c>
      <c r="B3395" s="14" t="s">
        <v>7960</v>
      </c>
      <c r="C3395" s="14" t="s">
        <v>7961</v>
      </c>
      <c r="D3395" s="16">
        <v>45660</v>
      </c>
      <c r="E3395" s="16">
        <v>45762</v>
      </c>
      <c r="F3395" s="14" t="s">
        <v>7962</v>
      </c>
      <c r="G3395" s="14">
        <v>35897821</v>
      </c>
      <c r="H3395" s="14" t="s">
        <v>7963</v>
      </c>
      <c r="I3395" s="15">
        <v>1000</v>
      </c>
      <c r="J3395" s="77">
        <v>2</v>
      </c>
      <c r="K3395" s="92"/>
    </row>
    <row r="3396" spans="1:11" ht="30" x14ac:dyDescent="0.25">
      <c r="A3396" s="14" t="s">
        <v>1505</v>
      </c>
      <c r="B3396" s="14"/>
      <c r="C3396" s="14"/>
      <c r="D3396" s="16"/>
      <c r="E3396" s="16"/>
      <c r="F3396" s="14" t="s">
        <v>7568</v>
      </c>
      <c r="G3396" s="14" t="s">
        <v>5531</v>
      </c>
      <c r="H3396" s="14" t="s">
        <v>5532</v>
      </c>
      <c r="I3396" s="15"/>
      <c r="J3396" s="77">
        <v>2</v>
      </c>
      <c r="K3396" s="92"/>
    </row>
    <row r="3397" spans="1:11" ht="20" x14ac:dyDescent="0.25">
      <c r="A3397" s="14" t="s">
        <v>1505</v>
      </c>
      <c r="B3397" s="14" t="s">
        <v>7964</v>
      </c>
      <c r="C3397" s="14" t="s">
        <v>7965</v>
      </c>
      <c r="D3397" s="16">
        <v>45664</v>
      </c>
      <c r="E3397" s="16">
        <v>45817</v>
      </c>
      <c r="F3397" s="14" t="s">
        <v>7966</v>
      </c>
      <c r="G3397" s="14">
        <v>35880899</v>
      </c>
      <c r="H3397" s="14" t="s">
        <v>7967</v>
      </c>
      <c r="I3397" s="15">
        <v>158</v>
      </c>
      <c r="J3397" s="77">
        <v>2</v>
      </c>
      <c r="K3397" s="92"/>
    </row>
    <row r="3398" spans="1:11" ht="20" x14ac:dyDescent="0.25">
      <c r="A3398" s="14" t="s">
        <v>1505</v>
      </c>
      <c r="B3398" s="14" t="s">
        <v>7964</v>
      </c>
      <c r="C3398" s="14" t="s">
        <v>3619</v>
      </c>
      <c r="D3398" s="16">
        <v>45689</v>
      </c>
      <c r="E3398" s="16">
        <v>45817</v>
      </c>
      <c r="F3398" s="14" t="s">
        <v>7968</v>
      </c>
      <c r="G3398" s="14">
        <v>37951343</v>
      </c>
      <c r="H3398" s="14" t="s">
        <v>7582</v>
      </c>
      <c r="I3398" s="15">
        <v>30</v>
      </c>
      <c r="J3398" s="77">
        <v>2</v>
      </c>
      <c r="K3398" s="92"/>
    </row>
    <row r="3399" spans="1:11" ht="12.5" x14ac:dyDescent="0.25">
      <c r="A3399" s="14" t="s">
        <v>1505</v>
      </c>
      <c r="B3399" s="14" t="s">
        <v>7964</v>
      </c>
      <c r="C3399" s="14" t="s">
        <v>7969</v>
      </c>
      <c r="D3399" s="16">
        <v>45717</v>
      </c>
      <c r="E3399" s="16">
        <v>45817</v>
      </c>
      <c r="F3399" s="14" t="s">
        <v>7970</v>
      </c>
      <c r="G3399" s="14">
        <v>50152742</v>
      </c>
      <c r="H3399" s="14" t="s">
        <v>7971</v>
      </c>
      <c r="I3399" s="15">
        <v>90</v>
      </c>
      <c r="J3399" s="77">
        <v>2</v>
      </c>
      <c r="K3399" s="92"/>
    </row>
    <row r="3400" spans="1:11" ht="20" x14ac:dyDescent="0.25">
      <c r="A3400" s="14" t="s">
        <v>1505</v>
      </c>
      <c r="B3400" s="14" t="s">
        <v>7964</v>
      </c>
      <c r="C3400" s="14" t="s">
        <v>3619</v>
      </c>
      <c r="D3400" s="16">
        <v>45727</v>
      </c>
      <c r="E3400" s="16">
        <v>45817</v>
      </c>
      <c r="F3400" s="14" t="s">
        <v>7972</v>
      </c>
      <c r="G3400" s="14">
        <v>0</v>
      </c>
      <c r="H3400" s="14" t="s">
        <v>7973</v>
      </c>
      <c r="I3400" s="15">
        <v>105</v>
      </c>
      <c r="J3400" s="77">
        <v>2</v>
      </c>
      <c r="K3400" s="92"/>
    </row>
    <row r="3401" spans="1:11" ht="20" x14ac:dyDescent="0.25">
      <c r="A3401" s="14" t="s">
        <v>1505</v>
      </c>
      <c r="B3401" s="14" t="s">
        <v>7964</v>
      </c>
      <c r="C3401" s="14" t="s">
        <v>182</v>
      </c>
      <c r="D3401" s="16">
        <v>45731</v>
      </c>
      <c r="E3401" s="16">
        <v>45817</v>
      </c>
      <c r="F3401" s="14" t="s">
        <v>7974</v>
      </c>
      <c r="G3401" s="14">
        <v>36161551</v>
      </c>
      <c r="H3401" s="14" t="s">
        <v>7520</v>
      </c>
      <c r="I3401" s="15">
        <v>25</v>
      </c>
      <c r="J3401" s="77">
        <v>2</v>
      </c>
      <c r="K3401" s="92"/>
    </row>
    <row r="3402" spans="1:11" ht="12.5" x14ac:dyDescent="0.25">
      <c r="A3402" s="14" t="s">
        <v>1505</v>
      </c>
      <c r="B3402" s="14" t="s">
        <v>7964</v>
      </c>
      <c r="C3402" s="14" t="s">
        <v>7975</v>
      </c>
      <c r="D3402" s="16">
        <v>45756</v>
      </c>
      <c r="E3402" s="16">
        <v>45817</v>
      </c>
      <c r="F3402" s="14" t="s">
        <v>7976</v>
      </c>
      <c r="G3402" s="14">
        <v>45647585</v>
      </c>
      <c r="H3402" s="14" t="s">
        <v>7977</v>
      </c>
      <c r="I3402" s="15">
        <v>40</v>
      </c>
      <c r="J3402" s="77">
        <v>2</v>
      </c>
      <c r="K3402" s="92"/>
    </row>
    <row r="3403" spans="1:11" ht="30" x14ac:dyDescent="0.25">
      <c r="A3403" s="14" t="s">
        <v>1505</v>
      </c>
      <c r="B3403" s="14" t="s">
        <v>7964</v>
      </c>
      <c r="C3403" s="14" t="s">
        <v>7978</v>
      </c>
      <c r="D3403" s="16">
        <v>45759</v>
      </c>
      <c r="E3403" s="16">
        <v>45817</v>
      </c>
      <c r="F3403" s="14" t="s">
        <v>7979</v>
      </c>
      <c r="G3403" s="14">
        <v>17066234</v>
      </c>
      <c r="H3403" s="14" t="s">
        <v>7980</v>
      </c>
      <c r="I3403" s="15">
        <v>107.96</v>
      </c>
      <c r="J3403" s="77">
        <v>2</v>
      </c>
      <c r="K3403" s="92"/>
    </row>
    <row r="3404" spans="1:11" ht="20" x14ac:dyDescent="0.25">
      <c r="A3404" s="14" t="s">
        <v>1505</v>
      </c>
      <c r="B3404" s="14" t="s">
        <v>7964</v>
      </c>
      <c r="C3404" s="14" t="s">
        <v>3619</v>
      </c>
      <c r="D3404" s="16">
        <v>45761</v>
      </c>
      <c r="E3404" s="16">
        <v>45817</v>
      </c>
      <c r="F3404" s="14" t="s">
        <v>7981</v>
      </c>
      <c r="G3404" s="14">
        <v>0</v>
      </c>
      <c r="H3404" s="14" t="s">
        <v>7973</v>
      </c>
      <c r="I3404" s="15">
        <v>95</v>
      </c>
      <c r="J3404" s="77">
        <v>2</v>
      </c>
      <c r="K3404" s="92"/>
    </row>
    <row r="3405" spans="1:11" ht="20" x14ac:dyDescent="0.25">
      <c r="A3405" s="14" t="s">
        <v>1505</v>
      </c>
      <c r="B3405" s="14" t="s">
        <v>7964</v>
      </c>
      <c r="C3405" s="14" t="s">
        <v>7982</v>
      </c>
      <c r="D3405" s="16">
        <v>45764</v>
      </c>
      <c r="E3405" s="16">
        <v>45817</v>
      </c>
      <c r="F3405" s="14" t="s">
        <v>7983</v>
      </c>
      <c r="G3405" s="14">
        <v>17066234</v>
      </c>
      <c r="H3405" s="14" t="s">
        <v>7980</v>
      </c>
      <c r="I3405" s="15">
        <v>61.48</v>
      </c>
      <c r="J3405" s="77">
        <v>2</v>
      </c>
      <c r="K3405" s="92"/>
    </row>
    <row r="3406" spans="1:11" ht="12.5" x14ac:dyDescent="0.25">
      <c r="A3406" s="14" t="s">
        <v>1505</v>
      </c>
      <c r="B3406" s="14" t="s">
        <v>7964</v>
      </c>
      <c r="C3406" s="14" t="s">
        <v>7984</v>
      </c>
      <c r="D3406" s="16">
        <v>45769</v>
      </c>
      <c r="E3406" s="16">
        <v>45817</v>
      </c>
      <c r="F3406" s="14" t="s">
        <v>7985</v>
      </c>
      <c r="G3406" s="14">
        <v>892386</v>
      </c>
      <c r="H3406" s="14" t="s">
        <v>2608</v>
      </c>
      <c r="I3406" s="15">
        <v>120</v>
      </c>
      <c r="J3406" s="77">
        <v>2</v>
      </c>
      <c r="K3406" s="92"/>
    </row>
    <row r="3407" spans="1:11" ht="20" x14ac:dyDescent="0.25">
      <c r="A3407" s="14" t="s">
        <v>1505</v>
      </c>
      <c r="B3407" s="14" t="s">
        <v>7964</v>
      </c>
      <c r="C3407" s="14" t="s">
        <v>7986</v>
      </c>
      <c r="D3407" s="16">
        <v>45773</v>
      </c>
      <c r="E3407" s="16">
        <v>45817</v>
      </c>
      <c r="F3407" s="14" t="s">
        <v>7987</v>
      </c>
      <c r="G3407" s="14">
        <v>0</v>
      </c>
      <c r="H3407" s="14" t="s">
        <v>7988</v>
      </c>
      <c r="I3407" s="15">
        <v>167.56</v>
      </c>
      <c r="J3407" s="77">
        <v>2</v>
      </c>
      <c r="K3407" s="92"/>
    </row>
    <row r="3408" spans="1:11" ht="20" x14ac:dyDescent="0.25">
      <c r="A3408" s="14" t="s">
        <v>1505</v>
      </c>
      <c r="B3408" s="14"/>
      <c r="C3408" s="14"/>
      <c r="D3408" s="16"/>
      <c r="E3408" s="16"/>
      <c r="F3408" s="14" t="s">
        <v>7672</v>
      </c>
      <c r="G3408" s="14" t="s">
        <v>7989</v>
      </c>
      <c r="H3408" s="14" t="s">
        <v>7990</v>
      </c>
      <c r="I3408" s="15"/>
      <c r="J3408" s="77">
        <v>2</v>
      </c>
      <c r="K3408" s="92"/>
    </row>
    <row r="3409" spans="1:11" ht="12.5" x14ac:dyDescent="0.25">
      <c r="A3409" s="14" t="s">
        <v>1505</v>
      </c>
      <c r="B3409" s="14" t="s">
        <v>7991</v>
      </c>
      <c r="C3409" s="14" t="s">
        <v>7992</v>
      </c>
      <c r="D3409" s="16">
        <v>45671</v>
      </c>
      <c r="E3409" s="16">
        <v>45716</v>
      </c>
      <c r="F3409" s="14" t="s">
        <v>7993</v>
      </c>
      <c r="G3409" s="14">
        <v>36746550</v>
      </c>
      <c r="H3409" s="14" t="s">
        <v>7994</v>
      </c>
      <c r="I3409" s="15">
        <v>400</v>
      </c>
      <c r="J3409" s="77">
        <v>2</v>
      </c>
      <c r="K3409" s="92"/>
    </row>
    <row r="3410" spans="1:11" ht="20" x14ac:dyDescent="0.25">
      <c r="A3410" s="14" t="s">
        <v>1505</v>
      </c>
      <c r="B3410" s="14" t="s">
        <v>7991</v>
      </c>
      <c r="C3410" s="14" t="s">
        <v>7995</v>
      </c>
      <c r="D3410" s="16">
        <v>45712</v>
      </c>
      <c r="E3410" s="16">
        <v>45796</v>
      </c>
      <c r="F3410" s="14" t="s">
        <v>7996</v>
      </c>
      <c r="G3410" s="14">
        <v>0</v>
      </c>
      <c r="H3410" s="14" t="s">
        <v>7997</v>
      </c>
      <c r="I3410" s="15">
        <v>166.4</v>
      </c>
      <c r="J3410" s="77">
        <v>2</v>
      </c>
      <c r="K3410" s="92"/>
    </row>
    <row r="3411" spans="1:11" ht="12.5" x14ac:dyDescent="0.25">
      <c r="A3411" s="14" t="s">
        <v>1505</v>
      </c>
      <c r="B3411" s="14" t="s">
        <v>7991</v>
      </c>
      <c r="C3411" s="14" t="s">
        <v>7998</v>
      </c>
      <c r="D3411" s="16">
        <v>45724</v>
      </c>
      <c r="E3411" s="16">
        <v>45796</v>
      </c>
      <c r="F3411" s="14" t="s">
        <v>7999</v>
      </c>
      <c r="G3411" s="14">
        <v>42239192</v>
      </c>
      <c r="H3411" s="14" t="s">
        <v>8000</v>
      </c>
      <c r="I3411" s="15">
        <v>21</v>
      </c>
      <c r="J3411" s="77">
        <v>2</v>
      </c>
      <c r="K3411" s="92"/>
    </row>
    <row r="3412" spans="1:11" ht="12.5" x14ac:dyDescent="0.25">
      <c r="A3412" s="14" t="s">
        <v>1505</v>
      </c>
      <c r="B3412" s="14" t="s">
        <v>7991</v>
      </c>
      <c r="C3412" s="14" t="s">
        <v>8001</v>
      </c>
      <c r="D3412" s="16">
        <v>45724</v>
      </c>
      <c r="E3412" s="16">
        <v>45796</v>
      </c>
      <c r="F3412" s="14" t="s">
        <v>8002</v>
      </c>
      <c r="G3412" s="14">
        <v>47652454</v>
      </c>
      <c r="H3412" s="14" t="s">
        <v>8003</v>
      </c>
      <c r="I3412" s="15">
        <v>170</v>
      </c>
      <c r="J3412" s="77">
        <v>2</v>
      </c>
      <c r="K3412" s="92"/>
    </row>
    <row r="3413" spans="1:11" ht="20" x14ac:dyDescent="0.25">
      <c r="A3413" s="14" t="s">
        <v>1505</v>
      </c>
      <c r="B3413" s="14" t="s">
        <v>7991</v>
      </c>
      <c r="C3413" s="14" t="s">
        <v>8004</v>
      </c>
      <c r="D3413" s="16">
        <v>45764</v>
      </c>
      <c r="E3413" s="16">
        <v>45796</v>
      </c>
      <c r="F3413" s="14" t="s">
        <v>8005</v>
      </c>
      <c r="G3413" s="14">
        <v>0</v>
      </c>
      <c r="H3413" s="14" t="s">
        <v>8006</v>
      </c>
      <c r="I3413" s="15">
        <v>130</v>
      </c>
      <c r="J3413" s="77">
        <v>2</v>
      </c>
      <c r="K3413" s="92"/>
    </row>
    <row r="3414" spans="1:11" ht="12.5" x14ac:dyDescent="0.25">
      <c r="A3414" s="14" t="s">
        <v>1505</v>
      </c>
      <c r="B3414" s="14" t="s">
        <v>7991</v>
      </c>
      <c r="C3414" s="14" t="s">
        <v>3579</v>
      </c>
      <c r="D3414" s="16">
        <v>45761</v>
      </c>
      <c r="E3414" s="16">
        <v>45796</v>
      </c>
      <c r="F3414" s="14" t="s">
        <v>8007</v>
      </c>
      <c r="G3414" s="14">
        <v>36680397</v>
      </c>
      <c r="H3414" s="14" t="s">
        <v>8008</v>
      </c>
      <c r="I3414" s="15">
        <v>95</v>
      </c>
      <c r="J3414" s="77">
        <v>2</v>
      </c>
      <c r="K3414" s="92"/>
    </row>
    <row r="3415" spans="1:11" ht="12.5" x14ac:dyDescent="0.25">
      <c r="A3415" s="14" t="s">
        <v>1505</v>
      </c>
      <c r="B3415" s="14" t="s">
        <v>7991</v>
      </c>
      <c r="C3415" s="14" t="s">
        <v>8009</v>
      </c>
      <c r="D3415" s="16">
        <v>45769</v>
      </c>
      <c r="E3415" s="16">
        <v>45796</v>
      </c>
      <c r="F3415" s="14" t="s">
        <v>8010</v>
      </c>
      <c r="G3415" s="14">
        <v>892386</v>
      </c>
      <c r="H3415" s="14" t="s">
        <v>8011</v>
      </c>
      <c r="I3415" s="15">
        <v>17.600000000000001</v>
      </c>
      <c r="J3415" s="77">
        <v>2</v>
      </c>
      <c r="K3415" s="92"/>
    </row>
    <row r="3416" spans="1:11" ht="30" x14ac:dyDescent="0.25">
      <c r="A3416" s="14" t="s">
        <v>1505</v>
      </c>
      <c r="B3416" s="14"/>
      <c r="C3416" s="14"/>
      <c r="D3416" s="16"/>
      <c r="E3416" s="16"/>
      <c r="F3416" s="14" t="s">
        <v>7568</v>
      </c>
      <c r="G3416" s="14" t="s">
        <v>8012</v>
      </c>
      <c r="H3416" s="14" t="s">
        <v>8013</v>
      </c>
      <c r="I3416" s="15"/>
      <c r="J3416" s="77">
        <v>2</v>
      </c>
      <c r="K3416" s="92"/>
    </row>
    <row r="3417" spans="1:11" ht="12.5" x14ac:dyDescent="0.25">
      <c r="A3417" s="14" t="s">
        <v>1505</v>
      </c>
      <c r="B3417" s="14" t="s">
        <v>8014</v>
      </c>
      <c r="C3417" s="14" t="s">
        <v>6388</v>
      </c>
      <c r="D3417" s="16">
        <v>45694</v>
      </c>
      <c r="E3417" s="16">
        <v>45811</v>
      </c>
      <c r="F3417" s="14" t="s">
        <v>8015</v>
      </c>
      <c r="G3417" s="14">
        <v>31744109</v>
      </c>
      <c r="H3417" s="14" t="s">
        <v>4827</v>
      </c>
      <c r="I3417" s="15">
        <v>385</v>
      </c>
      <c r="J3417" s="77">
        <v>2</v>
      </c>
      <c r="K3417" s="92"/>
    </row>
    <row r="3418" spans="1:11" ht="12.5" x14ac:dyDescent="0.25">
      <c r="A3418" s="14" t="s">
        <v>1505</v>
      </c>
      <c r="B3418" s="14" t="s">
        <v>8014</v>
      </c>
      <c r="C3418" s="14" t="s">
        <v>8016</v>
      </c>
      <c r="D3418" s="16">
        <v>45727</v>
      </c>
      <c r="E3418" s="16">
        <v>45811</v>
      </c>
      <c r="F3418" s="14" t="s">
        <v>8015</v>
      </c>
      <c r="G3418" s="14">
        <v>31744109</v>
      </c>
      <c r="H3418" s="14" t="s">
        <v>4827</v>
      </c>
      <c r="I3418" s="15">
        <v>385</v>
      </c>
      <c r="J3418" s="77">
        <v>2</v>
      </c>
      <c r="K3418" s="92"/>
    </row>
    <row r="3419" spans="1:11" ht="12.5" x14ac:dyDescent="0.25">
      <c r="A3419" s="14" t="s">
        <v>1505</v>
      </c>
      <c r="B3419" s="14" t="s">
        <v>8014</v>
      </c>
      <c r="C3419" s="14" t="s">
        <v>8017</v>
      </c>
      <c r="D3419" s="16">
        <v>45758</v>
      </c>
      <c r="E3419" s="16">
        <v>45811</v>
      </c>
      <c r="F3419" s="14" t="s">
        <v>8015</v>
      </c>
      <c r="G3419" s="14">
        <v>31744109</v>
      </c>
      <c r="H3419" s="14" t="s">
        <v>4827</v>
      </c>
      <c r="I3419" s="15">
        <v>230</v>
      </c>
      <c r="J3419" s="77">
        <v>2</v>
      </c>
      <c r="K3419" s="92"/>
    </row>
    <row r="3420" spans="1:11" ht="30" x14ac:dyDescent="0.25">
      <c r="A3420" s="14" t="s">
        <v>1505</v>
      </c>
      <c r="B3420" s="14"/>
      <c r="C3420" s="14"/>
      <c r="D3420" s="16"/>
      <c r="E3420" s="16"/>
      <c r="F3420" s="14" t="s">
        <v>7568</v>
      </c>
      <c r="G3420" s="14" t="s">
        <v>8018</v>
      </c>
      <c r="H3420" s="14" t="s">
        <v>5806</v>
      </c>
      <c r="I3420" s="15"/>
      <c r="J3420" s="77">
        <v>2</v>
      </c>
      <c r="K3420" s="92"/>
    </row>
    <row r="3421" spans="1:11" ht="12.5" x14ac:dyDescent="0.25">
      <c r="A3421" s="14" t="s">
        <v>1505</v>
      </c>
      <c r="B3421" s="14" t="s">
        <v>8019</v>
      </c>
      <c r="C3421" s="14" t="s">
        <v>6385</v>
      </c>
      <c r="D3421" s="16">
        <v>45694</v>
      </c>
      <c r="E3421" s="16">
        <v>45811</v>
      </c>
      <c r="F3421" s="14" t="s">
        <v>8015</v>
      </c>
      <c r="G3421" s="14">
        <v>31744109</v>
      </c>
      <c r="H3421" s="14" t="s">
        <v>4827</v>
      </c>
      <c r="I3421" s="15">
        <v>445</v>
      </c>
      <c r="J3421" s="77">
        <v>2</v>
      </c>
      <c r="K3421" s="92"/>
    </row>
    <row r="3422" spans="1:11" ht="12.5" x14ac:dyDescent="0.25">
      <c r="A3422" s="14" t="s">
        <v>1505</v>
      </c>
      <c r="B3422" s="14" t="s">
        <v>8019</v>
      </c>
      <c r="C3422" s="14" t="s">
        <v>8020</v>
      </c>
      <c r="D3422" s="16">
        <v>45727</v>
      </c>
      <c r="E3422" s="16">
        <v>45811</v>
      </c>
      <c r="F3422" s="14" t="s">
        <v>8015</v>
      </c>
      <c r="G3422" s="14">
        <v>31744109</v>
      </c>
      <c r="H3422" s="14" t="s">
        <v>4827</v>
      </c>
      <c r="I3422" s="15">
        <v>445</v>
      </c>
      <c r="J3422" s="77">
        <v>2</v>
      </c>
      <c r="K3422" s="92"/>
    </row>
    <row r="3423" spans="1:11" ht="12.5" x14ac:dyDescent="0.25">
      <c r="A3423" s="14" t="s">
        <v>1505</v>
      </c>
      <c r="B3423" s="14" t="s">
        <v>8019</v>
      </c>
      <c r="C3423" s="14" t="s">
        <v>8021</v>
      </c>
      <c r="D3423" s="16">
        <v>45758</v>
      </c>
      <c r="E3423" s="16">
        <v>45811</v>
      </c>
      <c r="F3423" s="14" t="s">
        <v>8015</v>
      </c>
      <c r="G3423" s="14">
        <v>31744109</v>
      </c>
      <c r="H3423" s="14" t="s">
        <v>4827</v>
      </c>
      <c r="I3423" s="15">
        <v>110</v>
      </c>
      <c r="J3423" s="77">
        <v>2</v>
      </c>
      <c r="K3423" s="92"/>
    </row>
    <row r="3424" spans="1:11" ht="30" x14ac:dyDescent="0.25">
      <c r="A3424" s="14" t="s">
        <v>1505</v>
      </c>
      <c r="B3424" s="14"/>
      <c r="C3424" s="14"/>
      <c r="D3424" s="16"/>
      <c r="E3424" s="16"/>
      <c r="F3424" s="14" t="s">
        <v>7568</v>
      </c>
      <c r="G3424" s="14" t="s">
        <v>8022</v>
      </c>
      <c r="H3424" s="14" t="s">
        <v>8023</v>
      </c>
      <c r="I3424" s="15"/>
      <c r="J3424" s="77">
        <v>2</v>
      </c>
      <c r="K3424" s="92"/>
    </row>
    <row r="3425" spans="1:11" ht="20" x14ac:dyDescent="0.25">
      <c r="A3425" s="14" t="s">
        <v>1505</v>
      </c>
      <c r="B3425" s="14" t="s">
        <v>8024</v>
      </c>
      <c r="C3425" s="14" t="s">
        <v>8025</v>
      </c>
      <c r="D3425" s="16">
        <v>45799</v>
      </c>
      <c r="E3425" s="16">
        <v>45805</v>
      </c>
      <c r="F3425" s="14" t="s">
        <v>8026</v>
      </c>
      <c r="G3425" s="14">
        <v>36779938</v>
      </c>
      <c r="H3425" s="14" t="s">
        <v>8027</v>
      </c>
      <c r="I3425" s="15">
        <v>861</v>
      </c>
      <c r="J3425" s="77">
        <v>2</v>
      </c>
      <c r="K3425" s="92"/>
    </row>
    <row r="3426" spans="1:11" ht="20" x14ac:dyDescent="0.25">
      <c r="A3426" s="14" t="s">
        <v>1505</v>
      </c>
      <c r="B3426" s="14" t="s">
        <v>8024</v>
      </c>
      <c r="C3426" s="14" t="s">
        <v>7385</v>
      </c>
      <c r="D3426" s="16">
        <v>45799</v>
      </c>
      <c r="E3426" s="16">
        <v>45805</v>
      </c>
      <c r="F3426" s="14" t="s">
        <v>8028</v>
      </c>
      <c r="G3426" s="14">
        <v>36779938</v>
      </c>
      <c r="H3426" s="14" t="s">
        <v>8027</v>
      </c>
      <c r="I3426" s="15">
        <v>139</v>
      </c>
      <c r="J3426" s="77">
        <v>2</v>
      </c>
      <c r="K3426" s="92"/>
    </row>
    <row r="3427" spans="1:11" ht="30" x14ac:dyDescent="0.25">
      <c r="A3427" s="14" t="s">
        <v>1505</v>
      </c>
      <c r="B3427" s="14"/>
      <c r="C3427" s="14"/>
      <c r="D3427" s="16"/>
      <c r="E3427" s="16"/>
      <c r="F3427" s="14" t="s">
        <v>7568</v>
      </c>
      <c r="G3427" s="14" t="s">
        <v>8029</v>
      </c>
      <c r="H3427" s="14" t="s">
        <v>8030</v>
      </c>
      <c r="I3427" s="15"/>
      <c r="J3427" s="77">
        <v>2</v>
      </c>
      <c r="K3427" s="92"/>
    </row>
    <row r="3428" spans="1:11" ht="12.5" x14ac:dyDescent="0.25">
      <c r="A3428" s="14" t="s">
        <v>1505</v>
      </c>
      <c r="B3428" s="14" t="s">
        <v>8031</v>
      </c>
      <c r="C3428" s="14" t="s">
        <v>8032</v>
      </c>
      <c r="D3428" s="16">
        <v>45659</v>
      </c>
      <c r="E3428" s="16">
        <v>45762</v>
      </c>
      <c r="F3428" s="14" t="s">
        <v>8033</v>
      </c>
      <c r="G3428" s="14">
        <v>31744109</v>
      </c>
      <c r="H3428" s="14" t="s">
        <v>6932</v>
      </c>
      <c r="I3428" s="15">
        <v>320</v>
      </c>
      <c r="J3428" s="77">
        <v>2</v>
      </c>
      <c r="K3428" s="92"/>
    </row>
    <row r="3429" spans="1:11" ht="12.5" x14ac:dyDescent="0.25">
      <c r="A3429" s="14" t="s">
        <v>1505</v>
      </c>
      <c r="B3429" s="14" t="s">
        <v>8031</v>
      </c>
      <c r="C3429" s="14" t="s">
        <v>4039</v>
      </c>
      <c r="D3429" s="16">
        <v>45671</v>
      </c>
      <c r="E3429" s="16">
        <v>45762</v>
      </c>
      <c r="F3429" s="14" t="s">
        <v>8034</v>
      </c>
      <c r="G3429" s="14">
        <v>31744109</v>
      </c>
      <c r="H3429" s="14" t="s">
        <v>6932</v>
      </c>
      <c r="I3429" s="15">
        <v>180</v>
      </c>
      <c r="J3429" s="77">
        <v>2</v>
      </c>
      <c r="K3429" s="92"/>
    </row>
    <row r="3430" spans="1:11" ht="12.5" x14ac:dyDescent="0.25">
      <c r="A3430" s="14" t="s">
        <v>1505</v>
      </c>
      <c r="B3430" s="14" t="s">
        <v>8031</v>
      </c>
      <c r="C3430" s="14" t="s">
        <v>4039</v>
      </c>
      <c r="D3430" s="16">
        <v>45671</v>
      </c>
      <c r="E3430" s="16">
        <v>45803</v>
      </c>
      <c r="F3430" s="14" t="s">
        <v>8034</v>
      </c>
      <c r="G3430" s="14">
        <v>31744109</v>
      </c>
      <c r="H3430" s="14" t="s">
        <v>6932</v>
      </c>
      <c r="I3430" s="15">
        <v>140</v>
      </c>
      <c r="J3430" s="77">
        <v>2</v>
      </c>
      <c r="K3430" s="92"/>
    </row>
    <row r="3431" spans="1:11" ht="12.5" x14ac:dyDescent="0.25">
      <c r="A3431" s="14" t="s">
        <v>1505</v>
      </c>
      <c r="B3431" s="14" t="s">
        <v>8031</v>
      </c>
      <c r="C3431" s="14" t="s">
        <v>5260</v>
      </c>
      <c r="D3431" s="16">
        <v>45706</v>
      </c>
      <c r="E3431" s="16">
        <v>45803</v>
      </c>
      <c r="F3431" s="14" t="s">
        <v>8035</v>
      </c>
      <c r="G3431" s="14">
        <v>52379647</v>
      </c>
      <c r="H3431" s="14" t="s">
        <v>7692</v>
      </c>
      <c r="I3431" s="15">
        <v>240</v>
      </c>
      <c r="J3431" s="77">
        <v>2</v>
      </c>
      <c r="K3431" s="92"/>
    </row>
    <row r="3432" spans="1:11" ht="12.5" x14ac:dyDescent="0.25">
      <c r="A3432" s="14" t="s">
        <v>1505</v>
      </c>
      <c r="B3432" s="14" t="s">
        <v>8031</v>
      </c>
      <c r="C3432" s="14" t="s">
        <v>4041</v>
      </c>
      <c r="D3432" s="16">
        <v>45715</v>
      </c>
      <c r="E3432" s="16">
        <v>45803</v>
      </c>
      <c r="F3432" s="14" t="s">
        <v>8036</v>
      </c>
      <c r="G3432" s="14">
        <v>31744109</v>
      </c>
      <c r="H3432" s="14" t="s">
        <v>6932</v>
      </c>
      <c r="I3432" s="15">
        <v>120</v>
      </c>
      <c r="J3432" s="77">
        <v>2</v>
      </c>
      <c r="K3432" s="92"/>
    </row>
    <row r="3433" spans="1:11" ht="30" x14ac:dyDescent="0.25">
      <c r="A3433" s="14" t="s">
        <v>1505</v>
      </c>
      <c r="B3433" s="14"/>
      <c r="C3433" s="14"/>
      <c r="D3433" s="16"/>
      <c r="E3433" s="16"/>
      <c r="F3433" s="14" t="s">
        <v>7568</v>
      </c>
      <c r="G3433" s="14" t="s">
        <v>8037</v>
      </c>
      <c r="H3433" s="14" t="s">
        <v>8038</v>
      </c>
      <c r="I3433" s="15"/>
      <c r="J3433" s="77">
        <v>2</v>
      </c>
      <c r="K3433" s="92"/>
    </row>
    <row r="3434" spans="1:11" ht="20" x14ac:dyDescent="0.25">
      <c r="A3434" s="14" t="s">
        <v>1505</v>
      </c>
      <c r="B3434" s="14" t="s">
        <v>8039</v>
      </c>
      <c r="C3434" s="14" t="s">
        <v>8040</v>
      </c>
      <c r="D3434" s="16">
        <v>45708</v>
      </c>
      <c r="E3434" s="16">
        <v>45811</v>
      </c>
      <c r="F3434" s="14" t="s">
        <v>8041</v>
      </c>
      <c r="G3434" s="14">
        <v>44156979</v>
      </c>
      <c r="H3434" s="14" t="s">
        <v>6891</v>
      </c>
      <c r="I3434" s="15">
        <v>45.45</v>
      </c>
      <c r="J3434" s="77">
        <v>2</v>
      </c>
      <c r="K3434" s="92"/>
    </row>
    <row r="3435" spans="1:11" ht="20" x14ac:dyDescent="0.25">
      <c r="A3435" s="14" t="s">
        <v>1505</v>
      </c>
      <c r="B3435" s="14" t="s">
        <v>8039</v>
      </c>
      <c r="C3435" s="14" t="s">
        <v>8042</v>
      </c>
      <c r="D3435" s="16">
        <v>45736</v>
      </c>
      <c r="E3435" s="16">
        <v>45811</v>
      </c>
      <c r="F3435" s="14" t="s">
        <v>8043</v>
      </c>
      <c r="G3435" s="14">
        <v>44156979</v>
      </c>
      <c r="H3435" s="14" t="s">
        <v>6891</v>
      </c>
      <c r="I3435" s="15">
        <v>62.25</v>
      </c>
      <c r="J3435" s="77">
        <v>2</v>
      </c>
      <c r="K3435" s="92"/>
    </row>
    <row r="3436" spans="1:11" ht="12.5" x14ac:dyDescent="0.25">
      <c r="A3436" s="14" t="s">
        <v>1505</v>
      </c>
      <c r="B3436" s="14" t="s">
        <v>8039</v>
      </c>
      <c r="C3436" s="14" t="s">
        <v>8044</v>
      </c>
      <c r="D3436" s="16">
        <v>45713</v>
      </c>
      <c r="E3436" s="16">
        <v>45811</v>
      </c>
      <c r="F3436" s="14" t="s">
        <v>8045</v>
      </c>
      <c r="G3436" s="14">
        <v>36661856</v>
      </c>
      <c r="H3436" s="14" t="s">
        <v>8046</v>
      </c>
      <c r="I3436" s="15">
        <v>57.56</v>
      </c>
      <c r="J3436" s="77">
        <v>2</v>
      </c>
      <c r="K3436" s="92"/>
    </row>
    <row r="3437" spans="1:11" ht="20" x14ac:dyDescent="0.25">
      <c r="A3437" s="14" t="s">
        <v>1505</v>
      </c>
      <c r="B3437" s="14" t="s">
        <v>8039</v>
      </c>
      <c r="C3437" s="14" t="s">
        <v>8047</v>
      </c>
      <c r="D3437" s="16">
        <v>45697</v>
      </c>
      <c r="E3437" s="16">
        <v>45811</v>
      </c>
      <c r="F3437" s="14" t="s">
        <v>8048</v>
      </c>
      <c r="G3437" s="14">
        <v>53706790</v>
      </c>
      <c r="H3437" s="14" t="s">
        <v>8049</v>
      </c>
      <c r="I3437" s="15">
        <v>99.98</v>
      </c>
      <c r="J3437" s="77">
        <v>2</v>
      </c>
      <c r="K3437" s="92"/>
    </row>
    <row r="3438" spans="1:11" ht="12.5" x14ac:dyDescent="0.25">
      <c r="A3438" s="14" t="s">
        <v>1505</v>
      </c>
      <c r="B3438" s="14" t="s">
        <v>8039</v>
      </c>
      <c r="C3438" s="14" t="s">
        <v>8050</v>
      </c>
      <c r="D3438" s="16">
        <v>45715</v>
      </c>
      <c r="E3438" s="16">
        <v>45811</v>
      </c>
      <c r="F3438" s="14" t="s">
        <v>8051</v>
      </c>
      <c r="G3438" s="14">
        <v>0</v>
      </c>
      <c r="H3438" s="14" t="s">
        <v>8052</v>
      </c>
      <c r="I3438" s="15">
        <v>103.95</v>
      </c>
      <c r="J3438" s="77">
        <v>2</v>
      </c>
      <c r="K3438" s="92"/>
    </row>
    <row r="3439" spans="1:11" ht="30" x14ac:dyDescent="0.25">
      <c r="A3439" s="14" t="s">
        <v>1505</v>
      </c>
      <c r="B3439" s="14"/>
      <c r="C3439" s="14"/>
      <c r="D3439" s="16"/>
      <c r="E3439" s="16"/>
      <c r="F3439" s="14" t="s">
        <v>7568</v>
      </c>
      <c r="G3439" s="14" t="s">
        <v>8053</v>
      </c>
      <c r="H3439" s="14" t="s">
        <v>8054</v>
      </c>
      <c r="I3439" s="15"/>
      <c r="J3439" s="77">
        <v>2</v>
      </c>
      <c r="K3439" s="92"/>
    </row>
    <row r="3440" spans="1:11" ht="20" x14ac:dyDescent="0.25">
      <c r="A3440" s="14" t="s">
        <v>1505</v>
      </c>
      <c r="B3440" s="14" t="s">
        <v>8055</v>
      </c>
      <c r="C3440" s="14" t="s">
        <v>6663</v>
      </c>
      <c r="D3440" s="16">
        <v>45731</v>
      </c>
      <c r="E3440" s="16">
        <v>45817</v>
      </c>
      <c r="F3440" s="14" t="s">
        <v>8056</v>
      </c>
      <c r="G3440" s="14">
        <v>36161551</v>
      </c>
      <c r="H3440" s="14" t="s">
        <v>8057</v>
      </c>
      <c r="I3440" s="15">
        <v>25</v>
      </c>
      <c r="J3440" s="77">
        <v>2</v>
      </c>
      <c r="K3440" s="92"/>
    </row>
    <row r="3441" spans="1:11" ht="20" x14ac:dyDescent="0.25">
      <c r="A3441" s="14" t="s">
        <v>1505</v>
      </c>
      <c r="B3441" s="14" t="s">
        <v>8055</v>
      </c>
      <c r="C3441" s="14" t="s">
        <v>6663</v>
      </c>
      <c r="D3441" s="16">
        <v>45761</v>
      </c>
      <c r="E3441" s="16">
        <v>45817</v>
      </c>
      <c r="F3441" s="14" t="s">
        <v>8058</v>
      </c>
      <c r="G3441" s="14">
        <v>36680397</v>
      </c>
      <c r="H3441" s="14" t="s">
        <v>8059</v>
      </c>
      <c r="I3441" s="15">
        <v>95</v>
      </c>
      <c r="J3441" s="77">
        <v>2</v>
      </c>
      <c r="K3441" s="92"/>
    </row>
    <row r="3442" spans="1:11" ht="12.5" x14ac:dyDescent="0.25">
      <c r="A3442" s="14" t="s">
        <v>1505</v>
      </c>
      <c r="B3442" s="14" t="s">
        <v>8055</v>
      </c>
      <c r="C3442" s="14" t="s">
        <v>6663</v>
      </c>
      <c r="D3442" s="16">
        <v>45727</v>
      </c>
      <c r="E3442" s="16">
        <v>45817</v>
      </c>
      <c r="F3442" s="14" t="s">
        <v>8060</v>
      </c>
      <c r="G3442" s="14" t="s">
        <v>6663</v>
      </c>
      <c r="H3442" s="14" t="s">
        <v>8061</v>
      </c>
      <c r="I3442" s="15">
        <v>105</v>
      </c>
      <c r="J3442" s="77">
        <v>2</v>
      </c>
      <c r="K3442" s="92"/>
    </row>
    <row r="3443" spans="1:11" ht="20" x14ac:dyDescent="0.25">
      <c r="A3443" s="14" t="s">
        <v>1505</v>
      </c>
      <c r="B3443" s="14" t="s">
        <v>8055</v>
      </c>
      <c r="C3443" s="14" t="s">
        <v>6663</v>
      </c>
      <c r="D3443" s="16">
        <v>45718</v>
      </c>
      <c r="E3443" s="16">
        <v>45817</v>
      </c>
      <c r="F3443" s="14" t="s">
        <v>8062</v>
      </c>
      <c r="G3443" s="14">
        <v>42188245</v>
      </c>
      <c r="H3443" s="14" t="s">
        <v>8063</v>
      </c>
      <c r="I3443" s="15">
        <v>105</v>
      </c>
      <c r="J3443" s="77">
        <v>2</v>
      </c>
      <c r="K3443" s="92"/>
    </row>
    <row r="3444" spans="1:11" ht="20" x14ac:dyDescent="0.25">
      <c r="A3444" s="14" t="s">
        <v>1505</v>
      </c>
      <c r="B3444" s="14" t="s">
        <v>8055</v>
      </c>
      <c r="C3444" s="14" t="s">
        <v>6663</v>
      </c>
      <c r="D3444" s="16">
        <v>45769</v>
      </c>
      <c r="E3444" s="16">
        <v>45817</v>
      </c>
      <c r="F3444" s="14" t="s">
        <v>8064</v>
      </c>
      <c r="G3444" s="14">
        <v>892386</v>
      </c>
      <c r="H3444" s="14" t="s">
        <v>8065</v>
      </c>
      <c r="I3444" s="15">
        <v>120</v>
      </c>
      <c r="J3444" s="77">
        <v>2</v>
      </c>
      <c r="K3444" s="92"/>
    </row>
    <row r="3445" spans="1:11" ht="12.5" x14ac:dyDescent="0.25">
      <c r="A3445" s="14" t="s">
        <v>1505</v>
      </c>
      <c r="B3445" s="14" t="s">
        <v>8055</v>
      </c>
      <c r="C3445" s="14" t="s">
        <v>8066</v>
      </c>
      <c r="D3445" s="16">
        <v>45695</v>
      </c>
      <c r="E3445" s="16">
        <v>45817</v>
      </c>
      <c r="F3445" s="14" t="s">
        <v>8067</v>
      </c>
      <c r="G3445" s="14">
        <v>26904241</v>
      </c>
      <c r="H3445" s="14" t="s">
        <v>6521</v>
      </c>
      <c r="I3445" s="15">
        <v>50</v>
      </c>
      <c r="J3445" s="77">
        <v>2</v>
      </c>
      <c r="K3445" s="92"/>
    </row>
    <row r="3446" spans="1:11" ht="50" x14ac:dyDescent="0.25">
      <c r="A3446" s="14" t="s">
        <v>1505</v>
      </c>
      <c r="B3446" s="14"/>
      <c r="C3446" s="14"/>
      <c r="D3446" s="16"/>
      <c r="E3446" s="16"/>
      <c r="F3446" s="14" t="s">
        <v>8068</v>
      </c>
      <c r="G3446" s="14" t="s">
        <v>8069</v>
      </c>
      <c r="H3446" s="14" t="s">
        <v>7132</v>
      </c>
      <c r="I3446" s="15"/>
      <c r="J3446" s="77">
        <v>2</v>
      </c>
      <c r="K3446" s="92"/>
    </row>
    <row r="3447" spans="1:11" ht="30" x14ac:dyDescent="0.25">
      <c r="A3447" s="14" t="s">
        <v>1505</v>
      </c>
      <c r="B3447" s="14" t="s">
        <v>8070</v>
      </c>
      <c r="C3447" s="14" t="s">
        <v>3619</v>
      </c>
      <c r="D3447" s="16">
        <v>45780</v>
      </c>
      <c r="E3447" s="16">
        <v>45818</v>
      </c>
      <c r="F3447" s="14" t="s">
        <v>8071</v>
      </c>
      <c r="G3447" s="14">
        <v>39450</v>
      </c>
      <c r="H3447" s="14" t="s">
        <v>7132</v>
      </c>
      <c r="I3447" s="15">
        <v>320.85000000000002</v>
      </c>
      <c r="J3447" s="77">
        <v>2</v>
      </c>
      <c r="K3447" s="92"/>
    </row>
    <row r="3448" spans="1:11" ht="20" x14ac:dyDescent="0.25">
      <c r="A3448" s="14" t="s">
        <v>1505</v>
      </c>
      <c r="B3448" s="14" t="s">
        <v>8070</v>
      </c>
      <c r="C3448" s="14" t="s">
        <v>8072</v>
      </c>
      <c r="D3448" s="16">
        <v>45781</v>
      </c>
      <c r="E3448" s="16">
        <v>45818</v>
      </c>
      <c r="F3448" s="14" t="s">
        <v>8073</v>
      </c>
      <c r="G3448" s="14">
        <v>4057020550771</v>
      </c>
      <c r="H3448" s="14" t="s">
        <v>8074</v>
      </c>
      <c r="I3448" s="15">
        <v>280.51</v>
      </c>
      <c r="J3448" s="77">
        <v>2</v>
      </c>
      <c r="K3448" s="92"/>
    </row>
    <row r="3449" spans="1:11" ht="12.5" x14ac:dyDescent="0.25">
      <c r="A3449" s="14" t="s">
        <v>1505</v>
      </c>
      <c r="B3449" s="14" t="s">
        <v>8070</v>
      </c>
      <c r="C3449" s="14" t="s">
        <v>8075</v>
      </c>
      <c r="D3449" s="16">
        <v>45775</v>
      </c>
      <c r="E3449" s="16">
        <v>45818</v>
      </c>
      <c r="F3449" s="14" t="s">
        <v>8076</v>
      </c>
      <c r="G3449" s="14" t="s">
        <v>8077</v>
      </c>
      <c r="H3449" s="14" t="s">
        <v>8078</v>
      </c>
      <c r="I3449" s="15">
        <v>65</v>
      </c>
      <c r="J3449" s="77">
        <v>2</v>
      </c>
      <c r="K3449" s="92"/>
    </row>
    <row r="3450" spans="1:11" ht="40" x14ac:dyDescent="0.25">
      <c r="A3450" s="14" t="s">
        <v>8094</v>
      </c>
      <c r="B3450" s="14" t="s">
        <v>8079</v>
      </c>
      <c r="C3450" s="14"/>
      <c r="D3450" s="16"/>
      <c r="E3450" s="16"/>
      <c r="F3450" s="14" t="s">
        <v>8080</v>
      </c>
      <c r="G3450" s="14" t="s">
        <v>8081</v>
      </c>
      <c r="H3450" s="14" t="s">
        <v>3563</v>
      </c>
      <c r="I3450" s="15"/>
      <c r="J3450" s="77">
        <v>5</v>
      </c>
      <c r="K3450" s="92"/>
    </row>
    <row r="3451" spans="1:11" ht="40" x14ac:dyDescent="0.25">
      <c r="A3451" s="14" t="s">
        <v>8094</v>
      </c>
      <c r="B3451" s="14" t="s">
        <v>8079</v>
      </c>
      <c r="C3451" s="14"/>
      <c r="D3451" s="16"/>
      <c r="E3451" s="16"/>
      <c r="F3451" s="14" t="s">
        <v>8080</v>
      </c>
      <c r="G3451" s="14" t="s">
        <v>8081</v>
      </c>
      <c r="H3451" s="14" t="s">
        <v>3563</v>
      </c>
      <c r="I3451" s="15"/>
      <c r="J3451" s="77">
        <v>5</v>
      </c>
      <c r="K3451" s="92"/>
    </row>
    <row r="3452" spans="1:11" ht="12.5" x14ac:dyDescent="0.25">
      <c r="A3452" s="14" t="s">
        <v>8094</v>
      </c>
      <c r="B3452" s="14" t="s">
        <v>8079</v>
      </c>
      <c r="C3452" s="14" t="s">
        <v>8082</v>
      </c>
      <c r="D3452" s="16">
        <v>45971</v>
      </c>
      <c r="E3452" s="16">
        <v>45855</v>
      </c>
      <c r="F3452" s="14" t="s">
        <v>8083</v>
      </c>
      <c r="G3452" s="14">
        <v>44654073</v>
      </c>
      <c r="H3452" s="14" t="s">
        <v>8084</v>
      </c>
      <c r="I3452" s="15">
        <v>10000</v>
      </c>
      <c r="J3452" s="77">
        <v>5</v>
      </c>
      <c r="K3452" s="92"/>
    </row>
    <row r="3453" spans="1:11" ht="40" x14ac:dyDescent="0.25">
      <c r="A3453" s="14" t="s">
        <v>8094</v>
      </c>
      <c r="B3453" s="14" t="s">
        <v>8085</v>
      </c>
      <c r="C3453" s="14"/>
      <c r="D3453" s="16"/>
      <c r="E3453" s="16"/>
      <c r="F3453" s="14" t="s">
        <v>8080</v>
      </c>
      <c r="G3453" s="14" t="s">
        <v>2607</v>
      </c>
      <c r="H3453" s="14" t="s">
        <v>2608</v>
      </c>
      <c r="I3453" s="15"/>
      <c r="J3453" s="77">
        <v>5</v>
      </c>
      <c r="K3453" s="92"/>
    </row>
    <row r="3454" spans="1:11" ht="12.5" x14ac:dyDescent="0.25">
      <c r="A3454" s="14" t="s">
        <v>8094</v>
      </c>
      <c r="B3454" s="14" t="s">
        <v>8085</v>
      </c>
      <c r="C3454" s="14" t="s">
        <v>8086</v>
      </c>
      <c r="D3454" s="16">
        <v>45799</v>
      </c>
      <c r="E3454" s="16">
        <v>45853</v>
      </c>
      <c r="F3454" s="14" t="s">
        <v>8087</v>
      </c>
      <c r="G3454" s="14">
        <v>47992077</v>
      </c>
      <c r="H3454" s="14" t="s">
        <v>8088</v>
      </c>
      <c r="I3454" s="15">
        <v>20000</v>
      </c>
      <c r="J3454" s="77">
        <v>5</v>
      </c>
      <c r="K3454" s="92"/>
    </row>
    <row r="3455" spans="1:11" ht="12.5" x14ac:dyDescent="0.25">
      <c r="A3455" s="14" t="s">
        <v>8094</v>
      </c>
      <c r="B3455" s="14" t="s">
        <v>8085</v>
      </c>
      <c r="C3455" s="14" t="s">
        <v>8086</v>
      </c>
      <c r="D3455" s="16">
        <v>45799</v>
      </c>
      <c r="E3455" s="16">
        <v>45982</v>
      </c>
      <c r="F3455" s="14" t="s">
        <v>8087</v>
      </c>
      <c r="G3455" s="14">
        <v>47992077</v>
      </c>
      <c r="H3455" s="14" t="s">
        <v>8088</v>
      </c>
      <c r="I3455" s="15">
        <v>5000</v>
      </c>
      <c r="J3455" s="77">
        <v>5</v>
      </c>
      <c r="K3455" s="92"/>
    </row>
    <row r="3456" spans="1:11" ht="40" x14ac:dyDescent="0.25">
      <c r="A3456" s="14" t="s">
        <v>8094</v>
      </c>
      <c r="B3456" s="14" t="s">
        <v>8089</v>
      </c>
      <c r="C3456" s="14"/>
      <c r="D3456" s="16"/>
      <c r="E3456" s="16"/>
      <c r="F3456" s="14" t="s">
        <v>8080</v>
      </c>
      <c r="G3456" s="14" t="s">
        <v>3740</v>
      </c>
      <c r="H3456" s="14" t="s">
        <v>8090</v>
      </c>
      <c r="I3456" s="15"/>
      <c r="J3456" s="77">
        <v>5</v>
      </c>
      <c r="K3456" s="92"/>
    </row>
    <row r="3457" spans="1:11" ht="12.5" x14ac:dyDescent="0.25">
      <c r="A3457" s="14" t="s">
        <v>8094</v>
      </c>
      <c r="B3457" s="14" t="s">
        <v>8089</v>
      </c>
      <c r="C3457" s="14" t="s">
        <v>8091</v>
      </c>
      <c r="D3457" s="16">
        <v>45897</v>
      </c>
      <c r="E3457" s="16">
        <v>45853</v>
      </c>
      <c r="F3457" s="14" t="s">
        <v>8092</v>
      </c>
      <c r="G3457" s="14">
        <v>52093735</v>
      </c>
      <c r="H3457" s="14" t="s">
        <v>8093</v>
      </c>
      <c r="I3457" s="15">
        <v>20000</v>
      </c>
      <c r="J3457" s="77">
        <v>5</v>
      </c>
      <c r="K3457" s="92"/>
    </row>
    <row r="3458" spans="1:11" ht="12.5" x14ac:dyDescent="0.25">
      <c r="A3458" s="14" t="s">
        <v>8094</v>
      </c>
      <c r="B3458" s="14" t="s">
        <v>8089</v>
      </c>
      <c r="C3458" s="14" t="s">
        <v>8091</v>
      </c>
      <c r="D3458" s="16">
        <v>45897</v>
      </c>
      <c r="E3458" s="16">
        <v>46020</v>
      </c>
      <c r="F3458" s="14" t="s">
        <v>8092</v>
      </c>
      <c r="G3458" s="14">
        <v>52093735</v>
      </c>
      <c r="H3458" s="14" t="s">
        <v>8093</v>
      </c>
      <c r="I3458" s="15">
        <v>5000</v>
      </c>
      <c r="J3458" s="77">
        <v>5</v>
      </c>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sheetData>
  <dataConsolidate/>
  <mergeCells count="5">
    <mergeCell ref="A100:H100"/>
    <mergeCell ref="I101:J101"/>
    <mergeCell ref="I100:J100"/>
    <mergeCell ref="A101:H101"/>
    <mergeCell ref="A105:J105"/>
  </mergeCells>
  <conditionalFormatting sqref="A1074:H1075">
    <cfRule type="expression" dxfId="83" priority="46" stopIfTrue="1">
      <formula>$A1074&lt;&gt;""</formula>
    </cfRule>
  </conditionalFormatting>
  <conditionalFormatting sqref="A107:J4962">
    <cfRule type="expression" dxfId="82" priority="35" stopIfTrue="1">
      <formula>$A107&lt;&gt;""</formula>
    </cfRule>
  </conditionalFormatting>
  <conditionalFormatting sqref="B462:E467">
    <cfRule type="expression" dxfId="81" priority="137" stopIfTrue="1">
      <formula>$A462&lt;&gt;""</formula>
    </cfRule>
  </conditionalFormatting>
  <conditionalFormatting sqref="B474:E478">
    <cfRule type="expression" dxfId="80" priority="172" stopIfTrue="1">
      <formula>$A474&lt;&gt;""</formula>
    </cfRule>
  </conditionalFormatting>
  <conditionalFormatting sqref="B679:E679">
    <cfRule type="expression" dxfId="79" priority="64" stopIfTrue="1">
      <formula>$A679&lt;&gt;""</formula>
    </cfRule>
  </conditionalFormatting>
  <conditionalFormatting sqref="B681:E681 H681:I681 B682:I683">
    <cfRule type="expression" dxfId="78" priority="24" stopIfTrue="1">
      <formula>$A681&lt;&gt;""</formula>
    </cfRule>
  </conditionalFormatting>
  <conditionalFormatting sqref="B781:E781">
    <cfRule type="expression" dxfId="77" priority="87" stopIfTrue="1">
      <formula>$A781&lt;&gt;""</formula>
    </cfRule>
  </conditionalFormatting>
  <conditionalFormatting sqref="B1072:E1072">
    <cfRule type="expression" dxfId="76" priority="133" stopIfTrue="1">
      <formula>$A1072&lt;&gt;""</formula>
    </cfRule>
  </conditionalFormatting>
  <conditionalFormatting sqref="B1076:E1076">
    <cfRule type="expression" dxfId="75" priority="189" stopIfTrue="1">
      <formula>$A1076&lt;&gt;""</formula>
    </cfRule>
  </conditionalFormatting>
  <conditionalFormatting sqref="B1093:E1098">
    <cfRule type="expression" dxfId="74" priority="179" stopIfTrue="1">
      <formula>$A1093&lt;&gt;""</formula>
    </cfRule>
  </conditionalFormatting>
  <conditionalFormatting sqref="B1100:E1110">
    <cfRule type="expression" dxfId="73" priority="47" stopIfTrue="1">
      <formula>$A1100&lt;&gt;""</formula>
    </cfRule>
  </conditionalFormatting>
  <conditionalFormatting sqref="B1114:E1114">
    <cfRule type="expression" dxfId="72" priority="73" stopIfTrue="1">
      <formula>$A1114&lt;&gt;""</formula>
    </cfRule>
  </conditionalFormatting>
  <conditionalFormatting sqref="B1215:E1222 I1215:J1232">
    <cfRule type="expression" dxfId="71" priority="123" stopIfTrue="1">
      <formula>$A1215&lt;&gt;""</formula>
    </cfRule>
  </conditionalFormatting>
  <conditionalFormatting sqref="B1255:E1263">
    <cfRule type="expression" dxfId="70" priority="158" stopIfTrue="1">
      <formula>$A1255&lt;&gt;""</formula>
    </cfRule>
  </conditionalFormatting>
  <conditionalFormatting sqref="B1265:E1288">
    <cfRule type="expression" dxfId="69" priority="37" stopIfTrue="1">
      <formula>$A1265&lt;&gt;""</formula>
    </cfRule>
  </conditionalFormatting>
  <conditionalFormatting sqref="B1322:E1325">
    <cfRule type="expression" dxfId="68" priority="54" stopIfTrue="1">
      <formula>$A1322&lt;&gt;""</formula>
    </cfRule>
  </conditionalFormatting>
  <conditionalFormatting sqref="B1327:E1329">
    <cfRule type="expression" dxfId="67" priority="259" stopIfTrue="1">
      <formula>$A1327&lt;&gt;""</formula>
    </cfRule>
  </conditionalFormatting>
  <conditionalFormatting sqref="B1331:E1341">
    <cfRule type="expression" dxfId="66" priority="78" stopIfTrue="1">
      <formula>$A1331&lt;&gt;""</formula>
    </cfRule>
  </conditionalFormatting>
  <conditionalFormatting sqref="B1355:E1366">
    <cfRule type="expression" dxfId="65" priority="116" stopIfTrue="1">
      <formula>$A1355&lt;&gt;""</formula>
    </cfRule>
  </conditionalFormatting>
  <conditionalFormatting sqref="B1374:E1412">
    <cfRule type="expression" dxfId="64" priority="153" stopIfTrue="1">
      <formula>$A1374&lt;&gt;""</formula>
    </cfRule>
  </conditionalFormatting>
  <conditionalFormatting sqref="B1415:E1420">
    <cfRule type="expression" dxfId="63" priority="223" stopIfTrue="1">
      <formula>$A1415&lt;&gt;""</formula>
    </cfRule>
  </conditionalFormatting>
  <conditionalFormatting sqref="B479:G479">
    <cfRule type="expression" dxfId="62" priority="173" stopIfTrue="1">
      <formula>$A479&lt;&gt;""</formula>
    </cfRule>
  </conditionalFormatting>
  <conditionalFormatting sqref="B468:H473">
    <cfRule type="expression" dxfId="61" priority="193" stopIfTrue="1">
      <formula>$A468&lt;&gt;""</formula>
    </cfRule>
  </conditionalFormatting>
  <conditionalFormatting sqref="B480:H486">
    <cfRule type="expression" dxfId="60" priority="149" stopIfTrue="1">
      <formula>$A480&lt;&gt;""</formula>
    </cfRule>
  </conditionalFormatting>
  <conditionalFormatting sqref="B1029:H1044">
    <cfRule type="expression" dxfId="59" priority="219" stopIfTrue="1">
      <formula>$A1029&lt;&gt;""</formula>
    </cfRule>
  </conditionalFormatting>
  <conditionalFormatting sqref="B1234:H1236 B1237:E1250 H1237:H1250">
    <cfRule type="expression" dxfId="58" priority="148" stopIfTrue="1">
      <formula>$A1234&lt;&gt;""</formula>
    </cfRule>
  </conditionalFormatting>
  <conditionalFormatting sqref="B1252:H1254">
    <cfRule type="expression" dxfId="57" priority="43" stopIfTrue="1">
      <formula>$A1252&lt;&gt;""</formula>
    </cfRule>
  </conditionalFormatting>
  <conditionalFormatting sqref="B1326:H1326">
    <cfRule type="expression" dxfId="56" priority="289" stopIfTrue="1">
      <formula>$A1326&lt;&gt;""</formula>
    </cfRule>
  </conditionalFormatting>
  <conditionalFormatting sqref="B1342:H1347">
    <cfRule type="expression" dxfId="55" priority="17" stopIfTrue="1">
      <formula>$A1342&lt;&gt;""</formula>
    </cfRule>
  </conditionalFormatting>
  <conditionalFormatting sqref="B1372:H1373">
    <cfRule type="expression" dxfId="54" priority="196" stopIfTrue="1">
      <formula>$A1372&lt;&gt;""</formula>
    </cfRule>
  </conditionalFormatting>
  <conditionalFormatting sqref="B172:I186">
    <cfRule type="expression" dxfId="53" priority="246" stopIfTrue="1">
      <formula>$A172&lt;&gt;""</formula>
    </cfRule>
  </conditionalFormatting>
  <conditionalFormatting sqref="B237:I237">
    <cfRule type="expression" dxfId="52" priority="260" stopIfTrue="1">
      <formula>$A237&lt;&gt;""</formula>
    </cfRule>
  </conditionalFormatting>
  <conditionalFormatting sqref="B270:I314">
    <cfRule type="expression" dxfId="51" priority="93" stopIfTrue="1">
      <formula>$A270&lt;&gt;""</formula>
    </cfRule>
  </conditionalFormatting>
  <conditionalFormatting sqref="B487:I489">
    <cfRule type="expression" dxfId="50" priority="95" stopIfTrue="1">
      <formula>$A487&lt;&gt;""</formula>
    </cfRule>
  </conditionalFormatting>
  <conditionalFormatting sqref="B635:I678">
    <cfRule type="expression" dxfId="49" priority="256" stopIfTrue="1">
      <formula>$A635&lt;&gt;""</formula>
    </cfRule>
  </conditionalFormatting>
  <conditionalFormatting sqref="B680:I680">
    <cfRule type="expression" dxfId="48" priority="22" stopIfTrue="1">
      <formula>$A680&lt;&gt;""</formula>
    </cfRule>
  </conditionalFormatting>
  <conditionalFormatting sqref="B1099:I1099">
    <cfRule type="expression" dxfId="47" priority="147" stopIfTrue="1">
      <formula>$A1099&lt;&gt;""</formula>
    </cfRule>
  </conditionalFormatting>
  <conditionalFormatting sqref="B1111:I1113">
    <cfRule type="expression" dxfId="46" priority="16" stopIfTrue="1">
      <formula>$A1111&lt;&gt;""</formula>
    </cfRule>
  </conditionalFormatting>
  <conditionalFormatting sqref="B1115:I1119">
    <cfRule type="expression" dxfId="45" priority="18" stopIfTrue="1">
      <formula>$A1115&lt;&gt;""</formula>
    </cfRule>
  </conditionalFormatting>
  <conditionalFormatting sqref="B1233:I1233 I1234:I1250">
    <cfRule type="expression" dxfId="44" priority="151" stopIfTrue="1">
      <formula>$A1233&lt;&gt;""</formula>
    </cfRule>
  </conditionalFormatting>
  <conditionalFormatting sqref="B1330:I1330">
    <cfRule type="expression" dxfId="43" priority="146" stopIfTrue="1">
      <formula>$A1330&lt;&gt;""</formula>
    </cfRule>
  </conditionalFormatting>
  <conditionalFormatting sqref="B447:J448">
    <cfRule type="expression" dxfId="42" priority="222" stopIfTrue="1">
      <formula>$A447&lt;&gt;""</formula>
    </cfRule>
  </conditionalFormatting>
  <conditionalFormatting sqref="B589:J615">
    <cfRule type="expression" dxfId="41" priority="2" stopIfTrue="1">
      <formula>$A589&lt;&gt;""</formula>
    </cfRule>
  </conditionalFormatting>
  <conditionalFormatting sqref="B1015:J1016">
    <cfRule type="expression" dxfId="40" priority="217" stopIfTrue="1">
      <formula>$A1015&lt;&gt;""</formula>
    </cfRule>
  </conditionalFormatting>
  <conditionalFormatting sqref="B1089:J1092">
    <cfRule type="expression" dxfId="39" priority="7" stopIfTrue="1">
      <formula>$A1089&lt;&gt;""</formula>
    </cfRule>
  </conditionalFormatting>
  <conditionalFormatting sqref="B1120:J1214">
    <cfRule type="expression" dxfId="38" priority="33" stopIfTrue="1">
      <formula>$A1120&lt;&gt;""</formula>
    </cfRule>
  </conditionalFormatting>
  <conditionalFormatting sqref="B1368:J1368">
    <cfRule type="expression" dxfId="37" priority="198" stopIfTrue="1">
      <formula>$A1368&lt;&gt;""</formula>
    </cfRule>
  </conditionalFormatting>
  <conditionalFormatting sqref="B1423:J4336">
    <cfRule type="expression" dxfId="36" priority="42" stopIfTrue="1">
      <formula>$A1423&lt;&gt;""</formula>
    </cfRule>
  </conditionalFormatting>
  <conditionalFormatting sqref="F188:H192">
    <cfRule type="expression" dxfId="35" priority="124" stopIfTrue="1">
      <formula>$A188&lt;&gt;""</formula>
    </cfRule>
  </conditionalFormatting>
  <conditionalFormatting sqref="F195:H196">
    <cfRule type="expression" dxfId="34" priority="118" stopIfTrue="1">
      <formula>$A195&lt;&gt;""</formula>
    </cfRule>
  </conditionalFormatting>
  <conditionalFormatting sqref="F462:H463">
    <cfRule type="expression" dxfId="33" priority="139" stopIfTrue="1">
      <formula>$A462&lt;&gt;""</formula>
    </cfRule>
  </conditionalFormatting>
  <conditionalFormatting sqref="F466:H467">
    <cfRule type="expression" dxfId="32" priority="229" stopIfTrue="1">
      <formula>$A466&lt;&gt;""</formula>
    </cfRule>
  </conditionalFormatting>
  <conditionalFormatting sqref="F474:H476 H477:H479">
    <cfRule type="expression" dxfId="31" priority="171" stopIfTrue="1">
      <formula>$A474&lt;&gt;""</formula>
    </cfRule>
  </conditionalFormatting>
  <conditionalFormatting sqref="F1093:H1093">
    <cfRule type="expression" dxfId="30" priority="280" stopIfTrue="1">
      <formula>$A1093&lt;&gt;""</formula>
    </cfRule>
  </conditionalFormatting>
  <conditionalFormatting sqref="F1217:H1222">
    <cfRule type="expression" dxfId="29" priority="122" stopIfTrue="1">
      <formula>$A1217&lt;&gt;""</formula>
    </cfRule>
  </conditionalFormatting>
  <conditionalFormatting sqref="F167:I169">
    <cfRule type="expression" dxfId="28" priority="250" stopIfTrue="1">
      <formula>$A167&lt;&gt;""</formula>
    </cfRule>
  </conditionalFormatting>
  <conditionalFormatting sqref="F242:I242">
    <cfRule type="expression" dxfId="27" priority="150" stopIfTrue="1">
      <formula>$A242&lt;&gt;""</formula>
    </cfRule>
  </conditionalFormatting>
  <conditionalFormatting sqref="F161:J166 B161:E171 I223:J223 F224:J236 B460:I461 J460:J489 B773:E773 H773:J773 H781:J781 B788:E788 H788:J788 I1017:J1044 B1073:H1073 I1073:J1088 H1076:H1088 B1077:G1088 I1093:J1098 F1215:H1215 B1223:H1232 J1233:J1250 B1264:H1264 B1289:H1321 I1326:J1329 J1330:J1347 F1375:H1409 F1410:J1412 B1413:H1414">
    <cfRule type="expression" dxfId="26" priority="290" stopIfTrue="1">
      <formula>$A161&lt;&gt;""</formula>
    </cfRule>
  </conditionalFormatting>
  <conditionalFormatting sqref="H187">
    <cfRule type="expression" dxfId="25" priority="130" stopIfTrue="1">
      <formula>$A187&lt;&gt;""</formula>
    </cfRule>
  </conditionalFormatting>
  <conditionalFormatting sqref="H193:H194">
    <cfRule type="expression" dxfId="24" priority="119" stopIfTrue="1">
      <formula>$A193&lt;&gt;""</formula>
    </cfRule>
  </conditionalFormatting>
  <conditionalFormatting sqref="H464:H465">
    <cfRule type="expression" dxfId="23" priority="143" stopIfTrue="1">
      <formula>$A464&lt;&gt;""</formula>
    </cfRule>
  </conditionalFormatting>
  <conditionalFormatting sqref="H1094:H1098">
    <cfRule type="expression" dxfId="22" priority="181" stopIfTrue="1">
      <formula>$A1094&lt;&gt;""</formula>
    </cfRule>
  </conditionalFormatting>
  <conditionalFormatting sqref="H1216">
    <cfRule type="expression" dxfId="21" priority="192" stopIfTrue="1">
      <formula>$A1216&lt;&gt;""</formula>
    </cfRule>
  </conditionalFormatting>
  <conditionalFormatting sqref="H1255:H1263">
    <cfRule type="expression" dxfId="20" priority="160" stopIfTrue="1">
      <formula>$A1255&lt;&gt;""</formula>
    </cfRule>
  </conditionalFormatting>
  <conditionalFormatting sqref="H1265:H1288">
    <cfRule type="expression" dxfId="19" priority="39" stopIfTrue="1">
      <formula>$A1265&lt;&gt;""</formula>
    </cfRule>
  </conditionalFormatting>
  <conditionalFormatting sqref="H1327:H1329">
    <cfRule type="expression" dxfId="18" priority="258" stopIfTrue="1">
      <formula>$A1327&lt;&gt;""</formula>
    </cfRule>
  </conditionalFormatting>
  <conditionalFormatting sqref="H1331:H1341">
    <cfRule type="expression" dxfId="17" priority="19" stopIfTrue="1">
      <formula>$A1331&lt;&gt;""</formula>
    </cfRule>
  </conditionalFormatting>
  <conditionalFormatting sqref="H1374">
    <cfRule type="expression" dxfId="16" priority="155" stopIfTrue="1">
      <formula>$A1374&lt;&gt;""</formula>
    </cfRule>
  </conditionalFormatting>
  <conditionalFormatting sqref="H1415:H1420">
    <cfRule type="expression" dxfId="15" priority="225" stopIfTrue="1">
      <formula>$A1415&lt;&gt;""</formula>
    </cfRule>
  </conditionalFormatting>
  <conditionalFormatting sqref="H170:I171">
    <cfRule type="expression" dxfId="14" priority="247" stopIfTrue="1">
      <formula>$A170&lt;&gt;""</formula>
    </cfRule>
  </conditionalFormatting>
  <conditionalFormatting sqref="H238:I241">
    <cfRule type="expression" dxfId="13" priority="249" stopIfTrue="1">
      <formula>$A238&lt;&gt;""</formula>
    </cfRule>
  </conditionalFormatting>
  <conditionalFormatting sqref="H243:I243">
    <cfRule type="expression" dxfId="12" priority="125" stopIfTrue="1">
      <formula>$A243&lt;&gt;""</formula>
    </cfRule>
  </conditionalFormatting>
  <conditionalFormatting sqref="H679:I679">
    <cfRule type="expression" dxfId="11" priority="66" stopIfTrue="1">
      <formula>$A679&lt;&gt;""</formula>
    </cfRule>
  </conditionalFormatting>
  <conditionalFormatting sqref="H1100:I1110">
    <cfRule type="expression" dxfId="10" priority="50" stopIfTrue="1">
      <formula>$A1100&lt;&gt;""</formula>
    </cfRule>
  </conditionalFormatting>
  <conditionalFormatting sqref="H1114:I1114">
    <cfRule type="expression" dxfId="9" priority="76" stopIfTrue="1">
      <formula>$A1114&lt;&gt;""</formula>
    </cfRule>
  </conditionalFormatting>
  <conditionalFormatting sqref="H1072:J1072">
    <cfRule type="expression" dxfId="8" priority="132" stopIfTrue="1">
      <formula>$A1072&lt;&gt;""</formula>
    </cfRule>
  </conditionalFormatting>
  <conditionalFormatting sqref="H1322:J1325">
    <cfRule type="expression" dxfId="7" priority="55" stopIfTrue="1">
      <formula>$A1322&lt;&gt;""</formula>
    </cfRule>
  </conditionalFormatting>
  <conditionalFormatting sqref="H1355:J1366">
    <cfRule type="expression" dxfId="6" priority="14" stopIfTrue="1">
      <formula>$A1355&lt;&gt;""</formula>
    </cfRule>
  </conditionalFormatting>
  <conditionalFormatting sqref="I462:I486">
    <cfRule type="expression" dxfId="5" priority="140" stopIfTrue="1">
      <formula>$A462&lt;&gt;""</formula>
    </cfRule>
  </conditionalFormatting>
  <conditionalFormatting sqref="I1331:I1347">
    <cfRule type="expression" dxfId="4" priority="82" stopIfTrue="1">
      <formula>$A1331&lt;&gt;""</formula>
    </cfRule>
  </conditionalFormatting>
  <conditionalFormatting sqref="I1252:J1321">
    <cfRule type="expression" dxfId="3" priority="162" stopIfTrue="1">
      <formula>$A1252&lt;&gt;""</formula>
    </cfRule>
  </conditionalFormatting>
  <conditionalFormatting sqref="I1372:J1409">
    <cfRule type="expression" dxfId="2" priority="157" stopIfTrue="1">
      <formula>$A1372&lt;&gt;""</formula>
    </cfRule>
  </conditionalFormatting>
  <conditionalFormatting sqref="I1413:J1420">
    <cfRule type="expression" dxfId="1" priority="255" stopIfTrue="1">
      <formula>$A1413&lt;&gt;""</formula>
    </cfRule>
  </conditionalFormatting>
  <conditionalFormatting sqref="J1099:J1119">
    <cfRule type="expression" dxfId="0" priority="282" stopIfTrue="1">
      <formula>$A1099&lt;&gt;""</formula>
    </cfRule>
  </conditionalFormatting>
  <dataValidations count="5">
    <dataValidation type="date" allowBlank="1" showInputMessage="1" showErrorMessage="1" sqref="D102:E102 D4963:E65498 D106:E106" xr:uid="{F5059AEA-A0D8-4B20-9D3C-8B76D9C427E6}">
      <formula1>42370</formula1>
      <formula2>42735</formula2>
    </dataValidation>
    <dataValidation type="list" allowBlank="1" sqref="F107:F4962" xr:uid="{255B499D-B3E6-47A9-A857-DBFE56F071D9}">
      <formula1>$F$96:$F$99</formula1>
    </dataValidation>
    <dataValidation type="list" allowBlank="1" showInputMessage="1" showErrorMessage="1" sqref="A107:A4962" xr:uid="{540C0DA9-E9CD-4805-B659-E67C1C32B21C}">
      <formula1>OFFSET($A$1,0,0,$B$3,1)</formula1>
    </dataValidation>
    <dataValidation allowBlank="1" sqref="G107:G4962" xr:uid="{B36265DD-F5DD-4F0A-AD93-4A0388363C0B}"/>
    <dataValidation type="list" allowBlank="1" showInputMessage="1" showErrorMessage="1" errorTitle="Chyba !" error="zadajte (vyberte zo zoznamu) platný analytický kód podľa nápovedy k bunke I104" sqref="J107:J996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08984375" defaultRowHeight="10" x14ac:dyDescent="0.2"/>
  <cols>
    <col min="1" max="1" width="9.54296875" style="179" bestFit="1" customWidth="1"/>
    <col min="2" max="2" width="46.08984375" style="180" bestFit="1" customWidth="1"/>
    <col min="3" max="3" width="15.453125" style="180" bestFit="1" customWidth="1"/>
    <col min="4" max="4" width="20.54296875" style="180" customWidth="1"/>
    <col min="5" max="5" width="21" style="180" bestFit="1" customWidth="1"/>
    <col min="6" max="6" width="6.08984375" style="180" bestFit="1" customWidth="1"/>
    <col min="7" max="7" width="22.90625" style="180" customWidth="1"/>
    <col min="8" max="8" width="23.54296875" style="180" customWidth="1"/>
    <col min="9" max="9" width="26.90625" style="180" customWidth="1"/>
    <col min="10" max="10" width="19" style="180" customWidth="1"/>
    <col min="11" max="11" width="19.90625" style="180" bestFit="1" customWidth="1"/>
    <col min="12" max="12" width="14.453125" style="181" customWidth="1"/>
    <col min="13" max="14" width="24.90625" style="180" bestFit="1" customWidth="1"/>
    <col min="15" max="15" width="24.453125" style="180" bestFit="1" customWidth="1"/>
    <col min="16" max="16" width="24.90625" style="180" bestFit="1" customWidth="1"/>
    <col min="17" max="16384" width="9.089843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2">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2">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2">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2">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2">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2">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2">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2">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2">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2">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2">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2">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2">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2">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2">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2">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2">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2">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2">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2">
      <c r="A88" s="203"/>
      <c r="B88" s="286"/>
      <c r="C88" s="286"/>
      <c r="D88" s="286"/>
      <c r="E88" s="286"/>
      <c r="F88" s="286"/>
      <c r="G88" s="286"/>
      <c r="H88" s="286"/>
      <c r="I88" s="286"/>
      <c r="J88" s="286"/>
      <c r="K88" s="286"/>
      <c r="L88" s="287"/>
      <c r="M88" s="286"/>
      <c r="N88" s="286"/>
      <c r="O88" s="286"/>
      <c r="P88" s="286"/>
      <c r="R88" s="276">
        <f t="shared" si="2"/>
        <v>0</v>
      </c>
    </row>
    <row r="89" spans="1:18" x14ac:dyDescent="0.2">
      <c r="A89" s="203"/>
      <c r="B89" s="286"/>
      <c r="C89" s="286"/>
      <c r="D89" s="286"/>
      <c r="E89" s="286"/>
      <c r="F89" s="286"/>
      <c r="G89" s="286"/>
      <c r="H89" s="286"/>
      <c r="I89" s="286"/>
      <c r="J89" s="286"/>
      <c r="K89" s="286"/>
      <c r="L89" s="287"/>
      <c r="M89" s="286"/>
      <c r="N89" s="286"/>
      <c r="O89" s="286"/>
      <c r="P89" s="286"/>
      <c r="R89" s="276">
        <f t="shared" si="2"/>
        <v>0</v>
      </c>
    </row>
    <row r="90" spans="1:18" x14ac:dyDescent="0.2">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8">
        <v>297253.08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8">
        <v>22144.92</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8">
        <v>44000</v>
      </c>
      <c r="E22" s="173">
        <v>0</v>
      </c>
      <c r="F22" s="166" t="s">
        <v>338</v>
      </c>
      <c r="G22" s="169" t="s">
        <v>319</v>
      </c>
      <c r="H22" s="169" t="s">
        <v>1489</v>
      </c>
      <c r="I22" s="192" t="str">
        <f t="shared" ref="I22:I86" si="5">A22&amp;F22</f>
        <v>00688321a</v>
      </c>
      <c r="J22" s="167" t="str">
        <f t="shared" ref="J22:J86" si="6">A22&amp;G22</f>
        <v>00688321026 02</v>
      </c>
      <c r="K22" s="5" t="s">
        <v>1095</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x14ac:dyDescent="0.2">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89">
        <v>1662560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98" t="s">
        <v>680</v>
      </c>
      <c r="B38" s="204" t="str">
        <f>VLOOKUP(A38,Adr!A:B,2,FALSE)</f>
        <v>Slovenský atletický zväz</v>
      </c>
      <c r="C38" s="169" t="s">
        <v>1503</v>
      </c>
      <c r="D38" s="289">
        <v>80000</v>
      </c>
      <c r="E38" s="230">
        <v>0</v>
      </c>
      <c r="F38" s="166" t="s">
        <v>338</v>
      </c>
      <c r="G38" s="169" t="s">
        <v>319</v>
      </c>
      <c r="H38" s="169" t="s">
        <v>1489</v>
      </c>
      <c r="I38" s="192" t="str">
        <f t="shared" si="5"/>
        <v>36063835a</v>
      </c>
      <c r="J38" s="167" t="str">
        <f t="shared" si="6"/>
        <v>36063835026 02</v>
      </c>
      <c r="K38" s="5" t="s">
        <v>1123</v>
      </c>
      <c r="L38" s="167" t="str">
        <f t="shared" si="7"/>
        <v>36063835026 02K</v>
      </c>
      <c r="M38" s="5" t="str">
        <f t="shared" si="8"/>
        <v>Slovenský atletický zväzaKatletika - kapitálové transfery</v>
      </c>
      <c r="N38" s="3" t="str">
        <f t="shared" si="9"/>
        <v>36063835aK</v>
      </c>
    </row>
    <row r="39" spans="1:14" x14ac:dyDescent="0.2">
      <c r="A39" s="182" t="s">
        <v>688</v>
      </c>
      <c r="B39" s="204" t="str">
        <f>VLOOKUP(A39,Adr!A:B,2,FALSE)</f>
        <v>Slovenský biliardový zväz</v>
      </c>
      <c r="C39" s="185" t="s">
        <v>1124</v>
      </c>
      <c r="D39" s="288">
        <v>25534</v>
      </c>
      <c r="E39" s="173">
        <v>0</v>
      </c>
      <c r="F39" s="166" t="s">
        <v>338</v>
      </c>
      <c r="G39" s="169" t="s">
        <v>319</v>
      </c>
      <c r="H39" s="169" t="s">
        <v>1057</v>
      </c>
      <c r="I39" s="192" t="str">
        <f t="shared" si="5"/>
        <v>31753825a</v>
      </c>
      <c r="J39" s="167" t="str">
        <f t="shared" si="6"/>
        <v>31753825026 02</v>
      </c>
      <c r="K39" s="5" t="s">
        <v>1125</v>
      </c>
      <c r="L39" s="167" t="str">
        <f t="shared" si="7"/>
        <v>31753825026 02B</v>
      </c>
      <c r="M39" s="5" t="str">
        <f t="shared" si="8"/>
        <v>Slovenský biliardový zväzaBbiliard - bežné transfery</v>
      </c>
      <c r="N39" s="3" t="str">
        <f t="shared" si="9"/>
        <v>31753825aB</v>
      </c>
    </row>
    <row r="40" spans="1:14" x14ac:dyDescent="0.2">
      <c r="A40" s="166" t="s">
        <v>691</v>
      </c>
      <c r="B40" s="204" t="str">
        <f>VLOOKUP(A40,Adr!A:B,2,FALSE)</f>
        <v>Slovenský bowlingový zväz</v>
      </c>
      <c r="C40" s="185" t="s">
        <v>1126</v>
      </c>
      <c r="D40" s="288">
        <v>30910</v>
      </c>
      <c r="E40" s="230">
        <v>0</v>
      </c>
      <c r="F40" s="166" t="s">
        <v>338</v>
      </c>
      <c r="G40" s="169" t="s">
        <v>319</v>
      </c>
      <c r="H40" s="169" t="s">
        <v>1057</v>
      </c>
      <c r="I40" s="192" t="str">
        <f t="shared" si="5"/>
        <v>36128147a</v>
      </c>
      <c r="J40" s="167" t="str">
        <f t="shared" si="6"/>
        <v>36128147026 02</v>
      </c>
      <c r="K40" s="5" t="s">
        <v>1127</v>
      </c>
      <c r="L40" s="167" t="str">
        <f t="shared" si="7"/>
        <v>36128147026 02B</v>
      </c>
      <c r="M40" s="5" t="str">
        <f t="shared" si="8"/>
        <v>Slovenský bowlingový zväzaBbowling - bežné transfery</v>
      </c>
      <c r="N40" s="3" t="str">
        <f t="shared" si="9"/>
        <v>36128147aB</v>
      </c>
    </row>
    <row r="41" spans="1:14" x14ac:dyDescent="0.2">
      <c r="A41" s="202" t="s">
        <v>699</v>
      </c>
      <c r="B41" s="204" t="str">
        <f>VLOOKUP(A41,Adr!A:B,2,FALSE)</f>
        <v>Slovenský bridžový zväz</v>
      </c>
      <c r="C41" s="185" t="s">
        <v>1128</v>
      </c>
      <c r="D41" s="288">
        <v>15790</v>
      </c>
      <c r="E41" s="173">
        <v>0</v>
      </c>
      <c r="F41" s="166" t="s">
        <v>338</v>
      </c>
      <c r="G41" s="169" t="s">
        <v>319</v>
      </c>
      <c r="H41" s="169" t="s">
        <v>1057</v>
      </c>
      <c r="I41" s="192" t="str">
        <f t="shared" si="5"/>
        <v>31770908a</v>
      </c>
      <c r="J41" s="167" t="str">
        <f t="shared" si="6"/>
        <v>31770908026 02</v>
      </c>
      <c r="K41" s="5" t="s">
        <v>1129</v>
      </c>
      <c r="L41" s="167" t="str">
        <f t="shared" si="7"/>
        <v>31770908026 02B</v>
      </c>
      <c r="M41" s="5" t="str">
        <f t="shared" si="8"/>
        <v>Slovenský bridžový zväzaBbridž - bežné transfery</v>
      </c>
      <c r="N41" s="3" t="str">
        <f t="shared" si="9"/>
        <v>31770908aB</v>
      </c>
    </row>
    <row r="42" spans="1:14" x14ac:dyDescent="0.2">
      <c r="A42" s="198" t="s">
        <v>706</v>
      </c>
      <c r="B42" s="204" t="str">
        <f>VLOOKUP(A42,Adr!A:B,2,FALSE)</f>
        <v>Slovenský curlingový zväz</v>
      </c>
      <c r="C42" s="169" t="s">
        <v>1130</v>
      </c>
      <c r="D42" s="289">
        <v>20196</v>
      </c>
      <c r="E42" s="230">
        <v>0</v>
      </c>
      <c r="F42" s="166" t="s">
        <v>338</v>
      </c>
      <c r="G42" s="169" t="s">
        <v>319</v>
      </c>
      <c r="H42" s="169" t="s">
        <v>1057</v>
      </c>
      <c r="I42" s="192" t="str">
        <f t="shared" si="5"/>
        <v>37841866a</v>
      </c>
      <c r="J42" s="167" t="str">
        <f t="shared" si="6"/>
        <v>37841866026 02</v>
      </c>
      <c r="K42" s="5" t="s">
        <v>1131</v>
      </c>
      <c r="L42" s="167" t="str">
        <f t="shared" si="7"/>
        <v>37841866026 02B</v>
      </c>
      <c r="M42" s="5" t="str">
        <f t="shared" si="8"/>
        <v>Slovenský curlingový zväzaBcurling - bežné transfery</v>
      </c>
      <c r="N42" s="3" t="str">
        <f t="shared" si="9"/>
        <v>37841866aB</v>
      </c>
    </row>
    <row r="43" spans="1:14" x14ac:dyDescent="0.2">
      <c r="A43" s="202" t="s">
        <v>715</v>
      </c>
      <c r="B43" s="204" t="str">
        <f>VLOOKUP(A43,Adr!A:B,2,FALSE)</f>
        <v>Slovenský futbalový zväz</v>
      </c>
      <c r="C43" s="169" t="s">
        <v>1132</v>
      </c>
      <c r="D43" s="289">
        <v>6410956</v>
      </c>
      <c r="E43" s="173">
        <v>0</v>
      </c>
      <c r="F43" s="166" t="s">
        <v>338</v>
      </c>
      <c r="G43" s="169" t="s">
        <v>319</v>
      </c>
      <c r="H43" s="169" t="s">
        <v>1057</v>
      </c>
      <c r="I43" s="192" t="str">
        <f t="shared" si="5"/>
        <v>00687308a</v>
      </c>
      <c r="J43" s="167" t="str">
        <f t="shared" si="6"/>
        <v>00687308026 02</v>
      </c>
      <c r="K43" s="5" t="s">
        <v>1133</v>
      </c>
      <c r="L43" s="167" t="str">
        <f t="shared" si="7"/>
        <v>00687308026 02B</v>
      </c>
      <c r="M43" s="5" t="str">
        <f t="shared" si="8"/>
        <v>Slovenský futbalový zväzaBfutbal - bežné transfery</v>
      </c>
      <c r="N43" s="3" t="str">
        <f t="shared" si="9"/>
        <v>00687308aB</v>
      </c>
    </row>
    <row r="44" spans="1:14" x14ac:dyDescent="0.2">
      <c r="A44" s="202" t="s">
        <v>715</v>
      </c>
      <c r="B44" s="204" t="str">
        <f>VLOOKUP(A44,Adr!A:B,2,FALSE)</f>
        <v>Slovenský futbalový zväz</v>
      </c>
      <c r="C44" s="169" t="s">
        <v>1492</v>
      </c>
      <c r="D44" s="289">
        <v>300000</v>
      </c>
      <c r="E44" s="230">
        <v>0</v>
      </c>
      <c r="F44" s="166" t="s">
        <v>338</v>
      </c>
      <c r="G44" s="169" t="s">
        <v>319</v>
      </c>
      <c r="H44" s="169" t="s">
        <v>1489</v>
      </c>
      <c r="I44" s="192" t="str">
        <f t="shared" si="5"/>
        <v>00687308a</v>
      </c>
      <c r="J44" s="167" t="str">
        <f t="shared" si="6"/>
        <v>00687308026 02</v>
      </c>
      <c r="K44" s="5" t="s">
        <v>1133</v>
      </c>
      <c r="L44" s="167" t="str">
        <f t="shared" si="7"/>
        <v>00687308026 02K</v>
      </c>
      <c r="M44" s="5" t="str">
        <f t="shared" si="8"/>
        <v>Slovenský futbalový zväzaKfutbal - kapitálové transfery</v>
      </c>
      <c r="N44" s="3" t="str">
        <f t="shared" si="9"/>
        <v>00687308aK</v>
      </c>
    </row>
    <row r="45" spans="1:14" x14ac:dyDescent="0.2">
      <c r="A45" s="198" t="s">
        <v>723</v>
      </c>
      <c r="B45" s="204" t="str">
        <f>VLOOKUP(A45,Adr!A:B,2,FALSE)</f>
        <v>Slovenský horolezecký spolok JAMES</v>
      </c>
      <c r="C45" s="169" t="s">
        <v>1134</v>
      </c>
      <c r="D45" s="289">
        <v>63426</v>
      </c>
      <c r="E45" s="173">
        <v>0</v>
      </c>
      <c r="F45" s="166" t="s">
        <v>338</v>
      </c>
      <c r="G45" s="169" t="s">
        <v>319</v>
      </c>
      <c r="H45" s="169" t="s">
        <v>1057</v>
      </c>
      <c r="I45" s="192" t="str">
        <f t="shared" si="5"/>
        <v>00586455a</v>
      </c>
      <c r="J45" s="167" t="str">
        <f t="shared" si="6"/>
        <v>00586455026 02</v>
      </c>
      <c r="K45" s="5" t="s">
        <v>1135</v>
      </c>
      <c r="L45" s="167" t="str">
        <f t="shared" si="7"/>
        <v>00586455026 02B</v>
      </c>
      <c r="M45" s="5" t="str">
        <f t="shared" si="8"/>
        <v>Slovenský horolezecký spolok JAMESaBhorolezectvo - bežné transfery</v>
      </c>
      <c r="N45" s="3" t="str">
        <f t="shared" si="9"/>
        <v>00586455aB</v>
      </c>
    </row>
    <row r="46" spans="1:14" x14ac:dyDescent="0.2">
      <c r="A46" s="166" t="s">
        <v>723</v>
      </c>
      <c r="B46" s="204" t="str">
        <f>VLOOKUP(A46,Adr!A:B,2,FALSE)</f>
        <v>Slovenský horolezecký spolok JAMES</v>
      </c>
      <c r="C46" s="169" t="s">
        <v>1136</v>
      </c>
      <c r="D46" s="289">
        <v>27754</v>
      </c>
      <c r="E46" s="230">
        <v>0</v>
      </c>
      <c r="F46" s="166" t="s">
        <v>338</v>
      </c>
      <c r="G46" s="169" t="s">
        <v>319</v>
      </c>
      <c r="H46" s="169" t="s">
        <v>1057</v>
      </c>
      <c r="I46" s="192" t="str">
        <f t="shared" si="5"/>
        <v>00586455a</v>
      </c>
      <c r="J46" s="167" t="str">
        <f t="shared" si="6"/>
        <v>00586455026 02</v>
      </c>
      <c r="K46" s="5" t="s">
        <v>1137</v>
      </c>
      <c r="L46" s="167" t="str">
        <f t="shared" si="7"/>
        <v>00586455026 02B</v>
      </c>
      <c r="M46" s="5" t="str">
        <f t="shared" si="8"/>
        <v>Slovenský horolezecký spolok JAMESaBšportové lezenie - bežné transfery</v>
      </c>
      <c r="N46" s="3" t="str">
        <f t="shared" si="9"/>
        <v>00586455aB</v>
      </c>
    </row>
    <row r="47" spans="1:14" x14ac:dyDescent="0.2">
      <c r="A47" s="198" t="s">
        <v>729</v>
      </c>
      <c r="B47" s="204" t="str">
        <f>VLOOKUP(A47,Adr!A:B,2,FALSE)</f>
        <v>Slovenský krasokorčuliarsky zväz</v>
      </c>
      <c r="C47" s="169" t="s">
        <v>1138</v>
      </c>
      <c r="D47" s="289">
        <v>155148</v>
      </c>
      <c r="E47" s="173">
        <v>0</v>
      </c>
      <c r="F47" s="166" t="s">
        <v>338</v>
      </c>
      <c r="G47" s="169" t="s">
        <v>319</v>
      </c>
      <c r="H47" s="169" t="s">
        <v>1057</v>
      </c>
      <c r="I47" s="192" t="str">
        <f t="shared" si="5"/>
        <v>31805540a</v>
      </c>
      <c r="J47" s="167" t="str">
        <f t="shared" si="6"/>
        <v>31805540026 02</v>
      </c>
      <c r="K47" s="5" t="s">
        <v>1139</v>
      </c>
      <c r="L47" s="167" t="str">
        <f t="shared" si="7"/>
        <v>31805540026 02B</v>
      </c>
      <c r="M47" s="5" t="str">
        <f t="shared" si="8"/>
        <v>Slovenský krasokorčuliarsky zväzaBkrasokorčuľovanie - bežné transfery</v>
      </c>
      <c r="N47" s="3" t="str">
        <f t="shared" si="9"/>
        <v>31805540aB</v>
      </c>
    </row>
    <row r="48" spans="1:14" x14ac:dyDescent="0.2">
      <c r="A48" s="202" t="s">
        <v>737</v>
      </c>
      <c r="B48" s="204" t="str">
        <f>VLOOKUP(A48,Adr!A:B,2,FALSE)</f>
        <v>Slovenský lukostrelecký zväz</v>
      </c>
      <c r="C48" s="196" t="s">
        <v>1140</v>
      </c>
      <c r="D48" s="290">
        <v>120544</v>
      </c>
      <c r="E48" s="230">
        <v>0</v>
      </c>
      <c r="F48" s="166" t="s">
        <v>338</v>
      </c>
      <c r="G48" s="169" t="s">
        <v>319</v>
      </c>
      <c r="H48" s="169" t="s">
        <v>1057</v>
      </c>
      <c r="I48" s="192" t="str">
        <f t="shared" si="5"/>
        <v>30793009a</v>
      </c>
      <c r="J48" s="167" t="str">
        <f t="shared" si="6"/>
        <v>30793009026 02</v>
      </c>
      <c r="K48" s="5" t="s">
        <v>1141</v>
      </c>
      <c r="L48" s="167" t="str">
        <f t="shared" si="7"/>
        <v>30793009026 02B</v>
      </c>
      <c r="M48" s="5" t="str">
        <f t="shared" si="8"/>
        <v>Slovenský lukostrelecký zväzaBlukostreľba - bežné transfery</v>
      </c>
      <c r="N48" s="3" t="str">
        <f t="shared" si="9"/>
        <v>30793009aB</v>
      </c>
    </row>
    <row r="49" spans="1:14" x14ac:dyDescent="0.2">
      <c r="A49" s="198" t="s">
        <v>743</v>
      </c>
      <c r="B49" s="204" t="str">
        <f>VLOOKUP(A49,Adr!A:B,2,FALSE)</f>
        <v>Slovenský národný aeroklub generála Milana Rastislava Štefánika</v>
      </c>
      <c r="C49" s="169" t="s">
        <v>1142</v>
      </c>
      <c r="D49" s="289">
        <v>73878</v>
      </c>
      <c r="E49" s="173">
        <v>0</v>
      </c>
      <c r="F49" s="166" t="s">
        <v>338</v>
      </c>
      <c r="G49" s="169" t="s">
        <v>319</v>
      </c>
      <c r="H49" s="169" t="s">
        <v>1057</v>
      </c>
      <c r="I49" s="192" t="str">
        <f t="shared" si="5"/>
        <v>00677604a</v>
      </c>
      <c r="J49" s="167" t="str">
        <f t="shared" si="6"/>
        <v>00677604026 02</v>
      </c>
      <c r="K49" s="5" t="s">
        <v>1143</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760</v>
      </c>
      <c r="B50" s="204" t="str">
        <f>VLOOKUP(A50,Adr!A:B,2,FALSE)</f>
        <v>Slovenský rýchlokorčuliarsky zväz</v>
      </c>
      <c r="C50" s="196" t="s">
        <v>1144</v>
      </c>
      <c r="D50" s="290">
        <v>34600</v>
      </c>
      <c r="E50" s="230">
        <v>0</v>
      </c>
      <c r="F50" s="166" t="s">
        <v>338</v>
      </c>
      <c r="G50" s="169" t="s">
        <v>319</v>
      </c>
      <c r="H50" s="169" t="s">
        <v>1057</v>
      </c>
      <c r="I50" s="192" t="str">
        <f t="shared" si="5"/>
        <v>30688060a</v>
      </c>
      <c r="J50" s="167" t="str">
        <f t="shared" si="6"/>
        <v>30688060026 02</v>
      </c>
      <c r="K50" s="5" t="s">
        <v>1145</v>
      </c>
      <c r="L50" s="167" t="str">
        <f t="shared" si="7"/>
        <v>30688060026 02B</v>
      </c>
      <c r="M50" s="5" t="str">
        <f t="shared" si="8"/>
        <v>Slovenský rýchlokorčuliarsky zväzaBrýchlokorčuľovanie - bežné transfery</v>
      </c>
      <c r="N50" s="3" t="str">
        <f t="shared" si="9"/>
        <v>30688060aB</v>
      </c>
    </row>
    <row r="51" spans="1:14" x14ac:dyDescent="0.2">
      <c r="A51" s="202" t="s">
        <v>767</v>
      </c>
      <c r="B51" s="204" t="str">
        <f>VLOOKUP(A51,Adr!A:B,2,FALSE)</f>
        <v>Slovenský stolnotenisový zväz</v>
      </c>
      <c r="C51" s="169" t="s">
        <v>1146</v>
      </c>
      <c r="D51" s="289">
        <v>730890</v>
      </c>
      <c r="E51" s="173">
        <v>0</v>
      </c>
      <c r="F51" s="166" t="s">
        <v>338</v>
      </c>
      <c r="G51" s="169" t="s">
        <v>319</v>
      </c>
      <c r="H51" s="169" t="s">
        <v>1057</v>
      </c>
      <c r="I51" s="192" t="str">
        <f t="shared" si="5"/>
        <v>30806836a</v>
      </c>
      <c r="J51" s="167" t="str">
        <f t="shared" si="6"/>
        <v>30806836026 02</v>
      </c>
      <c r="K51" s="5" t="s">
        <v>1147</v>
      </c>
      <c r="L51" s="167" t="str">
        <f t="shared" si="7"/>
        <v>30806836026 02B</v>
      </c>
      <c r="M51" s="5" t="str">
        <f t="shared" si="8"/>
        <v>Slovenský stolnotenisový zväzaBstolný tenis - bežné transfery</v>
      </c>
      <c r="N51" s="3" t="str">
        <f t="shared" si="9"/>
        <v>30806836aB</v>
      </c>
    </row>
    <row r="52" spans="1:14" x14ac:dyDescent="0.2">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8">
        <v>2306098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202" t="s">
        <v>803</v>
      </c>
      <c r="B57" s="204" t="str">
        <f>VLOOKUP(A57,Adr!A:B,2,FALSE)</f>
        <v>Slovenský tenisový zväz</v>
      </c>
      <c r="C57" s="185" t="s">
        <v>1504</v>
      </c>
      <c r="D57" s="288">
        <v>60000</v>
      </c>
      <c r="E57" s="173">
        <v>0</v>
      </c>
      <c r="F57" s="166" t="s">
        <v>338</v>
      </c>
      <c r="G57" s="169" t="s">
        <v>319</v>
      </c>
      <c r="H57" s="169" t="s">
        <v>1489</v>
      </c>
      <c r="I57" s="192" t="str">
        <f t="shared" si="5"/>
        <v>30811384a</v>
      </c>
      <c r="J57" s="167" t="str">
        <f t="shared" si="6"/>
        <v>30811384026 02</v>
      </c>
      <c r="K57" s="5" t="s">
        <v>1155</v>
      </c>
      <c r="L57" s="167" t="str">
        <f t="shared" si="7"/>
        <v>30811384026 02K</v>
      </c>
      <c r="M57" s="5" t="str">
        <f t="shared" si="8"/>
        <v>Slovenský tenisový zväzaKtenis - kapitálové transfery</v>
      </c>
      <c r="N57" s="3" t="str">
        <f t="shared" si="9"/>
        <v>30811384aK</v>
      </c>
    </row>
    <row r="58" spans="1:14" x14ac:dyDescent="0.2">
      <c r="A58" s="178" t="s">
        <v>811</v>
      </c>
      <c r="B58" s="204" t="str">
        <f>VLOOKUP(A58,Adr!A:B,2,FALSE)</f>
        <v>Slovenský veslársky zväz</v>
      </c>
      <c r="C58" s="185" t="s">
        <v>1156</v>
      </c>
      <c r="D58" s="288">
        <v>35552</v>
      </c>
      <c r="E58" s="230">
        <v>0</v>
      </c>
      <c r="F58" s="166" t="s">
        <v>338</v>
      </c>
      <c r="G58" s="169" t="s">
        <v>319</v>
      </c>
      <c r="H58" s="169" t="s">
        <v>1057</v>
      </c>
      <c r="I58" s="192" t="str">
        <f t="shared" si="5"/>
        <v>00688304a</v>
      </c>
      <c r="J58" s="167" t="str">
        <f t="shared" si="6"/>
        <v>00688304026 02</v>
      </c>
      <c r="K58" s="5" t="s">
        <v>1157</v>
      </c>
      <c r="L58" s="167" t="str">
        <f t="shared" si="7"/>
        <v>00688304026 02B</v>
      </c>
      <c r="M58" s="5" t="str">
        <f t="shared" si="8"/>
        <v>Slovenský veslársky zväzaBveslovanie - bežné transfery</v>
      </c>
      <c r="N58" s="3" t="str">
        <f t="shared" si="9"/>
        <v>00688304aB</v>
      </c>
    </row>
    <row r="59" spans="1:14" x14ac:dyDescent="0.2">
      <c r="A59" s="198" t="s">
        <v>820</v>
      </c>
      <c r="B59" s="204" t="str">
        <f>VLOOKUP(A59,Adr!A:B,2,FALSE)</f>
        <v>SLOVENSKÝ ZÁPASNÍCKY ZVÄZ</v>
      </c>
      <c r="C59" s="169" t="s">
        <v>1158</v>
      </c>
      <c r="D59" s="290">
        <v>173268</v>
      </c>
      <c r="E59" s="173">
        <v>0</v>
      </c>
      <c r="F59" s="166" t="s">
        <v>338</v>
      </c>
      <c r="G59" s="169" t="s">
        <v>319</v>
      </c>
      <c r="H59" s="169" t="s">
        <v>1057</v>
      </c>
      <c r="I59" s="192" t="str">
        <f t="shared" si="5"/>
        <v>31791981a</v>
      </c>
      <c r="J59" s="167" t="str">
        <f t="shared" si="6"/>
        <v>31791981026 02</v>
      </c>
      <c r="K59" s="5" t="s">
        <v>1159</v>
      </c>
      <c r="L59" s="167" t="str">
        <f t="shared" si="7"/>
        <v>31791981026 02B</v>
      </c>
      <c r="M59" s="5" t="str">
        <f t="shared" si="8"/>
        <v>SLOVENSKÝ ZÁPASNÍCKY ZVÄZaBzápasenie - bežné transfery</v>
      </c>
      <c r="N59" s="3" t="str">
        <f t="shared" si="9"/>
        <v>31791981aB</v>
      </c>
    </row>
    <row r="60" spans="1:14" x14ac:dyDescent="0.2">
      <c r="A60" s="198" t="s">
        <v>827</v>
      </c>
      <c r="B60" s="204" t="str">
        <f>VLOOKUP(A60,Adr!A:B,2,FALSE)</f>
        <v>Slovenský zväz bedmintonu</v>
      </c>
      <c r="C60" s="185" t="s">
        <v>1160</v>
      </c>
      <c r="D60" s="289">
        <v>239696</v>
      </c>
      <c r="E60" s="230">
        <v>0</v>
      </c>
      <c r="F60" s="166" t="s">
        <v>338</v>
      </c>
      <c r="G60" s="169" t="s">
        <v>319</v>
      </c>
      <c r="H60" s="169" t="s">
        <v>1057</v>
      </c>
      <c r="I60" s="192" t="str">
        <f t="shared" si="5"/>
        <v>30811546a</v>
      </c>
      <c r="J60" s="167" t="str">
        <f t="shared" si="6"/>
        <v>30811546026 02</v>
      </c>
      <c r="K60" s="5" t="s">
        <v>1161</v>
      </c>
      <c r="L60" s="167" t="str">
        <f t="shared" si="7"/>
        <v>30811546026 02B</v>
      </c>
      <c r="M60" s="5" t="str">
        <f t="shared" si="8"/>
        <v>Slovenský zväz bedmintonuaBbedminton - bežné transfery</v>
      </c>
      <c r="N60" s="3" t="str">
        <f t="shared" si="9"/>
        <v>30811546aB</v>
      </c>
    </row>
    <row r="61" spans="1:14" x14ac:dyDescent="0.2">
      <c r="A61" s="182" t="s">
        <v>836</v>
      </c>
      <c r="B61" s="204" t="str">
        <f>VLOOKUP(A61,Adr!A:B,2,FALSE)</f>
        <v>Slovenský zväz biatlonu</v>
      </c>
      <c r="C61" s="185" t="s">
        <v>1162</v>
      </c>
      <c r="D61" s="288">
        <v>246030</v>
      </c>
      <c r="E61" s="173">
        <v>0</v>
      </c>
      <c r="F61" s="166" t="s">
        <v>338</v>
      </c>
      <c r="G61" s="169" t="s">
        <v>319</v>
      </c>
      <c r="H61" s="169" t="s">
        <v>1057</v>
      </c>
      <c r="I61" s="192" t="str">
        <f t="shared" si="5"/>
        <v>35656743a</v>
      </c>
      <c r="J61" s="167" t="str">
        <f t="shared" si="6"/>
        <v>35656743026 02</v>
      </c>
      <c r="K61" s="5" t="s">
        <v>1163</v>
      </c>
      <c r="L61" s="167" t="str">
        <f t="shared" si="7"/>
        <v>35656743026 02B</v>
      </c>
      <c r="M61" s="5" t="str">
        <f t="shared" si="8"/>
        <v>Slovenský zväz biatlonuaBbiatlon - bežné transfery</v>
      </c>
      <c r="N61" s="3" t="str">
        <f t="shared" si="9"/>
        <v>35656743aB</v>
      </c>
    </row>
    <row r="62" spans="1:14" x14ac:dyDescent="0.2">
      <c r="A62" s="182" t="s">
        <v>836</v>
      </c>
      <c r="B62" s="204" t="str">
        <f>VLOOKUP(A62,Adr!A:B,2,FALSE)</f>
        <v>Slovenský zväz biatlonu</v>
      </c>
      <c r="C62" s="185" t="s">
        <v>1494</v>
      </c>
      <c r="D62" s="288">
        <v>76600</v>
      </c>
      <c r="E62" s="230">
        <v>0</v>
      </c>
      <c r="F62" s="166" t="s">
        <v>338</v>
      </c>
      <c r="G62" s="169" t="s">
        <v>319</v>
      </c>
      <c r="H62" s="169" t="s">
        <v>1489</v>
      </c>
      <c r="I62" s="192" t="str">
        <f t="shared" si="5"/>
        <v>35656743a</v>
      </c>
      <c r="J62" s="167" t="str">
        <f t="shared" si="6"/>
        <v>35656743026 02</v>
      </c>
      <c r="K62" s="5" t="s">
        <v>1163</v>
      </c>
      <c r="L62" s="167" t="str">
        <f t="shared" si="7"/>
        <v>35656743026 02K</v>
      </c>
      <c r="M62" s="5" t="str">
        <f t="shared" si="8"/>
        <v>Slovenský zväz biatlonuaKbiatlon - kapitálové transfery</v>
      </c>
      <c r="N62" s="3" t="str">
        <f t="shared" si="9"/>
        <v>35656743aK</v>
      </c>
    </row>
    <row r="63" spans="1:14" x14ac:dyDescent="0.2">
      <c r="A63" s="166" t="s">
        <v>845</v>
      </c>
      <c r="B63" s="204" t="str">
        <f>VLOOKUP(A63,Adr!A:B,2,FALSE)</f>
        <v>Slovenský zväz bobistov</v>
      </c>
      <c r="C63" s="196" t="s">
        <v>1164</v>
      </c>
      <c r="D63" s="288">
        <v>36270</v>
      </c>
      <c r="E63" s="173">
        <v>0</v>
      </c>
      <c r="F63" s="166" t="s">
        <v>338</v>
      </c>
      <c r="G63" s="169" t="s">
        <v>319</v>
      </c>
      <c r="H63" s="169" t="s">
        <v>1057</v>
      </c>
      <c r="I63" s="192" t="str">
        <f t="shared" si="5"/>
        <v>36067580a</v>
      </c>
      <c r="J63" s="167" t="str">
        <f t="shared" si="6"/>
        <v>36067580026 02</v>
      </c>
      <c r="K63" s="5" t="s">
        <v>1165</v>
      </c>
      <c r="L63" s="167" t="str">
        <f t="shared" si="7"/>
        <v>36067580026 02B</v>
      </c>
      <c r="M63" s="5" t="str">
        <f t="shared" si="8"/>
        <v>Slovenský zväz bobistovaBboby a skeleton - bežné transfery</v>
      </c>
      <c r="N63" s="3" t="str">
        <f t="shared" si="9"/>
        <v>36067580aB</v>
      </c>
    </row>
    <row r="64" spans="1:14" x14ac:dyDescent="0.2">
      <c r="A64" s="202" t="s">
        <v>854</v>
      </c>
      <c r="B64" s="204" t="str">
        <f>VLOOKUP(A64,Adr!A:B,2,FALSE)</f>
        <v>Slovenský zväz cyklistiky</v>
      </c>
      <c r="C64" s="185" t="s">
        <v>1166</v>
      </c>
      <c r="D64" s="290">
        <v>1259216</v>
      </c>
      <c r="E64" s="230">
        <v>0</v>
      </c>
      <c r="F64" s="166" t="s">
        <v>338</v>
      </c>
      <c r="G64" s="169" t="s">
        <v>319</v>
      </c>
      <c r="H64" s="169" t="s">
        <v>1057</v>
      </c>
      <c r="I64" s="192" t="str">
        <f t="shared" si="5"/>
        <v>00684112a</v>
      </c>
      <c r="J64" s="167" t="str">
        <f t="shared" si="6"/>
        <v>00684112026 02</v>
      </c>
      <c r="K64" s="5" t="s">
        <v>1167</v>
      </c>
      <c r="L64" s="167" t="str">
        <f t="shared" si="7"/>
        <v>00684112026 02B</v>
      </c>
      <c r="M64" s="5" t="str">
        <f t="shared" si="8"/>
        <v>Slovenský zväz cyklistikyaBcyklistika - bežné transfery</v>
      </c>
      <c r="N64" s="3" t="str">
        <f t="shared" si="9"/>
        <v>00684112aB</v>
      </c>
    </row>
    <row r="65" spans="1:14" x14ac:dyDescent="0.2">
      <c r="A65" s="202" t="s">
        <v>863</v>
      </c>
      <c r="B65" s="204" t="str">
        <f>VLOOKUP(A65,Adr!A:B,2,FALSE)</f>
        <v>Slovenský zväz dráhového golfu</v>
      </c>
      <c r="C65" s="185" t="s">
        <v>1168</v>
      </c>
      <c r="D65" s="290">
        <v>17224</v>
      </c>
      <c r="E65" s="173">
        <v>0</v>
      </c>
      <c r="F65" s="166" t="s">
        <v>338</v>
      </c>
      <c r="G65" s="169" t="s">
        <v>319</v>
      </c>
      <c r="H65" s="169" t="s">
        <v>1057</v>
      </c>
      <c r="I65" s="192" t="str">
        <f t="shared" si="5"/>
        <v>31806431a</v>
      </c>
      <c r="J65" s="167" t="str">
        <f t="shared" si="6"/>
        <v>31806431026 02</v>
      </c>
      <c r="K65" s="5" t="s">
        <v>1169</v>
      </c>
      <c r="L65" s="167" t="str">
        <f t="shared" si="7"/>
        <v>31806431026 02B</v>
      </c>
      <c r="M65" s="5" t="str">
        <f t="shared" si="8"/>
        <v>Slovenský zväz dráhového golfuaBdráhový golf - bežné transfery</v>
      </c>
      <c r="N65" s="3" t="str">
        <f t="shared" si="9"/>
        <v>31806431aB</v>
      </c>
    </row>
    <row r="66" spans="1:14" x14ac:dyDescent="0.2">
      <c r="A66" s="198" t="s">
        <v>870</v>
      </c>
      <c r="B66" s="204" t="str">
        <f>VLOOKUP(A66,Adr!A:B,2,FALSE)</f>
        <v>Slovenský zväz florbalu</v>
      </c>
      <c r="C66" s="169" t="s">
        <v>1170</v>
      </c>
      <c r="D66" s="290">
        <v>463736</v>
      </c>
      <c r="E66" s="230">
        <v>0</v>
      </c>
      <c r="F66" s="166" t="s">
        <v>338</v>
      </c>
      <c r="G66" s="169" t="s">
        <v>319</v>
      </c>
      <c r="H66" s="169" t="s">
        <v>1057</v>
      </c>
      <c r="I66" s="192" t="str">
        <f t="shared" si="5"/>
        <v>31795421a</v>
      </c>
      <c r="J66" s="167" t="str">
        <f t="shared" si="6"/>
        <v>31795421026 02</v>
      </c>
      <c r="K66" s="5" t="s">
        <v>1171</v>
      </c>
      <c r="L66" s="167" t="str">
        <f t="shared" si="7"/>
        <v>31795421026 02B</v>
      </c>
      <c r="M66" s="5" t="str">
        <f t="shared" si="8"/>
        <v>Slovenský zväz florbaluaBflorbal - bežné transfery</v>
      </c>
      <c r="N66" s="3" t="str">
        <f t="shared" si="9"/>
        <v>31795421aB</v>
      </c>
    </row>
    <row r="67" spans="1:14" x14ac:dyDescent="0.2">
      <c r="A67" s="166" t="s">
        <v>877</v>
      </c>
      <c r="B67" s="204" t="str">
        <f>VLOOKUP(A67,Adr!A:B,2,FALSE)</f>
        <v>Slovenský zväz hádzanej</v>
      </c>
      <c r="C67" s="169" t="s">
        <v>1172</v>
      </c>
      <c r="D67" s="289">
        <v>1127740</v>
      </c>
      <c r="E67" s="173">
        <v>0</v>
      </c>
      <c r="F67" s="166" t="s">
        <v>338</v>
      </c>
      <c r="G67" s="169" t="s">
        <v>319</v>
      </c>
      <c r="H67" s="169" t="s">
        <v>1057</v>
      </c>
      <c r="I67" s="192" t="str">
        <f t="shared" si="5"/>
        <v>30774772a</v>
      </c>
      <c r="J67" s="167" t="str">
        <f t="shared" si="6"/>
        <v>30774772026 02</v>
      </c>
      <c r="K67" s="5" t="s">
        <v>1173</v>
      </c>
      <c r="L67" s="167" t="str">
        <f t="shared" si="7"/>
        <v>30774772026 02B</v>
      </c>
      <c r="M67" s="5" t="str">
        <f t="shared" si="8"/>
        <v>Slovenský zväz hádzanejaBhádzaná - bežné transfery</v>
      </c>
      <c r="N67" s="3" t="str">
        <f t="shared" si="9"/>
        <v>30774772aB</v>
      </c>
    </row>
    <row r="68" spans="1:14" x14ac:dyDescent="0.2">
      <c r="A68" s="166" t="s">
        <v>884</v>
      </c>
      <c r="B68" s="204" t="str">
        <f>VLOOKUP(A68,Adr!A:B,2,FALSE)</f>
        <v>Slovenský zväz jachtingu</v>
      </c>
      <c r="C68" s="185" t="s">
        <v>1174</v>
      </c>
      <c r="D68" s="290">
        <v>45922</v>
      </c>
      <c r="E68" s="230">
        <v>0</v>
      </c>
      <c r="F68" s="166" t="s">
        <v>338</v>
      </c>
      <c r="G68" s="169" t="s">
        <v>319</v>
      </c>
      <c r="H68" s="169" t="s">
        <v>1057</v>
      </c>
      <c r="I68" s="192" t="str">
        <f t="shared" si="5"/>
        <v>30793211a</v>
      </c>
      <c r="J68" s="167" t="str">
        <f t="shared" si="6"/>
        <v>30793211026 02</v>
      </c>
      <c r="K68" s="5" t="s">
        <v>1175</v>
      </c>
      <c r="L68" s="167" t="str">
        <f t="shared" si="7"/>
        <v>30793211026 02B</v>
      </c>
      <c r="M68" s="5" t="str">
        <f t="shared" si="8"/>
        <v>Slovenský zväz jachtinguaBjachting - bežné transfery</v>
      </c>
      <c r="N68" s="3" t="str">
        <f t="shared" si="9"/>
        <v>30793211aB</v>
      </c>
    </row>
    <row r="69" spans="1:14" x14ac:dyDescent="0.2">
      <c r="A69" s="178" t="s">
        <v>891</v>
      </c>
      <c r="B69" s="204" t="str">
        <f>VLOOKUP(A69,Adr!A:B,2,FALSE)</f>
        <v>Slovenský zväz Judo</v>
      </c>
      <c r="C69" s="196" t="s">
        <v>1176</v>
      </c>
      <c r="D69" s="288">
        <v>129672</v>
      </c>
      <c r="E69" s="173">
        <v>0</v>
      </c>
      <c r="F69" s="166" t="s">
        <v>338</v>
      </c>
      <c r="G69" s="169" t="s">
        <v>319</v>
      </c>
      <c r="H69" s="169" t="s">
        <v>1057</v>
      </c>
      <c r="I69" s="192" t="str">
        <f t="shared" si="5"/>
        <v>17308518a</v>
      </c>
      <c r="J69" s="167" t="str">
        <f t="shared" si="6"/>
        <v>17308518026 02</v>
      </c>
      <c r="K69" s="5" t="s">
        <v>1177</v>
      </c>
      <c r="L69" s="167" t="str">
        <f t="shared" si="7"/>
        <v>17308518026 02B</v>
      </c>
      <c r="M69" s="5" t="str">
        <f t="shared" si="8"/>
        <v>Slovenský zväz JudoaBjudo - bežné transfery</v>
      </c>
      <c r="N69" s="3" t="str">
        <f t="shared" si="9"/>
        <v>17308518aB</v>
      </c>
    </row>
    <row r="70" spans="1:14" x14ac:dyDescent="0.2">
      <c r="A70" s="202" t="s">
        <v>898</v>
      </c>
      <c r="B70" s="204" t="str">
        <f>VLOOKUP(A70,Adr!A:B,2,FALSE)</f>
        <v>Slovenský Zväz Karate</v>
      </c>
      <c r="C70" s="196" t="s">
        <v>1178</v>
      </c>
      <c r="D70" s="290">
        <v>480058</v>
      </c>
      <c r="E70" s="230">
        <v>0</v>
      </c>
      <c r="F70" s="166" t="s">
        <v>338</v>
      </c>
      <c r="G70" s="169" t="s">
        <v>319</v>
      </c>
      <c r="H70" s="169" t="s">
        <v>1057</v>
      </c>
      <c r="I70" s="192" t="str">
        <f t="shared" si="5"/>
        <v>30811571a</v>
      </c>
      <c r="J70" s="167" t="str">
        <f t="shared" si="6"/>
        <v>30811571026 02</v>
      </c>
      <c r="K70" s="5" t="s">
        <v>1179</v>
      </c>
      <c r="L70" s="167" t="str">
        <f t="shared" si="7"/>
        <v>30811571026 02B</v>
      </c>
      <c r="M70" s="5" t="str">
        <f t="shared" si="8"/>
        <v>Slovenský Zväz KarateaBkarate - bežné transfery</v>
      </c>
      <c r="N70" s="3" t="str">
        <f t="shared" si="9"/>
        <v>30811571aB</v>
      </c>
    </row>
    <row r="71" spans="1:14" x14ac:dyDescent="0.2">
      <c r="A71" s="202" t="s">
        <v>898</v>
      </c>
      <c r="B71" s="204" t="str">
        <f>VLOOKUP(A71,Adr!A:B,2,FALSE)</f>
        <v>Slovenský Zväz Karate</v>
      </c>
      <c r="C71" s="196" t="s">
        <v>1495</v>
      </c>
      <c r="D71" s="290">
        <v>30000</v>
      </c>
      <c r="E71" s="173">
        <v>0</v>
      </c>
      <c r="F71" s="166" t="s">
        <v>338</v>
      </c>
      <c r="G71" s="169" t="s">
        <v>319</v>
      </c>
      <c r="H71" s="169" t="s">
        <v>1489</v>
      </c>
      <c r="I71" s="192" t="str">
        <f t="shared" si="5"/>
        <v>30811571a</v>
      </c>
      <c r="J71" s="167" t="str">
        <f t="shared" si="6"/>
        <v>30811571026 02</v>
      </c>
      <c r="K71" s="5" t="s">
        <v>1179</v>
      </c>
      <c r="L71" s="167" t="str">
        <f t="shared" si="7"/>
        <v>30811571026 02K</v>
      </c>
      <c r="M71" s="5" t="str">
        <f t="shared" si="8"/>
        <v>Slovenský Zväz KarateaKkarate - kapitálové transfery</v>
      </c>
      <c r="N71" s="3" t="str">
        <f t="shared" si="9"/>
        <v>30811571aK</v>
      </c>
    </row>
    <row r="72" spans="1:14" x14ac:dyDescent="0.2">
      <c r="A72" s="198" t="s">
        <v>905</v>
      </c>
      <c r="B72" s="204" t="str">
        <f>VLOOKUP(A72,Adr!A:B,2,FALSE)</f>
        <v>Slovenský zväz kickboxu</v>
      </c>
      <c r="C72" s="185" t="s">
        <v>1180</v>
      </c>
      <c r="D72" s="290">
        <v>77606</v>
      </c>
      <c r="E72" s="230">
        <v>0</v>
      </c>
      <c r="F72" s="166" t="s">
        <v>338</v>
      </c>
      <c r="G72" s="169" t="s">
        <v>319</v>
      </c>
      <c r="H72" s="169" t="s">
        <v>1057</v>
      </c>
      <c r="I72" s="192" t="str">
        <f t="shared" si="5"/>
        <v>31119247a</v>
      </c>
      <c r="J72" s="167" t="str">
        <f t="shared" si="6"/>
        <v>31119247026 02</v>
      </c>
      <c r="K72" s="5" t="s">
        <v>1181</v>
      </c>
      <c r="L72" s="167" t="str">
        <f t="shared" si="7"/>
        <v>31119247026 02B</v>
      </c>
      <c r="M72" s="5" t="str">
        <f t="shared" si="8"/>
        <v>Slovenský zväz kickboxuaBkickbox - bežné transfery</v>
      </c>
      <c r="N72" s="3" t="str">
        <f t="shared" si="9"/>
        <v>31119247aB</v>
      </c>
    </row>
    <row r="73" spans="1:14" x14ac:dyDescent="0.2">
      <c r="A73" s="166" t="s">
        <v>910</v>
      </c>
      <c r="B73" s="204" t="str">
        <f>VLOOKUP(A73,Adr!A:B,2,FALSE)</f>
        <v>Slovenský zväz ľadového hokeja</v>
      </c>
      <c r="C73" s="196" t="s">
        <v>1182</v>
      </c>
      <c r="D73" s="288">
        <v>5031908</v>
      </c>
      <c r="E73" s="173">
        <v>0</v>
      </c>
      <c r="F73" s="166" t="s">
        <v>338</v>
      </c>
      <c r="G73" s="169" t="s">
        <v>319</v>
      </c>
      <c r="H73" s="169" t="s">
        <v>1057</v>
      </c>
      <c r="I73" s="192" t="str">
        <f t="shared" si="5"/>
        <v>30845386a</v>
      </c>
      <c r="J73" s="167" t="str">
        <f t="shared" si="6"/>
        <v>30845386026 02</v>
      </c>
      <c r="K73" s="5" t="s">
        <v>1183</v>
      </c>
      <c r="L73" s="167" t="str">
        <f t="shared" si="7"/>
        <v>30845386026 02B</v>
      </c>
      <c r="M73" s="5" t="str">
        <f t="shared" si="8"/>
        <v>Slovenský zväz ľadového hokejaaBľadový hokej - bežné transfery</v>
      </c>
      <c r="N73" s="3" t="str">
        <f t="shared" si="9"/>
        <v>30845386aB</v>
      </c>
    </row>
    <row r="74" spans="1:14" x14ac:dyDescent="0.2">
      <c r="A74" s="166" t="s">
        <v>910</v>
      </c>
      <c r="B74" s="204" t="str">
        <f>VLOOKUP(A74,Adr!A:B,2,FALSE)</f>
        <v>Slovenský zväz ľadového hokeja</v>
      </c>
      <c r="C74" s="196" t="s">
        <v>1496</v>
      </c>
      <c r="D74" s="288">
        <v>100000</v>
      </c>
      <c r="E74" s="230">
        <v>0</v>
      </c>
      <c r="F74" s="166" t="s">
        <v>338</v>
      </c>
      <c r="G74" s="169" t="s">
        <v>319</v>
      </c>
      <c r="H74" s="169" t="s">
        <v>1489</v>
      </c>
      <c r="I74" s="192" t="str">
        <f t="shared" si="5"/>
        <v>30845386a</v>
      </c>
      <c r="J74" s="167" t="str">
        <f t="shared" si="6"/>
        <v>30845386026 02</v>
      </c>
      <c r="K74" s="5" t="s">
        <v>1183</v>
      </c>
      <c r="L74" s="167" t="str">
        <f t="shared" si="7"/>
        <v>30845386026 02K</v>
      </c>
      <c r="M74" s="5" t="str">
        <f t="shared" si="8"/>
        <v>Slovenský zväz ľadového hokejaaKľadový hokej - kapitálové transfery</v>
      </c>
      <c r="N74" s="3" t="str">
        <f t="shared" si="9"/>
        <v>30845386aK</v>
      </c>
    </row>
    <row r="75" spans="1:14" x14ac:dyDescent="0.2">
      <c r="A75" s="182" t="s">
        <v>918</v>
      </c>
      <c r="B75" s="204" t="str">
        <f>VLOOKUP(A75,Adr!A:B,2,FALSE)</f>
        <v>Slovenský zväz moderného päťboja</v>
      </c>
      <c r="C75" s="185" t="s">
        <v>1184</v>
      </c>
      <c r="D75" s="290">
        <v>55488</v>
      </c>
      <c r="E75" s="173">
        <v>0</v>
      </c>
      <c r="F75" s="166" t="s">
        <v>338</v>
      </c>
      <c r="G75" s="169" t="s">
        <v>319</v>
      </c>
      <c r="H75" s="169" t="s">
        <v>1057</v>
      </c>
      <c r="I75" s="192" t="str">
        <f t="shared" si="5"/>
        <v>30788714a</v>
      </c>
      <c r="J75" s="167" t="str">
        <f t="shared" si="6"/>
        <v>30788714026 02</v>
      </c>
      <c r="K75" s="5" t="s">
        <v>1185</v>
      </c>
      <c r="L75" s="167" t="str">
        <f t="shared" si="7"/>
        <v>30788714026 02B</v>
      </c>
      <c r="M75" s="5" t="str">
        <f t="shared" si="8"/>
        <v>Slovenský zväz moderného päťbojaaBmoderný päťboj - bežné transfery</v>
      </c>
      <c r="N75" s="3" t="str">
        <f t="shared" si="9"/>
        <v>30788714aB</v>
      </c>
    </row>
    <row r="76" spans="1:14" x14ac:dyDescent="0.2">
      <c r="A76" s="202" t="s">
        <v>925</v>
      </c>
      <c r="B76" s="204" t="str">
        <f>VLOOKUP(A76,Adr!A:B,2,FALSE)</f>
        <v>Slovenský zväz orientačných športov</v>
      </c>
      <c r="C76" s="185" t="s">
        <v>1186</v>
      </c>
      <c r="D76" s="288">
        <v>27202</v>
      </c>
      <c r="E76" s="230">
        <v>0</v>
      </c>
      <c r="F76" s="166" t="s">
        <v>338</v>
      </c>
      <c r="G76" s="169" t="s">
        <v>319</v>
      </c>
      <c r="H76" s="169" t="s">
        <v>1057</v>
      </c>
      <c r="I76" s="192" t="str">
        <f t="shared" si="5"/>
        <v>30806518a</v>
      </c>
      <c r="J76" s="167" t="str">
        <f t="shared" si="6"/>
        <v>30806518026 02</v>
      </c>
      <c r="K76" s="5" t="s">
        <v>1187</v>
      </c>
      <c r="L76" s="167" t="str">
        <f t="shared" si="7"/>
        <v>30806518026 02B</v>
      </c>
      <c r="M76" s="5" t="str">
        <f t="shared" si="8"/>
        <v>Slovenský zväz orientačných športovaBorientačné športy - bežné transfery</v>
      </c>
      <c r="N76" s="3" t="str">
        <f t="shared" si="9"/>
        <v>30806518aB</v>
      </c>
    </row>
    <row r="77" spans="1:14" x14ac:dyDescent="0.2">
      <c r="A77" s="182" t="s">
        <v>932</v>
      </c>
      <c r="B77" s="204" t="str">
        <f>VLOOKUP(A77,Adr!A:B,2,FALSE)</f>
        <v>Slovenský zväz pozemného hokeja</v>
      </c>
      <c r="C77" s="185" t="s">
        <v>1188</v>
      </c>
      <c r="D77" s="288">
        <v>66394</v>
      </c>
      <c r="E77" s="173">
        <v>0</v>
      </c>
      <c r="F77" s="166" t="s">
        <v>338</v>
      </c>
      <c r="G77" s="169" t="s">
        <v>319</v>
      </c>
      <c r="H77" s="169" t="s">
        <v>1057</v>
      </c>
      <c r="I77" s="192" t="str">
        <f t="shared" si="5"/>
        <v>31751075a</v>
      </c>
      <c r="J77" s="167" t="str">
        <f t="shared" si="6"/>
        <v>31751075026 02</v>
      </c>
      <c r="K77" s="5" t="s">
        <v>1189</v>
      </c>
      <c r="L77" s="167" t="str">
        <f t="shared" si="7"/>
        <v>31751075026 02B</v>
      </c>
      <c r="M77" s="5" t="str">
        <f t="shared" si="8"/>
        <v>Slovenský zväz pozemného hokejaaBpozemný hokej - bežné transfery</v>
      </c>
      <c r="N77" s="3" t="str">
        <f t="shared" si="9"/>
        <v>31751075aB</v>
      </c>
    </row>
    <row r="78" spans="1:14" x14ac:dyDescent="0.2">
      <c r="A78" s="182" t="s">
        <v>932</v>
      </c>
      <c r="B78" s="204" t="str">
        <f>VLOOKUP(A78,Adr!A:B,2,FALSE)</f>
        <v>Slovenský zväz pozemného hokeja</v>
      </c>
      <c r="C78" s="185" t="s">
        <v>1497</v>
      </c>
      <c r="D78" s="288">
        <v>10000</v>
      </c>
      <c r="E78" s="230">
        <v>0</v>
      </c>
      <c r="F78" s="166" t="s">
        <v>338</v>
      </c>
      <c r="G78" s="169" t="s">
        <v>319</v>
      </c>
      <c r="H78" s="169" t="s">
        <v>1489</v>
      </c>
      <c r="I78" s="192" t="str">
        <f t="shared" si="5"/>
        <v>31751075a</v>
      </c>
      <c r="J78" s="167" t="str">
        <f t="shared" si="6"/>
        <v>31751075026 02</v>
      </c>
      <c r="K78" s="5" t="s">
        <v>1189</v>
      </c>
      <c r="L78" s="167" t="str">
        <f t="shared" si="7"/>
        <v>31751075026 02K</v>
      </c>
      <c r="M78" s="5" t="str">
        <f t="shared" si="8"/>
        <v>Slovenský zväz pozemného hokejaaKpozemný hokej - kapitálové transfery</v>
      </c>
      <c r="N78" s="3" t="str">
        <f t="shared" si="9"/>
        <v>31751075aK</v>
      </c>
    </row>
    <row r="79" spans="1:14" x14ac:dyDescent="0.2">
      <c r="A79" s="202" t="s">
        <v>940</v>
      </c>
      <c r="B79" s="204" t="str">
        <f>VLOOKUP(A79,Adr!A:B,2,FALSE)</f>
        <v>Slovenský zväz psích záprahov</v>
      </c>
      <c r="C79" s="185" t="s">
        <v>1190</v>
      </c>
      <c r="D79" s="288">
        <v>19554</v>
      </c>
      <c r="E79" s="173">
        <v>0</v>
      </c>
      <c r="F79" s="166" t="s">
        <v>338</v>
      </c>
      <c r="G79" s="169" t="s">
        <v>319</v>
      </c>
      <c r="H79" s="169" t="s">
        <v>1057</v>
      </c>
      <c r="I79" s="192" t="str">
        <f t="shared" si="5"/>
        <v>37818058a</v>
      </c>
      <c r="J79" s="167" t="str">
        <f t="shared" si="6"/>
        <v>37818058026 02</v>
      </c>
      <c r="K79" s="5" t="s">
        <v>1191</v>
      </c>
      <c r="L79" s="167" t="str">
        <f t="shared" si="7"/>
        <v>37818058026 02B</v>
      </c>
      <c r="M79" s="5" t="str">
        <f t="shared" si="8"/>
        <v>Slovenský zväz psích záprahovaBpsie záprahy - bežné transfery</v>
      </c>
      <c r="N79" s="3" t="str">
        <f t="shared" si="9"/>
        <v>37818058aB</v>
      </c>
    </row>
    <row r="80" spans="1:14" x14ac:dyDescent="0.2">
      <c r="A80" s="202" t="s">
        <v>949</v>
      </c>
      <c r="B80" s="204" t="str">
        <f>VLOOKUP(A80,Adr!A:B,2,FALSE)</f>
        <v>Slovenský zväz rybolovnej techniky</v>
      </c>
      <c r="C80" s="185" t="s">
        <v>1192</v>
      </c>
      <c r="D80" s="288">
        <v>39020</v>
      </c>
      <c r="E80" s="230">
        <v>0</v>
      </c>
      <c r="F80" s="166" t="s">
        <v>338</v>
      </c>
      <c r="G80" s="169" t="s">
        <v>319</v>
      </c>
      <c r="H80" s="169" t="s">
        <v>1057</v>
      </c>
      <c r="I80" s="192" t="str">
        <f t="shared" si="5"/>
        <v>31871526a</v>
      </c>
      <c r="J80" s="167" t="str">
        <f t="shared" si="6"/>
        <v>31871526026 02</v>
      </c>
      <c r="K80" s="5" t="s">
        <v>1193</v>
      </c>
      <c r="L80" s="167" t="str">
        <f t="shared" si="7"/>
        <v>31871526026 02B</v>
      </c>
      <c r="M80" s="5" t="str">
        <f t="shared" si="8"/>
        <v>Slovenský zväz rybolovnej technikyaBrybolovná technika - bežné transfery</v>
      </c>
      <c r="N80" s="3" t="str">
        <f t="shared" si="9"/>
        <v>31871526aB</v>
      </c>
    </row>
    <row r="81" spans="1:14" x14ac:dyDescent="0.2">
      <c r="A81" s="166" t="s">
        <v>957</v>
      </c>
      <c r="B81" s="204" t="str">
        <f>VLOOKUP(A81,Adr!A:B,2,FALSE)</f>
        <v>Slovenský zväz sánkarov</v>
      </c>
      <c r="C81" s="185" t="s">
        <v>1194</v>
      </c>
      <c r="D81" s="288">
        <v>62812</v>
      </c>
      <c r="E81" s="173">
        <v>0</v>
      </c>
      <c r="F81" s="166" t="s">
        <v>338</v>
      </c>
      <c r="G81" s="169" t="s">
        <v>319</v>
      </c>
      <c r="H81" s="169" t="s">
        <v>1057</v>
      </c>
      <c r="I81" s="192" t="str">
        <f t="shared" si="5"/>
        <v>31989373a</v>
      </c>
      <c r="J81" s="167" t="str">
        <f t="shared" si="6"/>
        <v>31989373026 02</v>
      </c>
      <c r="K81" s="5" t="s">
        <v>1195</v>
      </c>
      <c r="L81" s="167" t="str">
        <f t="shared" si="7"/>
        <v>31989373026 02B</v>
      </c>
      <c r="M81" s="5" t="str">
        <f t="shared" si="8"/>
        <v>Slovenský zväz sánkarovaBsánkovanie - bežné transfery</v>
      </c>
      <c r="N81" s="3" t="str">
        <f t="shared" si="9"/>
        <v>31989373aB</v>
      </c>
    </row>
    <row r="82" spans="1:14" x14ac:dyDescent="0.2">
      <c r="A82" s="166" t="s">
        <v>957</v>
      </c>
      <c r="B82" s="204" t="str">
        <f>VLOOKUP(A82,Adr!A:B,2,FALSE)</f>
        <v>Slovenský zväz sánkarov</v>
      </c>
      <c r="C82" s="185" t="s">
        <v>1498</v>
      </c>
      <c r="D82" s="288">
        <v>3200</v>
      </c>
      <c r="E82" s="230">
        <v>0</v>
      </c>
      <c r="F82" s="166" t="s">
        <v>338</v>
      </c>
      <c r="G82" s="169" t="s">
        <v>319</v>
      </c>
      <c r="H82" s="169" t="s">
        <v>1489</v>
      </c>
      <c r="I82" s="192" t="str">
        <f t="shared" si="5"/>
        <v>31989373a</v>
      </c>
      <c r="J82" s="167" t="str">
        <f t="shared" si="6"/>
        <v>31989373026 02</v>
      </c>
      <c r="K82" s="5" t="s">
        <v>1195</v>
      </c>
      <c r="L82" s="167" t="str">
        <f t="shared" si="7"/>
        <v>31989373026 02K</v>
      </c>
      <c r="M82" s="5" t="str">
        <f t="shared" si="8"/>
        <v>Slovenský zväz sánkarovaKsánkovanie - kapitálové transfery</v>
      </c>
      <c r="N82" s="3" t="str">
        <f t="shared" si="9"/>
        <v>31989373aK</v>
      </c>
    </row>
    <row r="83" spans="1:14" x14ac:dyDescent="0.2">
      <c r="A83" s="166" t="s">
        <v>966</v>
      </c>
      <c r="B83" s="204" t="str">
        <f>VLOOKUP(A83,Adr!A:B,2,FALSE)</f>
        <v>Slovenský zväz športového ju-jitsu</v>
      </c>
      <c r="C83" s="185" t="s">
        <v>1196</v>
      </c>
      <c r="D83" s="288">
        <v>15790</v>
      </c>
      <c r="E83" s="173">
        <v>0</v>
      </c>
      <c r="F83" s="166" t="s">
        <v>338</v>
      </c>
      <c r="G83" s="169" t="s">
        <v>319</v>
      </c>
      <c r="H83" s="169" t="s">
        <v>1057</v>
      </c>
      <c r="I83" s="192" t="str">
        <f t="shared" si="5"/>
        <v>42219922a</v>
      </c>
      <c r="J83" s="167" t="str">
        <f t="shared" si="6"/>
        <v>42219922026 02</v>
      </c>
      <c r="K83" s="5" t="s">
        <v>1197</v>
      </c>
      <c r="L83" s="167" t="str">
        <f t="shared" si="7"/>
        <v>42219922026 02B</v>
      </c>
      <c r="M83" s="5" t="str">
        <f t="shared" si="8"/>
        <v>Slovenský zväz športového ju-jitsuaBju-jitsu - bežné transfery</v>
      </c>
      <c r="N83" s="3" t="str">
        <f t="shared" si="9"/>
        <v>42219922aB</v>
      </c>
    </row>
    <row r="84" spans="1:14" x14ac:dyDescent="0.2">
      <c r="A84" s="166" t="s">
        <v>975</v>
      </c>
      <c r="B84" s="204" t="str">
        <f>VLOOKUP(A84,Adr!A:B,2,FALSE)</f>
        <v>Slovenský zväz športového rybolovu</v>
      </c>
      <c r="C84" s="196" t="s">
        <v>1198</v>
      </c>
      <c r="D84" s="288">
        <v>72718</v>
      </c>
      <c r="E84" s="230">
        <v>0</v>
      </c>
      <c r="F84" s="166" t="s">
        <v>338</v>
      </c>
      <c r="G84" s="169" t="s">
        <v>319</v>
      </c>
      <c r="H84" s="169" t="s">
        <v>1057</v>
      </c>
      <c r="I84" s="192" t="str">
        <f t="shared" si="5"/>
        <v>51118831a</v>
      </c>
      <c r="J84" s="167" t="str">
        <f t="shared" si="6"/>
        <v>51118831026 02</v>
      </c>
      <c r="K84" s="5" t="s">
        <v>1199</v>
      </c>
      <c r="L84" s="167" t="str">
        <f t="shared" si="7"/>
        <v>51118831026 02B</v>
      </c>
      <c r="M84" s="5" t="str">
        <f t="shared" si="8"/>
        <v>Slovenský zväz športového rybolovuaBšportové rybárstvo - bežné transfery</v>
      </c>
      <c r="N84" s="3" t="str">
        <f t="shared" si="9"/>
        <v>51118831aB</v>
      </c>
    </row>
    <row r="85" spans="1:14" x14ac:dyDescent="0.2">
      <c r="A85" s="166" t="s">
        <v>983</v>
      </c>
      <c r="B85" s="204" t="str">
        <f>VLOOKUP(A85,Adr!A:B,2,FALSE)</f>
        <v>Slovenský zväz tanečných športov</v>
      </c>
      <c r="C85" s="196" t="s">
        <v>1200</v>
      </c>
      <c r="D85" s="288">
        <v>309566</v>
      </c>
      <c r="E85" s="173">
        <v>0</v>
      </c>
      <c r="F85" s="166" t="s">
        <v>338</v>
      </c>
      <c r="G85" s="169" t="s">
        <v>319</v>
      </c>
      <c r="H85" s="169" t="s">
        <v>1057</v>
      </c>
      <c r="I85" s="192" t="str">
        <f t="shared" si="5"/>
        <v>00684767a</v>
      </c>
      <c r="J85" s="167" t="str">
        <f t="shared" si="6"/>
        <v>00684767026 02</v>
      </c>
      <c r="K85" s="5" t="s">
        <v>1201</v>
      </c>
      <c r="L85" s="167" t="str">
        <f t="shared" si="7"/>
        <v>00684767026 02B</v>
      </c>
      <c r="M85" s="5" t="str">
        <f t="shared" si="8"/>
        <v>Slovenský zväz tanečných športovaBtanečný šport - bežné transfery</v>
      </c>
      <c r="N85" s="3" t="str">
        <f t="shared" si="9"/>
        <v>00684767aB</v>
      </c>
    </row>
    <row r="86" spans="1:14" x14ac:dyDescent="0.2">
      <c r="A86" s="166" t="s">
        <v>989</v>
      </c>
      <c r="B86" s="204" t="str">
        <f>VLOOKUP(A86,Adr!A:B,2,FALSE)</f>
        <v>Slovenský zväz vodného lyžovania a wakeboardingu</v>
      </c>
      <c r="C86" s="190" t="s">
        <v>1202</v>
      </c>
      <c r="D86" s="290">
        <v>30430</v>
      </c>
      <c r="E86" s="230">
        <v>0</v>
      </c>
      <c r="F86" s="166" t="s">
        <v>338</v>
      </c>
      <c r="G86" s="169" t="s">
        <v>319</v>
      </c>
      <c r="H86" s="169" t="s">
        <v>1057</v>
      </c>
      <c r="I86" s="192" t="str">
        <f t="shared" si="5"/>
        <v>30793203a</v>
      </c>
      <c r="J86" s="167" t="str">
        <f t="shared" si="6"/>
        <v>30793203026 02</v>
      </c>
      <c r="K86" s="5" t="s">
        <v>1203</v>
      </c>
      <c r="L86" s="167" t="str">
        <f t="shared" si="7"/>
        <v>30793203026 02B</v>
      </c>
      <c r="M86" s="5" t="str">
        <f t="shared" si="8"/>
        <v>Slovenský zväz vodného lyžovania a wakeboardinguaBvodné lyžovanie - bežné transfery</v>
      </c>
      <c r="N86" s="3" t="str">
        <f t="shared" si="9"/>
        <v>30793203aB</v>
      </c>
    </row>
    <row r="87" spans="1:14" x14ac:dyDescent="0.2">
      <c r="A87" s="182" t="s">
        <v>996</v>
      </c>
      <c r="B87" s="204" t="str">
        <f>VLOOKUP(A87,Adr!A:B,2,FALSE)</f>
        <v>Slovenský zväz vodného motorizmu</v>
      </c>
      <c r="C87" s="169" t="s">
        <v>1204</v>
      </c>
      <c r="D87" s="290">
        <v>15790</v>
      </c>
      <c r="E87" s="173">
        <v>0</v>
      </c>
      <c r="F87" s="166" t="s">
        <v>338</v>
      </c>
      <c r="G87" s="169" t="s">
        <v>319</v>
      </c>
      <c r="H87" s="169" t="s">
        <v>1057</v>
      </c>
      <c r="I87" s="192" t="str">
        <f t="shared" ref="I87:I95" si="10">A87&amp;F87</f>
        <v>00681768a</v>
      </c>
      <c r="J87" s="167" t="str">
        <f t="shared" ref="J87:J95" si="11">A87&amp;G87</f>
        <v>00681768026 02</v>
      </c>
      <c r="K87" s="5" t="s">
        <v>1205</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x14ac:dyDescent="0.2">
      <c r="A88" s="202" t="s">
        <v>1004</v>
      </c>
      <c r="B88" s="204" t="str">
        <f>VLOOKUP(A88,Adr!A:B,2,FALSE)</f>
        <v>Slovenský zväz vzpierania</v>
      </c>
      <c r="C88" s="169" t="s">
        <v>1206</v>
      </c>
      <c r="D88" s="290">
        <v>170038</v>
      </c>
      <c r="E88" s="230">
        <v>0</v>
      </c>
      <c r="F88" s="166" t="s">
        <v>338</v>
      </c>
      <c r="G88" s="169" t="s">
        <v>319</v>
      </c>
      <c r="H88" s="169" t="s">
        <v>1057</v>
      </c>
      <c r="I88" s="192" t="str">
        <f t="shared" si="10"/>
        <v>31796079a</v>
      </c>
      <c r="J88" s="167" t="str">
        <f t="shared" si="11"/>
        <v>31796079026 02</v>
      </c>
      <c r="K88" s="5" t="s">
        <v>1207</v>
      </c>
      <c r="L88" s="167" t="str">
        <f t="shared" si="12"/>
        <v>31796079026 02B</v>
      </c>
      <c r="M88" s="5" t="str">
        <f t="shared" si="13"/>
        <v>Slovenský zväz vzpieraniaaBvzpieranie - bežné transfery</v>
      </c>
      <c r="N88" s="3" t="str">
        <f t="shared" si="14"/>
        <v>31796079aB</v>
      </c>
    </row>
    <row r="89" spans="1:14" x14ac:dyDescent="0.2">
      <c r="A89" s="202" t="s">
        <v>1004</v>
      </c>
      <c r="B89" s="204" t="str">
        <f>VLOOKUP(A89,Adr!A:B,2,FALSE)</f>
        <v>Slovenský zväz vzpierania</v>
      </c>
      <c r="C89" s="169" t="s">
        <v>1499</v>
      </c>
      <c r="D89" s="290">
        <v>60000</v>
      </c>
      <c r="E89" s="173">
        <v>0</v>
      </c>
      <c r="F89" s="166" t="s">
        <v>338</v>
      </c>
      <c r="G89" s="169" t="s">
        <v>319</v>
      </c>
      <c r="H89" s="169" t="s">
        <v>1489</v>
      </c>
      <c r="I89" s="192" t="str">
        <f t="shared" si="10"/>
        <v>31796079a</v>
      </c>
      <c r="J89" s="167" t="str">
        <f t="shared" si="11"/>
        <v>31796079026 02</v>
      </c>
      <c r="K89" s="5" t="s">
        <v>1207</v>
      </c>
      <c r="L89" s="167" t="str">
        <f t="shared" si="12"/>
        <v>31796079026 02K</v>
      </c>
      <c r="M89" s="5" t="str">
        <f t="shared" si="13"/>
        <v>Slovenský zväz vzpieraniaaKvzpieranie - kapitálové transfery</v>
      </c>
      <c r="N89" s="3" t="str">
        <f t="shared" si="14"/>
        <v>31796079aK</v>
      </c>
    </row>
    <row r="90" spans="1:14" x14ac:dyDescent="0.2">
      <c r="A90" s="198" t="s">
        <v>1010</v>
      </c>
      <c r="B90" s="204" t="str">
        <f>VLOOKUP(A90,Adr!A:B,2,FALSE)</f>
        <v>Teqballová federácia Slovensko</v>
      </c>
      <c r="C90" s="185" t="s">
        <v>1208</v>
      </c>
      <c r="D90" s="289">
        <v>23790</v>
      </c>
      <c r="E90" s="230">
        <v>0</v>
      </c>
      <c r="F90" s="166" t="s">
        <v>338</v>
      </c>
      <c r="G90" s="169" t="s">
        <v>319</v>
      </c>
      <c r="H90" s="169" t="s">
        <v>1057</v>
      </c>
      <c r="I90" s="192" t="str">
        <f t="shared" si="10"/>
        <v>53007344a</v>
      </c>
      <c r="J90" s="167" t="str">
        <f t="shared" si="11"/>
        <v>53007344026 02</v>
      </c>
      <c r="K90" s="5" t="s">
        <v>1209</v>
      </c>
      <c r="L90" s="167" t="str">
        <f t="shared" si="12"/>
        <v>53007344026 02B</v>
      </c>
      <c r="M90" s="5" t="str">
        <f t="shared" si="13"/>
        <v>Teqballová federácia SlovenskoaBteqball - bežné transfery</v>
      </c>
      <c r="N90" s="3" t="str">
        <f t="shared" si="14"/>
        <v>53007344aB</v>
      </c>
    </row>
    <row r="91" spans="1:14" x14ac:dyDescent="0.2">
      <c r="A91" s="198" t="s">
        <v>1010</v>
      </c>
      <c r="B91" s="204" t="str">
        <f>VLOOKUP(A91,Adr!A:B,2,FALSE)</f>
        <v>Teqballová federácia Slovensko</v>
      </c>
      <c r="C91" s="185" t="s">
        <v>1500</v>
      </c>
      <c r="D91" s="289">
        <v>8000</v>
      </c>
      <c r="E91" s="173">
        <v>0</v>
      </c>
      <c r="F91" s="166" t="s">
        <v>338</v>
      </c>
      <c r="G91" s="169" t="s">
        <v>319</v>
      </c>
      <c r="H91" s="169" t="s">
        <v>1489</v>
      </c>
      <c r="I91" s="192" t="str">
        <f t="shared" si="10"/>
        <v>53007344a</v>
      </c>
      <c r="J91" s="167" t="str">
        <f t="shared" si="11"/>
        <v>53007344026 02</v>
      </c>
      <c r="K91" s="5" t="s">
        <v>1209</v>
      </c>
      <c r="L91" s="167" t="str">
        <f t="shared" si="12"/>
        <v>53007344026 02K</v>
      </c>
      <c r="M91" s="5" t="str">
        <f t="shared" si="13"/>
        <v>Teqballová federácia SlovenskoaKteqball - kapitálové transfery</v>
      </c>
      <c r="N91" s="3" t="str">
        <f t="shared" si="14"/>
        <v>53007344aK</v>
      </c>
    </row>
    <row r="92" spans="1:14" x14ac:dyDescent="0.2">
      <c r="A92" s="198" t="s">
        <v>1018</v>
      </c>
      <c r="B92" s="204" t="str">
        <f>VLOOKUP(A92,Adr!A:B,2,FALSE)</f>
        <v>Združenie šípkarských organizácií</v>
      </c>
      <c r="C92" s="185" t="s">
        <v>1210</v>
      </c>
      <c r="D92" s="289">
        <v>38732</v>
      </c>
      <c r="E92" s="230">
        <v>0</v>
      </c>
      <c r="F92" s="166" t="s">
        <v>338</v>
      </c>
      <c r="G92" s="169" t="s">
        <v>319</v>
      </c>
      <c r="H92" s="169" t="s">
        <v>1057</v>
      </c>
      <c r="I92" s="192" t="str">
        <f t="shared" si="10"/>
        <v>35538015a</v>
      </c>
      <c r="J92" s="167" t="str">
        <f t="shared" si="11"/>
        <v>35538015026 02</v>
      </c>
      <c r="K92" s="5" t="s">
        <v>1211</v>
      </c>
      <c r="L92" s="167" t="str">
        <f t="shared" si="12"/>
        <v>35538015026 02B</v>
      </c>
      <c r="M92" s="5" t="str">
        <f t="shared" si="13"/>
        <v>Združenie šípkarských organizáciíaBšípky - bežné transfery</v>
      </c>
      <c r="N92" s="3" t="str">
        <f t="shared" si="14"/>
        <v>35538015aB</v>
      </c>
    </row>
    <row r="93" spans="1:14" x14ac:dyDescent="0.2">
      <c r="A93" s="202" t="s">
        <v>1025</v>
      </c>
      <c r="B93" s="204" t="str">
        <f>VLOOKUP(A93,Adr!A:B,2,FALSE)</f>
        <v>Zväz potápačov Slovenska</v>
      </c>
      <c r="C93" s="196" t="s">
        <v>1212</v>
      </c>
      <c r="D93" s="288">
        <v>48328</v>
      </c>
      <c r="E93" s="173">
        <v>0</v>
      </c>
      <c r="F93" s="166" t="s">
        <v>338</v>
      </c>
      <c r="G93" s="169" t="s">
        <v>319</v>
      </c>
      <c r="H93" s="169" t="s">
        <v>1057</v>
      </c>
      <c r="I93" s="192" t="str">
        <f t="shared" si="10"/>
        <v>00585319a</v>
      </c>
      <c r="J93" s="167" t="str">
        <f t="shared" si="11"/>
        <v>00585319026 02</v>
      </c>
      <c r="K93" s="5" t="s">
        <v>1213</v>
      </c>
      <c r="L93" s="167" t="str">
        <f t="shared" si="12"/>
        <v>00585319026 02B</v>
      </c>
      <c r="M93" s="5" t="str">
        <f t="shared" si="13"/>
        <v>Zväz potápačov SlovenskaaBpotápačské športy - bežné transfery</v>
      </c>
      <c r="N93" s="3" t="str">
        <f t="shared" si="14"/>
        <v>00585319aB</v>
      </c>
    </row>
    <row r="94" spans="1:14" x14ac:dyDescent="0.2">
      <c r="A94" s="198" t="s">
        <v>1032</v>
      </c>
      <c r="B94" s="204" t="str">
        <f>VLOOKUP(A94,Adr!A:B,2,FALSE)</f>
        <v>Zväz slovenského kolieskového korčuľovania</v>
      </c>
      <c r="C94" s="196" t="s">
        <v>1214</v>
      </c>
      <c r="D94" s="288">
        <v>108886</v>
      </c>
      <c r="E94" s="230">
        <v>0</v>
      </c>
      <c r="F94" s="166" t="s">
        <v>338</v>
      </c>
      <c r="G94" s="169" t="s">
        <v>319</v>
      </c>
      <c r="H94" s="169" t="s">
        <v>1057</v>
      </c>
      <c r="I94" s="192" t="str">
        <f t="shared" si="10"/>
        <v>42132690a</v>
      </c>
      <c r="J94" s="167" t="str">
        <f t="shared" si="11"/>
        <v>42132690026 02</v>
      </c>
      <c r="K94" s="5" t="s">
        <v>1215</v>
      </c>
      <c r="L94" s="167" t="str">
        <f t="shared" si="12"/>
        <v>42132690026 02B</v>
      </c>
      <c r="M94" s="5" t="str">
        <f t="shared" si="13"/>
        <v>Zväz slovenského kolieskového korčuľovaniaaBkolieskové korčuľovanie - bežné transfery</v>
      </c>
      <c r="N94" s="3" t="str">
        <f t="shared" si="14"/>
        <v>42132690aB</v>
      </c>
    </row>
    <row r="95" spans="1:14" x14ac:dyDescent="0.2">
      <c r="A95" s="166" t="s">
        <v>1039</v>
      </c>
      <c r="B95" s="204" t="str">
        <f>VLOOKUP(A95,Adr!A:B,2,FALSE)</f>
        <v>Zväz slovenského lyžovania</v>
      </c>
      <c r="C95" s="185" t="s">
        <v>1216</v>
      </c>
      <c r="D95" s="290">
        <v>841652</v>
      </c>
      <c r="E95" s="173">
        <v>0</v>
      </c>
      <c r="F95" s="166" t="s">
        <v>338</v>
      </c>
      <c r="G95" s="169" t="s">
        <v>319</v>
      </c>
      <c r="H95" s="169" t="s">
        <v>1057</v>
      </c>
      <c r="I95" s="192" t="str">
        <f t="shared" si="10"/>
        <v>50671669a</v>
      </c>
      <c r="J95" s="167" t="str">
        <f t="shared" si="11"/>
        <v>50671669026 02</v>
      </c>
      <c r="K95" s="5" t="s">
        <v>1217</v>
      </c>
      <c r="L95" s="167" t="str">
        <f t="shared" si="12"/>
        <v>50671669026 02B</v>
      </c>
      <c r="M95" s="5" t="str">
        <f t="shared" si="13"/>
        <v>Zväz slovenského lyžovaniaaBlyžovanie - bežné transfery</v>
      </c>
      <c r="N95" s="3" t="str">
        <f t="shared" si="14"/>
        <v>50671669aB</v>
      </c>
    </row>
    <row r="96" spans="1:14" x14ac:dyDescent="0.2">
      <c r="A96" s="166"/>
      <c r="B96" s="204" t="e">
        <f>VLOOKUP(A96,Adr!A:B,2,FALSE)</f>
        <v>#N/A</v>
      </c>
      <c r="C96" s="185"/>
      <c r="D96" s="288"/>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2">
      <c r="A97" s="202"/>
      <c r="B97" s="204" t="e">
        <f>VLOOKUP(A97,Adr!A:B,2,FALSE)</f>
        <v>#N/A</v>
      </c>
      <c r="C97" s="185"/>
      <c r="D97" s="288"/>
      <c r="E97" s="173"/>
      <c r="F97" s="166"/>
      <c r="G97" s="169"/>
      <c r="H97" s="169"/>
      <c r="I97" s="192" t="str">
        <f t="shared" si="15"/>
        <v/>
      </c>
      <c r="J97" s="167" t="str">
        <f t="shared" si="16"/>
        <v/>
      </c>
      <c r="K97" s="5"/>
      <c r="L97" s="167" t="str">
        <f t="shared" si="12"/>
        <v/>
      </c>
      <c r="M97" s="5" t="e">
        <f t="shared" si="13"/>
        <v>#N/A</v>
      </c>
      <c r="N97" s="3" t="str">
        <f t="shared" si="14"/>
        <v/>
      </c>
    </row>
    <row r="98" spans="1:14" x14ac:dyDescent="0.2">
      <c r="A98" s="166"/>
      <c r="B98" s="204" t="e">
        <f>VLOOKUP(A98,Adr!A:B,2,FALSE)</f>
        <v>#N/A</v>
      </c>
      <c r="C98" s="185"/>
      <c r="D98" s="288"/>
      <c r="E98" s="230"/>
      <c r="F98" s="166"/>
      <c r="G98" s="169"/>
      <c r="H98" s="169"/>
      <c r="I98" s="192" t="str">
        <f t="shared" si="15"/>
        <v/>
      </c>
      <c r="J98" s="167" t="str">
        <f t="shared" si="16"/>
        <v/>
      </c>
      <c r="K98" s="5"/>
      <c r="L98" s="167" t="str">
        <f t="shared" si="12"/>
        <v/>
      </c>
      <c r="M98" s="5" t="e">
        <f t="shared" si="13"/>
        <v>#N/A</v>
      </c>
      <c r="N98" s="3" t="str">
        <f t="shared" si="14"/>
        <v/>
      </c>
    </row>
    <row r="99" spans="1:14" x14ac:dyDescent="0.2">
      <c r="A99" s="182"/>
      <c r="B99" s="204" t="e">
        <f>VLOOKUP(A99,Adr!A:B,2,FALSE)</f>
        <v>#N/A</v>
      </c>
      <c r="C99" s="169"/>
      <c r="D99" s="289"/>
      <c r="E99" s="173"/>
      <c r="F99" s="166"/>
      <c r="G99" s="169"/>
      <c r="H99" s="169"/>
      <c r="I99" s="192" t="str">
        <f t="shared" si="15"/>
        <v/>
      </c>
      <c r="J99" s="167" t="str">
        <f t="shared" si="16"/>
        <v/>
      </c>
      <c r="K99" s="5"/>
      <c r="L99" s="167" t="str">
        <f t="shared" si="12"/>
        <v/>
      </c>
      <c r="M99" s="5" t="e">
        <f t="shared" si="13"/>
        <v>#N/A</v>
      </c>
      <c r="N99" s="3" t="str">
        <f t="shared" si="14"/>
        <v/>
      </c>
    </row>
    <row r="100" spans="1:14" x14ac:dyDescent="0.2">
      <c r="A100" s="166"/>
      <c r="B100" s="204" t="e">
        <f>VLOOKUP(A100,Adr!A:B,2,FALSE)</f>
        <v>#N/A</v>
      </c>
      <c r="C100" s="185"/>
      <c r="D100" s="288"/>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89"/>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69"/>
      <c r="D102" s="289"/>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198"/>
      <c r="B103" s="204" t="e">
        <f>VLOOKUP(A103,Adr!A:B,2,FALSE)</f>
        <v>#N/A</v>
      </c>
      <c r="C103" s="196"/>
      <c r="D103" s="288"/>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96"/>
      <c r="D104" s="288"/>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85"/>
      <c r="D105" s="288"/>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202"/>
      <c r="B106" s="204" t="e">
        <f>VLOOKUP(A106,Adr!A:B,2,FALSE)</f>
        <v>#N/A</v>
      </c>
      <c r="C106" s="196"/>
      <c r="D106" s="288"/>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85"/>
      <c r="D107" s="288"/>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166"/>
      <c r="B108" s="204" t="e">
        <f>VLOOKUP(A108,Adr!A:B,2,FALSE)</f>
        <v>#N/A</v>
      </c>
      <c r="C108" s="196"/>
      <c r="D108" s="290"/>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8"/>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202"/>
      <c r="B110" s="204" t="e">
        <f>VLOOKUP(A110,Adr!A:B,2,FALSE)</f>
        <v>#N/A</v>
      </c>
      <c r="C110" s="185"/>
      <c r="D110" s="288"/>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98"/>
      <c r="B111" s="204" t="e">
        <f>VLOOKUP(A111,Adr!A:B,2,FALSE)</f>
        <v>#N/A</v>
      </c>
      <c r="C111" s="185"/>
      <c r="D111" s="288"/>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166"/>
      <c r="B112" s="204" t="e">
        <f>VLOOKUP(A112,Adr!A:B,2,FALSE)</f>
        <v>#N/A</v>
      </c>
      <c r="C112" s="196"/>
      <c r="D112" s="290"/>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96"/>
      <c r="D113" s="288"/>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202"/>
      <c r="B114" s="204" t="e">
        <f>VLOOKUP(A114,Adr!A:B,2,FALSE)</f>
        <v>#N/A</v>
      </c>
      <c r="C114" s="185"/>
      <c r="D114" s="288"/>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166"/>
      <c r="B115" s="204" t="e">
        <f>VLOOKUP(A115,Adr!A:B,2,FALSE)</f>
        <v>#N/A</v>
      </c>
      <c r="C115" s="196"/>
      <c r="D115" s="290"/>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8"/>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85"/>
      <c r="D117" s="288"/>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202"/>
      <c r="B118" s="204" t="e">
        <f>VLOOKUP(A118,Adr!A:B,2,FALSE)</f>
        <v>#N/A</v>
      </c>
      <c r="C118" s="169"/>
      <c r="D118" s="289"/>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166"/>
      <c r="B119" s="204" t="e">
        <f>VLOOKUP(A119,Adr!A:B,2,FALSE)</f>
        <v>#N/A</v>
      </c>
      <c r="C119" s="196"/>
      <c r="D119" s="290"/>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69"/>
      <c r="D120" s="289"/>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202"/>
      <c r="B121" s="204" t="e">
        <f>VLOOKUP(A121,Adr!A:B,2,FALSE)</f>
        <v>#N/A</v>
      </c>
      <c r="C121" s="185"/>
      <c r="D121" s="288"/>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66"/>
      <c r="B122" s="204" t="e">
        <f>VLOOKUP(A122,Adr!A:B,2,FALSE)</f>
        <v>#N/A</v>
      </c>
      <c r="C122" s="196"/>
      <c r="D122" s="290"/>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198"/>
      <c r="B123" s="204" t="e">
        <f>VLOOKUP(A123,Adr!A:B,2,FALSE)</f>
        <v>#N/A</v>
      </c>
      <c r="C123" s="185"/>
      <c r="D123" s="288"/>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8"/>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202"/>
      <c r="B125" s="204" t="e">
        <f>VLOOKUP(A125,Adr!A:B,2,FALSE)</f>
        <v>#N/A</v>
      </c>
      <c r="C125" s="185"/>
      <c r="D125" s="288"/>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0"/>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166"/>
      <c r="B127" s="204" t="e">
        <f>VLOOKUP(A127,Adr!A:B,2,FALSE)</f>
        <v>#N/A</v>
      </c>
      <c r="C127" s="196"/>
      <c r="D127" s="290"/>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8"/>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96"/>
      <c r="D129" s="288"/>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8"/>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202"/>
      <c r="B131" s="204" t="e">
        <f>VLOOKUP(A131,Adr!A:B,2,FALSE)</f>
        <v>#N/A</v>
      </c>
      <c r="C131" s="185"/>
      <c r="D131" s="288"/>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166"/>
      <c r="B132" s="204" t="e">
        <f>VLOOKUP(A132,Adr!A:B,2,FALSE)</f>
        <v>#N/A</v>
      </c>
      <c r="C132" s="169"/>
      <c r="D132" s="289"/>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85"/>
      <c r="D133" s="288"/>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202"/>
      <c r="B134" s="204" t="e">
        <f>VLOOKUP(A134,Adr!A:B,2,FALSE)</f>
        <v>#N/A</v>
      </c>
      <c r="C134" s="169"/>
      <c r="D134" s="289"/>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178"/>
      <c r="B135" s="204" t="e">
        <f>VLOOKUP(A135,Adr!A:B,2,FALSE)</f>
        <v>#N/A</v>
      </c>
      <c r="C135" s="196"/>
      <c r="D135" s="288"/>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8"/>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8"/>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8"/>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202"/>
      <c r="B139" s="204" t="e">
        <f>VLOOKUP(A139,Adr!A:B,2,FALSE)</f>
        <v>#N/A</v>
      </c>
      <c r="C139" s="185"/>
      <c r="D139" s="288"/>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178"/>
      <c r="B140" s="204" t="e">
        <f>VLOOKUP(A140,Adr!A:B,2,FALSE)</f>
        <v>#N/A</v>
      </c>
      <c r="C140" s="196"/>
      <c r="D140" s="290"/>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8"/>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8"/>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8"/>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85"/>
      <c r="D144" s="288"/>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202"/>
      <c r="B145" s="204" t="e">
        <f>VLOOKUP(A145,Adr!A:B,2,FALSE)</f>
        <v>#N/A</v>
      </c>
      <c r="C145" s="169"/>
      <c r="D145" s="289"/>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82"/>
      <c r="B146" s="204" t="e">
        <f>VLOOKUP(A146,Adr!A:B,2,FALSE)</f>
        <v>#N/A</v>
      </c>
      <c r="C146" s="185"/>
      <c r="D146" s="288"/>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166"/>
      <c r="B147" s="204" t="e">
        <f>VLOOKUP(A147,Adr!A:B,2,FALSE)</f>
        <v>#N/A</v>
      </c>
      <c r="C147" s="196"/>
      <c r="D147" s="290"/>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85"/>
      <c r="D148" s="288"/>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69"/>
      <c r="D149" s="289"/>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2">
      <c r="A150" s="202"/>
      <c r="B150" s="204" t="e">
        <f>VLOOKUP(A150,Adr!A:B,2,FALSE)</f>
        <v>#N/A</v>
      </c>
      <c r="C150" s="185"/>
      <c r="D150" s="288"/>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2">
      <c r="A151" s="202"/>
      <c r="B151" s="204" t="e">
        <f>VLOOKUP(A151,Adr!A:B,2,FALSE)</f>
        <v>#N/A</v>
      </c>
      <c r="C151" s="185"/>
      <c r="D151" s="288"/>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198"/>
      <c r="B152" s="204" t="e">
        <f>VLOOKUP(A152,Adr!A:B,2,FALSE)</f>
        <v>#N/A</v>
      </c>
      <c r="C152" s="185"/>
      <c r="D152" s="288"/>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85"/>
      <c r="D153" s="288"/>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202"/>
      <c r="B154" s="204" t="e">
        <f>VLOOKUP(A154,Adr!A:B,2,FALSE)</f>
        <v>#N/A</v>
      </c>
      <c r="C154" s="196"/>
      <c r="D154" s="290"/>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166"/>
      <c r="B155" s="204" t="e">
        <f>VLOOKUP(A155,Adr!A:B,2,FALSE)</f>
        <v>#N/A</v>
      </c>
      <c r="C155" s="196"/>
      <c r="D155" s="290"/>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202"/>
      <c r="B156" s="204" t="e">
        <f>VLOOKUP(A156,Adr!A:B,2,FALSE)</f>
        <v>#N/A</v>
      </c>
      <c r="C156" s="185"/>
      <c r="D156" s="288"/>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198"/>
      <c r="B157" s="204" t="e">
        <f>VLOOKUP(A157,Adr!A:B,2,FALSE)</f>
        <v>#N/A</v>
      </c>
      <c r="C157" s="185"/>
      <c r="D157" s="288"/>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202"/>
      <c r="B158" s="204" t="e">
        <f>VLOOKUP(A158,Adr!A:B,2,FALSE)</f>
        <v>#N/A</v>
      </c>
      <c r="C158" s="185"/>
      <c r="D158" s="288"/>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96"/>
      <c r="D159" s="290"/>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2">
      <c r="A160" s="166"/>
      <c r="B160" s="204" t="e">
        <f>VLOOKUP(A160,Adr!A:B,2,FALSE)</f>
        <v>#N/A</v>
      </c>
      <c r="C160" s="169"/>
      <c r="D160" s="289"/>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2">
      <c r="A161" s="166"/>
      <c r="B161" s="204" t="e">
        <f>VLOOKUP(A161,Adr!A:B,2,FALSE)</f>
        <v>#N/A</v>
      </c>
      <c r="C161" s="196"/>
      <c r="D161" s="290"/>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82"/>
      <c r="B162" s="204" t="e">
        <f>VLOOKUP(A162,Adr!A:B,2,FALSE)</f>
        <v>#N/A</v>
      </c>
      <c r="C162" s="185"/>
      <c r="D162" s="288"/>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66"/>
      <c r="B163" s="204" t="e">
        <f>VLOOKUP(A163,Adr!A:B,2,FALSE)</f>
        <v>#N/A</v>
      </c>
      <c r="C163" s="197"/>
      <c r="D163" s="291"/>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198"/>
      <c r="B164" s="204" t="e">
        <f>VLOOKUP(A164,Adr!A:B,2,FALSE)</f>
        <v>#N/A</v>
      </c>
      <c r="C164" s="169"/>
      <c r="D164" s="289"/>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202"/>
      <c r="B165" s="204" t="e">
        <f>VLOOKUP(A165,Adr!A:B,2,FALSE)</f>
        <v>#N/A</v>
      </c>
      <c r="C165" s="185"/>
      <c r="D165" s="288"/>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166"/>
      <c r="B166" s="204" t="e">
        <f>VLOOKUP(A166,Adr!A:B,2,FALSE)</f>
        <v>#N/A</v>
      </c>
      <c r="C166" s="196"/>
      <c r="D166" s="290"/>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202"/>
      <c r="B167" s="204" t="e">
        <f>VLOOKUP(A167,Adr!A:B,2,FALSE)</f>
        <v>#N/A</v>
      </c>
      <c r="C167" s="196"/>
      <c r="D167" s="288"/>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78"/>
      <c r="B168" s="204" t="e">
        <f>VLOOKUP(A168,Adr!A:B,2,FALSE)</f>
        <v>#N/A</v>
      </c>
      <c r="C168" s="169"/>
      <c r="D168" s="289"/>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198"/>
      <c r="B169" s="204" t="e">
        <f>VLOOKUP(A169,Adr!A:B,2,FALSE)</f>
        <v>#N/A</v>
      </c>
      <c r="C169" s="185"/>
      <c r="D169" s="288"/>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202"/>
      <c r="B170" s="204" t="e">
        <f>VLOOKUP(A170,Adr!A:B,2,FALSE)</f>
        <v>#N/A</v>
      </c>
      <c r="C170" s="185"/>
      <c r="D170" s="288"/>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166"/>
      <c r="B171" s="204" t="e">
        <f>VLOOKUP(A171,Adr!A:B,2,FALSE)</f>
        <v>#N/A</v>
      </c>
      <c r="C171" s="196"/>
      <c r="D171" s="290"/>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69"/>
      <c r="D172" s="289"/>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202"/>
      <c r="B173" s="204" t="e">
        <f>VLOOKUP(A173,Adr!A:B,2,FALSE)</f>
        <v>#N/A</v>
      </c>
      <c r="C173" s="185"/>
      <c r="D173" s="288"/>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178"/>
      <c r="B174" s="204" t="e">
        <f>VLOOKUP(A174,Adr!A:B,2,FALSE)</f>
        <v>#N/A</v>
      </c>
      <c r="C174" s="190"/>
      <c r="D174" s="289"/>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202"/>
      <c r="B175" s="204" t="e">
        <f>VLOOKUP(A175,Adr!A:B,2,FALSE)</f>
        <v>#N/A</v>
      </c>
      <c r="C175" s="185"/>
      <c r="D175" s="288"/>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0"/>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0"/>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166"/>
      <c r="B178" s="204" t="e">
        <f>VLOOKUP(A178,Adr!A:B,2,FALSE)</f>
        <v>#N/A</v>
      </c>
      <c r="C178" s="196"/>
      <c r="D178" s="290"/>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85"/>
      <c r="D179" s="288"/>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202"/>
      <c r="B180" s="204" t="e">
        <f>VLOOKUP(A180,Adr!A:B,2,FALSE)</f>
        <v>#N/A</v>
      </c>
      <c r="C180" s="196"/>
      <c r="D180" s="288"/>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69"/>
      <c r="D181" s="289"/>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90"/>
      <c r="D182" s="289"/>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98"/>
      <c r="B183" s="204" t="e">
        <f>VLOOKUP(A183,Adr!A:B,2,FALSE)</f>
        <v>#N/A</v>
      </c>
      <c r="C183" s="185"/>
      <c r="D183" s="288"/>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85"/>
      <c r="D184" s="288"/>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166"/>
      <c r="B185" s="204" t="e">
        <f>VLOOKUP(A185,Adr!A:B,2,FALSE)</f>
        <v>#N/A</v>
      </c>
      <c r="C185" s="196"/>
      <c r="D185" s="290"/>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202"/>
      <c r="B186" s="204" t="e">
        <f>VLOOKUP(A186,Adr!A:B,2,FALSE)</f>
        <v>#N/A</v>
      </c>
      <c r="C186" s="169"/>
      <c r="D186" s="289"/>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8"/>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198"/>
      <c r="B188" s="204" t="e">
        <f>VLOOKUP(A188,Adr!A:B,2,FALSE)</f>
        <v>#N/A</v>
      </c>
      <c r="C188" s="196"/>
      <c r="D188" s="288"/>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8"/>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85"/>
      <c r="D190" s="288"/>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202"/>
      <c r="B191" s="204" t="e">
        <f>VLOOKUP(A191,Adr!A:B,2,FALSE)</f>
        <v>#N/A</v>
      </c>
      <c r="C191" s="169"/>
      <c r="D191" s="289"/>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198"/>
      <c r="B192" s="204" t="e">
        <f>VLOOKUP(A192,Adr!A:B,2,FALSE)</f>
        <v>#N/A</v>
      </c>
      <c r="C192" s="169"/>
      <c r="D192" s="289"/>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202"/>
      <c r="B193" s="204" t="e">
        <f>VLOOKUP(A193,Adr!A:B,2,FALSE)</f>
        <v>#N/A</v>
      </c>
      <c r="C193" s="185"/>
      <c r="D193" s="288"/>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182"/>
      <c r="B194" s="204" t="e">
        <f>VLOOKUP(A194,Adr!A:B,2,FALSE)</f>
        <v>#N/A</v>
      </c>
      <c r="C194" s="196"/>
      <c r="D194" s="290"/>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202"/>
      <c r="B195" s="204" t="e">
        <f>VLOOKUP(A195,Adr!A:B,2,FALSE)</f>
        <v>#N/A</v>
      </c>
      <c r="C195" s="196"/>
      <c r="D195" s="290"/>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98"/>
      <c r="B196" s="204" t="e">
        <f>VLOOKUP(A196,Adr!A:B,2,FALSE)</f>
        <v>#N/A</v>
      </c>
      <c r="C196" s="169"/>
      <c r="D196" s="289"/>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0"/>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66"/>
      <c r="B198" s="204" t="e">
        <f>VLOOKUP(A198,Adr!A:B,2,FALSE)</f>
        <v>#N/A</v>
      </c>
      <c r="C198" s="196"/>
      <c r="D198" s="290"/>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182"/>
      <c r="B199" s="204" t="e">
        <f>VLOOKUP(A199,Adr!A:B,2,FALSE)</f>
        <v>#N/A</v>
      </c>
      <c r="C199" s="185"/>
      <c r="D199" s="288"/>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202"/>
      <c r="B200" s="204" t="e">
        <f>VLOOKUP(A200,Adr!A:B,2,FALSE)</f>
        <v>#N/A</v>
      </c>
      <c r="C200" s="169"/>
      <c r="D200" s="290"/>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82"/>
      <c r="B201" s="204" t="e">
        <f>VLOOKUP(A201,Adr!A:B,2,FALSE)</f>
        <v>#N/A</v>
      </c>
      <c r="C201" s="185"/>
      <c r="D201" s="288"/>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66"/>
      <c r="B202" s="204" t="e">
        <f>VLOOKUP(A202,Adr!A:B,2,FALSE)</f>
        <v>#N/A</v>
      </c>
      <c r="C202" s="196"/>
      <c r="D202" s="290"/>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182"/>
      <c r="B203" s="204" t="e">
        <f>VLOOKUP(A203,Adr!A:B,2,FALSE)</f>
        <v>#N/A</v>
      </c>
      <c r="C203" s="185"/>
      <c r="D203" s="288"/>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202"/>
      <c r="B204" s="204" t="e">
        <f>VLOOKUP(A204,Adr!A:B,2,FALSE)</f>
        <v>#N/A</v>
      </c>
      <c r="C204" s="169"/>
      <c r="D204" s="289"/>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198"/>
      <c r="B205" s="204" t="e">
        <f>VLOOKUP(A205,Adr!A:B,2,FALSE)</f>
        <v>#N/A</v>
      </c>
      <c r="C205" s="185"/>
      <c r="D205" s="288"/>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202"/>
      <c r="B206" s="204" t="e">
        <f>VLOOKUP(A206,Adr!A:B,2,FALSE)</f>
        <v>#N/A</v>
      </c>
      <c r="C206" s="185"/>
      <c r="D206" s="288"/>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98"/>
      <c r="B207" s="204" t="e">
        <f>VLOOKUP(A207,Adr!A:B,2,FALSE)</f>
        <v>#N/A</v>
      </c>
      <c r="C207" s="169"/>
      <c r="D207" s="289"/>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85"/>
      <c r="D208" s="290"/>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2">
      <c r="A209" s="166"/>
      <c r="B209" s="204" t="e">
        <f>VLOOKUP(A209,Adr!A:B,2,FALSE)</f>
        <v>#N/A</v>
      </c>
      <c r="C209" s="196"/>
      <c r="D209" s="290"/>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2">
      <c r="A210" s="198"/>
      <c r="B210" s="204" t="e">
        <f>VLOOKUP(A210,Adr!A:B,2,FALSE)</f>
        <v>#N/A</v>
      </c>
      <c r="C210" s="169"/>
      <c r="D210" s="289"/>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98"/>
      <c r="B211" s="204" t="e">
        <f>VLOOKUP(A211,Adr!A:B,2,FALSE)</f>
        <v>#N/A</v>
      </c>
      <c r="C211" s="169"/>
      <c r="D211" s="290"/>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69"/>
      <c r="D212" s="289"/>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182"/>
      <c r="B213" s="204" t="e">
        <f>VLOOKUP(A213,Adr!A:B,2,FALSE)</f>
        <v>#N/A</v>
      </c>
      <c r="C213" s="185"/>
      <c r="D213" s="288"/>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202"/>
      <c r="B214" s="204" t="e">
        <f>VLOOKUP(A214,Adr!A:B,2,FALSE)</f>
        <v>#N/A</v>
      </c>
      <c r="C214" s="196"/>
      <c r="D214" s="290"/>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66"/>
      <c r="B215" s="204" t="e">
        <f>VLOOKUP(A215,Adr!A:B,2,FALSE)</f>
        <v>#N/A</v>
      </c>
      <c r="C215" s="185"/>
      <c r="D215" s="288"/>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198"/>
      <c r="B216" s="204" t="e">
        <f>VLOOKUP(A216,Adr!A:B,2,FALSE)</f>
        <v>#N/A</v>
      </c>
      <c r="C216" s="185"/>
      <c r="D216" s="288"/>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85"/>
      <c r="D217" s="288"/>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6"/>
      <c r="D218" s="290"/>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90"/>
      <c r="D219" s="289"/>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202"/>
      <c r="B220" s="204" t="e">
        <f>VLOOKUP(A220,Adr!A:B,2,FALSE)</f>
        <v>#N/A</v>
      </c>
      <c r="C220" s="185"/>
      <c r="D220" s="290"/>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89"/>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69"/>
      <c r="D222" s="289"/>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98"/>
      <c r="B223" s="204" t="e">
        <f>VLOOKUP(A223,Adr!A:B,2,FALSE)</f>
        <v>#N/A</v>
      </c>
      <c r="C223" s="185"/>
      <c r="D223" s="288"/>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2">
      <c r="A224" s="166"/>
      <c r="B224" s="204" t="e">
        <f>VLOOKUP(A224,Adr!A:B,2,FALSE)</f>
        <v>#N/A</v>
      </c>
      <c r="C224" s="196"/>
      <c r="D224" s="290"/>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2">
      <c r="A225" s="182"/>
      <c r="B225" s="204" t="e">
        <f>VLOOKUP(A225,Adr!A:B,2,FALSE)</f>
        <v>#N/A</v>
      </c>
      <c r="C225" s="185"/>
      <c r="D225" s="288"/>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202"/>
      <c r="B226" s="204" t="e">
        <f>VLOOKUP(A226,Adr!A:B,2,FALSE)</f>
        <v>#N/A</v>
      </c>
      <c r="C226" s="185"/>
      <c r="D226" s="288"/>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166"/>
      <c r="B227" s="204" t="e">
        <f>VLOOKUP(A227,Adr!A:B,2,FALSE)</f>
        <v>#N/A</v>
      </c>
      <c r="C227" s="196"/>
      <c r="D227" s="290"/>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202"/>
      <c r="B228" s="204" t="e">
        <f>VLOOKUP(A228,Adr!A:B,2,FALSE)</f>
        <v>#N/A</v>
      </c>
      <c r="C228" s="196"/>
      <c r="D228" s="290"/>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98"/>
      <c r="B229" s="204" t="e">
        <f>VLOOKUP(A229,Adr!A:B,2,FALSE)</f>
        <v>#N/A</v>
      </c>
      <c r="C229" s="196"/>
      <c r="D229" s="290"/>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66"/>
      <c r="B230" s="204" t="e">
        <f>VLOOKUP(A230,Adr!A:B,2,FALSE)</f>
        <v>#N/A</v>
      </c>
      <c r="C230" s="185"/>
      <c r="D230" s="288"/>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198"/>
      <c r="B231" s="204" t="e">
        <f>VLOOKUP(A231,Adr!A:B,2,FALSE)</f>
        <v>#N/A</v>
      </c>
      <c r="C231" s="169"/>
      <c r="D231" s="289"/>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8"/>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8"/>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202"/>
      <c r="B234" s="204" t="e">
        <f>VLOOKUP(A234,Adr!A:B,2,FALSE)</f>
        <v>#N/A</v>
      </c>
      <c r="C234" s="185"/>
      <c r="D234" s="288"/>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166"/>
      <c r="B235" s="204" t="e">
        <f>VLOOKUP(A235,Adr!A:B,2,FALSE)</f>
        <v>#N/A</v>
      </c>
      <c r="C235" s="196"/>
      <c r="D235" s="290"/>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202"/>
      <c r="B236" s="204" t="e">
        <f>VLOOKUP(A236,Adr!A:B,2,FALSE)</f>
        <v>#N/A</v>
      </c>
      <c r="C236" s="185"/>
      <c r="D236" s="288"/>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166"/>
      <c r="B237" s="204" t="e">
        <f>VLOOKUP(A237,Adr!A:B,2,FALSE)</f>
        <v>#N/A</v>
      </c>
      <c r="C237" s="196"/>
      <c r="D237" s="290"/>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8"/>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202"/>
      <c r="B239" s="204" t="e">
        <f>VLOOKUP(A239,Adr!A:B,2,FALSE)</f>
        <v>#N/A</v>
      </c>
      <c r="C239" s="185"/>
      <c r="D239" s="288"/>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98"/>
      <c r="B240" s="204" t="e">
        <f>VLOOKUP(A240,Adr!A:B,2,FALSE)</f>
        <v>#N/A</v>
      </c>
      <c r="C240" s="196"/>
      <c r="D240" s="290"/>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66"/>
      <c r="B241" s="204" t="e">
        <f>VLOOKUP(A241,Adr!A:B,2,FALSE)</f>
        <v>#N/A</v>
      </c>
      <c r="C241" s="196"/>
      <c r="D241" s="290"/>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98"/>
      <c r="B242" s="204" t="e">
        <f>VLOOKUP(A242,Adr!A:B,2,FALSE)</f>
        <v>#N/A</v>
      </c>
      <c r="C242" s="185"/>
      <c r="D242" s="288"/>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66"/>
      <c r="B243" s="204" t="e">
        <f>VLOOKUP(A243,Adr!A:B,2,FALSE)</f>
        <v>#N/A</v>
      </c>
      <c r="C243" s="196"/>
      <c r="D243" s="290"/>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82"/>
      <c r="B244" s="204" t="e">
        <f>VLOOKUP(A244,Adr!A:B,2,FALSE)</f>
        <v>#N/A</v>
      </c>
      <c r="C244" s="185"/>
      <c r="D244" s="288"/>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198"/>
      <c r="B245" s="204" t="e">
        <f>VLOOKUP(A245,Adr!A:B,2,FALSE)</f>
        <v>#N/A</v>
      </c>
      <c r="C245" s="169"/>
      <c r="D245" s="289"/>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202"/>
      <c r="B246" s="204" t="e">
        <f>VLOOKUP(A246,Adr!A:B,2,FALSE)</f>
        <v>#N/A</v>
      </c>
      <c r="C246" s="185"/>
      <c r="D246" s="288"/>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98"/>
      <c r="B247" s="204" t="e">
        <f>VLOOKUP(A247,Adr!A:B,2,FALSE)</f>
        <v>#N/A</v>
      </c>
      <c r="C247" s="185"/>
      <c r="D247" s="288"/>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82"/>
      <c r="B248" s="204" t="e">
        <f>VLOOKUP(A248,Adr!A:B,2,FALSE)</f>
        <v>#N/A</v>
      </c>
      <c r="C248" s="185"/>
      <c r="D248" s="288"/>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98"/>
      <c r="B249" s="204" t="e">
        <f>VLOOKUP(A249,Adr!A:B,2,FALSE)</f>
        <v>#N/A</v>
      </c>
      <c r="C249" s="169"/>
      <c r="D249" s="289"/>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166"/>
      <c r="B250" s="204" t="e">
        <f>VLOOKUP(A250,Adr!A:B,2,FALSE)</f>
        <v>#N/A</v>
      </c>
      <c r="C250" s="196"/>
      <c r="D250" s="290"/>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202"/>
      <c r="B251" s="204" t="e">
        <f>VLOOKUP(A251,Adr!A:B,2,FALSE)</f>
        <v>#N/A</v>
      </c>
      <c r="C251" s="185"/>
      <c r="D251" s="288"/>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198"/>
      <c r="B252" s="204" t="e">
        <f>VLOOKUP(A252,Adr!A:B,2,FALSE)</f>
        <v>#N/A</v>
      </c>
      <c r="C252" s="185"/>
      <c r="D252" s="288"/>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8"/>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202"/>
      <c r="B254" s="204" t="e">
        <f>VLOOKUP(A254,Adr!A:B,2,FALSE)</f>
        <v>#N/A</v>
      </c>
      <c r="C254" s="185"/>
      <c r="D254" s="288"/>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78"/>
      <c r="B255" s="204" t="e">
        <f>VLOOKUP(A255,Adr!A:B,2,FALSE)</f>
        <v>#N/A</v>
      </c>
      <c r="C255" s="169"/>
      <c r="D255" s="289"/>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98"/>
      <c r="B256" s="204" t="e">
        <f>VLOOKUP(A256,Adr!A:B,2,FALSE)</f>
        <v>#N/A</v>
      </c>
      <c r="C256" s="185"/>
      <c r="D256" s="289"/>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166"/>
      <c r="B257" s="204" t="e">
        <f>VLOOKUP(A257,Adr!A:B,2,FALSE)</f>
        <v>#N/A</v>
      </c>
      <c r="C257" s="169"/>
      <c r="D257" s="289"/>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202"/>
      <c r="B258" s="204" t="e">
        <f>VLOOKUP(A258,Adr!A:B,2,FALSE)</f>
        <v>#N/A</v>
      </c>
      <c r="C258" s="185"/>
      <c r="D258" s="288"/>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166"/>
      <c r="B259" s="204" t="e">
        <f>VLOOKUP(A259,Adr!A:B,2,FALSE)</f>
        <v>#N/A</v>
      </c>
      <c r="C259" s="196"/>
      <c r="D259" s="290"/>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8"/>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202"/>
      <c r="B261" s="204" t="e">
        <f>VLOOKUP(A261,Adr!A:B,2,FALSE)</f>
        <v>#N/A</v>
      </c>
      <c r="C261" s="185"/>
      <c r="D261" s="288"/>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96"/>
      <c r="D262" s="290"/>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66"/>
      <c r="B263" s="204" t="e">
        <f>VLOOKUP(A263,Adr!A:B,2,FALSE)</f>
        <v>#N/A</v>
      </c>
      <c r="C263" s="185"/>
      <c r="D263" s="288"/>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8"/>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98"/>
      <c r="B265" s="204" t="e">
        <f>VLOOKUP(A265,Adr!A:B,2,FALSE)</f>
        <v>#N/A</v>
      </c>
      <c r="C265" s="185"/>
      <c r="D265" s="288"/>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8"/>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8"/>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8"/>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8"/>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8"/>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2">
      <c r="A271" s="182"/>
      <c r="B271" s="204" t="e">
        <f>VLOOKUP(A271,Adr!A:B,2,FALSE)</f>
        <v>#N/A</v>
      </c>
      <c r="C271" s="185"/>
      <c r="D271" s="288"/>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2">
      <c r="A272" s="198"/>
      <c r="B272" s="204" t="e">
        <f>VLOOKUP(A272,Adr!A:B,2,FALSE)</f>
        <v>#N/A</v>
      </c>
      <c r="C272" s="169"/>
      <c r="D272" s="289"/>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8"/>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182"/>
      <c r="B274" s="204" t="e">
        <f>VLOOKUP(A274,Adr!A:B,2,FALSE)</f>
        <v>#N/A</v>
      </c>
      <c r="C274" s="185"/>
      <c r="D274" s="288"/>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202"/>
      <c r="B275" s="204" t="e">
        <f>VLOOKUP(A275,Adr!A:B,2,FALSE)</f>
        <v>#N/A</v>
      </c>
      <c r="C275" s="185"/>
      <c r="D275" s="288"/>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198"/>
      <c r="B276" s="204" t="e">
        <f>VLOOKUP(A276,Adr!A:B,2,FALSE)</f>
        <v>#N/A</v>
      </c>
      <c r="C276" s="185"/>
      <c r="D276" s="288"/>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8"/>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85"/>
      <c r="D278" s="288"/>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202"/>
      <c r="B279" s="204" t="e">
        <f>VLOOKUP(A279,Adr!A:B,2,FALSE)</f>
        <v>#N/A</v>
      </c>
      <c r="C279" s="196"/>
      <c r="D279" s="288"/>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198"/>
      <c r="B280" s="204" t="e">
        <f>VLOOKUP(A280,Adr!A:B,2,FALSE)</f>
        <v>#N/A</v>
      </c>
      <c r="C280" s="169"/>
      <c r="D280" s="289"/>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8"/>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202"/>
      <c r="B282" s="204" t="e">
        <f>VLOOKUP(A282,Adr!A:B,2,FALSE)</f>
        <v>#N/A</v>
      </c>
      <c r="C282" s="185"/>
      <c r="D282" s="288"/>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198"/>
      <c r="B283" s="204" t="e">
        <f>VLOOKUP(A283,Adr!A:B,2,FALSE)</f>
        <v>#N/A</v>
      </c>
      <c r="C283" s="185"/>
      <c r="D283" s="288"/>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8"/>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202"/>
      <c r="B285" s="204" t="e">
        <f>VLOOKUP(A285,Adr!A:B,2,FALSE)</f>
        <v>#N/A</v>
      </c>
      <c r="C285" s="185"/>
      <c r="D285" s="288"/>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82"/>
      <c r="B286" s="204" t="e">
        <f>VLOOKUP(A286,Adr!A:B,2,FALSE)</f>
        <v>#N/A</v>
      </c>
      <c r="C286" s="196"/>
      <c r="D286" s="290"/>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166"/>
      <c r="B287" s="204" t="e">
        <f>VLOOKUP(A287,Adr!A:B,2,FALSE)</f>
        <v>#N/A</v>
      </c>
      <c r="C287" s="185"/>
      <c r="D287" s="288"/>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2">
      <c r="A288" s="202"/>
      <c r="B288" s="204" t="e">
        <f>VLOOKUP(A288,Adr!A:B,2,FALSE)</f>
        <v>#N/A</v>
      </c>
      <c r="C288" s="196"/>
      <c r="D288" s="290"/>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2">
      <c r="A289" s="182"/>
      <c r="B289" s="204" t="e">
        <f>VLOOKUP(A289,Adr!A:B,2,FALSE)</f>
        <v>#N/A</v>
      </c>
      <c r="C289" s="185"/>
      <c r="D289" s="288"/>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82"/>
      <c r="B290" s="204" t="e">
        <f>VLOOKUP(A290,Adr!A:B,2,FALSE)</f>
        <v>#N/A</v>
      </c>
      <c r="C290" s="185"/>
      <c r="D290" s="288"/>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66"/>
      <c r="B291" s="204" t="e">
        <f>VLOOKUP(A291,Adr!A:B,2,FALSE)</f>
        <v>#N/A</v>
      </c>
      <c r="C291" s="185"/>
      <c r="D291" s="288"/>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82"/>
      <c r="B292" s="204" t="e">
        <f>VLOOKUP(A292,Adr!A:B,2,FALSE)</f>
        <v>#N/A</v>
      </c>
      <c r="C292" s="185"/>
      <c r="D292" s="288"/>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0"/>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166"/>
      <c r="B294" s="204" t="e">
        <f>VLOOKUP(A294,Adr!A:B,2,FALSE)</f>
        <v>#N/A</v>
      </c>
      <c r="C294" s="196"/>
      <c r="D294" s="290"/>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202"/>
      <c r="B295" s="204" t="e">
        <f>VLOOKUP(A295,Adr!A:B,2,FALSE)</f>
        <v>#N/A</v>
      </c>
      <c r="C295" s="185"/>
      <c r="D295" s="290"/>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182"/>
      <c r="B296" s="204" t="e">
        <f>VLOOKUP(A296,Adr!A:B,2,FALSE)</f>
        <v>#N/A</v>
      </c>
      <c r="C296" s="185"/>
      <c r="D296" s="288"/>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90"/>
      <c r="D297" s="289"/>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202"/>
      <c r="B298" s="204" t="e">
        <f>VLOOKUP(A298,Adr!A:B,2,FALSE)</f>
        <v>#N/A</v>
      </c>
      <c r="C298" s="185"/>
      <c r="D298" s="288"/>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8"/>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66"/>
      <c r="B300" s="204" t="e">
        <f>VLOOKUP(A300,Adr!A:B,2,FALSE)</f>
        <v>#N/A</v>
      </c>
      <c r="C300" s="185"/>
      <c r="D300" s="288"/>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69"/>
      <c r="D301" s="289"/>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98"/>
      <c r="B302" s="204" t="e">
        <f>VLOOKUP(A302,Adr!A:B,2,FALSE)</f>
        <v>#N/A</v>
      </c>
      <c r="C302" s="185"/>
      <c r="D302" s="288"/>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166"/>
      <c r="B303" s="204" t="e">
        <f>VLOOKUP(A303,Adr!A:B,2,FALSE)</f>
        <v>#N/A</v>
      </c>
      <c r="C303" s="196"/>
      <c r="D303" s="288"/>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202"/>
      <c r="B304" s="204" t="e">
        <f>VLOOKUP(A304,Adr!A:B,2,FALSE)</f>
        <v>#N/A</v>
      </c>
      <c r="C304" s="196"/>
      <c r="D304" s="290"/>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98"/>
      <c r="B305" s="204" t="e">
        <f>VLOOKUP(A305,Adr!A:B,2,FALSE)</f>
        <v>#N/A</v>
      </c>
      <c r="C305" s="185"/>
      <c r="D305" s="288"/>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66"/>
      <c r="B306" s="204" t="e">
        <f>VLOOKUP(A306,Adr!A:B,2,FALSE)</f>
        <v>#N/A</v>
      </c>
      <c r="C306" s="197"/>
      <c r="D306" s="291"/>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98"/>
      <c r="B307" s="204" t="e">
        <f>VLOOKUP(A307,Adr!A:B,2,FALSE)</f>
        <v>#N/A</v>
      </c>
      <c r="C307" s="185"/>
      <c r="D307" s="288"/>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85"/>
      <c r="D308" s="288"/>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66"/>
      <c r="B309" s="204" t="e">
        <f>VLOOKUP(A309,Adr!A:B,2,FALSE)</f>
        <v>#N/A</v>
      </c>
      <c r="C309" s="196"/>
      <c r="D309" s="290"/>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8"/>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182"/>
      <c r="B311" s="204" t="e">
        <f>VLOOKUP(A311,Adr!A:B,2,FALSE)</f>
        <v>#N/A</v>
      </c>
      <c r="C311" s="185"/>
      <c r="D311" s="288"/>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8"/>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8"/>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202"/>
      <c r="B314" s="204" t="e">
        <f>VLOOKUP(A314,Adr!A:B,2,FALSE)</f>
        <v>#N/A</v>
      </c>
      <c r="C314" s="185"/>
      <c r="D314" s="288"/>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166"/>
      <c r="B315" s="204" t="e">
        <f>VLOOKUP(A315,Adr!A:B,2,FALSE)</f>
        <v>#N/A</v>
      </c>
      <c r="C315" s="185"/>
      <c r="D315" s="288"/>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202"/>
      <c r="B316" s="204" t="e">
        <f>VLOOKUP(A316,Adr!A:B,2,FALSE)</f>
        <v>#N/A</v>
      </c>
      <c r="C316" s="196"/>
      <c r="D316" s="288"/>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66"/>
      <c r="B317" s="204" t="e">
        <f>VLOOKUP(A317,Adr!A:B,2,FALSE)</f>
        <v>#N/A</v>
      </c>
      <c r="C317" s="185"/>
      <c r="D317" s="288"/>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82"/>
      <c r="B318" s="204" t="e">
        <f>VLOOKUP(A318,Adr!A:B,2,FALSE)</f>
        <v>#N/A</v>
      </c>
      <c r="C318" s="185"/>
      <c r="D318" s="288"/>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0"/>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166"/>
      <c r="B320" s="204" t="e">
        <f>VLOOKUP(A320,Adr!A:B,2,FALSE)</f>
        <v>#N/A</v>
      </c>
      <c r="C320" s="196"/>
      <c r="D320" s="290"/>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202"/>
      <c r="B321" s="204" t="e">
        <f>VLOOKUP(A321,Adr!A:B,2,FALSE)</f>
        <v>#N/A</v>
      </c>
      <c r="C321" s="185"/>
      <c r="D321" s="288"/>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82"/>
      <c r="B322" s="204" t="e">
        <f>VLOOKUP(A322,Adr!A:B,2,FALSE)</f>
        <v>#N/A</v>
      </c>
      <c r="C322" s="185"/>
      <c r="D322" s="288"/>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85"/>
      <c r="D323" s="288"/>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7"/>
      <c r="D324" s="291"/>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166"/>
      <c r="B325" s="204" t="e">
        <f>VLOOKUP(A325,Adr!A:B,2,FALSE)</f>
        <v>#N/A</v>
      </c>
      <c r="C325" s="196"/>
      <c r="D325" s="290"/>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202"/>
      <c r="B326" s="204" t="e">
        <f>VLOOKUP(A326,Adr!A:B,2,FALSE)</f>
        <v>#N/A</v>
      </c>
      <c r="C326" s="185"/>
      <c r="D326" s="288"/>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166"/>
      <c r="B327" s="204" t="e">
        <f>VLOOKUP(A327,Adr!A:B,2,FALSE)</f>
        <v>#N/A</v>
      </c>
      <c r="C327" s="196"/>
      <c r="D327" s="288"/>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202"/>
      <c r="B328" s="204" t="e">
        <f>VLOOKUP(A328,Adr!A:B,2,FALSE)</f>
        <v>#N/A</v>
      </c>
      <c r="C328" s="190"/>
      <c r="D328" s="289"/>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85"/>
      <c r="D329" s="288"/>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0"/>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66"/>
      <c r="B331" s="204" t="e">
        <f>VLOOKUP(A331,Adr!A:B,2,FALSE)</f>
        <v>#N/A</v>
      </c>
      <c r="C331" s="196"/>
      <c r="D331" s="290"/>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8"/>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85"/>
      <c r="D333" s="288"/>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98"/>
      <c r="B334" s="204" t="e">
        <f>VLOOKUP(A334,Adr!A:B,2,FALSE)</f>
        <v>#N/A</v>
      </c>
      <c r="C334" s="196"/>
      <c r="D334" s="290"/>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2">
      <c r="A335" s="166"/>
      <c r="B335" s="204" t="e">
        <f>VLOOKUP(A335,Adr!A:B,2,FALSE)</f>
        <v>#N/A</v>
      </c>
      <c r="C335" s="185"/>
      <c r="D335" s="288"/>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2">
      <c r="A336" s="166"/>
      <c r="B336" s="204" t="e">
        <f>VLOOKUP(A336,Adr!A:B,2,FALSE)</f>
        <v>#N/A</v>
      </c>
      <c r="C336" s="185"/>
      <c r="D336" s="290"/>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98"/>
      <c r="B337" s="204" t="e">
        <f>VLOOKUP(A337,Adr!A:B,2,FALSE)</f>
        <v>#N/A</v>
      </c>
      <c r="C337" s="196"/>
      <c r="D337" s="288"/>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66"/>
      <c r="B338" s="204" t="e">
        <f>VLOOKUP(A338,Adr!A:B,2,FALSE)</f>
        <v>#N/A</v>
      </c>
      <c r="C338" s="190"/>
      <c r="D338" s="289"/>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85"/>
      <c r="D339" s="288"/>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182"/>
      <c r="B340" s="204" t="e">
        <f>VLOOKUP(A340,Adr!A:B,2,FALSE)</f>
        <v>#N/A</v>
      </c>
      <c r="C340" s="196"/>
      <c r="D340" s="288"/>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202"/>
      <c r="B341" s="204" t="e">
        <f>VLOOKUP(A341,Adr!A:B,2,FALSE)</f>
        <v>#N/A</v>
      </c>
      <c r="C341" s="196"/>
      <c r="D341" s="289"/>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66"/>
      <c r="B342" s="204" t="e">
        <f>VLOOKUP(A342,Adr!A:B,2,FALSE)</f>
        <v>#N/A</v>
      </c>
      <c r="C342" s="196"/>
      <c r="D342" s="290"/>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98"/>
      <c r="B343" s="204" t="e">
        <f>VLOOKUP(A343,Adr!A:B,2,FALSE)</f>
        <v>#N/A</v>
      </c>
      <c r="C343" s="169"/>
      <c r="D343" s="289"/>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66"/>
      <c r="B344" s="204" t="e">
        <f>VLOOKUP(A344,Adr!A:B,2,FALSE)</f>
        <v>#N/A</v>
      </c>
      <c r="C344" s="196"/>
      <c r="D344" s="288"/>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82"/>
      <c r="B345" s="204" t="e">
        <f>VLOOKUP(A345,Adr!A:B,2,FALSE)</f>
        <v>#N/A</v>
      </c>
      <c r="C345" s="185"/>
      <c r="D345" s="288"/>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66"/>
      <c r="B346" s="204" t="e">
        <f>VLOOKUP(A346,Adr!A:B,2,FALSE)</f>
        <v>#N/A</v>
      </c>
      <c r="C346" s="196"/>
      <c r="D346" s="290"/>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82"/>
      <c r="B347" s="204" t="e">
        <f>VLOOKUP(A347,Adr!A:B,2,FALSE)</f>
        <v>#N/A</v>
      </c>
      <c r="C347" s="185"/>
      <c r="D347" s="288"/>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98"/>
      <c r="B348" s="204" t="e">
        <f>VLOOKUP(A348,Adr!A:B,2,FALSE)</f>
        <v>#N/A</v>
      </c>
      <c r="C348" s="185"/>
      <c r="D348" s="288"/>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85"/>
      <c r="D349" s="288"/>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66"/>
      <c r="B350" s="204" t="e">
        <f>VLOOKUP(A350,Adr!A:B,2,FALSE)</f>
        <v>#N/A</v>
      </c>
      <c r="C350" s="196"/>
      <c r="D350" s="290"/>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96"/>
      <c r="D351" s="288"/>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2">
      <c r="A352" s="198"/>
      <c r="B352" s="204" t="e">
        <f>VLOOKUP(A352,Adr!A:B,2,FALSE)</f>
        <v>#N/A</v>
      </c>
      <c r="C352" s="185"/>
      <c r="D352" s="288"/>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2">
      <c r="A353" s="202"/>
      <c r="B353" s="204" t="e">
        <f>VLOOKUP(A353,Adr!A:B,2,FALSE)</f>
        <v>#N/A</v>
      </c>
      <c r="C353" s="196"/>
      <c r="D353" s="289"/>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202"/>
      <c r="B354" s="204" t="e">
        <f>VLOOKUP(A354,Adr!A:B,2,FALSE)</f>
        <v>#N/A</v>
      </c>
      <c r="C354" s="185"/>
      <c r="D354" s="290"/>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69"/>
      <c r="D355" s="289"/>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166"/>
      <c r="B356" s="204" t="e">
        <f>VLOOKUP(A356,Adr!A:B,2,FALSE)</f>
        <v>#N/A</v>
      </c>
      <c r="C356" s="185"/>
      <c r="D356" s="288"/>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96"/>
      <c r="D357" s="288"/>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202"/>
      <c r="B358" s="204" t="e">
        <f>VLOOKUP(A358,Adr!A:B,2,FALSE)</f>
        <v>#N/A</v>
      </c>
      <c r="C358" s="169"/>
      <c r="D358" s="289"/>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78"/>
      <c r="B359" s="204" t="e">
        <f>VLOOKUP(A359,Adr!A:B,2,FALSE)</f>
        <v>#N/A</v>
      </c>
      <c r="C359" s="185"/>
      <c r="D359" s="289"/>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85"/>
      <c r="D360" s="288"/>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166"/>
      <c r="B361" s="204" t="e">
        <f>VLOOKUP(A361,Adr!A:B,2,FALSE)</f>
        <v>#N/A</v>
      </c>
      <c r="C361" s="196"/>
      <c r="D361" s="290"/>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8"/>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202"/>
      <c r="B363" s="204" t="e">
        <f>VLOOKUP(A363,Adr!A:B,2,FALSE)</f>
        <v>#N/A</v>
      </c>
      <c r="C363" s="196"/>
      <c r="D363" s="288"/>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182"/>
      <c r="B364" s="204" t="e">
        <f>VLOOKUP(A364,Adr!A:B,2,FALSE)</f>
        <v>#N/A</v>
      </c>
      <c r="C364" s="185"/>
      <c r="D364" s="288"/>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85"/>
      <c r="D365" s="288"/>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202"/>
      <c r="B366" s="204" t="e">
        <f>VLOOKUP(A366,Adr!A:B,2,FALSE)</f>
        <v>#N/A</v>
      </c>
      <c r="C366" s="196"/>
      <c r="D366" s="288"/>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98"/>
      <c r="B367" s="204" t="e">
        <f>VLOOKUP(A367,Adr!A:B,2,FALSE)</f>
        <v>#N/A</v>
      </c>
      <c r="C367" s="185"/>
      <c r="D367" s="288"/>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96"/>
      <c r="D368" s="290"/>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85"/>
      <c r="D369" s="290"/>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96"/>
      <c r="D370" s="290"/>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166"/>
      <c r="B371" s="204" t="e">
        <f>VLOOKUP(A371,Adr!A:B,2,FALSE)</f>
        <v>#N/A</v>
      </c>
      <c r="C371" s="185"/>
      <c r="D371" s="288"/>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90"/>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202"/>
      <c r="B373" s="204" t="e">
        <f>VLOOKUP(A373,Adr!A:B,2,FALSE)</f>
        <v>#N/A</v>
      </c>
      <c r="C373" s="185"/>
      <c r="D373" s="288"/>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166"/>
      <c r="B374" s="204" t="e">
        <f>VLOOKUP(A374,Adr!A:B,2,FALSE)</f>
        <v>#N/A</v>
      </c>
      <c r="C374" s="196"/>
      <c r="D374" s="290"/>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89"/>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202"/>
      <c r="B376" s="204" t="e">
        <f>VLOOKUP(A376,Adr!A:B,2,FALSE)</f>
        <v>#N/A</v>
      </c>
      <c r="C376" s="196"/>
      <c r="D376" s="290"/>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166"/>
      <c r="B377" s="204" t="e">
        <f>VLOOKUP(A377,Adr!A:B,2,FALSE)</f>
        <v>#N/A</v>
      </c>
      <c r="C377" s="197"/>
      <c r="D377" s="291"/>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85"/>
      <c r="D378" s="288"/>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202"/>
      <c r="B379" s="204" t="e">
        <f>VLOOKUP(A379,Adr!A:B,2,FALSE)</f>
        <v>#N/A</v>
      </c>
      <c r="C379" s="196"/>
      <c r="D379" s="290"/>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98"/>
      <c r="B380" s="204" t="e">
        <f>VLOOKUP(A380,Adr!A:B,2,FALSE)</f>
        <v>#N/A</v>
      </c>
      <c r="C380" s="196"/>
      <c r="D380" s="288"/>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82"/>
      <c r="B381" s="204" t="e">
        <f>VLOOKUP(A381,Adr!A:B,2,FALSE)</f>
        <v>#N/A</v>
      </c>
      <c r="C381" s="185"/>
      <c r="D381" s="288"/>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66"/>
      <c r="B382" s="204" t="e">
        <f>VLOOKUP(A382,Adr!A:B,2,FALSE)</f>
        <v>#N/A</v>
      </c>
      <c r="C382" s="196"/>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98"/>
      <c r="B383" s="204" t="e">
        <f>VLOOKUP(A383,Adr!A:B,2,FALSE)</f>
        <v>#N/A</v>
      </c>
      <c r="C383" s="169"/>
      <c r="D383" s="289"/>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166"/>
      <c r="B384" s="204" t="e">
        <f>VLOOKUP(A384,Adr!A:B,2,FALSE)</f>
        <v>#N/A</v>
      </c>
      <c r="C384" s="197"/>
      <c r="D384" s="291"/>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202"/>
      <c r="B385" s="204" t="e">
        <f>VLOOKUP(A385,Adr!A:B,2,FALSE)</f>
        <v>#N/A</v>
      </c>
      <c r="C385" s="185"/>
      <c r="D385" s="288"/>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166"/>
      <c r="B386" s="204" t="e">
        <f>VLOOKUP(A386,Adr!A:B,2,FALSE)</f>
        <v>#N/A</v>
      </c>
      <c r="C386" s="196"/>
      <c r="D386" s="290"/>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202"/>
      <c r="B387" s="204" t="e">
        <f>VLOOKUP(A387,Adr!A:B,2,FALSE)</f>
        <v>#N/A</v>
      </c>
      <c r="C387" s="169"/>
      <c r="D387" s="289"/>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66"/>
      <c r="B388" s="204" t="e">
        <f>VLOOKUP(A388,Adr!A:B,2,FALSE)</f>
        <v>#N/A</v>
      </c>
      <c r="C388" s="196"/>
      <c r="D388" s="290"/>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85"/>
      <c r="D389" s="288"/>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198"/>
      <c r="B390" s="204" t="e">
        <f>VLOOKUP(A390,Adr!A:B,2,FALSE)</f>
        <v>#N/A</v>
      </c>
      <c r="C390" s="196"/>
      <c r="D390" s="288"/>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202"/>
      <c r="B391" s="204" t="e">
        <f>VLOOKUP(A391,Adr!A:B,2,FALSE)</f>
        <v>#N/A</v>
      </c>
      <c r="C391" s="185"/>
      <c r="D391" s="288"/>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66"/>
      <c r="B392" s="204" t="e">
        <f>VLOOKUP(A392,Adr!A:B,2,FALSE)</f>
        <v>#N/A</v>
      </c>
      <c r="C392" s="197"/>
      <c r="D392" s="291"/>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69"/>
      <c r="D393" s="289"/>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198"/>
      <c r="B394" s="204" t="e">
        <f>VLOOKUP(A394,Adr!A:B,2,FALSE)</f>
        <v>#N/A</v>
      </c>
      <c r="C394" s="196"/>
      <c r="D394" s="290"/>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202"/>
      <c r="B395" s="204" t="e">
        <f>VLOOKUP(A395,Adr!A:B,2,FALSE)</f>
        <v>#N/A</v>
      </c>
      <c r="C395" s="185"/>
      <c r="D395" s="288"/>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82"/>
      <c r="B396" s="204" t="e">
        <f>VLOOKUP(A396,Adr!A:B,2,FALSE)</f>
        <v>#N/A</v>
      </c>
      <c r="C396" s="185"/>
      <c r="D396" s="288"/>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166"/>
      <c r="B397" s="204" t="e">
        <f>VLOOKUP(A397,Adr!A:B,2,FALSE)</f>
        <v>#N/A</v>
      </c>
      <c r="C397" s="196"/>
      <c r="D397" s="290"/>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8"/>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2">
      <c r="A399" s="202"/>
      <c r="B399" s="204" t="e">
        <f>VLOOKUP(A399,Adr!A:B,2,FALSE)</f>
        <v>#N/A</v>
      </c>
      <c r="C399" s="185"/>
      <c r="D399" s="288"/>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2">
      <c r="A400" s="202"/>
      <c r="B400" s="204" t="e">
        <f>VLOOKUP(A400,Adr!A:B,2,FALSE)</f>
        <v>#N/A</v>
      </c>
      <c r="C400" s="196"/>
      <c r="D400" s="288"/>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166"/>
      <c r="B401" s="204" t="e">
        <f>VLOOKUP(A401,Adr!A:B,2,FALSE)</f>
        <v>#N/A</v>
      </c>
      <c r="C401" s="196"/>
      <c r="D401" s="290"/>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202"/>
      <c r="B402" s="204" t="e">
        <f>VLOOKUP(A402,Adr!A:B,2,FALSE)</f>
        <v>#N/A</v>
      </c>
      <c r="C402" s="169"/>
      <c r="D402" s="289"/>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0"/>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0"/>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66"/>
      <c r="B405" s="204" t="e">
        <f>VLOOKUP(A405,Adr!A:B,2,FALSE)</f>
        <v>#N/A</v>
      </c>
      <c r="C405" s="196"/>
      <c r="D405" s="290"/>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198"/>
      <c r="B406" s="204" t="e">
        <f>VLOOKUP(A406,Adr!A:B,2,FALSE)</f>
        <v>#N/A</v>
      </c>
      <c r="C406" s="169"/>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85"/>
      <c r="D407" s="288"/>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202"/>
      <c r="B408" s="204" t="e">
        <f>VLOOKUP(A408,Adr!A:B,2,FALSE)</f>
        <v>#N/A</v>
      </c>
      <c r="C408" s="197"/>
      <c r="D408" s="291"/>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69"/>
      <c r="D409" s="289"/>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166"/>
      <c r="B410" s="204" t="e">
        <f>VLOOKUP(A410,Adr!A:B,2,FALSE)</f>
        <v>#N/A</v>
      </c>
      <c r="C410" s="196"/>
      <c r="D410" s="290"/>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202"/>
      <c r="B411" s="204" t="e">
        <f>VLOOKUP(A411,Adr!A:B,2,FALSE)</f>
        <v>#N/A</v>
      </c>
      <c r="C411" s="169"/>
      <c r="D411" s="289"/>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166"/>
      <c r="B412" s="204" t="e">
        <f>VLOOKUP(A412,Adr!A:B,2,FALSE)</f>
        <v>#N/A</v>
      </c>
      <c r="C412" s="197"/>
      <c r="D412" s="291"/>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202"/>
      <c r="B413" s="204" t="e">
        <f>VLOOKUP(A413,Adr!A:B,2,FALSE)</f>
        <v>#N/A</v>
      </c>
      <c r="C413" s="185"/>
      <c r="D413" s="288"/>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8"/>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85"/>
      <c r="D415" s="288"/>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2">
      <c r="A416" s="166"/>
      <c r="B416" s="204" t="e">
        <f>VLOOKUP(A416,Adr!A:B,2,FALSE)</f>
        <v>#N/A</v>
      </c>
      <c r="C416" s="197"/>
      <c r="D416" s="291"/>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2">
      <c r="A417" s="166"/>
      <c r="B417" s="204" t="e">
        <f>VLOOKUP(A417,Adr!A:B,2,FALSE)</f>
        <v>#N/A</v>
      </c>
      <c r="C417" s="185"/>
      <c r="D417" s="288"/>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198"/>
      <c r="B418" s="204" t="e">
        <f>VLOOKUP(A418,Adr!A:B,2,FALSE)</f>
        <v>#N/A</v>
      </c>
      <c r="C418" s="169"/>
      <c r="D418" s="289"/>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202"/>
      <c r="B419" s="204" t="e">
        <f>VLOOKUP(A419,Adr!A:B,2,FALSE)</f>
        <v>#N/A</v>
      </c>
      <c r="C419" s="185"/>
      <c r="D419" s="290"/>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8"/>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182"/>
      <c r="B421" s="204" t="e">
        <f>VLOOKUP(A421,Adr!A:B,2,FALSE)</f>
        <v>#N/A</v>
      </c>
      <c r="C421" s="185"/>
      <c r="D421" s="288"/>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85"/>
      <c r="D422" s="288"/>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69"/>
      <c r="D423" s="289"/>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202"/>
      <c r="B424" s="204" t="e">
        <f>VLOOKUP(A424,Adr!A:B,2,FALSE)</f>
        <v>#N/A</v>
      </c>
      <c r="C424" s="197"/>
      <c r="D424" s="291"/>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166"/>
      <c r="B425" s="204" t="e">
        <f>VLOOKUP(A425,Adr!A:B,2,FALSE)</f>
        <v>#N/A</v>
      </c>
      <c r="C425" s="196"/>
      <c r="D425" s="290"/>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202"/>
      <c r="B426" s="204" t="e">
        <f>VLOOKUP(A426,Adr!A:B,2,FALSE)</f>
        <v>#N/A</v>
      </c>
      <c r="C426" s="196"/>
      <c r="D426" s="290"/>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98"/>
      <c r="B427" s="204" t="e">
        <f>VLOOKUP(A427,Adr!A:B,2,FALSE)</f>
        <v>#N/A</v>
      </c>
      <c r="C427" s="185"/>
      <c r="D427" s="288"/>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66"/>
      <c r="B428" s="204" t="e">
        <f>VLOOKUP(A428,Adr!A:B,2,FALSE)</f>
        <v>#N/A</v>
      </c>
      <c r="C428" s="196"/>
      <c r="D428" s="290"/>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98"/>
      <c r="B429" s="204" t="e">
        <f>VLOOKUP(A429,Adr!A:B,2,FALSE)</f>
        <v>#N/A</v>
      </c>
      <c r="C429" s="185"/>
      <c r="D429" s="288"/>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66"/>
      <c r="B430" s="204" t="e">
        <f>VLOOKUP(A430,Adr!A:B,2,FALSE)</f>
        <v>#N/A</v>
      </c>
      <c r="C430" s="197"/>
      <c r="D430" s="291"/>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98"/>
      <c r="B431" s="204" t="e">
        <f>VLOOKUP(A431,Adr!A:B,2,FALSE)</f>
        <v>#N/A</v>
      </c>
      <c r="C431" s="185"/>
      <c r="D431" s="288"/>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66"/>
      <c r="B432" s="204" t="e">
        <f>VLOOKUP(A432,Adr!A:B,2,FALSE)</f>
        <v>#N/A</v>
      </c>
      <c r="C432" s="197"/>
      <c r="D432" s="291"/>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98"/>
      <c r="B433" s="204" t="e">
        <f>VLOOKUP(A433,Adr!A:B,2,FALSE)</f>
        <v>#N/A</v>
      </c>
      <c r="C433" s="185"/>
      <c r="D433" s="288"/>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1"/>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66"/>
      <c r="B435" s="204" t="e">
        <f>VLOOKUP(A435,Adr!A:B,2,FALSE)</f>
        <v>#N/A</v>
      </c>
      <c r="C435" s="197"/>
      <c r="D435" s="291"/>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8"/>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98"/>
      <c r="B437" s="204" t="e">
        <f>VLOOKUP(A437,Adr!A:B,2,FALSE)</f>
        <v>#N/A</v>
      </c>
      <c r="C437" s="185"/>
      <c r="D437" s="288"/>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66"/>
      <c r="B438" s="204" t="e">
        <f>VLOOKUP(A438,Adr!A:B,2,FALSE)</f>
        <v>#N/A</v>
      </c>
      <c r="C438" s="196"/>
      <c r="D438" s="290"/>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98"/>
      <c r="B439" s="204" t="e">
        <f>VLOOKUP(A439,Adr!A:B,2,FALSE)</f>
        <v>#N/A</v>
      </c>
      <c r="C439" s="185"/>
      <c r="D439" s="288"/>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66"/>
      <c r="B440" s="204" t="e">
        <f>VLOOKUP(A440,Adr!A:B,2,FALSE)</f>
        <v>#N/A</v>
      </c>
      <c r="C440" s="196"/>
      <c r="D440" s="290"/>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82"/>
      <c r="B441" s="204" t="e">
        <f>VLOOKUP(A441,Adr!A:B,2,FALSE)</f>
        <v>#N/A</v>
      </c>
      <c r="C441" s="185"/>
      <c r="D441" s="288"/>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98"/>
      <c r="B442" s="204" t="e">
        <f>VLOOKUP(A442,Adr!A:B,2,FALSE)</f>
        <v>#N/A</v>
      </c>
      <c r="C442" s="185"/>
      <c r="D442" s="290"/>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6"/>
      <c r="D443" s="288"/>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7"/>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66"/>
      <c r="B445" s="204" t="e">
        <f>VLOOKUP(A445,Adr!A:B,2,FALSE)</f>
        <v>#N/A</v>
      </c>
      <c r="C445" s="196"/>
      <c r="D445" s="290"/>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98"/>
      <c r="B446" s="204" t="e">
        <f>VLOOKUP(A446,Adr!A:B,2,FALSE)</f>
        <v>#N/A</v>
      </c>
      <c r="C446" s="185"/>
      <c r="D446" s="288"/>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96"/>
      <c r="D447" s="290"/>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8"/>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8"/>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66"/>
      <c r="B450" s="204" t="e">
        <f>VLOOKUP(A450,Adr!A:B,2,FALSE)</f>
        <v>#N/A</v>
      </c>
      <c r="C450" s="185"/>
      <c r="D450" s="288"/>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82"/>
      <c r="B451" s="204" t="e">
        <f>VLOOKUP(A451,Adr!A:B,2,FALSE)</f>
        <v>#N/A</v>
      </c>
      <c r="C451" s="185"/>
      <c r="D451" s="288"/>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166"/>
      <c r="B452" s="204" t="e">
        <f>VLOOKUP(A452,Adr!A:B,2,FALSE)</f>
        <v>#N/A</v>
      </c>
      <c r="C452" s="197"/>
      <c r="D452" s="291"/>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2">
      <c r="A453" s="202"/>
      <c r="B453" s="204" t="e">
        <f>VLOOKUP(A453,Adr!A:B,2,FALSE)</f>
        <v>#N/A</v>
      </c>
      <c r="C453" s="185"/>
      <c r="D453" s="288"/>
      <c r="E453" s="230"/>
      <c r="F453" s="166"/>
      <c r="G453" s="169"/>
      <c r="H453" s="169"/>
      <c r="I453" s="192" t="str">
        <f t="shared" si="40"/>
        <v/>
      </c>
      <c r="J453" s="167" t="str">
        <f t="shared" si="41"/>
        <v/>
      </c>
      <c r="K453" s="5"/>
      <c r="L453" s="167" t="str">
        <f t="shared" si="42"/>
        <v/>
      </c>
      <c r="M453" s="5" t="e">
        <f t="shared" si="38"/>
        <v>#N/A</v>
      </c>
    </row>
    <row r="454" spans="1:14" x14ac:dyDescent="0.2">
      <c r="A454" s="202"/>
      <c r="B454" s="204" t="e">
        <f>VLOOKUP(A454,Adr!A:B,2,FALSE)</f>
        <v>#N/A</v>
      </c>
      <c r="C454" s="185"/>
      <c r="D454" s="288"/>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2">
      <c r="A455" s="166"/>
      <c r="B455" s="204" t="e">
        <f>VLOOKUP(A455,Adr!A:B,2,FALSE)</f>
        <v>#N/A</v>
      </c>
      <c r="C455" s="196"/>
      <c r="D455" s="290"/>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66"/>
      <c r="B456" s="204" t="e">
        <f>VLOOKUP(A456,Adr!A:B,2,FALSE)</f>
        <v>#N/A</v>
      </c>
      <c r="C456" s="196"/>
      <c r="D456" s="290"/>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82"/>
      <c r="B457" s="204" t="e">
        <f>VLOOKUP(A457,Adr!A:B,2,FALSE)</f>
        <v>#N/A</v>
      </c>
      <c r="C457" s="185"/>
      <c r="D457" s="288"/>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0"/>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96"/>
      <c r="D459" s="290"/>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8"/>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66"/>
      <c r="B461" s="204" t="e">
        <f>VLOOKUP(A461,Adr!A:B,2,FALSE)</f>
        <v>#N/A</v>
      </c>
      <c r="C461" s="185"/>
      <c r="D461" s="288"/>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98"/>
      <c r="B462" s="204" t="e">
        <f>VLOOKUP(A462,Adr!A:B,2,FALSE)</f>
        <v>#N/A</v>
      </c>
      <c r="C462" s="185"/>
      <c r="D462" s="288"/>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2">
      <c r="A463" s="166"/>
      <c r="B463" s="204" t="e">
        <f>VLOOKUP(A463,Adr!A:B,2,FALSE)</f>
        <v>#N/A</v>
      </c>
      <c r="C463" s="197"/>
      <c r="D463" s="291"/>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2">
      <c r="A464" s="198"/>
      <c r="B464" s="204" t="e">
        <f>VLOOKUP(A464,Adr!A:B,2,FALSE)</f>
        <v>#N/A</v>
      </c>
      <c r="C464" s="196"/>
      <c r="D464" s="290"/>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69"/>
      <c r="D465" s="289"/>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96"/>
      <c r="D466" s="290"/>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98"/>
      <c r="B467" s="204" t="e">
        <f>VLOOKUP(A467,Adr!A:B,2,FALSE)</f>
        <v>#N/A</v>
      </c>
      <c r="C467" s="185"/>
      <c r="D467" s="288"/>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166"/>
      <c r="B468" s="204" t="e">
        <f>VLOOKUP(A468,Adr!A:B,2,FALSE)</f>
        <v>#N/A</v>
      </c>
      <c r="C468" s="185"/>
      <c r="D468" s="288"/>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202"/>
      <c r="B469" s="204" t="e">
        <f>VLOOKUP(A469,Adr!A:B,2,FALSE)</f>
        <v>#N/A</v>
      </c>
      <c r="C469" s="185"/>
      <c r="D469" s="288"/>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166"/>
      <c r="B470" s="204" t="e">
        <f>VLOOKUP(A470,Adr!A:B,2,FALSE)</f>
        <v>#N/A</v>
      </c>
      <c r="C470" s="196"/>
      <c r="D470" s="290"/>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202"/>
      <c r="B471" s="204" t="e">
        <f>VLOOKUP(A471,Adr!A:B,2,FALSE)</f>
        <v>#N/A</v>
      </c>
      <c r="C471" s="196"/>
      <c r="D471" s="288"/>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66"/>
      <c r="B472" s="204" t="e">
        <f>VLOOKUP(A472,Adr!A:B,2,FALSE)</f>
        <v>#N/A</v>
      </c>
      <c r="C472" s="197"/>
      <c r="D472" s="291"/>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0"/>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82"/>
      <c r="B474" s="204" t="e">
        <f>VLOOKUP(A474,Adr!A:B,2,FALSE)</f>
        <v>#N/A</v>
      </c>
      <c r="C474" s="185"/>
      <c r="D474" s="290"/>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98"/>
      <c r="B475" s="204" t="e">
        <f>VLOOKUP(A475,Adr!A:B,2,FALSE)</f>
        <v>#N/A</v>
      </c>
      <c r="C475" s="185"/>
      <c r="D475" s="288"/>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66"/>
      <c r="B476" s="204" t="e">
        <f>VLOOKUP(A476,Adr!A:B,2,FALSE)</f>
        <v>#N/A</v>
      </c>
      <c r="C476" s="185"/>
      <c r="D476" s="288"/>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82"/>
      <c r="B477" s="204" t="e">
        <f>VLOOKUP(A477,Adr!A:B,2,FALSE)</f>
        <v>#N/A</v>
      </c>
      <c r="C477" s="185"/>
      <c r="D477" s="288"/>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8"/>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8"/>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2">
      <c r="A480" s="166"/>
      <c r="B480" s="204" t="e">
        <f>VLOOKUP(A480,Adr!A:B,2,FALSE)</f>
        <v>#N/A</v>
      </c>
      <c r="C480" s="185"/>
      <c r="D480" s="288"/>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2">
      <c r="A481" s="166"/>
      <c r="B481" s="204" t="e">
        <f>VLOOKUP(A481,Adr!A:B,2,FALSE)</f>
        <v>#N/A</v>
      </c>
      <c r="C481" s="185"/>
      <c r="D481" s="288"/>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69"/>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198"/>
      <c r="B483" s="204" t="e">
        <f>VLOOKUP(A483,Adr!A:B,2,FALSE)</f>
        <v>#N/A</v>
      </c>
      <c r="C483" s="185"/>
      <c r="D483" s="288"/>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202"/>
      <c r="B484" s="204" t="e">
        <f>VLOOKUP(A484,Adr!A:B,2,FALSE)</f>
        <v>#N/A</v>
      </c>
      <c r="C484" s="196"/>
      <c r="D484" s="288"/>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85"/>
      <c r="D485" s="290"/>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96"/>
      <c r="D486" s="288"/>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85"/>
      <c r="D487" s="288"/>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69"/>
      <c r="D488" s="289"/>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66"/>
      <c r="B489" s="204" t="e">
        <f>VLOOKUP(A489,Adr!A:B,2,FALSE)</f>
        <v>#N/A</v>
      </c>
      <c r="C489" s="185"/>
      <c r="D489" s="288"/>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98"/>
      <c r="B490" s="204" t="e">
        <f>VLOOKUP(A490,Adr!A:B,2,FALSE)</f>
        <v>#N/A</v>
      </c>
      <c r="C490" s="169"/>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85"/>
      <c r="D491" s="288"/>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166"/>
      <c r="B492" s="204" t="e">
        <f>VLOOKUP(A492,Adr!A:B,2,FALSE)</f>
        <v>#N/A</v>
      </c>
      <c r="C492" s="196"/>
      <c r="D492" s="290"/>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89"/>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202"/>
      <c r="B494" s="204" t="e">
        <f>VLOOKUP(A494,Adr!A:B,2,FALSE)</f>
        <v>#N/A</v>
      </c>
      <c r="C494" s="169"/>
      <c r="D494" s="289"/>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198"/>
      <c r="B495" s="204" t="e">
        <f>VLOOKUP(A495,Adr!A:B,2,FALSE)</f>
        <v>#N/A</v>
      </c>
      <c r="C495" s="196"/>
      <c r="D495" s="290"/>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202"/>
      <c r="B496" s="204" t="e">
        <f>VLOOKUP(A496,Adr!A:B,2,FALSE)</f>
        <v>#N/A</v>
      </c>
      <c r="C496" s="185"/>
      <c r="D496" s="288"/>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69"/>
      <c r="D497" s="289"/>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98"/>
      <c r="B498" s="204" t="e">
        <f>VLOOKUP(A498,Adr!A:B,2,FALSE)</f>
        <v>#N/A</v>
      </c>
      <c r="C498" s="185"/>
      <c r="D498" s="288"/>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78"/>
      <c r="B499" s="204" t="e">
        <f>VLOOKUP(A499,Adr!A:B,2,FALSE)</f>
        <v>#N/A</v>
      </c>
      <c r="C499" s="196"/>
      <c r="D499" s="288"/>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166"/>
      <c r="B500" s="204" t="e">
        <f>VLOOKUP(A500,Adr!A:B,2,FALSE)</f>
        <v>#N/A</v>
      </c>
      <c r="C500" s="196"/>
      <c r="D500" s="290"/>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8"/>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202"/>
      <c r="B502" s="204" t="e">
        <f>VLOOKUP(A502,Adr!A:B,2,FALSE)</f>
        <v>#N/A</v>
      </c>
      <c r="C502" s="185"/>
      <c r="D502" s="288"/>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166"/>
      <c r="B503" s="204" t="e">
        <f>VLOOKUP(A503,Adr!A:B,2,FALSE)</f>
        <v>#N/A</v>
      </c>
      <c r="C503" s="196"/>
      <c r="D503" s="290"/>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96"/>
      <c r="D504" s="290"/>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202"/>
      <c r="B505" s="204" t="e">
        <f>VLOOKUP(A505,Adr!A:B,2,FALSE)</f>
        <v>#N/A</v>
      </c>
      <c r="C505" s="185"/>
      <c r="D505" s="288"/>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96"/>
      <c r="D506" s="290"/>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66"/>
      <c r="B507" s="204" t="e">
        <f>VLOOKUP(A507,Adr!A:B,2,FALSE)</f>
        <v>#N/A</v>
      </c>
      <c r="C507" s="185"/>
      <c r="D507" s="288"/>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98"/>
      <c r="B508" s="204" t="e">
        <f>VLOOKUP(A508,Adr!A:B,2,FALSE)</f>
        <v>#N/A</v>
      </c>
      <c r="C508" s="169"/>
      <c r="D508" s="289"/>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2">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2">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2">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2">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2">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2">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2">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2">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2">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2">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2">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2">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2">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2">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2">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2">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2">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2">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2">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2">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2">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2">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2">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2">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2">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2">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2">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2">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2">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2">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2">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2">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2">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2">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2">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2">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2">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2">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2">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2">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2">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2">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2">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2">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2">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2">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2">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2">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2">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2">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2">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2">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2">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2">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2">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2">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2">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2">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2">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2">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2">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2">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2">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2">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2">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2">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2">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2">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2">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2">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2">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2">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2">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2">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2">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2">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2">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2">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2">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2">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2">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2">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ht="13.25" x14ac:dyDescent="0.25">
      <c r="A2" t="s">
        <v>1222</v>
      </c>
      <c r="C2" t="s">
        <v>338</v>
      </c>
      <c r="D2" t="s">
        <v>1223</v>
      </c>
      <c r="E2">
        <v>1</v>
      </c>
      <c r="F2" t="s">
        <v>319</v>
      </c>
      <c r="G2" t="s">
        <v>1224</v>
      </c>
      <c r="I2" t="s">
        <v>317</v>
      </c>
      <c r="J2" t="s">
        <v>1225</v>
      </c>
    </row>
    <row r="3" spans="1:14" ht="13.25" x14ac:dyDescent="0.25">
      <c r="A3" t="s">
        <v>1059</v>
      </c>
      <c r="C3" t="s">
        <v>340</v>
      </c>
      <c r="D3" t="s">
        <v>1226</v>
      </c>
      <c r="E3">
        <v>1</v>
      </c>
      <c r="F3" t="s">
        <v>319</v>
      </c>
      <c r="G3" t="s">
        <v>1224</v>
      </c>
      <c r="I3" t="s">
        <v>319</v>
      </c>
      <c r="J3" t="s">
        <v>320</v>
      </c>
    </row>
    <row r="4" spans="1:14" ht="13.25" x14ac:dyDescent="0.25">
      <c r="A4" t="s">
        <v>1123</v>
      </c>
      <c r="C4" t="s">
        <v>342</v>
      </c>
      <c r="D4" t="s">
        <v>1227</v>
      </c>
      <c r="E4">
        <v>1</v>
      </c>
      <c r="F4" t="s">
        <v>319</v>
      </c>
      <c r="G4" t="s">
        <v>1224</v>
      </c>
      <c r="I4" t="s">
        <v>321</v>
      </c>
      <c r="J4" t="s">
        <v>322</v>
      </c>
    </row>
    <row r="5" spans="1:14" ht="13.25" x14ac:dyDescent="0.25">
      <c r="A5" t="s">
        <v>1079</v>
      </c>
      <c r="C5" t="s">
        <v>344</v>
      </c>
      <c r="D5" t="s">
        <v>1228</v>
      </c>
      <c r="E5">
        <v>1</v>
      </c>
      <c r="F5" t="s">
        <v>319</v>
      </c>
      <c r="G5" t="s">
        <v>1224</v>
      </c>
      <c r="I5" t="s">
        <v>323</v>
      </c>
      <c r="J5" t="s">
        <v>324</v>
      </c>
    </row>
    <row r="6" spans="1:14" ht="13.25" x14ac:dyDescent="0.25">
      <c r="A6" t="s">
        <v>1229</v>
      </c>
      <c r="C6" t="s">
        <v>346</v>
      </c>
      <c r="D6" t="s">
        <v>1230</v>
      </c>
      <c r="E6">
        <v>1</v>
      </c>
      <c r="F6" t="s">
        <v>319</v>
      </c>
      <c r="G6" t="s">
        <v>1224</v>
      </c>
      <c r="I6" t="s">
        <v>325</v>
      </c>
      <c r="J6" t="s">
        <v>1231</v>
      </c>
    </row>
    <row r="7" spans="1:14" ht="13.25" x14ac:dyDescent="0.25">
      <c r="A7" t="s">
        <v>1232</v>
      </c>
      <c r="C7" t="s">
        <v>348</v>
      </c>
      <c r="D7" t="s">
        <v>1233</v>
      </c>
      <c r="E7">
        <v>2</v>
      </c>
      <c r="F7" t="s">
        <v>321</v>
      </c>
      <c r="G7" t="s">
        <v>1234</v>
      </c>
    </row>
    <row r="8" spans="1:14" ht="13.25" x14ac:dyDescent="0.25">
      <c r="A8" t="s">
        <v>1087</v>
      </c>
      <c r="C8" t="s">
        <v>350</v>
      </c>
      <c r="D8" t="s">
        <v>1235</v>
      </c>
      <c r="E8">
        <v>3</v>
      </c>
      <c r="F8" t="s">
        <v>321</v>
      </c>
      <c r="G8" t="s">
        <v>1236</v>
      </c>
    </row>
    <row r="9" spans="1:14" ht="13.25" x14ac:dyDescent="0.25">
      <c r="A9" t="s">
        <v>1237</v>
      </c>
      <c r="C9" t="s">
        <v>352</v>
      </c>
      <c r="D9" t="s">
        <v>1238</v>
      </c>
      <c r="E9">
        <v>3</v>
      </c>
      <c r="F9" t="s">
        <v>321</v>
      </c>
      <c r="G9" t="s">
        <v>1239</v>
      </c>
    </row>
    <row r="10" spans="1:14" ht="13.25" x14ac:dyDescent="0.25">
      <c r="A10" t="s">
        <v>1161</v>
      </c>
      <c r="C10" t="s">
        <v>354</v>
      </c>
      <c r="D10" t="s">
        <v>1240</v>
      </c>
      <c r="E10">
        <v>4</v>
      </c>
      <c r="F10" t="s">
        <v>321</v>
      </c>
      <c r="G10" t="s">
        <v>1241</v>
      </c>
    </row>
    <row r="11" spans="1:14" ht="13.25" x14ac:dyDescent="0.25">
      <c r="A11" t="s">
        <v>1163</v>
      </c>
      <c r="C11" t="s">
        <v>356</v>
      </c>
      <c r="D11" t="s">
        <v>1242</v>
      </c>
      <c r="E11">
        <v>4</v>
      </c>
      <c r="F11" t="s">
        <v>317</v>
      </c>
      <c r="G11" t="s">
        <v>1241</v>
      </c>
    </row>
    <row r="12" spans="1:14" ht="13.25" x14ac:dyDescent="0.25">
      <c r="A12" t="s">
        <v>1125</v>
      </c>
      <c r="C12" t="s">
        <v>358</v>
      </c>
      <c r="D12" t="s">
        <v>1243</v>
      </c>
      <c r="E12">
        <v>4</v>
      </c>
      <c r="F12" t="s">
        <v>317</v>
      </c>
      <c r="G12" t="s">
        <v>1241</v>
      </c>
    </row>
    <row r="13" spans="1:14" ht="13.25" x14ac:dyDescent="0.25">
      <c r="A13" t="s">
        <v>1165</v>
      </c>
      <c r="C13" t="s">
        <v>360</v>
      </c>
      <c r="D13" t="s">
        <v>1244</v>
      </c>
      <c r="E13">
        <v>4</v>
      </c>
      <c r="F13" t="s">
        <v>325</v>
      </c>
      <c r="G13" t="s">
        <v>1241</v>
      </c>
    </row>
    <row r="14" spans="1:14" ht="13.25" x14ac:dyDescent="0.25">
      <c r="A14" t="s">
        <v>1061</v>
      </c>
      <c r="C14" t="s">
        <v>362</v>
      </c>
      <c r="D14" t="s">
        <v>1245</v>
      </c>
      <c r="E14">
        <v>4</v>
      </c>
      <c r="F14" t="s">
        <v>321</v>
      </c>
      <c r="G14" t="s">
        <v>1241</v>
      </c>
    </row>
    <row r="15" spans="1:14" ht="13.25" x14ac:dyDescent="0.25">
      <c r="A15" t="s">
        <v>1063</v>
      </c>
      <c r="C15" t="s">
        <v>364</v>
      </c>
    </row>
    <row r="16" spans="1:14" ht="13.25" x14ac:dyDescent="0.25">
      <c r="A16" t="s">
        <v>1127</v>
      </c>
      <c r="C16" t="s">
        <v>365</v>
      </c>
    </row>
    <row r="17" spans="1:3" ht="13.25" x14ac:dyDescent="0.25">
      <c r="A17" t="s">
        <v>1089</v>
      </c>
      <c r="C17" t="s">
        <v>366</v>
      </c>
    </row>
    <row r="18" spans="1:3" ht="13.25" x14ac:dyDescent="0.25">
      <c r="A18" t="s">
        <v>1129</v>
      </c>
      <c r="C18" t="s">
        <v>367</v>
      </c>
    </row>
    <row r="19" spans="1:3" ht="13.25" x14ac:dyDescent="0.25">
      <c r="A19" t="s">
        <v>1131</v>
      </c>
      <c r="C19" t="s">
        <v>368</v>
      </c>
    </row>
    <row r="20" spans="1:3" ht="13.25" x14ac:dyDescent="0.25">
      <c r="A20" t="s">
        <v>1167</v>
      </c>
      <c r="C20" t="s">
        <v>1246</v>
      </c>
    </row>
    <row r="21" spans="1:3" ht="13.25" x14ac:dyDescent="0.25">
      <c r="A21" t="s">
        <v>1247</v>
      </c>
      <c r="C21" t="s">
        <v>1248</v>
      </c>
    </row>
    <row r="22" spans="1:3" ht="13.25" x14ac:dyDescent="0.25">
      <c r="A22" t="s">
        <v>1249</v>
      </c>
      <c r="C22" t="s">
        <v>1250</v>
      </c>
    </row>
    <row r="23" spans="1:3" ht="13.25" x14ac:dyDescent="0.25">
      <c r="A23" t="s">
        <v>1169</v>
      </c>
      <c r="C23" t="s">
        <v>1251</v>
      </c>
    </row>
    <row r="24" spans="1:3" ht="13.25" x14ac:dyDescent="0.25">
      <c r="A24" t="s">
        <v>1252</v>
      </c>
      <c r="C24" t="s">
        <v>1253</v>
      </c>
    </row>
    <row r="25" spans="1:3" ht="13.25" x14ac:dyDescent="0.25">
      <c r="A25" t="s">
        <v>1171</v>
      </c>
      <c r="C25" t="s">
        <v>1254</v>
      </c>
    </row>
    <row r="26" spans="1:3" ht="13.25" x14ac:dyDescent="0.25">
      <c r="A26" t="s">
        <v>1133</v>
      </c>
      <c r="C26" t="s">
        <v>1255</v>
      </c>
    </row>
    <row r="27" spans="1:3" ht="13.25" x14ac:dyDescent="0.25">
      <c r="A27" t="s">
        <v>1075</v>
      </c>
      <c r="C27" t="s">
        <v>1256</v>
      </c>
    </row>
    <row r="28" spans="1:3" ht="13.25" x14ac:dyDescent="0.25">
      <c r="A28" t="s">
        <v>1093</v>
      </c>
    </row>
    <row r="29" spans="1:3" ht="13.25" x14ac:dyDescent="0.25">
      <c r="A29" t="s">
        <v>1095</v>
      </c>
    </row>
    <row r="30" spans="1:3" ht="13.25" x14ac:dyDescent="0.25">
      <c r="A30" t="s">
        <v>1173</v>
      </c>
    </row>
    <row r="31" spans="1:3" ht="13.25" x14ac:dyDescent="0.25">
      <c r="A31" t="s">
        <v>1135</v>
      </c>
    </row>
    <row r="32" spans="1:3" ht="13.25" x14ac:dyDescent="0.25">
      <c r="A32" t="s">
        <v>1175</v>
      </c>
    </row>
    <row r="33" spans="1:1" ht="13.25" x14ac:dyDescent="0.25">
      <c r="A33" t="s">
        <v>1099</v>
      </c>
    </row>
    <row r="34" spans="1:1" ht="13.25" x14ac:dyDescent="0.25">
      <c r="A34" t="s">
        <v>1177</v>
      </c>
    </row>
    <row r="35" spans="1:1" ht="13.25" x14ac:dyDescent="0.25">
      <c r="A35" t="s">
        <v>1197</v>
      </c>
    </row>
    <row r="36" spans="1:1" ht="13.25" x14ac:dyDescent="0.25">
      <c r="A36" t="s">
        <v>1101</v>
      </c>
    </row>
    <row r="37" spans="1:1" ht="13.25" x14ac:dyDescent="0.25">
      <c r="A37" t="s">
        <v>1179</v>
      </c>
    </row>
    <row r="38" spans="1:1" ht="13.25" x14ac:dyDescent="0.25">
      <c r="A38" t="s">
        <v>1257</v>
      </c>
    </row>
    <row r="39" spans="1:1" ht="13.25" x14ac:dyDescent="0.25">
      <c r="A39" t="s">
        <v>1181</v>
      </c>
    </row>
    <row r="40" spans="1:1" ht="13.25" x14ac:dyDescent="0.25">
      <c r="A40" t="s">
        <v>1215</v>
      </c>
    </row>
    <row r="41" spans="1:1" ht="13.25" x14ac:dyDescent="0.25">
      <c r="A41" t="s">
        <v>1077</v>
      </c>
    </row>
    <row r="42" spans="1:1" ht="13.25" x14ac:dyDescent="0.25">
      <c r="A42" t="s">
        <v>1139</v>
      </c>
    </row>
    <row r="43" spans="1:1" ht="13.25" x14ac:dyDescent="0.25">
      <c r="A43" t="s">
        <v>1258</v>
      </c>
    </row>
    <row r="44" spans="1:1" ht="13.25" x14ac:dyDescent="0.25">
      <c r="A44" t="s">
        <v>1259</v>
      </c>
    </row>
    <row r="45" spans="1:1" ht="13.25" x14ac:dyDescent="0.25">
      <c r="A45" t="s">
        <v>1260</v>
      </c>
    </row>
    <row r="46" spans="1:1" ht="13.25" x14ac:dyDescent="0.25">
      <c r="A46" t="s">
        <v>1183</v>
      </c>
    </row>
    <row r="47" spans="1:1" ht="13.25" x14ac:dyDescent="0.25">
      <c r="A47" t="s">
        <v>1103</v>
      </c>
    </row>
    <row r="48" spans="1:1" ht="13.25" x14ac:dyDescent="0.25">
      <c r="A48" t="s">
        <v>1143</v>
      </c>
    </row>
    <row r="49" spans="1:1" ht="13.25"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73" t="str">
        <f>Spolu!C3&amp;", "&amp;Spolu!C6</f>
        <v>Slovenský tenisový zväz, Príkopova 6, Bratislava, 831 03</v>
      </c>
      <c r="B1" s="373"/>
      <c r="C1" s="373"/>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4" t="s">
        <v>1275</v>
      </c>
      <c r="F3" s="375"/>
      <c r="N3" s="137" t="str">
        <f t="shared" si="0"/>
        <v>c - príspevok Slovenskému paralympijskému výboru</v>
      </c>
      <c r="O3" s="137" t="s">
        <v>342</v>
      </c>
      <c r="P3" s="137" t="s">
        <v>343</v>
      </c>
    </row>
    <row r="4" spans="1:16" ht="45.75" customHeight="1" x14ac:dyDescent="0.25">
      <c r="E4" s="375"/>
      <c r="F4" s="375"/>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6" t="s">
        <v>1288</v>
      </c>
      <c r="B12" s="376"/>
      <c r="C12" s="37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7"/>
      <c r="C14" s="377"/>
      <c r="F14" s="141"/>
      <c r="N14" s="137" t="str">
        <f t="shared" si="0"/>
        <v>n - organizovanie významnej súťaže podľa § 55 ods. 1 písm. b)</v>
      </c>
      <c r="O14" s="137" t="s">
        <v>364</v>
      </c>
      <c r="P14" s="137" t="s">
        <v>1290</v>
      </c>
    </row>
    <row r="15" spans="1:16" ht="32.15" customHeight="1" thickBot="1" x14ac:dyDescent="0.3">
      <c r="A15" s="139" t="s">
        <v>1291</v>
      </c>
      <c r="B15" s="378" t="s">
        <v>1292</v>
      </c>
      <c r="C15" s="379"/>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3"/>
      <c r="N17" s="137" t="str">
        <f t="shared" si="0"/>
        <v xml:space="preserve">q - </v>
      </c>
      <c r="O17" s="137" t="s">
        <v>367</v>
      </c>
    </row>
    <row r="18" spans="1:16" x14ac:dyDescent="0.25">
      <c r="B18" s="193" t="s">
        <v>1299</v>
      </c>
      <c r="C18" s="142" t="str">
        <f>Spolu!C4</f>
        <v>30811384</v>
      </c>
      <c r="E18" s="147" t="s">
        <v>1300</v>
      </c>
      <c r="F18" s="283">
        <v>421947749446</v>
      </c>
      <c r="N18" s="137" t="str">
        <f t="shared" si="0"/>
        <v xml:space="preserve">r - </v>
      </c>
      <c r="O18" s="137" t="s">
        <v>368</v>
      </c>
    </row>
    <row r="19" spans="1:16" x14ac:dyDescent="0.25">
      <c r="E19" s="147" t="s">
        <v>1301</v>
      </c>
      <c r="F19" s="283">
        <v>421947749756</v>
      </c>
    </row>
    <row r="20" spans="1:16" ht="16" thickBot="1" x14ac:dyDescent="0.3">
      <c r="A20" s="139" t="s">
        <v>396</v>
      </c>
      <c r="B20" s="143">
        <f>F6</f>
        <v>0</v>
      </c>
      <c r="E20" s="208"/>
      <c r="F20" s="284"/>
    </row>
    <row r="21" spans="1:16" ht="189" customHeight="1" x14ac:dyDescent="0.25">
      <c r="B21" s="211"/>
      <c r="C21" s="144"/>
    </row>
    <row r="22" spans="1:16" ht="39.75" customHeight="1" x14ac:dyDescent="0.25">
      <c r="B22" s="372" t="s">
        <v>1302</v>
      </c>
      <c r="C22" s="37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2026-04-15T08:21:51Z</cp:lastPrinted>
  <dcterms:created xsi:type="dcterms:W3CDTF">2017-02-20T06:20:12Z</dcterms:created>
  <dcterms:modified xsi:type="dcterms:W3CDTF">2026-04-15T08:22:09Z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