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ento_zošit" defaultThemeVersion="124226"/>
  <mc:AlternateContent xmlns:mc="http://schemas.openxmlformats.org/markup-compatibility/2006">
    <mc:Choice Requires="x15">
      <x15ac:absPath xmlns:x15ac="http://schemas.microsoft.com/office/spreadsheetml/2010/11/ac" url="C:\Users\42191\Desktop\shared\2025\Zuctovanie\"/>
    </mc:Choice>
  </mc:AlternateContent>
  <xr:revisionPtr revIDLastSave="0" documentId="13_ncr:1_{E25670FF-1D62-480F-8B93-63418B91EAB8}" xr6:coauthVersionLast="47" xr6:coauthVersionMax="47" xr10:uidLastSave="{00000000-0000-0000-0000-000000000000}"/>
  <bookViews>
    <workbookView xWindow="-108" yWindow="-108" windowWidth="23256" windowHeight="12456" activeTab="3" xr2:uid="{00000000-000D-0000-FFFF-FFFF0000000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N6" i="11" s="1"/>
  <c r="P7" i="11"/>
  <c r="P8" i="11"/>
  <c r="P9" i="11"/>
  <c r="N9" i="11" s="1"/>
  <c r="P10" i="11"/>
  <c r="P11" i="11"/>
  <c r="P12" i="11"/>
  <c r="N12" i="11" s="1"/>
  <c r="P13" i="11"/>
  <c r="N13" i="11" s="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J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J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J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K12" i="4"/>
  <c r="J12" i="4" s="1"/>
  <c r="C11" i="6"/>
  <c r="I17" i="4" l="1"/>
  <c r="D69" i="9" s="1"/>
  <c r="F65" i="9"/>
  <c r="I16" i="4"/>
  <c r="D68" i="9" s="1"/>
  <c r="I24" i="4"/>
  <c r="F80" i="9"/>
  <c r="I40" i="4"/>
  <c r="I28" i="4"/>
  <c r="I20" i="4"/>
  <c r="I19" i="4"/>
  <c r="D71" i="9" s="1"/>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D70" i="9"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0" i="9" l="1"/>
  <c r="F70" i="9"/>
  <c r="F130" i="9" s="1"/>
  <c r="E76" i="9"/>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sharedStrings.xml><?xml version="1.0" encoding="utf-8"?>
<sst xmlns="http://schemas.openxmlformats.org/spreadsheetml/2006/main" count="29517" uniqueCount="10512">
  <si>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</si>
  <si>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</si>
  <si>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</si>
  <si>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</si>
  <si>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</si>
  <si>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</si>
  <si>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</si>
  <si>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</si>
  <si>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</si>
  <si>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</si>
  <si>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</si>
  <si>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</si>
  <si>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</si>
  <si>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</si>
  <si>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</si>
  <si>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</si>
  <si>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</si>
  <si>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</si>
  <si>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</si>
  <si>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</si>
  <si>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</si>
  <si>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</si>
  <si>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</si>
  <si>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</si>
  <si>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</si>
  <si>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</si>
  <si>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</si>
  <si>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</si>
  <si>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</si>
  <si>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</si>
  <si>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</si>
  <si>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</si>
  <si>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</si>
  <si>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</si>
  <si>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</si>
  <si>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</si>
  <si>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</si>
  <si>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</si>
  <si>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</si>
  <si>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</si>
  <si>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</si>
  <si>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</si>
  <si>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</si>
  <si>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</si>
  <si>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</si>
  <si>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</si>
  <si>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</si>
  <si>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</si>
  <si>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</si>
  <si>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</si>
  <si>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</si>
  <si>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</si>
  <si>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</si>
  <si>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</si>
  <si>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</si>
  <si>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</si>
  <si>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</si>
  <si>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</si>
  <si>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</si>
  <si>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</si>
  <si>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</si>
  <si>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</si>
  <si>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</si>
  <si>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</si>
  <si>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</si>
  <si>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</si>
  <si>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</si>
  <si>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</si>
  <si>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</si>
  <si>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</si>
  <si>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</si>
  <si>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</si>
  <si>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</si>
  <si>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</si>
  <si>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</si>
  <si>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</si>
  <si>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</si>
  <si>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</si>
  <si>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</si>
  <si>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</si>
  <si>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</si>
  <si>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</si>
  <si>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</si>
  <si>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</si>
  <si>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</si>
  <si>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</si>
  <si>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</si>
  <si>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</si>
  <si>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</si>
  <si>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</si>
  <si>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</si>
  <si>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</si>
  <si>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</si>
  <si>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</si>
  <si>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</si>
  <si>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</si>
  <si>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</si>
  <si>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</si>
  <si>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</si>
  <si>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</si>
  <si>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</si>
  <si>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</si>
  <si>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</si>
  <si>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</si>
  <si>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</si>
  <si>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</si>
  <si>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</si>
  <si>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</si>
  <si>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</si>
  <si>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</si>
  <si>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</si>
  <si>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</si>
  <si>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</si>
  <si>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</si>
  <si>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</si>
  <si>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</si>
  <si>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</si>
  <si>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</si>
  <si>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</si>
  <si>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</si>
  <si>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</si>
  <si>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</si>
  <si>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</si>
  <si>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</si>
  <si>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</si>
  <si>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</si>
  <si>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</si>
  <si>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</si>
  <si>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</si>
  <si>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</si>
  <si>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</si>
  <si>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</si>
  <si>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</si>
  <si>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</si>
  <si>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</si>
  <si>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</si>
  <si>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</si>
  <si>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</si>
  <si>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</si>
  <si>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</si>
  <si>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</si>
  <si>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</si>
  <si>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</si>
  <si>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</si>
  <si>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</si>
  <si>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</si>
  <si>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</si>
  <si>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</si>
  <si>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</si>
  <si>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</si>
  <si>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</si>
  <si>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</si>
  <si>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</si>
  <si>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</si>
  <si>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</si>
  <si>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</si>
  <si>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</si>
  <si>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</si>
  <si>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</si>
  <si>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</si>
  <si>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</si>
  <si>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</si>
  <si>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</si>
  <si>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</si>
  <si>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</si>
  <si>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</si>
  <si>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</si>
  <si>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</si>
  <si>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</si>
  <si>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</si>
  <si>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</si>
  <si>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</si>
  <si>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</si>
  <si>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</si>
  <si>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</si>
  <si>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</si>
  <si>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</si>
  <si>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</si>
  <si>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</si>
  <si>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</si>
  <si>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</si>
  <si>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</si>
  <si>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</si>
  <si>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</si>
  <si>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</si>
  <si>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</si>
  <si>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</si>
  <si>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</si>
  <si>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</si>
  <si>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</si>
  <si>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</si>
  <si>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</si>
  <si>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</si>
  <si>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</si>
  <si>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</si>
  <si>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</si>
  <si>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</si>
  <si>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</si>
  <si>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</si>
  <si>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</si>
  <si>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</si>
  <si>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</si>
  <si>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</si>
  <si>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</si>
  <si>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</si>
  <si>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</si>
  <si>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</si>
  <si>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</si>
  <si>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</si>
  <si>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</si>
  <si>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</si>
  <si>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</si>
  <si>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</si>
  <si>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</si>
  <si>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</si>
  <si>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</si>
  <si>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</si>
  <si>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</si>
  <si>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</si>
  <si>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</si>
  <si>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</si>
  <si>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</si>
  <si>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</si>
  <si>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</si>
  <si>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</si>
  <si>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</si>
  <si>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</si>
  <si>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</si>
  <si>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</si>
  <si>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</si>
  <si>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</si>
  <si>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</si>
  <si>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</si>
  <si>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</si>
  <si>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</si>
  <si>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</si>
  <si>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</si>
  <si>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</si>
  <si>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</si>
  <si>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</si>
  <si>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</si>
  <si>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</si>
  <si>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</si>
  <si>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</si>
  <si>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</si>
  <si>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</si>
  <si>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</si>
  <si>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</si>
  <si>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</si>
  <si>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</si>
  <si>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</si>
  <si>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</si>
  <si>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</si>
  <si>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</si>
  <si>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</si>
  <si>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</si>
  <si>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</si>
  <si>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</si>
  <si>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</si>
  <si>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</si>
  <si>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</si>
  <si>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</si>
  <si>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</si>
  <si>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</si>
  <si>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</si>
  <si>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</si>
  <si>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</si>
  <si>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</si>
  <si>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</si>
  <si>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</si>
  <si>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</si>
  <si>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</si>
  <si>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</si>
  <si>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</si>
  <si>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</si>
  <si>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</si>
  <si>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</si>
  <si>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</si>
  <si>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</si>
  <si>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</si>
  <si>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</si>
  <si>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</si>
  <si>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</si>
  <si>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</si>
  <si>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</si>
  <si>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</si>
  <si>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</si>
  <si>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</si>
  <si>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</si>
  <si>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</si>
  <si>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</si>
  <si>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</si>
  <si>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</si>
  <si>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</si>
  <si>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</si>
  <si>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</si>
  <si>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</si>
  <si>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</si>
  <si>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</si>
  <si>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</si>
  <si>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</si>
  <si>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</si>
  <si>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</si>
  <si>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</si>
  <si>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</si>
  <si>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</si>
  <si>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</si>
  <si>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</si>
  <si>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</si>
  <si>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</si>
  <si>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</si>
  <si>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</si>
  <si>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</si>
  <si>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</si>
  <si>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</si>
  <si>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</si>
  <si>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</si>
  <si>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</si>
  <si>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</si>
  <si>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</si>
  <si>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</si>
  <si>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</si>
  <si>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</si>
  <si>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</si>
  <si>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</si>
  <si>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</si>
  <si>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</si>
  <si>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</si>
  <si>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</si>
  <si>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</si>
  <si>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</si>
  <si>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</si>
  <si>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</si>
  <si>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</si>
  <si>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</si>
  <si>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</si>
  <si>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</si>
  <si>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</si>
  <si>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</si>
  <si>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</si>
  <si>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</si>
  <si>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</si>
  <si>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</si>
  <si>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</si>
  <si>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</si>
  <si>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</si>
  <si>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</si>
  <si>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</si>
  <si>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</si>
  <si>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</si>
  <si>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</si>
  <si>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</si>
  <si>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</si>
  <si>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</si>
  <si>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</si>
  <si>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</si>
  <si>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</si>
  <si>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</si>
  <si>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</si>
  <si>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</si>
  <si>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</si>
  <si>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</si>
  <si>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</si>
  <si>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</si>
  <si>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</si>
  <si>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</si>
  <si>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</si>
  <si>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</si>
  <si>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</si>
  <si>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</si>
  <si>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</si>
  <si>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</si>
  <si>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</si>
  <si>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</si>
  <si>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</si>
  <si>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</si>
  <si>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</si>
  <si>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</si>
  <si>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</si>
  <si>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</si>
  <si>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</si>
  <si>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</si>
  <si>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</si>
  <si>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</si>
  <si>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</si>
  <si>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</si>
  <si>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</si>
  <si>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</si>
  <si>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</si>
  <si>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</si>
  <si>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</si>
  <si>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</si>
  <si>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</si>
  <si>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</si>
  <si>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</si>
  <si>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</si>
  <si>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</si>
  <si>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</si>
  <si>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</si>
  <si>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</si>
  <si>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</si>
  <si>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</si>
  <si>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</si>
  <si>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</si>
  <si>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</si>
  <si>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</si>
  <si>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</si>
  <si>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</si>
  <si>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</si>
  <si>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</si>
  <si>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</si>
  <si>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</si>
  <si>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</si>
  <si>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</si>
  <si>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</si>
  <si>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</si>
  <si>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</si>
  <si>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</si>
  <si>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</si>
  <si>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</si>
  <si>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</si>
  <si>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</si>
  <si>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</si>
  <si>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</si>
  <si>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</si>
  <si>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</si>
  <si>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</si>
  <si>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</si>
  <si>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</si>
  <si>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</si>
  <si>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</si>
  <si>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</si>
  <si>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</si>
  <si>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</si>
  <si>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</si>
  <si>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</si>
  <si>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</si>
  <si>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</si>
  <si>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</si>
  <si>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</si>
  <si>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</si>
  <si>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</si>
  <si>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</si>
  <si>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</si>
  <si>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</si>
  <si>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</si>
  <si>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</si>
  <si>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</si>
  <si>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</si>
  <si>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</si>
  <si>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</si>
  <si>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</si>
  <si>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</si>
  <si>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</si>
  <si>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</si>
  <si>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</si>
  <si>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</si>
  <si>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</si>
  <si>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</si>
  <si>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</si>
  <si>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</si>
  <si>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</si>
  <si>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</si>
  <si>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</si>
  <si>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</si>
  <si>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</si>
  <si>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</si>
  <si>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</si>
  <si>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</si>
  <si>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</si>
  <si>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</si>
  <si>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</si>
  <si>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</si>
  <si>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</si>
  <si>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</si>
  <si>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</si>
  <si>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</si>
  <si>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</si>
  <si>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</si>
  <si>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</si>
  <si>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</si>
  <si>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</si>
  <si>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</si>
  <si>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</si>
  <si>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</si>
  <si>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</si>
  <si>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</si>
  <si>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</si>
  <si>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</si>
  <si>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</si>
  <si>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</si>
  <si>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</si>
  <si>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</si>
  <si>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</si>
  <si>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</si>
  <si>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</si>
  <si>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</si>
  <si>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</si>
  <si>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</si>
  <si>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</si>
  <si>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</si>
  <si>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</si>
  <si>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</si>
  <si>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</si>
  <si>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</si>
  <si>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</si>
  <si>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</si>
  <si>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</si>
  <si>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</si>
  <si>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</si>
  <si>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</si>
  <si>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</si>
  <si>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</si>
  <si>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</si>
  <si>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</si>
  <si>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</si>
  <si>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</si>
  <si>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</si>
  <si>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</si>
  <si>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</si>
  <si>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</si>
  <si>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</si>
  <si>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</si>
  <si>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</si>
  <si>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</si>
  <si>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</si>
  <si>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</si>
  <si>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</si>
  <si>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</si>
  <si>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</si>
  <si>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</si>
  <si>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</si>
  <si>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</si>
  <si>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</si>
  <si>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</si>
  <si>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</si>
  <si>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</si>
  <si>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</si>
  <si>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</si>
  <si>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</si>
  <si>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</si>
  <si>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</si>
  <si>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</si>
  <si>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</si>
  <si>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</si>
  <si>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</si>
  <si>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</si>
  <si>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</si>
  <si>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</si>
  <si>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</si>
  <si>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</si>
  <si>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</si>
  <si>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</si>
  <si>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</si>
  <si>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</si>
  <si>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</si>
  <si>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</si>
  <si>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</si>
  <si>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</si>
  <si>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</si>
  <si>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</si>
  <si>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</si>
  <si>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</si>
  <si>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</si>
  <si>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</si>
  <si>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</si>
  <si>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</si>
  <si>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</si>
  <si>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</si>
  <si>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</si>
  <si>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</si>
  <si>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</si>
  <si>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</si>
  <si>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</si>
  <si>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</si>
  <si>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</si>
  <si>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</si>
  <si>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</si>
  <si>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</si>
  <si>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</si>
  <si>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</si>
  <si>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</si>
  <si>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</si>
  <si>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</si>
  <si>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</si>
  <si>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</si>
  <si>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</si>
  <si>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</si>
  <si>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</si>
  <si>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</si>
  <si>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</si>
  <si>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</si>
  <si>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</si>
  <si>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</si>
  <si>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</si>
  <si>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</si>
  <si>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</si>
  <si>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</si>
  <si>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</si>
  <si>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</si>
  <si>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</si>
  <si>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</si>
  <si>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</si>
  <si>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</si>
  <si>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</si>
  <si>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</si>
  <si>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</si>
  <si>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</si>
  <si>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</si>
  <si>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</si>
  <si>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</si>
  <si>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</si>
  <si>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</si>
  <si>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</si>
  <si>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</si>
  <si>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</si>
  <si>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</si>
  <si>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</si>
  <si>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</si>
  <si>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</si>
  <si>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</si>
  <si>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</si>
  <si>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</si>
  <si>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</si>
  <si>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</si>
  <si>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</si>
  <si>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</si>
  <si>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</si>
  <si>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</si>
  <si>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</si>
  <si>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</si>
  <si>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</si>
  <si>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</si>
  <si>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</si>
  <si>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</si>
  <si>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</si>
  <si>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</si>
  <si>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</si>
  <si>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</si>
  <si>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</si>
  <si>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</si>
  <si>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</si>
  <si>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</si>
  <si>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</si>
  <si>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</si>
  <si>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</si>
  <si>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</si>
  <si>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</si>
  <si>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</si>
  <si>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</si>
  <si>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</si>
  <si>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</si>
  <si>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</si>
  <si>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</si>
  <si>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</si>
  <si>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</si>
  <si>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</si>
  <si>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</si>
  <si>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</si>
  <si>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</si>
  <si>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</si>
  <si>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</si>
  <si>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</si>
  <si>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</si>
  <si>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</si>
  <si>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</si>
  <si>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</si>
  <si>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</si>
  <si>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</si>
  <si>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</si>
  <si>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</si>
  <si>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</si>
  <si>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</si>
  <si>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</si>
  <si>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</si>
  <si>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</si>
  <si>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</si>
  <si>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</si>
  <si>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</si>
  <si>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</si>
  <si>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</si>
  <si>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</si>
  <si>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</si>
  <si>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</si>
  <si>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</si>
  <si>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</si>
  <si>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</si>
  <si>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</si>
  <si>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</si>
  <si>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</si>
  <si>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</si>
  <si>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</si>
  <si>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</si>
  <si>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</si>
  <si>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</si>
  <si>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</si>
  <si>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</si>
  <si>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</si>
  <si>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</si>
  <si>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</si>
  <si>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</si>
  <si>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</si>
  <si>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</si>
  <si>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</si>
  <si>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</si>
  <si>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</si>
  <si>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</si>
  <si>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</si>
  <si>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</si>
  <si>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</si>
  <si>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</si>
  <si>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</si>
  <si>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</si>
  <si>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</si>
  <si>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</si>
  <si>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</si>
  <si>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</si>
  <si>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</si>
  <si>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</si>
  <si>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</si>
  <si>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</si>
  <si>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</si>
  <si>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</si>
  <si>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</si>
  <si>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</si>
  <si>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</si>
  <si>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</si>
  <si>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</si>
  <si>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</si>
  <si>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</si>
  <si>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</si>
  <si>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</si>
  <si>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</si>
  <si>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</si>
  <si>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</si>
  <si>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</si>
  <si>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</si>
  <si>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</si>
  <si>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</si>
  <si>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</si>
  <si>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</si>
  <si>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</si>
  <si>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</si>
  <si>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</si>
  <si>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</si>
  <si>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</si>
  <si>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</si>
  <si>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</si>
  <si>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</si>
  <si>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</si>
  <si>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</si>
  <si>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</si>
  <si>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</si>
  <si>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</si>
  <si>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</si>
  <si>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</si>
  <si>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</si>
  <si>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</si>
  <si>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</si>
  <si>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</si>
  <si>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</si>
  <si>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</si>
  <si>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</si>
  <si>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</si>
  <si>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</si>
  <si>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</si>
  <si>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</si>
  <si>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</si>
  <si>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</si>
  <si>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</si>
  <si>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</si>
  <si>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</si>
  <si>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</si>
  <si>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</si>
  <si>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</si>
  <si>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</si>
  <si>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</si>
  <si>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</si>
  <si>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</si>
  <si>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</si>
  <si>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</si>
  <si>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</si>
  <si>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</si>
  <si>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</si>
  <si>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</si>
  <si>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</si>
  <si>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</si>
  <si>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</si>
  <si>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</si>
  <si>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</si>
  <si>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</si>
  <si>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</si>
  <si>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</si>
  <si>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</si>
  <si>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</si>
  <si>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</si>
  <si>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</si>
  <si>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</si>
  <si>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</si>
  <si>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</si>
  <si>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</si>
  <si>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</si>
  <si>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</si>
  <si>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</si>
  <si>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</si>
  <si>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</si>
  <si>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</si>
  <si>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</si>
  <si>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</si>
  <si>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</si>
  <si>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</si>
  <si>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</si>
  <si>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</si>
  <si>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</si>
  <si>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</si>
  <si>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</si>
  <si>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</si>
  <si>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</si>
  <si>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</si>
  <si>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</si>
  <si>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</si>
  <si>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</si>
  <si>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</si>
  <si>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</si>
  <si>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</si>
  <si>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</si>
  <si>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</si>
  <si>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</si>
  <si>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</si>
  <si>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</si>
  <si>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</si>
  <si>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</si>
  <si>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</si>
  <si>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</si>
  <si>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</si>
  <si>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</si>
  <si>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</si>
  <si>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</si>
  <si>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</si>
  <si>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</si>
  <si>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</si>
  <si>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</si>
  <si>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</si>
  <si>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</si>
  <si>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</si>
  <si>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</si>
  <si>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</si>
  <si>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</si>
  <si>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</si>
  <si>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</si>
  <si>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</si>
  <si>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</si>
  <si>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</si>
  <si>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</si>
  <si>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</si>
  <si>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</si>
  <si>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</si>
  <si>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</si>
  <si>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</si>
  <si>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</si>
  <si>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</si>
  <si>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</si>
  <si>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</si>
  <si>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</si>
  <si>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</si>
  <si>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</si>
  <si>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</si>
  <si>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</si>
  <si>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</si>
  <si>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</si>
  <si>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</si>
  <si>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</si>
  <si>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</si>
  <si>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</si>
  <si>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</si>
  <si>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</si>
  <si>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</si>
  <si>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</si>
  <si>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</si>
  <si>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</si>
  <si>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</si>
  <si>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</si>
  <si>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</si>
  <si>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</si>
  <si>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</si>
  <si>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</si>
  <si>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</si>
  <si>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</si>
  <si>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</si>
  <si>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</si>
  <si>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</si>
  <si>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</si>
  <si>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</si>
  <si>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</si>
  <si>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</si>
  <si>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</si>
  <si>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</si>
  <si>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</si>
  <si>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</si>
  <si>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</si>
  <si>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</si>
  <si>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</si>
  <si>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</si>
  <si>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</si>
  <si>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</si>
  <si>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</si>
  <si>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</si>
  <si>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</si>
  <si>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</si>
  <si>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</si>
  <si>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</si>
  <si>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</si>
  <si>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</si>
  <si>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</si>
  <si>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</si>
  <si>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</si>
  <si>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</si>
  <si>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</si>
  <si>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</si>
  <si>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</si>
  <si>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</si>
  <si>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</si>
  <si>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</si>
  <si>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</si>
  <si>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</si>
  <si>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</si>
  <si>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</si>
  <si>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</si>
  <si>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</si>
  <si>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</si>
  <si>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</si>
  <si>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</si>
  <si>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</si>
  <si>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</si>
  <si>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</si>
  <si>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</si>
  <si>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</si>
  <si>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</si>
  <si>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</si>
  <si>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</si>
  <si>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</si>
  <si>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</si>
  <si>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</si>
  <si>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</si>
  <si>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</si>
  <si>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</si>
  <si>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</si>
  <si>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</si>
  <si>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</si>
  <si>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</si>
  <si>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</si>
  <si>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</si>
  <si>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</si>
  <si>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</si>
  <si>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</si>
  <si>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</si>
  <si>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</si>
  <si>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</si>
  <si>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</si>
  <si>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</si>
  <si>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</si>
  <si>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</si>
  <si>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</si>
  <si>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</si>
  <si>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</si>
  <si>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</si>
  <si>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</si>
  <si>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</si>
  <si>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</si>
  <si>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</si>
  <si>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</si>
  <si>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</si>
  <si>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</si>
  <si>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</si>
  <si>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</si>
  <si>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</si>
  <si>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</si>
  <si>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</si>
  <si>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</si>
  <si>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</si>
  <si>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</si>
  <si>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</si>
  <si>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</si>
  <si>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</si>
  <si>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</si>
  <si>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</si>
  <si>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</si>
  <si>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</si>
  <si>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</si>
  <si>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</si>
  <si>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</si>
  <si>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</si>
  <si>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</si>
  <si>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</si>
  <si>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</si>
  <si>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</si>
  <si>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</si>
  <si>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</si>
  <si>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</si>
  <si>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</si>
  <si>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</si>
  <si>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</si>
  <si>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</si>
  <si>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</si>
  <si>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</si>
  <si>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</si>
  <si>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</si>
  <si>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</si>
  <si>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</si>
  <si>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</si>
  <si>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</si>
  <si>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</si>
  <si>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</si>
  <si>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</si>
  <si>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</si>
  <si>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</si>
  <si>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</si>
  <si>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</si>
  <si>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</si>
  <si>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</si>
  <si>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</si>
  <si>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</si>
  <si>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</si>
  <si>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</si>
  <si>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</si>
  <si>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</si>
  <si>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</si>
  <si>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</si>
  <si>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</si>
  <si>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</si>
  <si>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</si>
  <si>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</si>
  <si>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</si>
  <si>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</si>
  <si>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</si>
  <si>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</si>
  <si>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</si>
  <si>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</si>
  <si>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</si>
  <si>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</si>
  <si>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</si>
  <si>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</si>
  <si>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</si>
  <si>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</si>
  <si>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</si>
  <si>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</si>
  <si>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</si>
  <si>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</si>
  <si>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</si>
  <si>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</si>
  <si>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</si>
  <si>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</si>
  <si>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</si>
  <si>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</si>
  <si>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</si>
  <si>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</si>
  <si>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</si>
  <si>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</si>
  <si>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</si>
  <si>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</si>
  <si>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</si>
  <si>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</si>
  <si>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</si>
  <si>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</si>
  <si>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</si>
  <si>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</si>
  <si>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</si>
  <si>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</si>
  <si>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</si>
  <si>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</si>
  <si>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</si>
  <si>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</si>
  <si>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</si>
  <si>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</si>
  <si>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</si>
  <si>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</si>
  <si>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</si>
  <si>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</si>
  <si>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</si>
  <si>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</si>
  <si>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</si>
  <si>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</si>
  <si>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</si>
  <si>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</si>
  <si>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</si>
  <si>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</si>
  <si>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</si>
  <si>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</si>
  <si>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</si>
  <si>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</si>
  <si>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</si>
  <si>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</si>
  <si>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</si>
  <si>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</si>
  <si>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</si>
  <si>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</si>
  <si>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</si>
  <si>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</si>
  <si>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</si>
  <si>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</si>
  <si>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</si>
  <si>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</si>
  <si>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</si>
  <si>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</si>
  <si>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</si>
  <si>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</si>
  <si>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</si>
  <si>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</si>
  <si>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</si>
  <si>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</si>
  <si>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</si>
  <si>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</si>
  <si>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</si>
  <si>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</si>
  <si>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</si>
  <si>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</si>
  <si>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</si>
  <si>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</si>
  <si>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</si>
  <si>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</si>
  <si>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</si>
  <si>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</si>
  <si>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</si>
  <si>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</si>
  <si>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</si>
  <si>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</si>
  <si>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</si>
  <si>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</si>
  <si>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</si>
  <si>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</si>
  <si>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</si>
  <si>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</si>
  <si>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</si>
  <si>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</si>
  <si>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</si>
  <si>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</si>
  <si>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</si>
  <si>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</si>
  <si>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</si>
  <si>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</si>
  <si>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</si>
  <si>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</si>
  <si>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</si>
  <si>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</si>
  <si>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</si>
  <si>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</si>
  <si>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</si>
  <si>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</si>
  <si>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</si>
  <si>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</si>
  <si>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</si>
  <si>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</si>
  <si>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</si>
  <si>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</si>
  <si>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</si>
  <si>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</si>
  <si>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</si>
  <si>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</si>
  <si>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</si>
  <si>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</si>
  <si>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</si>
  <si>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</si>
  <si>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</si>
  <si>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</si>
  <si>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</si>
  <si>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</si>
  <si>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</si>
  <si>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</si>
  <si>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</si>
  <si>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</si>
  <si>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</si>
  <si>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</si>
  <si>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</si>
  <si>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</si>
  <si>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</si>
  <si>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</si>
  <si>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</si>
  <si>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</si>
  <si>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</si>
  <si>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</si>
  <si>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</si>
  <si>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</si>
  <si>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</si>
  <si>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</si>
  <si>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</si>
  <si>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</si>
  <si>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</si>
  <si>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</si>
  <si>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</si>
  <si>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</si>
  <si>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</si>
  <si>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</si>
  <si>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</si>
  <si>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</si>
  <si>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</si>
  <si>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</si>
  <si>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</si>
  <si>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</si>
  <si>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</si>
  <si>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</si>
  <si>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</si>
  <si>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</si>
  <si>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</si>
  <si>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</si>
  <si>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</si>
  <si>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</si>
  <si>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</si>
  <si>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</si>
  <si>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</si>
  <si>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</si>
  <si>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</si>
  <si>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</si>
  <si>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</si>
  <si>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</si>
  <si>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</si>
  <si>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</si>
  <si>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</si>
  <si>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</si>
  <si>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</si>
  <si>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</si>
  <si>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</si>
  <si>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</si>
  <si>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</si>
  <si>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</si>
  <si>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</si>
  <si>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</si>
  <si>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</si>
  <si>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</si>
  <si>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</si>
  <si>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</si>
  <si>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</si>
  <si>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</si>
  <si>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</si>
  <si>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</si>
  <si>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</si>
  <si>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</si>
  <si>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</si>
  <si>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</si>
  <si>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</si>
  <si>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</si>
  <si>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</si>
  <si>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</si>
  <si>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</si>
  <si>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</si>
  <si>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</si>
  <si>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</si>
  <si>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</si>
  <si>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</si>
  <si>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</si>
  <si>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</si>
  <si>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</si>
  <si>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</si>
  <si>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</si>
  <si>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</si>
  <si>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</si>
  <si>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</si>
  <si>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</si>
  <si>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</si>
  <si>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</si>
  <si>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</si>
  <si>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</si>
  <si>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</si>
  <si>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</si>
  <si>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</si>
  <si>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</si>
  <si>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</si>
  <si>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</si>
  <si>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</si>
  <si>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</si>
  <si>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</si>
  <si>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</si>
  <si>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</si>
  <si>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</si>
  <si>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</si>
  <si>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</si>
  <si>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</si>
  <si>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</si>
  <si>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</si>
  <si>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</si>
  <si>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</si>
  <si>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</si>
  <si>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</si>
  <si>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</si>
  <si>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</si>
  <si>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</si>
  <si>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</si>
  <si>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</si>
  <si>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</si>
  <si>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</si>
  <si>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</si>
  <si>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</si>
  <si>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</si>
  <si>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</si>
  <si>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</si>
  <si>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</si>
  <si>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</si>
  <si>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</si>
  <si>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</si>
  <si>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</si>
  <si>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</si>
  <si>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</si>
  <si>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</si>
  <si>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</si>
  <si>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</si>
  <si>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</si>
  <si>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</si>
  <si>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</si>
  <si>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</si>
  <si>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</si>
  <si>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</si>
  <si>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</si>
  <si>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</si>
  <si>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</si>
  <si>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</si>
  <si>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</si>
  <si>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</si>
  <si>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</si>
  <si>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</si>
  <si>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</si>
  <si>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</si>
  <si>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</si>
  <si>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</si>
  <si>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</si>
  <si>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</si>
  <si>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</si>
  <si>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</si>
  <si>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</si>
  <si>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</si>
  <si>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</si>
  <si>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</si>
  <si>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</si>
  <si>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</si>
  <si>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</si>
  <si>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</si>
  <si>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</si>
  <si>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</si>
  <si>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</si>
  <si>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</si>
  <si>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</si>
  <si>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</si>
  <si>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</si>
  <si>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</si>
  <si>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</si>
  <si>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</si>
  <si>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</si>
  <si>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</si>
  <si>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</si>
  <si>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</si>
  <si>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</si>
  <si>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</si>
  <si>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</si>
  <si>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</si>
  <si>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</si>
  <si>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</si>
  <si>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</si>
  <si>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</si>
  <si>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</si>
  <si>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</si>
  <si>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</si>
  <si>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</si>
  <si>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</si>
  <si>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</si>
  <si>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</si>
  <si>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</si>
  <si>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</si>
  <si>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</si>
  <si>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</si>
  <si>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</si>
  <si>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</si>
  <si>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</si>
  <si>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</si>
  <si>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</si>
  <si>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</si>
  <si>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</si>
  <si>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</si>
  <si>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</si>
  <si>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</si>
  <si>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</si>
  <si>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</si>
  <si>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</si>
  <si>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</si>
  <si>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</si>
  <si>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</si>
  <si>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</si>
  <si>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</si>
  <si>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</si>
  <si>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</si>
  <si>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</si>
  <si>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</si>
  <si>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</si>
  <si>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</si>
  <si>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</si>
  <si>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</si>
  <si>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</si>
  <si>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</si>
  <si>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</si>
  <si>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</si>
  <si>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</si>
  <si>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</si>
  <si>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</si>
  <si>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</si>
  <si>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</si>
  <si>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</si>
  <si>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</si>
  <si>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</si>
  <si>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</si>
  <si>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</si>
  <si>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</si>
  <si>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</si>
  <si>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</si>
  <si>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</si>
  <si>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</si>
  <si>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</si>
  <si>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</si>
  <si>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</si>
  <si>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</si>
  <si>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</si>
  <si>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</si>
  <si>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</si>
  <si>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</si>
  <si>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</si>
  <si>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</si>
  <si>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</si>
  <si>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</si>
  <si>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</si>
  <si>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</si>
  <si>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</si>
  <si>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</si>
  <si>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</si>
  <si>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</si>
  <si>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</si>
  <si>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</si>
  <si>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</si>
  <si>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</si>
  <si>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</si>
  <si>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</si>
  <si>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</si>
  <si>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</si>
  <si>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</si>
  <si>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</si>
  <si>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</si>
  <si>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</si>
  <si>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</si>
  <si>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</si>
  <si>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</si>
  <si>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</si>
  <si>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</si>
  <si>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</si>
  <si>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</si>
  <si>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</si>
  <si>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</si>
  <si>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</si>
  <si>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</si>
  <si>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</si>
  <si>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</si>
  <si>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</si>
  <si>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</si>
  <si>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</si>
  <si>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</si>
  <si>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</si>
  <si>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</si>
  <si>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</si>
  <si>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</si>
  <si>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</si>
  <si>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</si>
  <si>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</si>
  <si>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</si>
  <si>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</si>
  <si>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</si>
  <si>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</si>
  <si>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</si>
  <si>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</si>
  <si>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</si>
  <si>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</si>
  <si>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</si>
  <si>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</si>
  <si>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</si>
  <si>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</si>
  <si>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</si>
  <si>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</si>
  <si>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</si>
  <si>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</si>
  <si>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</si>
  <si>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</si>
  <si>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</si>
  <si>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</si>
  <si>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</si>
  <si>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</si>
  <si>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</si>
  <si>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</si>
  <si>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</si>
  <si>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</si>
  <si>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</si>
  <si>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</si>
  <si>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</si>
  <si>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</si>
  <si>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</si>
  <si>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</si>
  <si>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</si>
  <si>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</si>
  <si>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</si>
  <si>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</si>
  <si>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</si>
  <si>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</si>
  <si>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</si>
  <si>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</si>
  <si>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</si>
  <si>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</si>
  <si>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</si>
  <si>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</si>
  <si>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</si>
  <si>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</si>
  <si>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</si>
  <si>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</si>
  <si>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</si>
  <si>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</si>
  <si>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</si>
  <si>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</si>
  <si>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</si>
  <si>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</si>
  <si>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</si>
  <si>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</si>
  <si>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</si>
  <si>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</si>
  <si>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</si>
  <si>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</si>
  <si>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</si>
  <si>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</si>
  <si>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</si>
  <si>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</si>
  <si>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</si>
  <si>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</si>
  <si>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</si>
  <si>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</si>
  <si>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</si>
  <si>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</si>
  <si>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</si>
  <si>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</si>
  <si>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</si>
  <si>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</si>
  <si>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</si>
  <si>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</si>
  <si>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</si>
  <si>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</si>
  <si>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</si>
  <si>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</si>
  <si>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</si>
  <si>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</si>
  <si>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</si>
  <si>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</si>
  <si>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</si>
  <si>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</si>
  <si>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</si>
  <si>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</si>
  <si>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</si>
  <si>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</si>
  <si>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</si>
  <si>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</si>
  <si>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</si>
  <si>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</si>
  <si>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</si>
  <si>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</si>
  <si>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</si>
  <si>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</si>
  <si>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</si>
  <si>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</si>
  <si>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</si>
  <si>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</si>
  <si>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</si>
  <si>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</si>
  <si>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</si>
  <si>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</si>
  <si>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</si>
  <si>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</si>
  <si>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</si>
  <si>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</si>
  <si>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</si>
  <si>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</si>
  <si>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</si>
  <si>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</si>
  <si>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</si>
  <si>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</si>
  <si>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</si>
  <si>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</si>
  <si>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</si>
  <si>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</si>
  <si>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</si>
  <si>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</si>
  <si>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</si>
  <si>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</si>
  <si>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</si>
  <si>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</si>
  <si>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</si>
  <si>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</si>
  <si>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</si>
  <si>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</si>
  <si>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</si>
  <si>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</si>
  <si>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</si>
  <si>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</si>
  <si>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</si>
  <si>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</si>
  <si>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</si>
  <si>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</si>
  <si>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</si>
  <si>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</si>
  <si>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</si>
  <si>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</si>
  <si>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</si>
  <si>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</si>
  <si>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</si>
  <si>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</si>
  <si>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</si>
  <si>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</si>
  <si>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</si>
  <si>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</si>
  <si>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</si>
  <si>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</si>
  <si>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</si>
  <si>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</si>
  <si>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</si>
  <si>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</si>
  <si>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</si>
  <si>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</si>
  <si>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</si>
  <si>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</si>
  <si>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</si>
  <si>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</si>
  <si>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</si>
  <si>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</si>
  <si>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</si>
  <si>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</si>
  <si>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</si>
  <si>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</si>
  <si>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</si>
  <si>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</si>
  <si>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</si>
  <si>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</si>
  <si>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</si>
  <si>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</si>
  <si>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</si>
  <si>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</si>
  <si>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</si>
  <si>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</si>
  <si>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</si>
  <si>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</si>
  <si>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</si>
  <si>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</si>
  <si>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</si>
  <si>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</si>
  <si>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</si>
  <si>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</si>
  <si>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</si>
  <si>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</si>
  <si>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</si>
  <si>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</si>
  <si>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</si>
  <si>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</si>
  <si>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</si>
  <si>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</si>
  <si>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</si>
  <si>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</si>
  <si>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</si>
  <si>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</si>
  <si>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</si>
  <si>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</si>
  <si>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</si>
  <si>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</si>
  <si>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</si>
  <si>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</si>
  <si>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</si>
  <si>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</si>
  <si>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</si>
  <si>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</si>
  <si>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</si>
  <si>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</si>
  <si>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</si>
  <si>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</si>
  <si>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</si>
  <si>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</si>
  <si>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</si>
  <si>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</si>
  <si>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</si>
  <si>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</si>
  <si>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</si>
  <si>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</si>
  <si>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</si>
  <si>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</si>
  <si>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</si>
  <si>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</si>
  <si>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</si>
  <si>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</si>
  <si>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</si>
  <si>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</si>
  <si>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</si>
  <si>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</si>
  <si>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</si>
  <si>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</si>
  <si>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</si>
  <si>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</si>
  <si>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</si>
  <si>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</si>
  <si>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</si>
  <si>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</si>
  <si>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</si>
  <si>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</si>
  <si>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</si>
  <si>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</si>
  <si>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</si>
  <si>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</si>
  <si>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</si>
  <si>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</si>
  <si>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</si>
  <si>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</si>
  <si>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</si>
  <si>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</si>
  <si>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</si>
  <si>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</si>
  <si>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</si>
  <si>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</si>
  <si>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</si>
  <si>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</si>
  <si>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</si>
  <si>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</si>
  <si>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</si>
  <si>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</si>
  <si>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</si>
  <si>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</si>
  <si>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</si>
  <si>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</si>
  <si>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</si>
  <si>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</si>
  <si>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</si>
  <si>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</si>
  <si>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</si>
  <si>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</si>
  <si>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</si>
  <si>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</si>
  <si>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</si>
  <si>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</si>
  <si>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</si>
  <si>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</si>
  <si>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</si>
  <si>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</si>
  <si>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</si>
  <si>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</si>
  <si>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</si>
  <si>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</si>
  <si>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</si>
  <si>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</si>
  <si>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</si>
  <si>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</si>
  <si>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</si>
  <si>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</si>
  <si>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</si>
  <si>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</si>
  <si>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</si>
  <si>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</si>
  <si>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</si>
  <si>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</si>
  <si>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</si>
  <si>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</si>
  <si>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</si>
  <si>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</si>
  <si>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</si>
  <si>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</si>
  <si>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</si>
  <si>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</si>
  <si>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</si>
  <si>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</si>
  <si>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</si>
  <si>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</si>
  <si>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</si>
  <si>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</si>
  <si>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</si>
  <si>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</si>
  <si>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</si>
  <si>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</si>
  <si>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</si>
  <si>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</si>
  <si>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</si>
  <si>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</si>
  <si>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</si>
  <si>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</si>
  <si>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</si>
  <si>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</si>
  <si>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</si>
  <si>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</si>
  <si>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</si>
  <si>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</si>
  <si>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</si>
  <si>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</si>
  <si>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</si>
  <si>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</si>
  <si>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</si>
  <si>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</si>
  <si>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</si>
  <si>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</si>
  <si>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</si>
  <si>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</si>
  <si>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</si>
  <si>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</si>
  <si>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</si>
  <si>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</si>
  <si>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</si>
  <si>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</si>
  <si>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</si>
  <si>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</si>
  <si>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</si>
  <si>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</si>
  <si>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</si>
  <si>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</si>
  <si>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</si>
  <si>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</si>
  <si>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</si>
  <si>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</si>
  <si>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</si>
  <si>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</si>
  <si>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</si>
  <si>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</si>
  <si>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</si>
  <si>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</si>
  <si>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</si>
  <si>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</si>
  <si>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</si>
  <si>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</si>
  <si>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</si>
  <si>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</si>
  <si>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</si>
  <si>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</si>
  <si>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</si>
  <si>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</si>
  <si>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</si>
  <si>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</si>
  <si>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</si>
  <si>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</si>
  <si>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</si>
  <si>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</si>
  <si>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</si>
  <si>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</si>
  <si>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</si>
  <si>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</si>
  <si>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</si>
  <si>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</si>
  <si>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</si>
  <si>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</si>
  <si>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</si>
  <si>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</si>
  <si>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</si>
  <si>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</si>
  <si>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</si>
  <si>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</si>
  <si>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</si>
  <si>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</si>
  <si>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</si>
  <si>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</si>
  <si>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</si>
  <si>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</si>
  <si>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</si>
  <si>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</si>
  <si>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</si>
  <si>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</si>
  <si>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</si>
  <si>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</si>
  <si>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</si>
  <si>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</si>
  <si>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</si>
  <si>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</si>
  <si>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</si>
  <si>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</si>
  <si>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</si>
  <si>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</si>
  <si>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</si>
  <si>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</si>
  <si>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</si>
  <si>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</si>
  <si>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</si>
  <si>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</si>
  <si>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</si>
  <si>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</si>
  <si>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</si>
  <si>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</si>
  <si>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</si>
  <si>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</si>
  <si>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</si>
  <si>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</si>
  <si>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</si>
  <si>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</si>
  <si>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</si>
  <si>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</si>
  <si>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</si>
  <si>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</si>
  <si>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</si>
  <si>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</si>
  <si>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</si>
  <si>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</si>
  <si>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</si>
  <si>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</si>
  <si>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</si>
  <si>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</si>
  <si>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</si>
  <si>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</si>
  <si>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</si>
  <si>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</si>
  <si>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</si>
  <si>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</si>
  <si>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</si>
  <si>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</si>
  <si>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</si>
  <si>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</si>
  <si>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</si>
  <si>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</si>
  <si>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</si>
  <si>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</si>
  <si>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</si>
  <si>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</si>
  <si>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</si>
  <si>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</si>
  <si>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</si>
  <si>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</si>
  <si>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</si>
  <si>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</si>
  <si>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</si>
  <si>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</si>
  <si>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</si>
  <si>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</si>
  <si>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</si>
  <si>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</si>
  <si>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</si>
  <si>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</si>
  <si>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</si>
  <si>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</si>
  <si>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</si>
  <si>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</si>
  <si>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</si>
  <si>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</si>
  <si>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</si>
  <si>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</si>
  <si>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</si>
  <si>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</si>
  <si>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</si>
  <si>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</si>
  <si>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</si>
  <si>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</si>
  <si>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</si>
  <si>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</si>
  <si>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</si>
  <si>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</si>
  <si>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</si>
  <si>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</si>
  <si>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</si>
  <si>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</si>
  <si>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</si>
  <si>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</si>
  <si>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</si>
  <si>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</si>
  <si>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</si>
  <si>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</si>
  <si>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</si>
  <si>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</si>
  <si>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</si>
  <si>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</si>
  <si>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</si>
  <si>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</si>
  <si>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</si>
  <si>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</si>
  <si>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</si>
  <si>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</si>
  <si>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</si>
  <si>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</si>
  <si>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</si>
  <si>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</si>
  <si>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</si>
  <si>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</si>
  <si>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</si>
  <si>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</si>
  <si>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</si>
  <si>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</si>
  <si>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</si>
  <si>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</si>
  <si>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</si>
  <si>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</si>
  <si>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</si>
  <si>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</si>
  <si>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</si>
  <si>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</si>
  <si>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</si>
  <si>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</si>
  <si>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</si>
  <si>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</si>
  <si>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</si>
  <si>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</si>
  <si>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</si>
  <si>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</si>
  <si>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</si>
  <si>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</si>
  <si>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</si>
  <si>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</si>
  <si>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</si>
  <si>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</si>
  <si>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</si>
  <si>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</si>
  <si>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</si>
  <si>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</si>
  <si>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</si>
  <si>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</si>
  <si>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</si>
  <si>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</si>
  <si>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</si>
  <si>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</si>
  <si>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</si>
  <si>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</si>
  <si>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</si>
  <si>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</si>
  <si>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</si>
  <si>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</si>
  <si>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</si>
  <si>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</si>
  <si>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</si>
  <si>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</si>
  <si>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</si>
  <si>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</si>
  <si>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</si>
  <si>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</si>
  <si>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</si>
  <si>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</si>
  <si>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</si>
  <si>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</si>
  <si>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</si>
  <si>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</si>
  <si>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</si>
  <si>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</si>
  <si>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</si>
  <si>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</si>
  <si>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</si>
  <si>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</si>
  <si>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</si>
  <si>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</si>
  <si>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</si>
  <si>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</si>
  <si>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</si>
  <si>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</si>
  <si>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</si>
  <si>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</si>
  <si>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</si>
  <si>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</si>
  <si>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</si>
  <si>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</si>
  <si>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</si>
  <si>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</si>
  <si>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</si>
  <si>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</si>
  <si>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</si>
  <si>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</si>
  <si>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</si>
  <si>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</si>
  <si>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</si>
  <si>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</si>
  <si>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</si>
  <si>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</si>
  <si>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</si>
  <si>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</si>
  <si>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</si>
  <si>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</si>
  <si>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</si>
  <si>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</si>
  <si>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</si>
  <si>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</si>
  <si>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</si>
  <si>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</si>
  <si>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</si>
  <si>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</si>
  <si>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</si>
  <si>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</si>
  <si>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</si>
  <si>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</si>
  <si>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</si>
  <si>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</si>
  <si>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</si>
  <si>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</si>
  <si>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</si>
  <si>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</si>
  <si>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</si>
  <si>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</si>
  <si>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</si>
  <si>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</si>
  <si>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</si>
  <si>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</si>
  <si>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</si>
  <si>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</si>
  <si>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</si>
  <si>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</si>
  <si>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</si>
  <si>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</si>
  <si>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</si>
  <si>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</si>
  <si>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</si>
  <si>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</si>
  <si>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</si>
  <si>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</si>
  <si>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</si>
  <si>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</si>
  <si>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</si>
  <si>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</si>
  <si>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</si>
  <si>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</si>
  <si>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</si>
  <si>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</si>
  <si>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</si>
  <si>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</si>
  <si>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</si>
  <si>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</si>
  <si>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</si>
  <si>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</si>
  <si>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</si>
  <si>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</si>
  <si>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</si>
  <si>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</si>
  <si>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</si>
  <si>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</si>
  <si>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</si>
  <si>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</si>
  <si>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</si>
  <si>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</si>
  <si>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</si>
  <si>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</si>
  <si>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</si>
  <si>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</si>
  <si>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</si>
  <si>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</si>
  <si>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</si>
  <si>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</si>
  <si>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</si>
  <si>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</si>
  <si>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</si>
  <si>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</si>
  <si>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</si>
  <si>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</si>
  <si>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</si>
  <si>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</si>
  <si>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</si>
  <si>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</si>
  <si>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</si>
  <si>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</si>
  <si>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</si>
  <si>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</si>
  <si>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</si>
  <si>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</si>
  <si>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</si>
  <si>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</si>
  <si>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</si>
  <si>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</si>
  <si>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</si>
  <si>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</si>
  <si>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</si>
  <si>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</si>
  <si>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</si>
  <si>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</si>
  <si>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</si>
  <si>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</si>
  <si>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</si>
  <si>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</si>
  <si>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</si>
  <si>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</si>
  <si>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</si>
  <si>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</si>
  <si>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</si>
  <si>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</si>
  <si>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</si>
  <si>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</si>
  <si>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</si>
  <si>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</si>
  <si>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</si>
  <si>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</si>
  <si>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</si>
  <si>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</si>
  <si>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</si>
  <si>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</si>
  <si>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</si>
  <si>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</si>
  <si>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</si>
  <si>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</si>
  <si>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</si>
  <si>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</si>
  <si>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</si>
  <si>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</si>
  <si>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</si>
  <si>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</si>
  <si>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</si>
  <si>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</si>
  <si>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</si>
  <si>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</si>
  <si>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</si>
  <si>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</si>
  <si>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</si>
  <si>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</si>
  <si>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</si>
  <si>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</si>
  <si>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</si>
  <si>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</si>
  <si>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</si>
  <si>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</si>
  <si>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</si>
  <si>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</si>
  <si>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</si>
  <si>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</si>
  <si>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</si>
  <si>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</si>
  <si>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</si>
  <si>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</si>
  <si>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</si>
  <si>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</si>
  <si>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</si>
  <si>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</si>
  <si>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</si>
  <si>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</si>
  <si>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</si>
  <si>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</si>
  <si>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</si>
  <si>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</si>
  <si>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</si>
  <si>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</si>
  <si>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</si>
  <si>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</si>
  <si>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</si>
  <si>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</si>
  <si>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</si>
  <si>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</si>
  <si>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</si>
  <si>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</si>
  <si>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</si>
  <si>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</si>
  <si>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</si>
  <si>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</si>
  <si>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</si>
  <si>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</si>
  <si>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</si>
  <si>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</si>
  <si>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</si>
  <si>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</si>
  <si>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</si>
  <si>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</si>
  <si>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</si>
  <si>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</si>
  <si>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</si>
  <si>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</si>
  <si>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</si>
  <si>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</si>
  <si>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</si>
  <si>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</si>
  <si>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</si>
  <si>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</si>
  <si>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</si>
  <si>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</si>
  <si>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</si>
  <si>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</si>
  <si>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</si>
  <si>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</si>
  <si>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</si>
  <si>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</si>
  <si>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</si>
  <si>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</si>
  <si>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</si>
  <si>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</si>
  <si>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</si>
  <si>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</si>
  <si>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</si>
  <si>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</si>
  <si>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</si>
  <si>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</si>
  <si>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</si>
  <si>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</si>
  <si>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</si>
  <si>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</si>
  <si>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</si>
  <si>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</si>
  <si>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</si>
  <si>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</si>
  <si>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</si>
  <si>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</si>
  <si>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</si>
  <si>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</si>
  <si>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</si>
  <si>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</si>
  <si>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</si>
  <si>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</si>
  <si>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</si>
  <si>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</si>
  <si>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</si>
  <si>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</si>
  <si>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</si>
  <si>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</si>
  <si>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</si>
  <si>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</si>
  <si>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</si>
  <si>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</si>
  <si>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</si>
  <si>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</si>
  <si>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</si>
  <si>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</si>
  <si>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</si>
  <si>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</si>
  <si>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</si>
  <si>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</si>
  <si>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</si>
  <si>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</si>
  <si>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</si>
  <si>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</si>
  <si>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</si>
  <si>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</si>
  <si>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</si>
  <si>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</si>
  <si>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</si>
  <si>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</si>
  <si>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</si>
  <si>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</si>
  <si>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</si>
  <si>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</si>
  <si>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</si>
  <si>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</si>
  <si>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</si>
  <si>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</si>
  <si>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</si>
  <si>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</si>
  <si>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</si>
  <si>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</si>
  <si>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</si>
  <si>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</si>
  <si>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</si>
  <si>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</si>
  <si>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</si>
  <si>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</si>
  <si>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</si>
  <si>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</si>
  <si>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</si>
  <si>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</si>
  <si>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</si>
  <si>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</si>
  <si>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</si>
  <si>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</si>
  <si>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</si>
  <si>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</si>
  <si>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</si>
  <si>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</si>
  <si>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</si>
  <si>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</si>
  <si>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</si>
  <si>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</si>
  <si>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</si>
  <si>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</si>
  <si>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</si>
  <si>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</si>
  <si>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</si>
  <si>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</si>
  <si>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</si>
  <si>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</si>
  <si>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</si>
  <si>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</si>
  <si>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</si>
  <si>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</si>
  <si>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</si>
  <si>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</si>
  <si>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</si>
  <si>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</si>
  <si>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</si>
  <si>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</si>
  <si>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</si>
  <si>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</si>
  <si>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</si>
  <si>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</si>
  <si>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</si>
  <si>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</si>
  <si>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</si>
  <si>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</si>
  <si>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</si>
  <si>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</si>
  <si>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</si>
  <si>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</si>
  <si>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</si>
  <si>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</si>
  <si>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</si>
  <si>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</si>
  <si>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</si>
  <si>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</si>
  <si>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</si>
  <si>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</si>
  <si>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</si>
  <si>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</si>
  <si>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</si>
  <si>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</si>
  <si>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</si>
  <si>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</si>
  <si>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</si>
  <si>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</si>
  <si>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</si>
  <si>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</si>
  <si>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</si>
  <si>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</si>
  <si>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</si>
  <si>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</si>
  <si>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</si>
  <si>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</si>
  <si>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</si>
  <si>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</si>
  <si>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</si>
  <si>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</si>
  <si>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</si>
  <si>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</si>
  <si>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</si>
  <si>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</si>
  <si>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</si>
  <si>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</si>
  <si>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</si>
  <si>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</si>
  <si>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</si>
  <si>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</si>
  <si>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</si>
  <si>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</si>
  <si>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</si>
  <si>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</si>
  <si>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</si>
  <si>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</si>
  <si>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</si>
  <si>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</si>
  <si>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</si>
  <si>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</si>
  <si>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</si>
  <si>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</si>
  <si>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</si>
  <si>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</si>
  <si>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</si>
  <si>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</si>
  <si>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</si>
  <si>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</si>
  <si>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</si>
  <si>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</si>
  <si>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</si>
  <si>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</si>
  <si>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</si>
  <si>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</si>
  <si>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</si>
  <si>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</si>
  <si>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</si>
  <si>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</si>
  <si>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</si>
  <si>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</si>
  <si>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</si>
  <si>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</si>
  <si>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</si>
  <si>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</si>
  <si>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</si>
  <si>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</si>
  <si>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</si>
  <si>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</si>
  <si>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</si>
  <si>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</si>
  <si>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</si>
  <si>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</si>
  <si>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</si>
  <si>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</si>
  <si>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</si>
  <si>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</si>
  <si>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</si>
  <si>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</si>
  <si>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</si>
  <si>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</si>
  <si>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</si>
  <si>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</si>
  <si>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</si>
  <si>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</si>
  <si>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</si>
  <si>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</si>
  <si>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</si>
  <si>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</si>
  <si>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</si>
  <si>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</si>
  <si>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</si>
  <si>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</si>
  <si>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</si>
  <si>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</si>
  <si>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</si>
  <si>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</si>
  <si>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</si>
  <si>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</si>
  <si>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</si>
  <si>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</si>
  <si>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</si>
  <si>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</si>
  <si>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</si>
  <si>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</si>
  <si>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</si>
  <si>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</si>
  <si>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</si>
  <si>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</si>
  <si>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</si>
  <si>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</si>
  <si>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</si>
  <si>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</si>
  <si>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</si>
  <si>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</si>
  <si>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</si>
  <si>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</si>
  <si>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</si>
  <si>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</si>
  <si>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</si>
  <si>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</si>
  <si>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</si>
  <si>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</si>
  <si>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</si>
  <si>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</si>
  <si>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</si>
  <si>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</si>
  <si>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</si>
  <si>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</si>
  <si>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</si>
  <si>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</si>
  <si>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</si>
  <si>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</si>
  <si>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</si>
  <si>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</si>
  <si>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</si>
  <si>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</si>
  <si>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</si>
  <si>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</si>
  <si>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</si>
  <si>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</si>
  <si>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</si>
  <si>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</si>
  <si>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</si>
  <si>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</si>
  <si>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</si>
  <si>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</si>
  <si>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</si>
  <si>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</si>
  <si>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</si>
  <si>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</si>
  <si>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</si>
  <si>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</si>
  <si>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</si>
  <si>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</si>
  <si>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</si>
  <si>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</si>
  <si>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</si>
  <si>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</si>
  <si>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</si>
  <si>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</si>
  <si>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</si>
  <si>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</si>
  <si>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</si>
  <si>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</si>
  <si>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</si>
  <si>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</si>
  <si>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</si>
  <si>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</si>
  <si>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</si>
  <si>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</si>
  <si>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</si>
  <si>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</si>
  <si>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</si>
  <si>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</si>
  <si>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</si>
  <si>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</si>
  <si>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</si>
  <si>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</si>
  <si>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</si>
  <si>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</si>
  <si>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</si>
  <si>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</si>
  <si>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</si>
  <si>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</si>
  <si>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</si>
  <si>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</si>
  <si>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</si>
  <si>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</si>
  <si>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</si>
  <si>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</si>
  <si>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</si>
  <si>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</si>
  <si>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</si>
  <si>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</si>
  <si>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</si>
  <si>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</si>
  <si>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</si>
  <si>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</si>
  <si>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</si>
  <si>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</si>
  <si>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</si>
  <si>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</si>
  <si>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</si>
  <si>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</si>
  <si>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</si>
  <si>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</si>
  <si>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</si>
  <si>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</si>
  <si>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</si>
  <si>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</si>
  <si>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</si>
  <si>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</si>
  <si>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</si>
  <si>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</si>
  <si>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</si>
  <si>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</si>
  <si>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</si>
  <si>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</si>
  <si>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</si>
  <si>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</si>
  <si>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</si>
  <si>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</si>
  <si>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</si>
  <si>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</si>
  <si>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</si>
  <si>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</si>
  <si>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</si>
  <si>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</si>
  <si>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</si>
  <si>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</si>
  <si>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</si>
  <si>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</si>
  <si>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</si>
  <si>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</si>
  <si>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</si>
  <si>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</si>
  <si>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</si>
  <si>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</si>
  <si>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</si>
  <si>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</si>
  <si>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</si>
  <si>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</si>
  <si>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</si>
  <si>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</si>
  <si>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</si>
  <si>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</si>
  <si>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</si>
  <si>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</si>
  <si>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</si>
  <si>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</si>
  <si>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</si>
  <si>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</si>
  <si>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</si>
  <si>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</si>
  <si>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</si>
  <si>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</si>
  <si>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</si>
  <si>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</si>
  <si>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</si>
  <si>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</si>
  <si>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</si>
  <si>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</si>
  <si>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</si>
  <si>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</si>
  <si>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</si>
  <si>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</si>
  <si>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</si>
  <si>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</si>
  <si>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</si>
  <si>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</si>
  <si>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</si>
  <si>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</si>
  <si>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</si>
  <si>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</si>
  <si>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</si>
  <si>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</si>
  <si>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</si>
  <si>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</si>
  <si>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</si>
  <si>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</si>
  <si>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</si>
  <si>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</si>
  <si>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</si>
  <si>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</si>
  <si>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</si>
  <si>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</si>
  <si>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</si>
  <si>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</si>
  <si>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</si>
  <si>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</si>
  <si>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</si>
  <si>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</si>
  <si>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</si>
  <si>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</si>
  <si>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</si>
  <si>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</si>
  <si>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</si>
  <si>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</si>
  <si>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</si>
  <si>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</si>
  <si>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</si>
  <si>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</si>
  <si>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</si>
  <si>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</si>
  <si>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</si>
  <si>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</si>
  <si>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</si>
  <si>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</si>
  <si>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</si>
  <si>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</si>
  <si>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</si>
  <si>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</si>
  <si>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</si>
  <si>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</si>
  <si>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</si>
  <si>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</si>
  <si>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</si>
  <si>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</si>
  <si>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</si>
  <si>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</si>
  <si>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</si>
  <si>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</si>
  <si>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</si>
  <si>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</si>
  <si>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</si>
  <si>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</si>
  <si>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</si>
  <si>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</si>
  <si>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</si>
  <si>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</si>
  <si>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</si>
  <si>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</si>
  <si>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</si>
  <si>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</si>
  <si>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</si>
  <si>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</si>
  <si>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</si>
  <si>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</si>
  <si>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</si>
  <si>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</si>
  <si>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</si>
  <si>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</si>
  <si>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</si>
  <si>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</si>
  <si>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</si>
  <si>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</si>
  <si>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</si>
  <si>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</si>
  <si>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</si>
  <si>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</si>
  <si>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</si>
  <si>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</si>
  <si>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</si>
  <si>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</si>
  <si>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</si>
  <si>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</si>
  <si>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</si>
  <si>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</si>
  <si>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</si>
  <si>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</si>
  <si>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</si>
  <si>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</si>
  <si>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</si>
  <si>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</si>
  <si>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</si>
  <si>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</si>
  <si>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</si>
  <si>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</si>
  <si>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</si>
  <si>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</si>
  <si>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</si>
  <si>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</si>
  <si>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</si>
  <si>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</si>
  <si>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</si>
  <si>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</si>
  <si>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</si>
  <si>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</si>
  <si>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</si>
  <si>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</si>
  <si>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</si>
  <si>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</si>
  <si>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</si>
  <si>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</si>
  <si>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</si>
  <si>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</si>
  <si>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</si>
  <si>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</si>
  <si>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</si>
  <si>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</si>
  <si>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</si>
  <si>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</si>
  <si>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</si>
  <si>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</si>
  <si>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</si>
  <si>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</si>
  <si>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</si>
  <si>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</si>
  <si>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</si>
  <si>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</si>
  <si>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</si>
  <si>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</si>
  <si>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</si>
  <si>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</si>
  <si>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</si>
  <si>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</si>
  <si>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</si>
  <si>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</si>
  <si>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</si>
  <si>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</si>
  <si>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</si>
  <si>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</si>
  <si>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</si>
  <si>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</si>
  <si>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</si>
  <si>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</si>
  <si>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</si>
  <si>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</si>
  <si>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</si>
  <si>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</si>
  <si>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</si>
  <si>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</si>
  <si>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</si>
  <si>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</si>
  <si>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</si>
  <si>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</si>
  <si>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</si>
  <si>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</si>
  <si>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</si>
  <si>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</si>
  <si>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</si>
  <si>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</si>
  <si>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</si>
  <si>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</si>
  <si>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</si>
  <si>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</si>
  <si>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</si>
  <si>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</si>
  <si>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</si>
  <si>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</si>
  <si>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</si>
  <si>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</si>
  <si>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</si>
  <si>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</si>
  <si>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</si>
  <si>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</si>
  <si>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</si>
  <si>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</si>
  <si>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</si>
  <si>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</si>
  <si>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</si>
  <si>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</si>
  <si>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</si>
  <si>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</si>
  <si>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</si>
  <si>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</si>
  <si>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</si>
  <si>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</si>
  <si>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</si>
  <si>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</si>
  <si>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</si>
  <si>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</si>
  <si>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</si>
  <si>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</si>
  <si>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</si>
  <si>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</si>
  <si>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</si>
  <si>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</si>
  <si>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</si>
  <si>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</si>
  <si>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</si>
  <si>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</si>
  <si>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</si>
  <si>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</si>
  <si>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</si>
  <si>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</si>
  <si>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</si>
  <si>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</si>
  <si>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</si>
  <si>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</si>
  <si>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</si>
  <si>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</si>
  <si>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</si>
  <si>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</si>
  <si>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</si>
  <si>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</si>
  <si>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</si>
  <si>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</si>
  <si>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</si>
  <si>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</si>
  <si>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</si>
  <si>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</si>
  <si>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</si>
  <si>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</si>
  <si>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</si>
  <si>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</si>
  <si>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</si>
  <si>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</si>
  <si>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</si>
  <si>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</si>
  <si>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</si>
  <si>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</si>
  <si>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</si>
  <si>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</si>
  <si>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</si>
  <si>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</si>
  <si>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</si>
  <si>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</si>
  <si>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</si>
  <si>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</si>
  <si>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</si>
  <si>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</si>
  <si>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</si>
  <si>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</si>
  <si>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</si>
  <si>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</si>
  <si>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</si>
  <si>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</si>
  <si>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</si>
  <si>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</si>
  <si>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</si>
  <si>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</si>
  <si>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</si>
  <si>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</si>
  <si>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</si>
  <si>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</si>
  <si>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</si>
  <si>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</si>
  <si>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</si>
  <si>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</si>
  <si>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</si>
  <si>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</si>
  <si>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</si>
  <si>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</si>
  <si>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</si>
  <si>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</si>
  <si>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</si>
  <si>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</si>
  <si>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</si>
  <si>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</si>
  <si>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</si>
  <si>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</si>
  <si>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</si>
  <si>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</si>
  <si>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</si>
  <si>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</si>
  <si>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</si>
  <si>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</si>
  <si>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</si>
  <si>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</si>
  <si>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</si>
  <si>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</si>
  <si>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</si>
  <si>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</si>
  <si>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</si>
  <si>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</si>
  <si>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</si>
  <si>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</si>
  <si>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</si>
  <si>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</si>
  <si>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</si>
  <si>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</si>
  <si>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</si>
  <si>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</si>
  <si>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</si>
  <si>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</si>
  <si>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</si>
  <si>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</si>
  <si>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</si>
  <si>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</si>
  <si>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</si>
  <si>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</si>
  <si>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</si>
  <si>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</si>
  <si>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</si>
  <si>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</si>
  <si>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</si>
  <si>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</si>
  <si>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</si>
  <si>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</si>
  <si>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</si>
  <si>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</si>
  <si>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</si>
  <si>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</si>
  <si>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</si>
  <si>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</si>
  <si>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</si>
  <si>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</si>
  <si>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</si>
  <si>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</si>
  <si>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</si>
  <si>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</si>
  <si>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</si>
  <si>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</si>
  <si>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</si>
  <si>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</si>
  <si>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</si>
  <si>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</si>
  <si>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</si>
  <si>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</si>
  <si>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</si>
  <si>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</si>
  <si>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</si>
  <si>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</si>
  <si>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</si>
  <si>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</si>
  <si>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</si>
  <si>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</si>
  <si>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</si>
  <si>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</si>
  <si>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</si>
  <si>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d - Baláž peter</t>
  </si>
  <si>
    <t>Tréningový pobyt Wroclav Poľsko 19.-27.10.2025 - 1 športovec a tréner</t>
  </si>
  <si>
    <t>I2512046</t>
  </si>
  <si>
    <t>stravné 2 osoby 9 dní</t>
  </si>
  <si>
    <t>vedúci výpravy Ferdinand Dycha</t>
  </si>
  <si>
    <t>177828/V/HA073</t>
  </si>
  <si>
    <t>ubytovanie 1 osoba 8 nocí</t>
  </si>
  <si>
    <t>PL5260250469</t>
  </si>
  <si>
    <t>Essendi Poland S.A.</t>
  </si>
  <si>
    <t>Majstrovstvá Sveta, Káhira Egypt, puškové a pištoľové disciplíny 6.-18.11.2025, športovec a tréner</t>
  </si>
  <si>
    <t>1DF250286</t>
  </si>
  <si>
    <t>letenky a poistenie storna 2 osoby, preprava zbrane 1 osoba Viedeň-Káhira a späť 6.-11.11.2025</t>
  </si>
  <si>
    <t>GO travel Slovakia s.r.o.</t>
  </si>
  <si>
    <t>letenky a poistenie storna 2 osoby, preprava zbrane 1 osoba Viedeň-Káhira a späť 6.-11.11.2025-vrátenie mylnej platby</t>
  </si>
  <si>
    <t>1DF250352</t>
  </si>
  <si>
    <t>31.10.2025</t>
  </si>
  <si>
    <t>30.12.2025</t>
  </si>
  <si>
    <t>ubytovanie 2 osoby 5 nocí (športovec a tréner), štartovné 1 športovec 2 štarty, účastnícky poplatok tréner a licencie na 2 zbrane</t>
  </si>
  <si>
    <t>Internation sport shooting federation</t>
  </si>
  <si>
    <t>I2510050</t>
  </si>
  <si>
    <t>poistenie 1 športovec 6 dní</t>
  </si>
  <si>
    <t>00151700</t>
  </si>
  <si>
    <t>ALLIANZ- Slovenská poisťovňa, a.s.</t>
  </si>
  <si>
    <t>I2510049</t>
  </si>
  <si>
    <t>poistenie 1 tréner 6 dní</t>
  </si>
  <si>
    <t>1PV2500331</t>
  </si>
  <si>
    <t>stravné 2 osoby 6 dní</t>
  </si>
  <si>
    <t>vedúci výpravy Peter Buberník</t>
  </si>
  <si>
    <t>USDPV006</t>
  </si>
  <si>
    <t>0640474135</t>
  </si>
  <si>
    <t>6.11.2025</t>
  </si>
  <si>
    <t>víza Egypt 1 športovec</t>
  </si>
  <si>
    <t>EGYPT</t>
  </si>
  <si>
    <t>0640474157</t>
  </si>
  <si>
    <t>víza Egypt 1 tréner</t>
  </si>
  <si>
    <t>Christmas Cup Osijek Chorvátsko 19.-21.12.2025 - 1 športovec a tréner</t>
  </si>
  <si>
    <t>I2512036</t>
  </si>
  <si>
    <t>poistenie 1 športovec 3 dni</t>
  </si>
  <si>
    <t>I2512104</t>
  </si>
  <si>
    <t>2963/03/1</t>
  </si>
  <si>
    <t>ubytovanie 1 osoba 2 noci</t>
  </si>
  <si>
    <t>HR33919062885</t>
  </si>
  <si>
    <t>U.D. ORION, VL. IVAN LETICA</t>
  </si>
  <si>
    <t>2962/03/1</t>
  </si>
  <si>
    <t>stravné 2 osoby 3 dni</t>
  </si>
  <si>
    <t>štartovné 1 športovec 2 štarty</t>
  </si>
  <si>
    <t>GRADANSKO STRELJAČKO DRUŠTVO OSIJEK 1784</t>
  </si>
  <si>
    <t>Grand Prix Ruše Slovinsko 14.-19.1.2026 - 1 športovec a tréner</t>
  </si>
  <si>
    <t>1ZDFA35</t>
  </si>
  <si>
    <t>PR-00247</t>
  </si>
  <si>
    <t>SI84614919</t>
  </si>
  <si>
    <t>STRELSKO DRUŠTVO I. POHORSKI BATALJON RUŠE</t>
  </si>
  <si>
    <t>I2512102</t>
  </si>
  <si>
    <t>ubytovanie 1 osoba 2 noci a parkovné na hoteli 2 noci</t>
  </si>
  <si>
    <t>SI59061707</t>
  </si>
  <si>
    <t>B&amp;B HOTELS Ljubljana d.o.o.</t>
  </si>
  <si>
    <t>HN Cup Mníchov Nemecko 20.-25.1.2026 - 1 športovec</t>
  </si>
  <si>
    <t>1DF250445</t>
  </si>
  <si>
    <t>štartovné 1 športovec</t>
  </si>
  <si>
    <t>DE-129514004</t>
  </si>
  <si>
    <r>
      <t>Bayerischer Sportsch</t>
    </r>
    <r>
      <rPr>
        <sz val="8"/>
        <rFont val="Arial"/>
        <family val="2"/>
        <charset val="238"/>
      </rPr>
      <t>ützenbund e.V.</t>
    </r>
  </si>
  <si>
    <t>I2512103</t>
  </si>
  <si>
    <t>GADI122145</t>
  </si>
  <si>
    <t>ubytovanie s raňajkami 1 osoba 3 noci</t>
  </si>
  <si>
    <t>DE 297308020</t>
  </si>
  <si>
    <t>Premier Inn GmbH</t>
  </si>
  <si>
    <t>GADI122146</t>
  </si>
  <si>
    <t>ME Jerevan Armensko 27.2.-5.3.2025, 1 športovec a tréner</t>
  </si>
  <si>
    <t>1DF250458</t>
  </si>
  <si>
    <t>16.12.2025</t>
  </si>
  <si>
    <t>letenka a poistenie storna pre 2 osoby Viedeň-Jerevan a späť 26.2..-2.3.2026</t>
  </si>
  <si>
    <t>1DF250476</t>
  </si>
  <si>
    <t>2025/101</t>
  </si>
  <si>
    <t>štartovné 1 športovec a účastnícky poplatok tréner vrátane bankových poplatkov</t>
  </si>
  <si>
    <t>Armenian Shooting Federation</t>
  </si>
  <si>
    <t>1DF250477</t>
  </si>
  <si>
    <t>WV 16/12-001</t>
  </si>
  <si>
    <t>ubytovanie 2 osoby 4 noci</t>
  </si>
  <si>
    <t>01366925</t>
  </si>
  <si>
    <t>WELCOME VOYAGE LLC</t>
  </si>
  <si>
    <t>1DF250435</t>
  </si>
  <si>
    <t>materiálovo technické zabezpečenie - pažba na vzduchovú pištoľ Rink 2ks</t>
  </si>
  <si>
    <t>Miroslav Jahvodka</t>
  </si>
  <si>
    <t>materiálovo technické zabezpečenie - E spúšťový mechaniznus</t>
  </si>
  <si>
    <t>1DF250436</t>
  </si>
  <si>
    <t>163/2025</t>
  </si>
  <si>
    <t>materiálovo technické zabezpečenie - sada závaží</t>
  </si>
  <si>
    <t>materiálovo technické zabezpečenie - muška 5ks</t>
  </si>
  <si>
    <t>materiálovo technické zabezpečenie - kompenzátor</t>
  </si>
  <si>
    <t>materiálovo technické zabezpečenie - spúšť sensive II MEC</t>
  </si>
  <si>
    <t>materiálovo technické zabezpečenie - sada tesnení 2ks</t>
  </si>
  <si>
    <t>materiálovo technické zabezpečenie - tmel na pažbu 2ks</t>
  </si>
  <si>
    <t>I2512077</t>
  </si>
  <si>
    <t>materiálovo technické zabezpečenie - masážny valec vrátane dopravy</t>
  </si>
  <si>
    <t>Alza.sk s.r.o.</t>
  </si>
  <si>
    <t>materiálovo technické zabezpečenie - športový ruksak</t>
  </si>
  <si>
    <t>ALPINE PRO STORES s.r.o.</t>
  </si>
  <si>
    <t>I2512076</t>
  </si>
  <si>
    <t>materiálovo technické zabezpečenie - športová mikina a tepláky vrátane dopravy</t>
  </si>
  <si>
    <t>CZ29213291</t>
  </si>
  <si>
    <t>Topforsport s.r.o.</t>
  </si>
  <si>
    <t>I2512075</t>
  </si>
  <si>
    <t>ES12524294</t>
  </si>
  <si>
    <t>materiálovo technické zabezpečenie - športová softshellová bunda a nohavice</t>
  </si>
  <si>
    <t>NORTHFINDER a.s.</t>
  </si>
  <si>
    <t>1DF250513</t>
  </si>
  <si>
    <t>169/2025</t>
  </si>
  <si>
    <t>29.12.2025</t>
  </si>
  <si>
    <t>materiálovo technické zabezpečenie - spotrebný strelecký materiál - strelecký trenažér Scatt</t>
  </si>
  <si>
    <t>1DF250515</t>
  </si>
  <si>
    <t>166/2025</t>
  </si>
  <si>
    <t>materiálovo technické zabezpečenie - spotrebný strelecký materiál - kartuša Morini</t>
  </si>
  <si>
    <t>I2512097</t>
  </si>
  <si>
    <t>materiálovo technické zabezpečenie - spotreba streliva ELEY Match .22LR, 5000ks na streleckú prípravu športovca za obdobie november-december 2025</t>
  </si>
  <si>
    <t>35735473</t>
  </si>
  <si>
    <t>ERIK JV s.r.o.</t>
  </si>
  <si>
    <t>materiálovo technické zabezpečenie - spotreba streliva ELEY Team .22LR, 1600ks na streleckú prípravu športovca za obdobie november-december 2025</t>
  </si>
  <si>
    <t>1DF250520</t>
  </si>
  <si>
    <t>177/2025</t>
  </si>
  <si>
    <t>materiálovo technické zabezpečenie - spotrebný strelecký materiál - software a licencia k elektronickému terču Sius Ascor</t>
  </si>
  <si>
    <t>1DF250519</t>
  </si>
  <si>
    <t>175/2025</t>
  </si>
  <si>
    <t>materiálovo technické zabezpečenie - spotrebný strelecký materiál - notebook MSI k terčom</t>
  </si>
  <si>
    <t>d - Barteková Danka</t>
  </si>
  <si>
    <t xml:space="preserve">GP AMIR Doha QATAR 13.2.-21.2.2025, 1 športovkyňa </t>
  </si>
  <si>
    <t>1DF250040</t>
  </si>
  <si>
    <t>7.5.2025</t>
  </si>
  <si>
    <t>transfer Zvončín - BA - letiskko Viedeň 11.2. - Viedeň - BA - Zvončín 17.2.2025</t>
  </si>
  <si>
    <t>Matúš Kulich</t>
  </si>
  <si>
    <t>I2510030</t>
  </si>
  <si>
    <t>stravné 1 osoba 7 dní</t>
  </si>
  <si>
    <t>Danka Hrbeková</t>
  </si>
  <si>
    <t>AGP25-0160</t>
  </si>
  <si>
    <t>spotreba streliva 1 športovec 23 krabičiek a tréningové položky 1 športovec 12 položiek</t>
  </si>
  <si>
    <t>Qatar Shooting&amp;Archery Association</t>
  </si>
  <si>
    <t>157 4009769388 0</t>
  </si>
  <si>
    <t>letiskové poplatky za zbraň letisko Qatar 1 športovec</t>
  </si>
  <si>
    <t>Qatar Airways</t>
  </si>
  <si>
    <t>3A71W1WKTB0</t>
  </si>
  <si>
    <t>taxi z letiska na hotel 1 osoba</t>
  </si>
  <si>
    <t>mowasalat</t>
  </si>
  <si>
    <t>12-02-2025/3</t>
  </si>
  <si>
    <t>taxi z hotela na strelnicu 1 osoba</t>
  </si>
  <si>
    <t>Uber</t>
  </si>
  <si>
    <t>12-02-2025/4</t>
  </si>
  <si>
    <t>taxi zo strelnice na hotel 1 osoba</t>
  </si>
  <si>
    <t>13-02-2025/2</t>
  </si>
  <si>
    <t>16-02-2025/2</t>
  </si>
  <si>
    <t>Hellenic Grand Prix Malakasa Grécko 20.-26.5.2025, 5 športovcov a tréner</t>
  </si>
  <si>
    <t>1DF250104</t>
  </si>
  <si>
    <t>28.4.2025</t>
  </si>
  <si>
    <t xml:space="preserve">letenka športovkyňa č. 4 a tréner Viedeň- ATHENY a späť 22.-26.5.2025 vrátane poistenia storno letenky </t>
  </si>
  <si>
    <t>GO travel Slovakia, s.r.o.</t>
  </si>
  <si>
    <t>I2505018</t>
  </si>
  <si>
    <t>19.5.2025</t>
  </si>
  <si>
    <t>poistenie tréner  na 5dní</t>
  </si>
  <si>
    <t>I2505019</t>
  </si>
  <si>
    <t>poistenie športovkyňa  na 5dní</t>
  </si>
  <si>
    <t>1ZDFA11</t>
  </si>
  <si>
    <t>13.5.2025</t>
  </si>
  <si>
    <t>ubytovanie tréner 4 noci zúčtovacia FA č. 1DF250248</t>
  </si>
  <si>
    <t>THA2108132024</t>
  </si>
  <si>
    <t>ANASTAZIA LUXURY SUITES AND ROOMS</t>
  </si>
  <si>
    <t>ubytovanie miestny poplatok tréner 4 noci zúčtovacia FA č. 1DF250249</t>
  </si>
  <si>
    <t>1ZDFA13</t>
  </si>
  <si>
    <t>ubytovanie športovkyňa 4 noci zúčtovacia FA č. 1DF250246</t>
  </si>
  <si>
    <t>ubytovanie miestny poplatok športovkyňa 4 noci zúčtovacia FA č. 1DF250247</t>
  </si>
  <si>
    <t>1DF250136</t>
  </si>
  <si>
    <t>30.5.2025</t>
  </si>
  <si>
    <t>transfer na letisko Viedeň-strelnica a späť  22.-26.5.2025 športovec a tréner</t>
  </si>
  <si>
    <t>1PV2500174</t>
  </si>
  <si>
    <t>stravné 2 osoby 5 dní</t>
  </si>
  <si>
    <t>vedúci výpravy Štefan Zemko</t>
  </si>
  <si>
    <t>5229</t>
  </si>
  <si>
    <t>štartovné 1 športovec, 3 tréningové položky, strelivo 4 krabičky</t>
  </si>
  <si>
    <t>Psachna Shooting Club</t>
  </si>
  <si>
    <t>94719</t>
  </si>
  <si>
    <t>požičanie auta na 4 dni</t>
  </si>
  <si>
    <t>094010226</t>
  </si>
  <si>
    <t>enterprise rent-a-car</t>
  </si>
  <si>
    <t>0749940</t>
  </si>
  <si>
    <t>PHM požičané auto na 4 dni</t>
  </si>
  <si>
    <t>KAΛYΨΩ K.E.A.</t>
  </si>
  <si>
    <t>9263306</t>
  </si>
  <si>
    <t>diaľničné poplatky požičané auto za cestu z letiska na hotel</t>
  </si>
  <si>
    <t>NEA ATTIKH OΔOΣ</t>
  </si>
  <si>
    <t>112A075000147743</t>
  </si>
  <si>
    <t>diaľničné poplatky požičané auto za cestu z hotela na strelnicu</t>
  </si>
  <si>
    <t>NEA OΔOΣ A.E.</t>
  </si>
  <si>
    <t>111L025000134609</t>
  </si>
  <si>
    <t>diaľničné poplatky požičané auto za cestu zo strelnice na hotel</t>
  </si>
  <si>
    <t>111L075000157813</t>
  </si>
  <si>
    <t>112A105000066139</t>
  </si>
  <si>
    <t>111L095000153112</t>
  </si>
  <si>
    <t>112A085000141589</t>
  </si>
  <si>
    <t>2861558</t>
  </si>
  <si>
    <t>diaľničné poplatky požičané auto za cestu z hotela na letisko</t>
  </si>
  <si>
    <t>prípravné podujaie - Extraliga Jaslovské Bohunice SKEET 16.-18.5.2025, športovec</t>
  </si>
  <si>
    <t>I2506042</t>
  </si>
  <si>
    <t>16.5.2025</t>
  </si>
  <si>
    <t>17.6.2025</t>
  </si>
  <si>
    <t>stravné športovec 3 dni</t>
  </si>
  <si>
    <t>17.5.2025</t>
  </si>
  <si>
    <t>štartovné a tréningové položka 3x</t>
  </si>
  <si>
    <t>STRELECKÝ KLUB brokových neolympijských disciplín</t>
  </si>
  <si>
    <t>Strelecké sústredenie Montecatini ITA 29.6.-2.7.2025, 1 športovec</t>
  </si>
  <si>
    <t>I2510031</t>
  </si>
  <si>
    <t>stravné 1 osoba 3 dni</t>
  </si>
  <si>
    <t xml:space="preserve"> Danka Hrbeková</t>
  </si>
  <si>
    <t>1102-0022</t>
  </si>
  <si>
    <t>ubytovanie 1 osoba 3 noci</t>
  </si>
  <si>
    <t>02329400978</t>
  </si>
  <si>
    <t>HOTEL TUSCANY INN</t>
  </si>
  <si>
    <t>ubytovanie - turistická daň 1 osoba 3 noci</t>
  </si>
  <si>
    <t>01-07-2025/1</t>
  </si>
  <si>
    <t>tréningové položky 1 športovec 45 položiek</t>
  </si>
  <si>
    <t>01283990479</t>
  </si>
  <si>
    <t>A.S.D. TIRO A VOLO PIEVE A NIEVOLE - MONTECATINI</t>
  </si>
  <si>
    <t>1</t>
  </si>
  <si>
    <t>trénerské služby 1 športovec 3x1/2dňa</t>
  </si>
  <si>
    <t>IT01931650475</t>
  </si>
  <si>
    <t>BELLINI SANDRO</t>
  </si>
  <si>
    <t>178558</t>
  </si>
  <si>
    <t>pohonné hmoty do súkromného vozidla Mercedes Benz GLA AA216EG najazdených 1011km</t>
  </si>
  <si>
    <t>02701740108</t>
  </si>
  <si>
    <t>Enimoov S.p.A.</t>
  </si>
  <si>
    <t>18976</t>
  </si>
  <si>
    <t>diaľničná známka na 2mesiace Rakúsko na súkromné vozidlo Mercedes Benz GLA AA216EG</t>
  </si>
  <si>
    <t>00604381</t>
  </si>
  <si>
    <t>OMV Slovensko, s.r.o.</t>
  </si>
  <si>
    <t>29-06-2025/1</t>
  </si>
  <si>
    <t>diaľničné poplatky Taliansko na súkromné vozidlo Mercedes Benz GLA AA216EG</t>
  </si>
  <si>
    <t>autostrade per l´italia</t>
  </si>
  <si>
    <t>01-07-2025/2</t>
  </si>
  <si>
    <t>01-07-2025/3</t>
  </si>
  <si>
    <t>Svetový pohár LONATO Taliansko 4.-14.7.2025 1 športovec, 1 tréner</t>
  </si>
  <si>
    <t>1ZFA18</t>
  </si>
  <si>
    <t>ubytovanie 1 tréner 7 nocí zúčtovacia FA 1 DF250265</t>
  </si>
  <si>
    <t>P.IVA01772090989</t>
  </si>
  <si>
    <t>GARDAHTL</t>
  </si>
  <si>
    <t>1PV2500194</t>
  </si>
  <si>
    <t>stravné 2 osoby 8 dní</t>
  </si>
  <si>
    <t>1759-0011</t>
  </si>
  <si>
    <t>ubytovanie s raňajkami 1 osoba 7 nocí</t>
  </si>
  <si>
    <t>00548290980</t>
  </si>
  <si>
    <t>HOTEL ACQUAVIVA DEL GARDA</t>
  </si>
  <si>
    <t>1759-0012</t>
  </si>
  <si>
    <t>ubytovanie - turistická daň 1 osoba 7 nocí</t>
  </si>
  <si>
    <t>05-07-2025/2</t>
  </si>
  <si>
    <t>neoficiálny tréning 1 športovec 10 položiek</t>
  </si>
  <si>
    <t>00644340986</t>
  </si>
  <si>
    <t>CONCAVERDE S.R.L.</t>
  </si>
  <si>
    <t>cestovné súkromné vozidlo Mercedes Benz GLA AA216EG najazdených 1305km</t>
  </si>
  <si>
    <t>02-07-2025/4</t>
  </si>
  <si>
    <t>AUTOSTRADA BRESCIA VERONA VICENZA PADOVA S.p.A</t>
  </si>
  <si>
    <t>09-07-2025/3</t>
  </si>
  <si>
    <t>I2507007</t>
  </si>
  <si>
    <t>1.7.2025</t>
  </si>
  <si>
    <t>poistenie športovec 8dní</t>
  </si>
  <si>
    <t>I2507006</t>
  </si>
  <si>
    <t>poistenie tréner 8 dní</t>
  </si>
  <si>
    <t>1DF250173A</t>
  </si>
  <si>
    <t>62WCUP25/2025</t>
  </si>
  <si>
    <t>3.7.2025</t>
  </si>
  <si>
    <t>štartovné a tréningová položka 1 športovec a registračný poplatok tréner</t>
  </si>
  <si>
    <t>Id 0080041100980</t>
  </si>
  <si>
    <t>ASSOCIAZIONE SPORTIVA DILETTANTISTICA TIRO A VOLO TRAP CONCAVERDE</t>
  </si>
  <si>
    <t>Strelecká príprava pred ME Skeet Brno CZE 15.-17.7.2025, 1 športovec a tréner</t>
  </si>
  <si>
    <t>CZKPV011</t>
  </si>
  <si>
    <t>1PV2500180</t>
  </si>
  <si>
    <t>0000013572</t>
  </si>
  <si>
    <t>ubytovanie s raňajkami 2 osoby 2 noci</t>
  </si>
  <si>
    <t>05637279</t>
  </si>
  <si>
    <t>CZECHOTEL s.r.o.</t>
  </si>
  <si>
    <t>tréningové položky 1 športovec 35 položiek</t>
  </si>
  <si>
    <t>00539520</t>
  </si>
  <si>
    <t>Český střelecký svaz, z.s.</t>
  </si>
  <si>
    <t>04732</t>
  </si>
  <si>
    <t>pohonné hmoty do súkromného vozidla Mercedes Benz GLA AA216EG najazdených 332 km</t>
  </si>
  <si>
    <t>1033834127</t>
  </si>
  <si>
    <t>diaľničné poplatky 10 dní CZE na súkromné vozidlo Mercedes Benz GLA AA216EG</t>
  </si>
  <si>
    <t>70856508</t>
  </si>
  <si>
    <t>Státní fond dopravní infrastruktury</t>
  </si>
  <si>
    <t xml:space="preserve">Majstrovstva Európy dospelí Chateauroux Francúzsko puškové disciplíny, pištoľové disciplíny, brokové disciplíny trap a skeet 23.7.-7.8.2025,   16 športovci, 7 trénerov, fyzioterapeut </t>
  </si>
  <si>
    <t>1PV2500184</t>
  </si>
  <si>
    <t>002756660200</t>
  </si>
  <si>
    <t>zapožičanie vozidla na 8 dní</t>
  </si>
  <si>
    <t>FR02377839667</t>
  </si>
  <si>
    <t>Hertz France S.A.S</t>
  </si>
  <si>
    <t>104000150972</t>
  </si>
  <si>
    <t>pohonné hmoty do zapožičaného vozidla</t>
  </si>
  <si>
    <t>FR81813687142</t>
  </si>
  <si>
    <t>Total Energies</t>
  </si>
  <si>
    <t>011000418424</t>
  </si>
  <si>
    <t>FR64830263919</t>
  </si>
  <si>
    <t>202507217117219166070</t>
  </si>
  <si>
    <t>diaľničné poplatky Francúzsko na zapožičané vozidlo</t>
  </si>
  <si>
    <t>VINCI autoroutes</t>
  </si>
  <si>
    <t>202507210553621536629</t>
  </si>
  <si>
    <t>202507286018811169785</t>
  </si>
  <si>
    <t>202507287137411443169</t>
  </si>
  <si>
    <t>RCZAQECAFH</t>
  </si>
  <si>
    <t>ubytovanie 7 nocí 1 osoba</t>
  </si>
  <si>
    <t>IE 9827384L</t>
  </si>
  <si>
    <t>Airbnb Ireland UC</t>
  </si>
  <si>
    <t>Sústredenie Trnava/Jaslovské Bohunice 8.-12.9.2025, 1 športovec a tréner</t>
  </si>
  <si>
    <t>I2512123</t>
  </si>
  <si>
    <t>stravné 1 osoba 5 dní</t>
  </si>
  <si>
    <t>vedúci výpravy Danka Hrbeková</t>
  </si>
  <si>
    <t>ubytovanie 1 osoba 4 noci</t>
  </si>
  <si>
    <t>MAXPLAZA s.r.o.</t>
  </si>
  <si>
    <t>12-09-2025/1</t>
  </si>
  <si>
    <t>diaľničné poplatky Taliansko na súkromné vozidlo Jaecoo 7 GW086NA</t>
  </si>
  <si>
    <t>autostrade per l´Italia</t>
  </si>
  <si>
    <t>pohonné hmoty do súkromného vozidla Jaecoo 7 GW086NA celkovo najazdených 1970km</t>
  </si>
  <si>
    <t>STAZIONEN DI SERVIZIO ESSO</t>
  </si>
  <si>
    <t>2287-0391</t>
  </si>
  <si>
    <t>diaľničná známka 10dní Rakúsko na súkromné vozidlo Jaecoo 7 GW086NA</t>
  </si>
  <si>
    <t>01621850039</t>
  </si>
  <si>
    <t>NUOVA SIDAP S.R.L.</t>
  </si>
  <si>
    <t>SARNI OIL SAR22</t>
  </si>
  <si>
    <t>STAZIONE DI SERVIZIO IP</t>
  </si>
  <si>
    <t>diaľničná známka 10dní Slovensko na súkromné vozidlo Jaecoo 7 GW086NA</t>
  </si>
  <si>
    <t>Národná diaľničná spoločnosť, a.s.</t>
  </si>
  <si>
    <t>trénerské služby 1 športovec 3,5 dňa</t>
  </si>
  <si>
    <t>Sústredenie pred MS, Holasice CZE 22.9.2025, 1 športovec a tréner</t>
  </si>
  <si>
    <t>I2512039</t>
  </si>
  <si>
    <t>stravné 2 osoby 1 deň</t>
  </si>
  <si>
    <t>250922/1</t>
  </si>
  <si>
    <t>tréningové položky 1 športovec 16 položiek</t>
  </si>
  <si>
    <t>ČSS, z.s. - sportovně střelecký klub KOSTELECKÝ</t>
  </si>
  <si>
    <t>08309</t>
  </si>
  <si>
    <t>pohonné hmoty do zapožičaného vozidla Mercedes Benz GLA AA216EG najazdených 280km</t>
  </si>
  <si>
    <t>diaľničná známka 10 dní CZE na zapožičané vozidlo Mercedes Benz GLA AA216EG</t>
  </si>
  <si>
    <t>Sústredenie Trieste Taliansko 24.-26.9.2025, 1 športovec</t>
  </si>
  <si>
    <t>I2512040</t>
  </si>
  <si>
    <t>tréningové položky 1 športovec 8 položiek</t>
  </si>
  <si>
    <t>Associazione Sportiva Dilettantistica Triestina Tiro A Volo</t>
  </si>
  <si>
    <t>tréningové položky 1 športovec 10 položiek</t>
  </si>
  <si>
    <t>124683/111019/2</t>
  </si>
  <si>
    <t>pohonné hmoty do zapožičaného vozidla Mercedes Benz GLA AA216EG celkovo najazdených 1214km</t>
  </si>
  <si>
    <t>HR72594208197</t>
  </si>
  <si>
    <t>Coral Croatia d.o.o.</t>
  </si>
  <si>
    <t>108547/111019/1</t>
  </si>
  <si>
    <t>26725100400650</t>
  </si>
  <si>
    <t>diaľničné poplatky Chorvátsko na zapožičané vozidlo Mercedes Benz GLA AA216EG</t>
  </si>
  <si>
    <t>Bina Istra</t>
  </si>
  <si>
    <t>26725200400954</t>
  </si>
  <si>
    <t>26925100200660</t>
  </si>
  <si>
    <t>26925200200576</t>
  </si>
  <si>
    <t>Sústredenie Siggiewi Malta 1.-5.10.2025, 1 športovec</t>
  </si>
  <si>
    <t>I2512041</t>
  </si>
  <si>
    <t>024845</t>
  </si>
  <si>
    <t>tréningové položky 1 športovec 20 položiek</t>
  </si>
  <si>
    <t>MT1666-5933</t>
  </si>
  <si>
    <t>SPORTMALTA</t>
  </si>
  <si>
    <t>00013545</t>
  </si>
  <si>
    <t>spotreba streliva na sústredení 1 športovec 500ks</t>
  </si>
  <si>
    <t>MT2192-7506</t>
  </si>
  <si>
    <t>TAL-MAGRU</t>
  </si>
  <si>
    <t>I252113</t>
  </si>
  <si>
    <t>3.10.2025</t>
  </si>
  <si>
    <t xml:space="preserve">policajná eskorta letisko Malta </t>
  </si>
  <si>
    <t>Police Department</t>
  </si>
  <si>
    <t>I2506032</t>
  </si>
  <si>
    <t>21.5.2025</t>
  </si>
  <si>
    <t>11.6.2025</t>
  </si>
  <si>
    <t xml:space="preserve">služby - individuálne kondičné tréningy športovca 10x za April25 </t>
  </si>
  <si>
    <t>Radovan Tomeček</t>
  </si>
  <si>
    <t>I2512118</t>
  </si>
  <si>
    <t>17.12.2025</t>
  </si>
  <si>
    <t>služby - individuálne kondičné tréningy športovca november-december25</t>
  </si>
  <si>
    <t>I2506031</t>
  </si>
  <si>
    <t>14.3.2025</t>
  </si>
  <si>
    <t>13.6.2025</t>
  </si>
  <si>
    <t>služby - neurovizuálny tréning Január- Jún2025</t>
  </si>
  <si>
    <t>Bc. Tomáš Pospíchal</t>
  </si>
  <si>
    <t>služby - neurovizuálny tréning Júl- December2025</t>
  </si>
  <si>
    <t>I2506033</t>
  </si>
  <si>
    <t>49916/0125</t>
  </si>
  <si>
    <t>16.4.2025</t>
  </si>
  <si>
    <t>Materiálove zabezpečenie - výživový doplnok na regeneráciu svalov</t>
  </si>
  <si>
    <t>BENU SK 153, s.r.o.</t>
  </si>
  <si>
    <t>56692/0119</t>
  </si>
  <si>
    <t>Materiálove zabezpečenie - krém na zmiernenie bolesti/ na regeneráciu po trénngovej záťaži</t>
  </si>
  <si>
    <t>58431/0108</t>
  </si>
  <si>
    <t xml:space="preserve">Materiálove zabezpečenie - výživový doplnok na rýchlejšiu regeneráciu </t>
  </si>
  <si>
    <t>I2506039</t>
  </si>
  <si>
    <t>23746/0062</t>
  </si>
  <si>
    <t>25.01.2025</t>
  </si>
  <si>
    <t xml:space="preserve">Materiálove zabezpečenie - lieky, vitamíny </t>
  </si>
  <si>
    <t xml:space="preserve">BENU SK 153, s.r.o. </t>
  </si>
  <si>
    <t>24814/0047</t>
  </si>
  <si>
    <t>31.01.2025</t>
  </si>
  <si>
    <t>50557483</t>
  </si>
  <si>
    <t xml:space="preserve">Vesnala 3, s.r.o. </t>
  </si>
  <si>
    <t>25079/0100</t>
  </si>
  <si>
    <t>01.02.2025</t>
  </si>
  <si>
    <t>Materiálove zabezpečenie - lieky</t>
  </si>
  <si>
    <t>25201/0051</t>
  </si>
  <si>
    <t>02.02.2025</t>
  </si>
  <si>
    <t>25202/0052</t>
  </si>
  <si>
    <t>Materiálove zabezpečenie - zdravotnícke pomôcky</t>
  </si>
  <si>
    <t>29753/0089</t>
  </si>
  <si>
    <t>02.04.2024</t>
  </si>
  <si>
    <t>Materiálove zabezpečenie - lieky, výživové doplnky</t>
  </si>
  <si>
    <t>30962/0017</t>
  </si>
  <si>
    <t>25.02.2025</t>
  </si>
  <si>
    <t>37041/0048</t>
  </si>
  <si>
    <t>07.03.2025</t>
  </si>
  <si>
    <t>Materiálove zabezpečenie - lieky, zdravotnícke pomôcky</t>
  </si>
  <si>
    <t>13623/0077</t>
  </si>
  <si>
    <t>15.03.2025</t>
  </si>
  <si>
    <t>40093/0059</t>
  </si>
  <si>
    <t>16.03.2025</t>
  </si>
  <si>
    <t>01-04-2025/0047</t>
  </si>
  <si>
    <t>09.04.2024</t>
  </si>
  <si>
    <t xml:space="preserve">Commerce Connect, s.r.o. </t>
  </si>
  <si>
    <t>76426/0059</t>
  </si>
  <si>
    <t>07.04.2025</t>
  </si>
  <si>
    <t>Materiálove zabezpečenie . - lieky</t>
  </si>
  <si>
    <t xml:space="preserve">Lekáreň pri Budúcnosti, s.r.o. </t>
  </si>
  <si>
    <t>15-05-2025/0580</t>
  </si>
  <si>
    <t>15.05.2025</t>
  </si>
  <si>
    <t>I2510028</t>
  </si>
  <si>
    <t>16.06.2025</t>
  </si>
  <si>
    <t xml:space="preserve">služby - psychologické poradenstvo, balík 6 stretnutí  </t>
  </si>
  <si>
    <t>52145573</t>
  </si>
  <si>
    <t xml:space="preserve">Inštitút stresu, s.r.o. </t>
  </si>
  <si>
    <t xml:space="preserve">služby - individuálne kondičné tréningy športovca 10x za Máj 2025 </t>
  </si>
  <si>
    <t>I2510029</t>
  </si>
  <si>
    <t>10.10.2025</t>
  </si>
  <si>
    <r>
      <t xml:space="preserve">služby - masáže v období </t>
    </r>
    <r>
      <rPr>
        <sz val="8"/>
        <color rgb="FF000000"/>
        <rFont val="Arial"/>
        <family val="2"/>
        <charset val="238"/>
      </rPr>
      <t>august - október 2025, spolu 10x</t>
    </r>
  </si>
  <si>
    <t xml:space="preserve">RODAMA s.r.o. </t>
  </si>
  <si>
    <t>IX11001</t>
  </si>
  <si>
    <t>Hrubé mzdy vyplatené osobám (zamestnancom) osobné číslo 68 vrátane odvodov zamestnávateľa - Iný pracovný vzťah, športovec jednorázový príjem, ZML 120/2025</t>
  </si>
  <si>
    <t>I2512106</t>
  </si>
  <si>
    <t xml:space="preserve">Materiálové zabezpečenie - náhradné sklá na strelecké okuliare, 2ks  </t>
  </si>
  <si>
    <t>David Kostelecký</t>
  </si>
  <si>
    <t>I2512107</t>
  </si>
  <si>
    <t>SKADIN0000805120</t>
  </si>
  <si>
    <t>Materiálové zabezpečenie - športové šľapky</t>
  </si>
  <si>
    <t>35739738</t>
  </si>
  <si>
    <t xml:space="preserve">adidas Slovakia, s.r.o. </t>
  </si>
  <si>
    <t>Materiálové zabezpečenie -  tenisky na behanie HOKA</t>
  </si>
  <si>
    <t>35873124</t>
  </si>
  <si>
    <t>PGF s.r.o.</t>
  </si>
  <si>
    <t>I2512108</t>
  </si>
  <si>
    <t>13.04.2025</t>
  </si>
  <si>
    <t xml:space="preserve">Materiálové zabezpečenie -  masážny prístroj, elektronický a prenosný na cesty </t>
  </si>
  <si>
    <t>47658827</t>
  </si>
  <si>
    <t xml:space="preserve">Decathlon SK, s.r.o. </t>
  </si>
  <si>
    <t xml:space="preserve"> Materiálové zabezpečenie -   roll on na hĺbkovú fasciálnu masáž, valec a set na regeneráciu, chladiace vrecko na zachladenie bolestivých končatín </t>
  </si>
  <si>
    <t>20.05.2025</t>
  </si>
  <si>
    <t xml:space="preserve">Materiálové zabezpečenie  -  LELOSI športové legíny, športové oblečenie vhodné na streľbu </t>
  </si>
  <si>
    <t>8491526000</t>
  </si>
  <si>
    <t xml:space="preserve">LELOSI/ UVECTO d.o.o. </t>
  </si>
  <si>
    <t>I2512109</t>
  </si>
  <si>
    <t xml:space="preserve">Masérske služby v období október 3 hod.,november 4 hod., december 3 hod., masér Robert Caro </t>
  </si>
  <si>
    <t xml:space="preserve">RODAMA, s.r.o. </t>
  </si>
  <si>
    <t>I2512110</t>
  </si>
  <si>
    <t>SKS074010054112</t>
  </si>
  <si>
    <t xml:space="preserve">Materiálové zabezpečenie  - NUTREND Výživové doplnky </t>
  </si>
  <si>
    <t>44156979</t>
  </si>
  <si>
    <t>SPORTISSIMO SK s.r.o.</t>
  </si>
  <si>
    <t>07.11.2025</t>
  </si>
  <si>
    <t>Materiálové zabezpečenie  - Imunex elixíry, výživové doplnky na posilnenie imunity</t>
  </si>
  <si>
    <t>24129909</t>
  </si>
  <si>
    <t xml:space="preserve">Ecovital international, s.r.o. </t>
  </si>
  <si>
    <t>Materiálové zabezpečenie  - Probiotiká Bactoral, výživový doplnok</t>
  </si>
  <si>
    <t xml:space="preserve">Alza.sk, s.r.o. </t>
  </si>
  <si>
    <t>00448/0112</t>
  </si>
  <si>
    <t>23.10.2025</t>
  </si>
  <si>
    <t xml:space="preserve">Materiálové zabezpečenie  - Celaskon, výživový doplnok na podporu imunity </t>
  </si>
  <si>
    <t>09225/0053</t>
  </si>
  <si>
    <t>25.11.2025</t>
  </si>
  <si>
    <t xml:space="preserve">Materiálové zabezpečenie  - minerály, výživový doplnok </t>
  </si>
  <si>
    <t>20254202</t>
  </si>
  <si>
    <t xml:space="preserve">wHealth Foods, s.r.o. </t>
  </si>
  <si>
    <t>48590/0023</t>
  </si>
  <si>
    <t>05.12.2025</t>
  </si>
  <si>
    <t>Materiálové zabezpečenie  - výživové doplnky, kĺbová výživa</t>
  </si>
  <si>
    <t xml:space="preserve">BENU SK 18, s.r.o. </t>
  </si>
  <si>
    <t>I2512111</t>
  </si>
  <si>
    <t>24.10.2025</t>
  </si>
  <si>
    <t xml:space="preserve">Materiálové zabezpečenie  - športové nohavice, športová dámska mikina </t>
  </si>
  <si>
    <t>36409065</t>
  </si>
  <si>
    <t xml:space="preserve">MAGNET plus, s.r.o. </t>
  </si>
  <si>
    <t>000882</t>
  </si>
  <si>
    <t>27.10.2025</t>
  </si>
  <si>
    <t xml:space="preserve">Materiálové zabezpečenie  -  dámska športová mikina </t>
  </si>
  <si>
    <t>adidas 4354 MBFO Parndorf</t>
  </si>
  <si>
    <t>000482</t>
  </si>
  <si>
    <t>07.12.2025</t>
  </si>
  <si>
    <t>Materiálové zabezpečenie  - dámske športové mikiny, zateplený tunel na ochranu krku pred vetrom</t>
  </si>
  <si>
    <t>Decathlon SK s.r.o.</t>
  </si>
  <si>
    <t>13.12.2025</t>
  </si>
  <si>
    <t xml:space="preserve">Materiálové zabezpečenie  - športové ponožky teplé </t>
  </si>
  <si>
    <t>snipes.com</t>
  </si>
  <si>
    <t>I2512112</t>
  </si>
  <si>
    <t>15.12.2025</t>
  </si>
  <si>
    <t xml:space="preserve">Materiálové zabezpečenie  - strelecká outdoorová obuv </t>
  </si>
  <si>
    <t>36272485</t>
  </si>
  <si>
    <t xml:space="preserve">SAGITARIUS, s.r.o. </t>
  </si>
  <si>
    <t>250100124</t>
  </si>
  <si>
    <t>Materiálové zabezpečenie  - outdoorová, outdoorové zateplené nohavice</t>
  </si>
  <si>
    <t>I2512114</t>
  </si>
  <si>
    <t>27-10-2025/1225</t>
  </si>
  <si>
    <t>Materiálové zabezpečenie  - lieky</t>
  </si>
  <si>
    <t>64551/0076</t>
  </si>
  <si>
    <t xml:space="preserve">BODY-STAR s.r.o. </t>
  </si>
  <si>
    <t>45241/0064</t>
  </si>
  <si>
    <t>28.11.2025</t>
  </si>
  <si>
    <t xml:space="preserve">Dr.Max 146, s.r.o. </t>
  </si>
  <si>
    <t>46650/0010</t>
  </si>
  <si>
    <t>Materiálové zabezpečenie  - lieky, vitamíny</t>
  </si>
  <si>
    <t>44713983</t>
  </si>
  <si>
    <t>09.11.2025</t>
  </si>
  <si>
    <t>I2512115</t>
  </si>
  <si>
    <t>12-05-2025/0360</t>
  </si>
  <si>
    <t>12.05.2025</t>
  </si>
  <si>
    <r>
      <rPr>
        <sz val="8"/>
        <color rgb="FF000000"/>
        <rFont val="Arial"/>
        <family val="2"/>
        <charset val="238"/>
      </rPr>
      <t>Commerce Connect, s.r.o.</t>
    </r>
    <r>
      <rPr>
        <sz val="8"/>
        <color indexed="8"/>
        <rFont val="Arial"/>
        <family val="2"/>
        <charset val="238"/>
      </rPr>
      <t xml:space="preserve"> </t>
    </r>
  </si>
  <si>
    <t>39135/0015</t>
  </si>
  <si>
    <t>19.06.2025</t>
  </si>
  <si>
    <t>47451696</t>
  </si>
  <si>
    <t>39134/0014</t>
  </si>
  <si>
    <t>06-06-2025/0319</t>
  </si>
  <si>
    <t>39238/0032</t>
  </si>
  <si>
    <t>20.06.2025</t>
  </si>
  <si>
    <t>81765/0092</t>
  </si>
  <si>
    <t>03.07.2025</t>
  </si>
  <si>
    <t>Materiálové zabezpečenie  - lieky a výživové doplnky</t>
  </si>
  <si>
    <t>52923592</t>
  </si>
  <si>
    <t xml:space="preserve">BENU SK 119, s.r.o. </t>
  </si>
  <si>
    <t>76963/0066</t>
  </si>
  <si>
    <t>28.07.2025</t>
  </si>
  <si>
    <t>27-08-2025/1055</t>
  </si>
  <si>
    <t>27.08.2025</t>
  </si>
  <si>
    <t>09-09-2025/0395</t>
  </si>
  <si>
    <t>09.09.2025</t>
  </si>
  <si>
    <t xml:space="preserve">CIMED, s.r.o. </t>
  </si>
  <si>
    <t>12307/0008</t>
  </si>
  <si>
    <t>12.09.2025</t>
  </si>
  <si>
    <t xml:space="preserve">Dr.Max 136 T, s.r.o. </t>
  </si>
  <si>
    <t>88581/0063</t>
  </si>
  <si>
    <t>88583/0064</t>
  </si>
  <si>
    <t>I2512116</t>
  </si>
  <si>
    <t xml:space="preserve">Materiálové zabezpečenie  - strelecká vesta TK Pro </t>
  </si>
  <si>
    <t xml:space="preserve">Shooting Trade </t>
  </si>
  <si>
    <t>00483</t>
  </si>
  <si>
    <t xml:space="preserve">Materiálové zabezpečenie  - kufrík na náboje </t>
  </si>
  <si>
    <t>00484</t>
  </si>
  <si>
    <t>Materiálové zabezpečenie  - masážna sada, valec</t>
  </si>
  <si>
    <t>89-5363</t>
  </si>
  <si>
    <t>Materiálové zabezpečenie  - Hydratačná sada, termofľaša a elektrolyty</t>
  </si>
  <si>
    <t>449685b</t>
  </si>
  <si>
    <t>Waterdrop Microdrink GmbH</t>
  </si>
  <si>
    <t>IX12001</t>
  </si>
  <si>
    <t>Osobné náklady odmena pre člena realizačného tímu TOP športovca v zmysle HŠP ZML 120/2025 - Zmluva o výkone činnosti športového odborníka, hlavný tréner TOP športovca, osobné číslo 118</t>
  </si>
  <si>
    <t>Štefan Zemko</t>
  </si>
  <si>
    <t>8.1.2026</t>
  </si>
  <si>
    <t>Odvody SP a ZP z odmeny pre člena realizačného tímu TOP športovca v zmysle HŠP ZML 120/2025 - Zmluva o výkone činnosti športového odborníka, hlavný tréner TOP športovca, osobné číslo 118</t>
  </si>
  <si>
    <t>I2512096</t>
  </si>
  <si>
    <t>18.12.2025</t>
  </si>
  <si>
    <t>Materiálové zabezpečenie  - športové tričko, termo tričko</t>
  </si>
  <si>
    <t>Northfinder a. s.</t>
  </si>
  <si>
    <t>Materiálové zabezpečenie  - športové legíny 2ks, tepláky, športové trička 2ks</t>
  </si>
  <si>
    <t>NEBBIA RETAIL s.r.o.</t>
  </si>
  <si>
    <t>I2512099</t>
  </si>
  <si>
    <t>22.12.2025</t>
  </si>
  <si>
    <t>materiálovo technické zabezpečenie, služby - permanentka na využitie športoviska, bedminton (doplnkový šport)</t>
  </si>
  <si>
    <t>35853891</t>
  </si>
  <si>
    <t>d - dvojica - VzPu mix (dospelí)</t>
  </si>
  <si>
    <t>GP Vildbjerg DENMARK 13.-17.2.2025 športovec a tréner</t>
  </si>
  <si>
    <t>1DF250039</t>
  </si>
  <si>
    <t>03.03.2025</t>
  </si>
  <si>
    <t>transfer BA - Viedeň 13.2. a späť Viedeň - BA 17.2.2025  2 osoby</t>
  </si>
  <si>
    <t>I2502004</t>
  </si>
  <si>
    <t>6803810263, 680381271</t>
  </si>
  <si>
    <t>07.02.2025</t>
  </si>
  <si>
    <t>Allianz poistenie - GP Denmark Open Air, 13.-16.2.25, 2 osoby</t>
  </si>
  <si>
    <t>I2507018</t>
  </si>
  <si>
    <t>13.2.2025</t>
  </si>
  <si>
    <t>14.7.2025</t>
  </si>
  <si>
    <t>stravné 5 dní 2 osoby</t>
  </si>
  <si>
    <t>vedúci výpravy František Fecko</t>
  </si>
  <si>
    <t>28.1.2025</t>
  </si>
  <si>
    <t>letenka športovkyňa a tréner Viedeň- Amsterdam a Billund a späť 13.-17.2.2025 vrátane poistenia storno letenky a cestovné poistenie 2 osoby 5 dní</t>
  </si>
  <si>
    <t>18.2.2025</t>
  </si>
  <si>
    <t>ubytovanie 4 noci 2 osoby</t>
  </si>
  <si>
    <t>Best Western Plus Hotel Eyde</t>
  </si>
  <si>
    <t>9.1.2025</t>
  </si>
  <si>
    <t xml:space="preserve"> štartovné 1 športovec</t>
  </si>
  <si>
    <t>Talentcenter Vest, NemTilmeld</t>
  </si>
  <si>
    <t>17.2.2025</t>
  </si>
  <si>
    <t>PHM za prenajaté vozidlo tranzit hotel - športovisko-letisko</t>
  </si>
  <si>
    <t>39170518</t>
  </si>
  <si>
    <t>OK Billund Lufthe, Passagerterminelen 2</t>
  </si>
  <si>
    <t>D009767944</t>
  </si>
  <si>
    <t>3.2.2025</t>
  </si>
  <si>
    <t>prenájom vozidla 13.-17.2.2025, Poplatok pri rezervácií1 splátka</t>
  </si>
  <si>
    <t xml:space="preserve">DiscoverCars, Travel Drive GmbH, Baarerstrasse 110a, 6300 Zug, Switzerland </t>
  </si>
  <si>
    <t>22.2.2025</t>
  </si>
  <si>
    <t xml:space="preserve"> prenájom vozidla 13.-17.2.2026, doplatok prenájom na 5 dní</t>
  </si>
  <si>
    <t>Europcar Mobility Group Denmark</t>
  </si>
  <si>
    <t>Svetový pohár Mníchov Nemecko 8.-15.6.2025, 8 športovcov, 5 trénerov</t>
  </si>
  <si>
    <t>1DF250119</t>
  </si>
  <si>
    <t>2025/158</t>
  </si>
  <si>
    <t>štartovné športovec a 2 štarty</t>
  </si>
  <si>
    <t>DE113890227</t>
  </si>
  <si>
    <t>ISSF - SPORTS.ORG</t>
  </si>
  <si>
    <t>I2506008</t>
  </si>
  <si>
    <t>4.6.2025</t>
  </si>
  <si>
    <t>poistenie športovec 6dní</t>
  </si>
  <si>
    <t>I2507041</t>
  </si>
  <si>
    <t>21.7.2025</t>
  </si>
  <si>
    <t>stravné 6 dní športovec</t>
  </si>
  <si>
    <t>vedúci výpravy Zoltan Baláž</t>
  </si>
  <si>
    <t>14.6.2025</t>
  </si>
  <si>
    <t xml:space="preserve">ubytovanie 5 nocí športovec </t>
  </si>
  <si>
    <t>DE296150483</t>
  </si>
  <si>
    <t>Courtyard by Marriott Munchen Garching</t>
  </si>
  <si>
    <t>Regeneračné sústredenie Piešťany 8.-13.12.2025, 1 športovec</t>
  </si>
  <si>
    <t>1ZFA33</t>
  </si>
  <si>
    <t>ubytovanie 1 soba 5 nocí zúčtované zúčtovacou FA 1DF250510</t>
  </si>
  <si>
    <t>Slovenské liečebné kúpele Piešťany, a.s.</t>
  </si>
  <si>
    <t>I2512090</t>
  </si>
  <si>
    <t>daň za ubytovanie 1 soba 5 nocí</t>
  </si>
  <si>
    <t>0044</t>
  </si>
  <si>
    <t>regenerácia - thajská masáž 60minút</t>
  </si>
  <si>
    <t>Siam Center Yim, s.r.o.</t>
  </si>
  <si>
    <t>cestovné súkromné auto Hyundai i30 BT387FZ najazdených 174km</t>
  </si>
  <si>
    <t>vedúci výpravy Daniela Demjén Pešková</t>
  </si>
  <si>
    <t>I2508023</t>
  </si>
  <si>
    <t>25.8.2025</t>
  </si>
  <si>
    <t>Materiálovo technické zabezpečenie - strelecký materiál - strelecký kabát Capapie NSG TOP Line, strelecké nohavice Capapie NSG TOP Line</t>
  </si>
  <si>
    <t>ProWorkOutdoor s.r.o.</t>
  </si>
  <si>
    <t>I2511001</t>
  </si>
  <si>
    <t>18.10.2025</t>
  </si>
  <si>
    <t>4.11.2025</t>
  </si>
  <si>
    <t>Materiálovo technické zabezpečenie - športové podprsenky 2ks</t>
  </si>
  <si>
    <t>USRetail SK s.r.o.</t>
  </si>
  <si>
    <t>Materiálovo technické zabezpečenie - strelecký materiál - letecký kufor 1ks</t>
  </si>
  <si>
    <t>Primark Slovakia s.r.o.</t>
  </si>
  <si>
    <t>1DF250415</t>
  </si>
  <si>
    <t>3.12.2025</t>
  </si>
  <si>
    <t>5.12.2025</t>
  </si>
  <si>
    <t>Materiálovo technické zabezpečenie - strelecký materiál - lstrelivo malorážne RWS 22LR R50/2,6 , 6000ks  strelecká príprava športovca č. 1, nov.-dec.25</t>
  </si>
  <si>
    <t>Veľkoobchod_ZBRANE, spol. s r.o.</t>
  </si>
  <si>
    <t>I2512044</t>
  </si>
  <si>
    <t>031023</t>
  </si>
  <si>
    <t>DE 237083742</t>
  </si>
  <si>
    <t>TEC-HRO shooting equipment GmbH &amp; Co. KG</t>
  </si>
  <si>
    <t>I2512047</t>
  </si>
  <si>
    <t>086091</t>
  </si>
  <si>
    <t xml:space="preserve">materiálovo technické zabezpečenie - diopter na pušku Centra spy short </t>
  </si>
  <si>
    <t>DE147036696</t>
  </si>
  <si>
    <t>Carl Walther GmbH</t>
  </si>
  <si>
    <t>materiálovo technické zabezpečenie - strelecký hák Walther</t>
  </si>
  <si>
    <t>I2512048</t>
  </si>
  <si>
    <t>SKADIN0000795669</t>
  </si>
  <si>
    <t>materiálovo technické zabezpečenie - tréningové šortky</t>
  </si>
  <si>
    <t>adidas Slovakia, s.r.o.</t>
  </si>
  <si>
    <t>materiálovo technické zabezpečenie - tréningové tričko</t>
  </si>
  <si>
    <t>materiálovo technické zabezpečenie - športové tepláky</t>
  </si>
  <si>
    <t>materiálovo technické zabezpečenie - športové tenisky</t>
  </si>
  <si>
    <t>materiálovo technické zabezpečenie - turistická obuv</t>
  </si>
  <si>
    <t>materiálovo technické zabezpečenie - športová bunda</t>
  </si>
  <si>
    <t>materiálovo technické zabezpečenie - športové nohavice</t>
  </si>
  <si>
    <t>materiálovo technické zabezpečenie - športová mikina</t>
  </si>
  <si>
    <t>materiálovo technické zabezpečenie - športové tričko</t>
  </si>
  <si>
    <t>materiálovo technické zabezpečenie - športové šortky</t>
  </si>
  <si>
    <t>SKADIN0000795672</t>
  </si>
  <si>
    <t>materiálovo technické zabezpečenie - športová tepláková bunda</t>
  </si>
  <si>
    <t>I2512049</t>
  </si>
  <si>
    <t>materiálovo technické zabezpečenie - pomôcky na plávanie (bójka na plávanie, uterák, štuple do uší), pomôcky na posilňovanie (hrazda, gumy, popruhy, posilňovacie koliesko), pomôcky na turistiku (pršiplášť, čiapka, čelenka, bežecký opasok na mobil, termoska), pomôcky na jógu a pilates (penové a balančné podložky, tehličky, lopta), obal na lyžiarky</t>
  </si>
  <si>
    <t>materiálovo technické zabezpečenie - turistický batoh</t>
  </si>
  <si>
    <t>I2512056</t>
  </si>
  <si>
    <t>materiálovo technické zabezpečenie - strelecké nohavice Capapie na mieru športovca</t>
  </si>
  <si>
    <t>I2512078</t>
  </si>
  <si>
    <t>materiálovo technické zabezpečenie - športová nepremokavá bunda, čiapka a podpery na kľuky</t>
  </si>
  <si>
    <t>1DF250511</t>
  </si>
  <si>
    <t>172/2025</t>
  </si>
  <si>
    <t>materiálovo technické zabezpečenie - spotreba streliva Lapua X-Act .22LR, 114krabičiek na streleckú prípravu športovca za obdobie 13.8.-3.11.2025</t>
  </si>
  <si>
    <t>I2512117</t>
  </si>
  <si>
    <t>materiálovo technické zabezpečenie - spotrebe - Strelivo 4,5mm Qiang Yuan Match 50kraičiek</t>
  </si>
  <si>
    <t>ATU78594512</t>
  </si>
  <si>
    <t>Frowis gmbh</t>
  </si>
  <si>
    <t>materiálovo technické zabezpečenie - spotrebe - Strelivo 4,5mm Qiang Yuan Olympic 20 krabičiek</t>
  </si>
  <si>
    <t>RE2505174</t>
  </si>
  <si>
    <t>materiálovo technické zabezpečenie - spotreba - Strelivo 4,5mm Qiang Yuan Olympic 100krabičiek</t>
  </si>
  <si>
    <t>1PV2500326</t>
  </si>
  <si>
    <t>02754/002</t>
  </si>
  <si>
    <t>materiálove zabezpečenie - výživové doplnky - vitamín C</t>
  </si>
  <si>
    <t>Dr.Max 31 s.r.o.</t>
  </si>
  <si>
    <t xml:space="preserve">materiálove zabezpečenie - lieky - Ibalgín </t>
  </si>
  <si>
    <t>1PV2500325</t>
  </si>
  <si>
    <t>materiálove zabezpečenie - výživové doplnky - probiotika</t>
  </si>
  <si>
    <t>dm drogerie markt, s.r.o.</t>
  </si>
  <si>
    <t xml:space="preserve">materiálove zabezpečenie - výživové doplnky </t>
  </si>
  <si>
    <t>1PV2500327</t>
  </si>
  <si>
    <t>materiálove zabezpečenie - výživové doplnky - vitamín D, K</t>
  </si>
  <si>
    <t>materiálove zabezpečenie - výživové doplnky - železo, D vitamín</t>
  </si>
  <si>
    <t>materiálove zabezpečenie - lieky - panadol, ušné kvapky</t>
  </si>
  <si>
    <t>1PV2500329</t>
  </si>
  <si>
    <t>materiálovo technické zabezpečenie - spotreba - usb káble</t>
  </si>
  <si>
    <t>NAY a. s.</t>
  </si>
  <si>
    <t>1PV2500328</t>
  </si>
  <si>
    <t>02757/003</t>
  </si>
  <si>
    <t>d - dvojica - trap mix (dospelí)</t>
  </si>
  <si>
    <t>d - Hocková Miroslava</t>
  </si>
  <si>
    <t xml:space="preserve">Svetový pohár Nicosia, Cyprus  3.5.-12.05..2025,  13 športovcov,  3tréneri, lekár  </t>
  </si>
  <si>
    <t>1DF250060</t>
  </si>
  <si>
    <t>27.3.2025</t>
  </si>
  <si>
    <t>letenka Viedeň-Larnaka tam a späť 6.5.- 12.5.2025 1 osoba  vrátane poistenia 1 osoby</t>
  </si>
  <si>
    <t>1DF250103</t>
  </si>
  <si>
    <t>09754</t>
  </si>
  <si>
    <t>štartovné 3 športovci, štartovné 1x mix team a účastnícky poplatok lekár</t>
  </si>
  <si>
    <t>90000429P</t>
  </si>
  <si>
    <t>Nicosia Shooting Club</t>
  </si>
  <si>
    <t>I2504012</t>
  </si>
  <si>
    <t>5.5.2025</t>
  </si>
  <si>
    <t>poistenie 5 športovcov 7 dní</t>
  </si>
  <si>
    <t>I2504014</t>
  </si>
  <si>
    <t>poistenie lekár 7 dní</t>
  </si>
  <si>
    <t>I2504017</t>
  </si>
  <si>
    <t>poistenie tréner športovca 7 dní</t>
  </si>
  <si>
    <t>1DF250137</t>
  </si>
  <si>
    <t>transfer letisko Viedeň a späť 6.5.-12.5.2025 3 športovci a tréner</t>
  </si>
  <si>
    <t>1DF250154</t>
  </si>
  <si>
    <t>transfer strelnica Trnava - letisko Viedeň a späť 06.05.-12.05.2025 2športovci a lekár</t>
  </si>
  <si>
    <t>1ZDFA6</t>
  </si>
  <si>
    <t>9.4.2025</t>
  </si>
  <si>
    <t>ubytovanie 3 športovci a lekár a 6 nocí zúčtovacie FA 1DF250301, 1DF250304 a 1DF250306</t>
  </si>
  <si>
    <t>10008088V</t>
  </si>
  <si>
    <t>Lordos Beach Hotel &amp; Spa</t>
  </si>
  <si>
    <t>1PV2500148</t>
  </si>
  <si>
    <t>09754/2</t>
  </si>
  <si>
    <t>štartovné 2 športovci, štartovné 1x mix team, oficiálny tréning 5 športovcov 12 položiek, transport 6 osôb Trap</t>
  </si>
  <si>
    <t>1PV2500211</t>
  </si>
  <si>
    <t>stravné 7 osôb 7 dní</t>
  </si>
  <si>
    <t>vedúci výpravy Mário Filipovič</t>
  </si>
  <si>
    <t>8</t>
  </si>
  <si>
    <t>ubytovanie 3 osoby 6 nocí</t>
  </si>
  <si>
    <t>10443079U</t>
  </si>
  <si>
    <t>INTERBRIDGE CYPRUS FOR MANAGEMENT &amp; SERVICES LTD</t>
  </si>
  <si>
    <t>001519</t>
  </si>
  <si>
    <t>neoficiálny tréning 5 športovcov 18 položiek a strelivo 5 športovcov 79 krabičiek</t>
  </si>
  <si>
    <t>90000429 P</t>
  </si>
  <si>
    <t>2572607301705</t>
  </si>
  <si>
    <t>letiskové poplatky za zbrane letisko Viedeň 4 športovci č.2-5</t>
  </si>
  <si>
    <t>Austrian Airlines AG</t>
  </si>
  <si>
    <t>2574004549742</t>
  </si>
  <si>
    <t>letiskové poplatky za zbraň letisko Viedeň športovec č.6</t>
  </si>
  <si>
    <t>EMD-2204087407654</t>
  </si>
  <si>
    <t>letiskové a servisné poplatky za zbraň letisko Cyprus športovec č.3</t>
  </si>
  <si>
    <t>KELOPA, KLEO</t>
  </si>
  <si>
    <t>EMD-2204087407655</t>
  </si>
  <si>
    <t>letiskové a servisné poplatky za zbraň letisko Cyprus športovec č.2</t>
  </si>
  <si>
    <t>EMD-2204087407656</t>
  </si>
  <si>
    <t>letiskové a servisné poplatky za zbraň letisko Cyprus športovec č.4</t>
  </si>
  <si>
    <t>EMD-2204087407657</t>
  </si>
  <si>
    <t>letiskové a servisné poplatky za zbraň letisko Cyprus športovec č.5</t>
  </si>
  <si>
    <t>EMD-2204087407659</t>
  </si>
  <si>
    <t>letiskové a servisné poplatky za zbraň letisko Cyprus športovec č.6</t>
  </si>
  <si>
    <t>202022170</t>
  </si>
  <si>
    <t>požičanie auta č.1 na 7 dní</t>
  </si>
  <si>
    <t>10325570S</t>
  </si>
  <si>
    <t>Cosmos Car Rentals</t>
  </si>
  <si>
    <t>12573850</t>
  </si>
  <si>
    <t>pohonné hmoty do požičaného auta č.1 na 7 dní</t>
  </si>
  <si>
    <t>10001018J</t>
  </si>
  <si>
    <t>PETROLINA SERVICE STATION</t>
  </si>
  <si>
    <t>202020534</t>
  </si>
  <si>
    <t>požičanie auta č.2 na 7 dní</t>
  </si>
  <si>
    <t>2357</t>
  </si>
  <si>
    <t>pohonné hmoty do požičaného auta č.2 na 7 dní</t>
  </si>
  <si>
    <t>10049769F</t>
  </si>
  <si>
    <t>PETROLINA (HOLDINGS) PUBLIC LTD</t>
  </si>
  <si>
    <t>84830</t>
  </si>
  <si>
    <t>10242511U</t>
  </si>
  <si>
    <t>R.A.M. OIL CYPRUS LTD</t>
  </si>
  <si>
    <t>20250779</t>
  </si>
  <si>
    <t>letenka a poistenie storna letenky Viedeň-Larnaka a späť 6.-12.5.2025 1 osoba</t>
  </si>
  <si>
    <t>20250776</t>
  </si>
  <si>
    <t>letenka Viedeň-Larnaka a späť 6.-12.5.2025 1 osoba</t>
  </si>
  <si>
    <t>poistenie storna letenky Viedeň-Larnaka a späť 6.-12.5.2025 1 osoba</t>
  </si>
  <si>
    <t>20250777</t>
  </si>
  <si>
    <t>20250778</t>
  </si>
  <si>
    <t>20250495</t>
  </si>
  <si>
    <t>letenky Viedeň-Larnaka a späť 6.-12.5.2025 2 osoby</t>
  </si>
  <si>
    <t>5th Hellenic Cup Malakasa Grécko 27.5.-2.6.2025, 1 športovec a tréner</t>
  </si>
  <si>
    <t>1DF250120</t>
  </si>
  <si>
    <t>14.5.2025</t>
  </si>
  <si>
    <t>letenka športovec č. 1 Viedeň - Atheny a späť 27.5.-2.6.2025</t>
  </si>
  <si>
    <t>letenka športovec č. 2 Viedeň - Atheny a späť 27.5.-2.6.2025</t>
  </si>
  <si>
    <t>I2505020</t>
  </si>
  <si>
    <t>20.5.2025</t>
  </si>
  <si>
    <t>poistenie športovkyňa  na 7dní</t>
  </si>
  <si>
    <t>I2505021</t>
  </si>
  <si>
    <r>
      <t>poistenie športovec  na 7dní</t>
    </r>
    <r>
      <rPr>
        <sz val="8"/>
        <color rgb="FFFF0000"/>
        <rFont val="Arial"/>
        <family val="2"/>
      </rPr>
      <t xml:space="preserve"> </t>
    </r>
  </si>
  <si>
    <t>I2506050</t>
  </si>
  <si>
    <t>24.6.2025</t>
  </si>
  <si>
    <t>poistenie športovec  na 7dní (mylná platba naviac 37,80eur vrátena SSZ)</t>
  </si>
  <si>
    <t>1DF250157</t>
  </si>
  <si>
    <t>transfer na letisko Trnava - Viedeň a spať 25.7.-2.6.2025 2 športovci</t>
  </si>
  <si>
    <t>I2509012</t>
  </si>
  <si>
    <t>0000000006</t>
  </si>
  <si>
    <t>16.9.2025</t>
  </si>
  <si>
    <t>tréningové položky 1 športovec 13 položiek, štartovné 1 športovec, strelivo 1 športovec 31 krabičiek NSI DUE JAPAN TRAP7 a FIOCCHI GOLDEN 7</t>
  </si>
  <si>
    <t>EL997123860</t>
  </si>
  <si>
    <t>I2509007</t>
  </si>
  <si>
    <t>16.9.205</t>
  </si>
  <si>
    <t>stravné 2 osoby 7 dní</t>
  </si>
  <si>
    <t>vedúci výpravy Zuzana Rehák Štefečeková</t>
  </si>
  <si>
    <t>4525.228.251</t>
  </si>
  <si>
    <t>ubytovanie 2 osoby 6 nocí</t>
  </si>
  <si>
    <t>Booking.com</t>
  </si>
  <si>
    <t>2574004688151</t>
  </si>
  <si>
    <t>letiskové poplatky za zbraň letisko Viedeň 1 športovec</t>
  </si>
  <si>
    <t>Austrian</t>
  </si>
  <si>
    <t>724 4559097870 3</t>
  </si>
  <si>
    <t>letiskové poplatky za zbraň letisko Atény 1 športovec</t>
  </si>
  <si>
    <t>Swiss International Air</t>
  </si>
  <si>
    <t>prenájom vozidla na 6 dní</t>
  </si>
  <si>
    <t>0816785</t>
  </si>
  <si>
    <t>pohonné hmoty do prenajatého vozidla na 6 dní</t>
  </si>
  <si>
    <t>KAΛYΨΩ K.E.A A.E</t>
  </si>
  <si>
    <t>prípravný pretek 13.-15.6.2025, Memoriál Bednářika Brno CZE - 15 športovcov</t>
  </si>
  <si>
    <t>1DF250074</t>
  </si>
  <si>
    <t>03/2025</t>
  </si>
  <si>
    <t>3.4.2025</t>
  </si>
  <si>
    <t>štartovné 2 športovci a tréningové položky 2 športovci 6 položiek</t>
  </si>
  <si>
    <t>Sportovně strělecký klub policie Kometa Brno z.s.</t>
  </si>
  <si>
    <t>I2506038</t>
  </si>
  <si>
    <t>poistenie 2 športovci 3 dni</t>
  </si>
  <si>
    <t>1ZDFA4</t>
  </si>
  <si>
    <t>21.03.2025</t>
  </si>
  <si>
    <t>26.5.2025</t>
  </si>
  <si>
    <t>čiastočná úhrada ubytovania na 3 noci 1 športovec zúčtované zúčtovacou FA 1 DF250146</t>
  </si>
  <si>
    <t>VAKABRNOCZ s.r.o.</t>
  </si>
  <si>
    <t>CZKPV002A</t>
  </si>
  <si>
    <t>doplatok úhrady ubytovania na 3 noci 2 športovci zúčtované zúčtovacou FA 1 DF250155A</t>
  </si>
  <si>
    <t>1PV2500189</t>
  </si>
  <si>
    <t>11</t>
  </si>
  <si>
    <t>tréningové položky 2 športovci 6 položiek</t>
  </si>
  <si>
    <t>CZKPV013</t>
  </si>
  <si>
    <t>stravné 2 osoby 4 dni</t>
  </si>
  <si>
    <t>Strelecké sústredenie LONATO TALIANSKO 26.3.-1.4.2025 športovec a tréner</t>
  </si>
  <si>
    <t>I2506020</t>
  </si>
  <si>
    <t>Zuzana Rehák Štefečeková vedúca výpravy</t>
  </si>
  <si>
    <t>4864.417.397</t>
  </si>
  <si>
    <t>20.3.2025</t>
  </si>
  <si>
    <t>cestovné (náhrada za použitie mot.vozidla vo výške €/km) - súkromné vozidlo Seat Alhambra BT797AO najazdených 1730km</t>
  </si>
  <si>
    <t>letenka tréner Wroclaw-Verona-Wroclaw</t>
  </si>
  <si>
    <t>21/2025</t>
  </si>
  <si>
    <t>31.3.2025</t>
  </si>
  <si>
    <t>tréningové položky 50x</t>
  </si>
  <si>
    <t>800.012.812</t>
  </si>
  <si>
    <t>26.3.2025</t>
  </si>
  <si>
    <t>dialničné poplatky ITA</t>
  </si>
  <si>
    <t>AUTOSTRADA BRESCIA VERONA VICENZA PADOVA S.p.A.</t>
  </si>
  <si>
    <t>Amir Grand Prix DOHA Qatar, 14.-21.2.2025 športovec a tréner</t>
  </si>
  <si>
    <t>I2506024</t>
  </si>
  <si>
    <t>14.2.2025</t>
  </si>
  <si>
    <t>10.6.2025</t>
  </si>
  <si>
    <t>449715</t>
  </si>
  <si>
    <t>PHM požičaný automobil</t>
  </si>
  <si>
    <t>Al Dafna</t>
  </si>
  <si>
    <t>AGP25 - 0192</t>
  </si>
  <si>
    <t>20.2.2025</t>
  </si>
  <si>
    <t>štartovné a tréningové položky a strelivo</t>
  </si>
  <si>
    <t>AmirGrandPrix Lusail Shotgun 2025</t>
  </si>
  <si>
    <t>1574009838972</t>
  </si>
  <si>
    <t xml:space="preserve">nadváha za batožinu cesta spať do Viedne Svechat </t>
  </si>
  <si>
    <t>Svetový pohár LONATO Taliansko 4.-14.7.2025 4 športovci, tréner, zbrojár</t>
  </si>
  <si>
    <t>1ZFA19</t>
  </si>
  <si>
    <t>ubytovanie 4 športovci,1 tréner a zbrojár 6 nocí zúčtovacia FA 1 DF250266</t>
  </si>
  <si>
    <t>I2507001</t>
  </si>
  <si>
    <t>poistenie tréner a zbrojár 7 dní</t>
  </si>
  <si>
    <t>I2507003</t>
  </si>
  <si>
    <t>poistenie tréner 5 dní</t>
  </si>
  <si>
    <t>I2507002</t>
  </si>
  <si>
    <t>poistenie 2 športovci 7 dní</t>
  </si>
  <si>
    <t>I2507005</t>
  </si>
  <si>
    <t>poistenie 3 športovci 5 dní</t>
  </si>
  <si>
    <t>1PV2500212</t>
  </si>
  <si>
    <t>stravné 4 osoby 7 dní a 4 osoby 5 dní</t>
  </si>
  <si>
    <t>145</t>
  </si>
  <si>
    <t>ubytovanie 1 osoba 6 nocí</t>
  </si>
  <si>
    <t>P.IVA 01950830222</t>
  </si>
  <si>
    <t>Residence Spiaggia D´ORO</t>
  </si>
  <si>
    <t>146</t>
  </si>
  <si>
    <t>04-07-2025/1</t>
  </si>
  <si>
    <t>diaľničné poplatky Taliansko na súkromné vozidlo Hyundai Tuscon NM452CZ</t>
  </si>
  <si>
    <t>04-07-2025/2</t>
  </si>
  <si>
    <t>1563097</t>
  </si>
  <si>
    <t>diaľničná známka Rakúsko 10 dní na súkromné vozidlo Hyundai Tuscon NM452CZ</t>
  </si>
  <si>
    <t>SLOVNAFT, a.s.</t>
  </si>
  <si>
    <t>100137</t>
  </si>
  <si>
    <t>pohonné hmoty do súkromného vozidla Hyundai Tuscon NM452CZ celkovo najazdených 2600km</t>
  </si>
  <si>
    <t>Stazione di servizio Q8Easy 2897</t>
  </si>
  <si>
    <t>148093</t>
  </si>
  <si>
    <t>25071408163</t>
  </si>
  <si>
    <t>REAL - K, s.r.o.</t>
  </si>
  <si>
    <t>neoficiálny tréning 5 športovcov 15 položiek</t>
  </si>
  <si>
    <t>P.I. 00644340986</t>
  </si>
  <si>
    <t>08-07-2025/2</t>
  </si>
  <si>
    <t>diaľničné poplatky Taliansko na služobné vozidlo Športového centra polície Volswagen Caravelle BL427KM</t>
  </si>
  <si>
    <t>12-07-2025/1</t>
  </si>
  <si>
    <t>2310788</t>
  </si>
  <si>
    <t>pohonné hmoty do služobného vozidla Športového centra polície Volswagen Caravelle BL427KM celkovo najazdených 1879 km</t>
  </si>
  <si>
    <t>281084</t>
  </si>
  <si>
    <t>SARNI OIL</t>
  </si>
  <si>
    <t>544455</t>
  </si>
  <si>
    <t>TAMOIL</t>
  </si>
  <si>
    <t>400042905542</t>
  </si>
  <si>
    <t>diaľničná známka Rakúsko 10 dní na služobné vozidlo Športového centra polície Volkswagen Caravelle BL427KM</t>
  </si>
  <si>
    <t>ATU 43143200</t>
  </si>
  <si>
    <t>Autobahnen- und Schnellstrassen- Finanzierungs-AG</t>
  </si>
  <si>
    <t xml:space="preserve">štartovné 5 športovcov 7 štartov a 10 tréningových položiek, 2 účastnícké poplatky 2tréneri </t>
  </si>
  <si>
    <t>Regeneračne sústredenie Miskolc - Budapešť Maďarsko  24.-27.7.2025, športovec a kondičný tréner</t>
  </si>
  <si>
    <t>I2509008</t>
  </si>
  <si>
    <t>24.7.2025</t>
  </si>
  <si>
    <t>Ing. Erik Varga vedúci výpravy</t>
  </si>
  <si>
    <t>202/0801654/HWB</t>
  </si>
  <si>
    <t>25.7.2025</t>
  </si>
  <si>
    <t>dialničná známka 10 dní</t>
  </si>
  <si>
    <t>Nemzetu ůtdíjfizetési Szolgáltató Zrt.</t>
  </si>
  <si>
    <t>F03-1020/2025 a 22</t>
  </si>
  <si>
    <t>15.7.2025</t>
  </si>
  <si>
    <t>ubytovanie 2 osoby 1 noc</t>
  </si>
  <si>
    <t>Invet Holding Kft.</t>
  </si>
  <si>
    <t>27.7.2025</t>
  </si>
  <si>
    <t>ubytovanie 2 osoby 2 noci, 2x masáž</t>
  </si>
  <si>
    <t>HU10594702</t>
  </si>
  <si>
    <t>Danubius Hotels Zrt.</t>
  </si>
  <si>
    <t>28.7.2025</t>
  </si>
  <si>
    <t>cestovné sukromné motorové vozidlo GA-819FM najazdených 660km</t>
  </si>
  <si>
    <t>Regeneračné sústredenie Budapešť Maďarsko 13.-15.9.2025, športovec a kondičný tréner</t>
  </si>
  <si>
    <t>I2511014</t>
  </si>
  <si>
    <t>vedúci výpravy Erik Varga</t>
  </si>
  <si>
    <t>2025/1129882/HWB</t>
  </si>
  <si>
    <t>diaľničná známka Maďarsko súkromné vozidlo Škoda Superb Combi GA819FM</t>
  </si>
  <si>
    <t>12147715-2-44</t>
  </si>
  <si>
    <t>Nemzeti Útdíjfizetési Szolgáltató Zrt.</t>
  </si>
  <si>
    <t>10131211479</t>
  </si>
  <si>
    <t>ubytovanie 2 osoby 2 noci</t>
  </si>
  <si>
    <t>cestovné sukromné vozidlo Škoda Superb Combi GA819FM najazdených 374km</t>
  </si>
  <si>
    <t>Jesenné preteky Sielnica 18.-21.9.2025, 3 športovci a tréner</t>
  </si>
  <si>
    <t>1PV2500235</t>
  </si>
  <si>
    <t>03-09/2025</t>
  </si>
  <si>
    <t>štartovné 3 športovci a tréningové položky 3 športovci 12 položiek</t>
  </si>
  <si>
    <t>Športový klub polície ŠSK: ZV 341 Zvolen</t>
  </si>
  <si>
    <t>193</t>
  </si>
  <si>
    <t>ubytovanie 1 osoba 3 noci a 3 osoby 2 noci</t>
  </si>
  <si>
    <t>Green investments, s.r.o.</t>
  </si>
  <si>
    <t>stravné 1 osoba 4 dni a 3 osoby 3 dni</t>
  </si>
  <si>
    <t>cestovné sukromné vozidlo Seat Alhambra AA829IT najazdených 382km</t>
  </si>
  <si>
    <t>cestovné sukromné vozidlo Škoda Superb GA819FM najazdených 304km</t>
  </si>
  <si>
    <t>cestovné sukromné vozidlo Audi A6 Avant NR591MO najazdených 272km</t>
  </si>
  <si>
    <t>OH nádeje BRNO CZE 26.-28.9.2025 - 3 športovci</t>
  </si>
  <si>
    <t>1PV2500255</t>
  </si>
  <si>
    <t>5925206914</t>
  </si>
  <si>
    <t>OREA HOTELS s.r.o.</t>
  </si>
  <si>
    <t>2UHU-341/2025</t>
  </si>
  <si>
    <t>2UHU-340/2025</t>
  </si>
  <si>
    <t>cestovné súkromné vozidlo Volkswagen Touareg R AA427ND Kátlovce - Brno a späť, najazdených 302km</t>
  </si>
  <si>
    <t>1036441163</t>
  </si>
  <si>
    <t>diaľničná známka 10 dní Česká republika súkromné vozidlo Volkswagen Touareg R AA427ND</t>
  </si>
  <si>
    <t>CZKPV020</t>
  </si>
  <si>
    <t>štartovné 3 športovci a tréning 3 športovci 9 položiek</t>
  </si>
  <si>
    <t>I2509022</t>
  </si>
  <si>
    <t>6804606454</t>
  </si>
  <si>
    <t>18.9.2025</t>
  </si>
  <si>
    <t>poistenie 3 športovci 3 dni</t>
  </si>
  <si>
    <t>Strelecké sústredenie Dunakiliti HUN 25.-28.9.2025 - 1 športovec a tréner</t>
  </si>
  <si>
    <t>I2511015</t>
  </si>
  <si>
    <t>cestovné súkromné vozidlo Škoda Superb Combi GA819FM najazdených 202km</t>
  </si>
  <si>
    <t>WRCEA1257308</t>
  </si>
  <si>
    <t>tréningové položky 1 športovec 30 položiek</t>
  </si>
  <si>
    <t>18222016-1-08</t>
  </si>
  <si>
    <t>Hármas Határ Lovész Egyesulet</t>
  </si>
  <si>
    <t>Strelecké sústredenie Dunakiliti HUN 5.-7.10.2025 - 5 športovcov a tréner</t>
  </si>
  <si>
    <t>I2511004</t>
  </si>
  <si>
    <t>WRCEA1257309</t>
  </si>
  <si>
    <t>tréningové položky 5 športovcov 140 položiek</t>
  </si>
  <si>
    <t>stravné 5 osôb 1 deň</t>
  </si>
  <si>
    <t>stravné 6 osôb 1 deň</t>
  </si>
  <si>
    <t>cestovné súkromné vozidlo Škoda Superb GA819FM najazdených 162km</t>
  </si>
  <si>
    <t>cestovné súkromné vozidlo Audi A6 Avant NR591MO najazdených 210km</t>
  </si>
  <si>
    <t>cestovné súkromné vozidlo Seat Alhambra AA829IT najazdených 106km</t>
  </si>
  <si>
    <t>cestovné súkromné vozidlo Volkswagen Touareg AA763KV najazdených 162km</t>
  </si>
  <si>
    <t>cestovné súkromné vozidlo Hyundai i20 GA378FU najazdených 114km</t>
  </si>
  <si>
    <t>I2510006</t>
  </si>
  <si>
    <t>poistenie 1 osoba 3 dni</t>
  </si>
  <si>
    <t>I2510005</t>
  </si>
  <si>
    <t>poistenie 5 osôb 3 dni</t>
  </si>
  <si>
    <t>1DF250356</t>
  </si>
  <si>
    <t>spotreba streliva počas sústredenia 6 športovcov 222 krabičiek</t>
  </si>
  <si>
    <t>Ing.Fedor Dunajčík - SHOOTING TRADE</t>
  </si>
  <si>
    <t>Sústredenie Sielnica 21.-23.11.2025 - 3 športovci a tréner</t>
  </si>
  <si>
    <t>I2512030</t>
  </si>
  <si>
    <t>stravné 3 osoby 3 dni</t>
  </si>
  <si>
    <t>vedúci výpravy Michal Slamka</t>
  </si>
  <si>
    <t>cestovné súkromné vozidlo Kia Sorento TT939JD najazdených 378km</t>
  </si>
  <si>
    <t>cestovné súkromné vozidlo Volkswagen Golf AA907SK najazdených 380km</t>
  </si>
  <si>
    <t>cestovné súkromné vozidlo Audi A6 Avant NR591MO najazdených 306km</t>
  </si>
  <si>
    <t>spotreba streliva počas sústredenia 3 športovci 9 kartónov, asfaltové terče 3 športovci 1500ks</t>
  </si>
  <si>
    <t>Sagitarius, s.r.o.</t>
  </si>
  <si>
    <t>Sústredenie Sielnica 5.-7.12.2025, 3 športovci a tréner</t>
  </si>
  <si>
    <t>I2512043</t>
  </si>
  <si>
    <t>stravné 4 osoby 3 dni</t>
  </si>
  <si>
    <t>Regeneračné sústredenie Budapešť Maďarsko 28.-30.12.2025, športovec a kondičný tréner</t>
  </si>
  <si>
    <t>1PV2500340</t>
  </si>
  <si>
    <t>10131223326</t>
  </si>
  <si>
    <t>ubytovanie s polpenziou 2 osoby 2 noci a vstup wellness</t>
  </si>
  <si>
    <t>cestovné súkromné vozidlo Škoda Superb Combi GA819FM najazdených 374km, čiastočná refundácia zo sumy 137,41eur</t>
  </si>
  <si>
    <t>1DF250297</t>
  </si>
  <si>
    <t>prepravné a licenčné náklady na dovoz streliva pre športovca top teamu</t>
  </si>
  <si>
    <t>I2512024</t>
  </si>
  <si>
    <t>11.12.2025</t>
  </si>
  <si>
    <t>služby športového odborníka - kondičná príprava TOP športovca a poradenské služby za obdobie január 2025</t>
  </si>
  <si>
    <t>Mgr. Patrícia Compel - SEVEN</t>
  </si>
  <si>
    <t>služby športového odborníka - kondičná príprava TOP športovca a poradenské služby za obdobie február 2025</t>
  </si>
  <si>
    <t>služby športového odborníka - kondičná príprava TOP športovca a poradenské služby za obdobie marec 2025</t>
  </si>
  <si>
    <t>služby športového odborníka - kondičná príprava TOP športovca a poradenské služby za obdobie apríl 2025</t>
  </si>
  <si>
    <t>služby športového odborníka - kondičná príprava TOP športovca a poradenské služby za obdobie máj 2025</t>
  </si>
  <si>
    <t>služby športového odborníka - kondičná príprava TOP športovca a poradenské služby za obdobie jún 2025</t>
  </si>
  <si>
    <t>I2512025</t>
  </si>
  <si>
    <t>služby športového odborníka - kondičná príprava TOP športovca a poradenské služby za obdobie júl 2025</t>
  </si>
  <si>
    <t>služby športového odborníka - kondičná príprava TOP športovca a poradenské služby za obdobie august 2025</t>
  </si>
  <si>
    <t>služby športového odborníka - kondičná príprava TOP športovca a poradenské služby za obdobie september 2025</t>
  </si>
  <si>
    <t>služby športového odborníka - kondičná príprava TOP športovca a poradenské služby za obdobie október 2025</t>
  </si>
  <si>
    <t>služby športového odborníka - kondičná príprava TOP športovca a poradenské služby za obdobie november 2025</t>
  </si>
  <si>
    <t>Svetový pohár Buenos Aires ARGENTÍNA  1.-11.4.2025,  2 športovcov, 1 tréner</t>
  </si>
  <si>
    <t>1DF250022</t>
  </si>
  <si>
    <t>letecky tam a späť 30.3.- 6:4.2025 1 osoba  vrátane poistenia 1 osoby</t>
  </si>
  <si>
    <t>I2503008</t>
  </si>
  <si>
    <t>poistenie športovkyňa na 10dní</t>
  </si>
  <si>
    <t>1DF250135</t>
  </si>
  <si>
    <t xml:space="preserve">transfer strelnica Trnava - letisko Viedeň a späť 30.03.-7.4.2025 športovec </t>
  </si>
  <si>
    <t>1ZDFA5</t>
  </si>
  <si>
    <t>WC-ARG_006 bis</t>
  </si>
  <si>
    <t>poplatok za prevoz zbraní na športové podujatie zúčtovacia FA č. 1DF250235</t>
  </si>
  <si>
    <t>ISSF-SHOOTING.ORG</t>
  </si>
  <si>
    <t>1ZDFA1</t>
  </si>
  <si>
    <t>WC-ARG-006</t>
  </si>
  <si>
    <t>4.2.2025</t>
  </si>
  <si>
    <t>ubytovanie 8 nocí športovec a tréner, štartovné a účastnícky poplatok za trénera, transport z letiska na  hotel a späť, náboje na tréning a súťaž pre športovca zúčtovacia FA č. 1DF250236</t>
  </si>
  <si>
    <t>I2508020</t>
  </si>
  <si>
    <t>30.3.2025</t>
  </si>
  <si>
    <t>stravné 9 dní 1 osoba</t>
  </si>
  <si>
    <t>vedúci výpravy Ing. Štefan Zemko</t>
  </si>
  <si>
    <t>WC-ARG-001</t>
  </si>
  <si>
    <t>2.4.2025</t>
  </si>
  <si>
    <t>tréningové položky športovec - 2x oficiálny tréning, 2x neoficiálny tréning</t>
  </si>
  <si>
    <t>37-2087497</t>
  </si>
  <si>
    <t>INTERNATIONAL SPORTING SOLUTIONS LLC.</t>
  </si>
  <si>
    <t>057 4222457673 4</t>
  </si>
  <si>
    <t>1.4.2025</t>
  </si>
  <si>
    <t>AIR FRANCE</t>
  </si>
  <si>
    <t>057 4220185755 6</t>
  </si>
  <si>
    <t>letiskové poplatky za zbraň letisko BuenosAires 1 športovec</t>
  </si>
  <si>
    <t>170010437</t>
  </si>
  <si>
    <t>19.3.2025</t>
  </si>
  <si>
    <t xml:space="preserve">poplatok za podanie víz športovec </t>
  </si>
  <si>
    <t>Tasa Y Arancel De Tram, Cap.federal</t>
  </si>
  <si>
    <t>25.3.2025</t>
  </si>
  <si>
    <t>poplatok za víza športovec a tréner</t>
  </si>
  <si>
    <t>ARGENTINISCHE BOTSCHAFT - KONSULARABTEILUNG</t>
  </si>
  <si>
    <t>Kondičné sústredenie Pribylina 17.-21.4.2025 1športovec</t>
  </si>
  <si>
    <t>I2508021</t>
  </si>
  <si>
    <t>26.8.2025</t>
  </si>
  <si>
    <t xml:space="preserve">stravné 1 osoba 5 dní </t>
  </si>
  <si>
    <t>vedúci výpravy Vanesa Hocková</t>
  </si>
  <si>
    <t>0026</t>
  </si>
  <si>
    <t>Ivana Sellar - Tatras Property Management</t>
  </si>
  <si>
    <t xml:space="preserve">Svetový pohár NICOSIA CYPRUS brokové disciplíny 01.-12.05.2025,  13 športovcov,  3tréneri, lekár  </t>
  </si>
  <si>
    <t>štartovné 1 športovkyňa</t>
  </si>
  <si>
    <t>I2504015</t>
  </si>
  <si>
    <t>poistenie športovkyňa na 8 dní</t>
  </si>
  <si>
    <t>I2505009</t>
  </si>
  <si>
    <t>storno - poistenie športovkyňa na 8 dní</t>
  </si>
  <si>
    <t>ubytovanie športovec 7 nocí zúčtované zúčtovacou FA 1DF250310</t>
  </si>
  <si>
    <t>1DF250138</t>
  </si>
  <si>
    <t xml:space="preserve">transfer strelnica Trnava - letisko Viedeň a späť 01.05.-08.05.2025 športovec </t>
  </si>
  <si>
    <t>stravné 1 osoba 8 dní</t>
  </si>
  <si>
    <t>oficiálny tréning 1 položka 1 športovec</t>
  </si>
  <si>
    <t>00001455</t>
  </si>
  <si>
    <t>strelivo 14 krabičiek 1 športovec</t>
  </si>
  <si>
    <t>0155082</t>
  </si>
  <si>
    <t>neoficiálny tréning 6 položiek 1 športovec</t>
  </si>
  <si>
    <t>Lefkosia Shooting Club</t>
  </si>
  <si>
    <t>2574004549056</t>
  </si>
  <si>
    <t>letiskové poplatky za zbrane letisko Viedeň 1 športovec</t>
  </si>
  <si>
    <t>Austrian Airlines</t>
  </si>
  <si>
    <t>2204087280531</t>
  </si>
  <si>
    <t>letiskové poplatky za zbrane letisko Cyprus 1 športovec</t>
  </si>
  <si>
    <t>Lufthansa</t>
  </si>
  <si>
    <t>EMD-2574000825567</t>
  </si>
  <si>
    <t>servisné poplatky za zbrane letisko Cyprus 1 športovec</t>
  </si>
  <si>
    <t>20250832</t>
  </si>
  <si>
    <t>letenka 1 športovec Viedeň-Larnaka a späť vrátane poistenia storna 1.5.-8.5.2025</t>
  </si>
  <si>
    <t xml:space="preserve">letenka športovkyňa č. 2 Viedeň- ATHENY a späť 20.-26.5.2025 vrátane poistenia storno letenky </t>
  </si>
  <si>
    <t>I2505017</t>
  </si>
  <si>
    <t>poistenie športovkyňa na 7dní</t>
  </si>
  <si>
    <t>1ZDFA12</t>
  </si>
  <si>
    <t>ubytovanie športovkyňa 6 noci zúčtovacia FA č. 1DF250250</t>
  </si>
  <si>
    <t>ubytovanie miestny poplatok  športovkyňa 6 noci zúčtovacia FA č. 1DF250251</t>
  </si>
  <si>
    <t>transfer na letisko Viedeň a spať 20.-26.5.2025 1 športovec</t>
  </si>
  <si>
    <t>štartovné 1 športovec, 12 tréningových položiek, strelivo 15 krabičiek</t>
  </si>
  <si>
    <t>2572607301866</t>
  </si>
  <si>
    <t>724 4559097803 6</t>
  </si>
  <si>
    <t>Oprava zbrane Brescia ITA 4.-8.6.2025 - športovec</t>
  </si>
  <si>
    <t>1PV2500176</t>
  </si>
  <si>
    <t>0651-0003</t>
  </si>
  <si>
    <t>ubytovanie s raňajkami 1 osoba 1 noc</t>
  </si>
  <si>
    <t>02965890243</t>
  </si>
  <si>
    <t>Agriturismo AE Noseare</t>
  </si>
  <si>
    <t>0200-0003</t>
  </si>
  <si>
    <t>02200930986</t>
  </si>
  <si>
    <t>TRATTORIA BETTOLA</t>
  </si>
  <si>
    <t>08-06-2025/2</t>
  </si>
  <si>
    <t>tréningové položky 1 športovec 25 položiek</t>
  </si>
  <si>
    <t xml:space="preserve">prípravný pretek 13.-15.6.2025, Memoriál M. Bednářika Brno CZE - 1 športovec </t>
  </si>
  <si>
    <t>I2506035</t>
  </si>
  <si>
    <t>poistenie športovec 3 dni</t>
  </si>
  <si>
    <t>1PV2500136</t>
  </si>
  <si>
    <t>30</t>
  </si>
  <si>
    <t>štartovné a 3 tréningové položky 1 športovec</t>
  </si>
  <si>
    <t>15549097</t>
  </si>
  <si>
    <t>SSKP KOMETA BRNO z.s.</t>
  </si>
  <si>
    <t>CZKPV006</t>
  </si>
  <si>
    <t>vedúci výpravy Juraj Sedlák</t>
  </si>
  <si>
    <t>0000011592</t>
  </si>
  <si>
    <t>Svetový pohár LONATO Taliansko 4.-14.7.2025 1športovec</t>
  </si>
  <si>
    <t>ubytovanie 1 športovec 7 nocí zúčtovacia FA 1 DF250265</t>
  </si>
  <si>
    <t xml:space="preserve">štartovné a tréningová položka 1 športovec </t>
  </si>
  <si>
    <t>05-07-2025/1</t>
  </si>
  <si>
    <t>neoficiálny tréning 1 športovec 7 položiek</t>
  </si>
  <si>
    <t>Strelecké sústredenie Porpeto Taliansko 12.-16.3.2025 športovec a zbrojár</t>
  </si>
  <si>
    <t>I2506041</t>
  </si>
  <si>
    <t>0169-0024</t>
  </si>
  <si>
    <t>ubytovanie 1 osoba 4 nocí</t>
  </si>
  <si>
    <t>IVA01290530300</t>
  </si>
  <si>
    <t>REGUTA S.AGR.S.</t>
  </si>
  <si>
    <t>6</t>
  </si>
  <si>
    <t>15.3.2025</t>
  </si>
  <si>
    <t>tréningové položky 1 športovec (45položiek x 8,50€)</t>
  </si>
  <si>
    <t>IVA02147130302</t>
  </si>
  <si>
    <t>Associazione Sportiva Dilettantistica Tiro A Volo Porpetto</t>
  </si>
  <si>
    <t>12.3.2025</t>
  </si>
  <si>
    <t>stravné športovec 5 dní</t>
  </si>
  <si>
    <t>Záverečná príprava pred Svetovým pohárom v Argentíne  strelecké sústredenie Sielnica 20.-22.3.2025  športovec a tréner</t>
  </si>
  <si>
    <t>I2507020</t>
  </si>
  <si>
    <t>SOŠ hotelových služieb a obchodu</t>
  </si>
  <si>
    <t>21.3.2025</t>
  </si>
  <si>
    <t>regenerácia vstup bazén 1 osoba 3 hodiny</t>
  </si>
  <si>
    <t>AQUAPARK KOVÁČOVÁ, s.r.o.</t>
  </si>
  <si>
    <t>Strelecké sústredenie Porpetto Taliansko 2.-9.8.2025, 1 športovec</t>
  </si>
  <si>
    <t>I2507055</t>
  </si>
  <si>
    <t>30.7.2025</t>
  </si>
  <si>
    <t>poistenie športovec 8 dní</t>
  </si>
  <si>
    <t>I2510004</t>
  </si>
  <si>
    <t>2.441/112</t>
  </si>
  <si>
    <t>záloha za ubytovanie 1 osoba 7 nocí</t>
  </si>
  <si>
    <t>P.IVA 02704030275</t>
  </si>
  <si>
    <t>Agenzia Lampo di Mazzarotto Giovanni S.r.l.</t>
  </si>
  <si>
    <t>doplatok za ubytovanie 1 osoba 7 nocí a prenájom lehátka 1 osoba</t>
  </si>
  <si>
    <t>09-08-2025/4</t>
  </si>
  <si>
    <t>P.IVA 02147130302</t>
  </si>
  <si>
    <t>vedúci akcie Vanesa Hocková</t>
  </si>
  <si>
    <t>cestovné súkromné auto Škoda Karoq AA980GD najazdených 1680km</t>
  </si>
  <si>
    <t>Záverečná strelecká príprava pred ME Skeet, Sielnica 15.-17.7.2025, 1 športovec</t>
  </si>
  <si>
    <t>1PV2500254</t>
  </si>
  <si>
    <t>ZU 0000032287</t>
  </si>
  <si>
    <t>Prípravný pretek GP Brno 15.-17.8.2025 Brno CZE - 1 športovec</t>
  </si>
  <si>
    <t>1PV2500217</t>
  </si>
  <si>
    <t>0000015402</t>
  </si>
  <si>
    <t>CZKPV019</t>
  </si>
  <si>
    <t>I2508005</t>
  </si>
  <si>
    <t>Regeneračné sústredenie Štrba 19.-22.9.2025, 1 športovec</t>
  </si>
  <si>
    <t>I2512070</t>
  </si>
  <si>
    <t>stravné 1 osoba 4 dni</t>
  </si>
  <si>
    <t>10250050</t>
  </si>
  <si>
    <t>Naďa Kabátova</t>
  </si>
  <si>
    <t>Kondičné sústredenie Trenčín 17.-21.11.2025, 1 športovec</t>
  </si>
  <si>
    <t>I2512082</t>
  </si>
  <si>
    <t>20250012</t>
  </si>
  <si>
    <t>Dominika Holecová</t>
  </si>
  <si>
    <t>prenájom športoviska 1 športovec 5 dní</t>
  </si>
  <si>
    <t>kondičný tréning s trénerom 1 športovec 5 dní</t>
  </si>
  <si>
    <t>regenerácia 1 športovec 5 dní</t>
  </si>
  <si>
    <t>Regeneračné sústredenie Tatranská Štrba 1.-6.12.2025, 1 športovec</t>
  </si>
  <si>
    <t>I2512042</t>
  </si>
  <si>
    <t>stravné 1 osoba 6 dní</t>
  </si>
  <si>
    <t>10250069</t>
  </si>
  <si>
    <t>ubytovanie 1 osoba 5 nocí</t>
  </si>
  <si>
    <t>Nad'a Kabátová</t>
  </si>
  <si>
    <t>prípravný pretek GP AMIR Doha QATAR 5.-13.2.2026</t>
  </si>
  <si>
    <t>1DF250440</t>
  </si>
  <si>
    <t>10.12.2025</t>
  </si>
  <si>
    <t xml:space="preserve">letenka športovkyňa č. 1 Viedeň- DOHA a späť 4.-9.2.2025 vrátane poistenia storno letenky </t>
  </si>
  <si>
    <t>I2508019</t>
  </si>
  <si>
    <t>5411807492</t>
  </si>
  <si>
    <t>materiálovo technické zabezpečenie - strelecká príprava - bezdrôtové slúchadlá vrátane dopravy</t>
  </si>
  <si>
    <t>5411515443</t>
  </si>
  <si>
    <t>materiálovo technické zabezpečenie - regenerácia - masážny prístroj vrátane dopravy</t>
  </si>
  <si>
    <t>545</t>
  </si>
  <si>
    <t>materiálovo technické zabezpečenie - kondičná príprava - športové tričko</t>
  </si>
  <si>
    <t>NEW YORKER Slovakia, s.r.o.</t>
  </si>
  <si>
    <t>90</t>
  </si>
  <si>
    <t>materiálovo technické zabezpečenie - strelecká príprava - športové tričká 2ks</t>
  </si>
  <si>
    <t>91</t>
  </si>
  <si>
    <t>materiálovo technické zabezpečenie - kondičná príprava - športové nohavice 3ks, športové ponožky</t>
  </si>
  <si>
    <t>262</t>
  </si>
  <si>
    <t>materiálovo technické zabezpečenie - kondičná príprava - športové šortky 2ks</t>
  </si>
  <si>
    <t>LPP Slovakia, s.r.o.</t>
  </si>
  <si>
    <t>861</t>
  </si>
  <si>
    <t>materiálovo technické zabezpečenie - kondičná príprava - športové tenisky</t>
  </si>
  <si>
    <t>DEICHMANN-OBUV SK s.r.o.</t>
  </si>
  <si>
    <t>FVSK/25/04/00001422</t>
  </si>
  <si>
    <t>materiálovo technické zabezpečenie - strelecká príprava - športové tenisky na strieľanie</t>
  </si>
  <si>
    <t>MARKETING INVESTMENT GROUP SLOVAKIA s.r.o.</t>
  </si>
  <si>
    <t>16648/0048</t>
  </si>
  <si>
    <t>materiálovo technické zabezpečenie - lieky proti bolesti (Paralen)</t>
  </si>
  <si>
    <t>BENU SK 5, s.r.o.</t>
  </si>
  <si>
    <t>79278/0062</t>
  </si>
  <si>
    <t>materiálovo technické zabezpečenie - očné kvapky proti alergii (Livostin)</t>
  </si>
  <si>
    <t>Dr.Max 146 s.r.o.</t>
  </si>
  <si>
    <t>86027/0018</t>
  </si>
  <si>
    <t>materiálovo technické zabezpečenie - lieky proti alergii (Omarit), lieky proti bolesti (Paralen)</t>
  </si>
  <si>
    <t>88570/0035</t>
  </si>
  <si>
    <t>materiálovo technické zabezpečenie - lieky proti alergii (Cetirizin, Allergodil)</t>
  </si>
  <si>
    <t>19293/0088</t>
  </si>
  <si>
    <t>materiálovo technické zabezpečenie - gél proti alergii (Psilo-Balsam)</t>
  </si>
  <si>
    <t>Lekáreň MAX TT, s.r.o.</t>
  </si>
  <si>
    <t>97059/0086</t>
  </si>
  <si>
    <t>materiálovo technické zabezpečenie - lieky proti alergii (Allergodil)</t>
  </si>
  <si>
    <t>13960</t>
  </si>
  <si>
    <t>materiálovo technické zabezpečenie - výživové doplnky - elektrolyty</t>
  </si>
  <si>
    <t>0001</t>
  </si>
  <si>
    <t>materiálovo technické zabezpečenie - regenerácia - masáž šije 15minút</t>
  </si>
  <si>
    <t>Andrea Hocková - masáže Mirian</t>
  </si>
  <si>
    <t>0002</t>
  </si>
  <si>
    <t>materiálovo technické zabezpečenie - regenerácia - športová masáž 50minút</t>
  </si>
  <si>
    <t>0004</t>
  </si>
  <si>
    <t>20250008</t>
  </si>
  <si>
    <t>materiálovo technické zabezpečenie - fyziotréning v období 1.1.2025-31.3.2025</t>
  </si>
  <si>
    <t>Gnost s.r.o.</t>
  </si>
  <si>
    <t>3250001394</t>
  </si>
  <si>
    <t>materiálovo technické zabezpečenie - telovýchovno-zdravotná prehliadka 1 športovec</t>
  </si>
  <si>
    <t>Univerzita Mateja Bela v Banskej Bystrici</t>
  </si>
  <si>
    <t>1DF250268</t>
  </si>
  <si>
    <t>12.9.2025</t>
  </si>
  <si>
    <t>materiálovo technické zabezpečenie - strelecké príprava - strelecká vesta Rio Evolution Skeet Personalizovaná</t>
  </si>
  <si>
    <t>Med Deal s.r.o.</t>
  </si>
  <si>
    <t>IX09001</t>
  </si>
  <si>
    <t>Hrubé mzdy vyplatené osobám (zamestnancom) osobné číslo 148 vrátane odvodov zamestnávateľa - Iný pracovný vzťah, športovec jednorázový príjem, ZML 120/2025</t>
  </si>
  <si>
    <t>Miroslava Hocková</t>
  </si>
  <si>
    <t>I2512050</t>
  </si>
  <si>
    <t>202509/01117</t>
  </si>
  <si>
    <t>materiálovo technické zabezpečenie - strelecká príprava - športová bunda</t>
  </si>
  <si>
    <t>Sportsdirect.com Slovakia s.r.o.</t>
  </si>
  <si>
    <t>1489</t>
  </si>
  <si>
    <t>materiálovo technické zabezpečenie - kondičná príprava - vstup lanovka</t>
  </si>
  <si>
    <t>Tatry mountain resorts, a.s.</t>
  </si>
  <si>
    <t>0005</t>
  </si>
  <si>
    <t>materiálovo technické zabezpečenie - športová príprava - brokové strelivo CM T4 8GOLD 24G 2,00mm 2250ks</t>
  </si>
  <si>
    <t>Ing. Fedor Dunajčík - SHOOTING TRADE</t>
  </si>
  <si>
    <t>200</t>
  </si>
  <si>
    <t>materiálovo technické zabezpečenie - kondičná príprava - športová obuv</t>
  </si>
  <si>
    <t>5995</t>
  </si>
  <si>
    <t>materiálovo technické zabezpečenie - kondičná príprava - športová bunda 2ks</t>
  </si>
  <si>
    <t>Inditex Slovakia, s.r.o.</t>
  </si>
  <si>
    <t>1963</t>
  </si>
  <si>
    <t>materiálovo technické zabezpečenie - kondičná príprava - športové tričko a nohavice</t>
  </si>
  <si>
    <t>NEW YORKER Retail Slovakia, s.r.o.</t>
  </si>
  <si>
    <t>0003</t>
  </si>
  <si>
    <t>služby - regenerácia - športová masáž 50minút</t>
  </si>
  <si>
    <t>9.9.2025</t>
  </si>
  <si>
    <t>služby - regenerácia - športová masáž 30minút</t>
  </si>
  <si>
    <t>služby - regenerácia - masáž šije 15minút</t>
  </si>
  <si>
    <t xml:space="preserve">služby - regenárácia - športová masáž 50minút </t>
  </si>
  <si>
    <t>služby - regenerácia - športové masáže v mesiacoch október-december 2025, 14hodín 35eur/hodinu</t>
  </si>
  <si>
    <t>0190</t>
  </si>
  <si>
    <t>služby - regenerácia - fyzioterapia 90minút</t>
  </si>
  <si>
    <t>KALOKA s.r.o.</t>
  </si>
  <si>
    <t>2500827951</t>
  </si>
  <si>
    <t>2.9.2025</t>
  </si>
  <si>
    <t>materiálovo technické zabezpečenie - komplex vitamínov</t>
  </si>
  <si>
    <t>Dr. Max 100 s.r.o.</t>
  </si>
  <si>
    <t>29034/0137</t>
  </si>
  <si>
    <t>materiálovo technické zabezpečenie - lieky proti bolesti (Flector Rapid) a lieky proti zápalu (Amoksiklav)</t>
  </si>
  <si>
    <t>Dr. Max 146 s.r.o.</t>
  </si>
  <si>
    <t>37709/0042</t>
  </si>
  <si>
    <t>materiálovo technické zabezpečenie - výživové doplnky (Arterin cholesterol)</t>
  </si>
  <si>
    <t>40573/0036</t>
  </si>
  <si>
    <t>materiálovo technické zabezpečenie - očné kvapky (Hylo dual Intense)</t>
  </si>
  <si>
    <t>42110/0055</t>
  </si>
  <si>
    <t>materiálovo technické zabezpečenie - výživové doplnky na podporu imunity (Floraliv)</t>
  </si>
  <si>
    <t>42437/0057</t>
  </si>
  <si>
    <t>materiálovo technické zabezpečenie - očné kvapky (Hylo dual Intense) a výživové doplnky na podporu imunity (Floraliv, Probio)</t>
  </si>
  <si>
    <t>I2512061</t>
  </si>
  <si>
    <t>20250207</t>
  </si>
  <si>
    <t>materiálovo technické zabezpečenie - strelecká vesta Castellani</t>
  </si>
  <si>
    <t>1DF250441</t>
  </si>
  <si>
    <t>181/2025</t>
  </si>
  <si>
    <t>služby - činnosť člena realizačného tímu, tréning na streleckom trenažéri hlavný tréner 15 hodín 41eur/hodinu za obdobie január-november 2025</t>
  </si>
  <si>
    <t>Sedox, s.r.o.</t>
  </si>
  <si>
    <t>I2512100</t>
  </si>
  <si>
    <t>materiálovo technické zabezpečenie realizačného tímu TOP športovca, hlavný tréner - služby - masáž 60 min permanentka na 12vstupov</t>
  </si>
  <si>
    <t>Ing. Monika Nemečková</t>
  </si>
  <si>
    <t>0000108</t>
  </si>
  <si>
    <t>materiálovo technické zabezpečenie realizačného tímu TOP športovca, hlavný tréner - športová obuv</t>
  </si>
  <si>
    <t>Obuv Soňa Trnava</t>
  </si>
  <si>
    <t>materiálovo technické zabezpečenie realizačného tímu TOP športovca, hlavný tréner - športová mikina a sveter</t>
  </si>
  <si>
    <t>C&amp;A Mode s.r.o</t>
  </si>
  <si>
    <t>materiálovo technické zabezpečenie realizačného tímu TOP športovca, hlavný tréner - športová obuv do posilňovne</t>
  </si>
  <si>
    <t>Shoebox Slovakia s.r.o.</t>
  </si>
  <si>
    <t>0000060</t>
  </si>
  <si>
    <t>materiálovo technické zabezpečenie realizačného tímu TOP športovca, hlavný tréner - športová obuv zimná</t>
  </si>
  <si>
    <t>8961</t>
  </si>
  <si>
    <t>materiálovo technické zabezpečenie realizačného tímu TOP športovca, hlavný tréner - ponožky 5párov</t>
  </si>
  <si>
    <t>Slávka Škreptáčová</t>
  </si>
  <si>
    <t>10482</t>
  </si>
  <si>
    <t>materiálovo technické zabezpečenie realizačného tímu TOP športovca, hlavný tréner - športové tričko a nohavice 2ks</t>
  </si>
  <si>
    <t>Magenta shop , s.r.o.</t>
  </si>
  <si>
    <t>materiálovo technické zabezpečenie realizačného tímu TOP športovca, hlavný tréner - športové tričká 3ks</t>
  </si>
  <si>
    <t>ATU34766401</t>
  </si>
  <si>
    <t>VF Austria GmbH</t>
  </si>
  <si>
    <t>202508/00199</t>
  </si>
  <si>
    <t>materiálovo technické zabezpečenie realizačného tímu TOP športovca, hlavný tréner - púzdro na doklady</t>
  </si>
  <si>
    <t>Trade Bags s.r.o.</t>
  </si>
  <si>
    <t>1428</t>
  </si>
  <si>
    <t>materiálovo technické zabezpečenie realizačného tímu TOP športovca, hlavný tréner - služby - vstup wellness, aquapark 3hodiny</t>
  </si>
  <si>
    <t>Aquapark Poprad, s.r.o.</t>
  </si>
  <si>
    <t>materiálovo technické zabezpečenie realizačného tímu TOP športovca, hlavný tréner - termoprádlo 2ks a zimná bunda</t>
  </si>
  <si>
    <t>Husky SK, s.r.o.</t>
  </si>
  <si>
    <t>materiálovo technické zabezpečenie realizačného tímu TOP športovca, hlavný tréner - doplnky výživy (creatín, predtréningovka)</t>
  </si>
  <si>
    <t>Ritual Fitness s.r.o.</t>
  </si>
  <si>
    <t>materiálovo technické zabezpečenie realizačného tímu TOP športovca, hlavný tréner - doplnky výživy (šťava z agáve)</t>
  </si>
  <si>
    <t>06-02-2025/0305</t>
  </si>
  <si>
    <t>materiálovo technické zabezpečenie realizačného tímu TOP športovca, hlavný tréner - indikačné prúžky na moč</t>
  </si>
  <si>
    <t>APOTPHARM, spol. s r.o.</t>
  </si>
  <si>
    <t>16-04-2025/0519</t>
  </si>
  <si>
    <t>materiálovo technické zabezpečenie realizačného tímu TOP športovca, hlavný tréner - lieky na alergiu (Aerius) a lieky na astmu (Alvesco)</t>
  </si>
  <si>
    <t>Pharmpartner s.r.o.</t>
  </si>
  <si>
    <t>07-05-2025/0155</t>
  </si>
  <si>
    <t>materiálovo technické zabezpečenie realizačného tímu TOP športovca, hlavný tréner - doplnky výživy (čaj na močové cesty Urcyston a pastilky na hrdlo Dr.Muller)</t>
  </si>
  <si>
    <t>87750/0056</t>
  </si>
  <si>
    <t>materiálovo technické zabezpečenie realizačného tímu TOP športovca, hlavný tréner - lieky na trávenie (Rennie)</t>
  </si>
  <si>
    <t>BODY-STAR s.r.o.</t>
  </si>
  <si>
    <t>72283/0102</t>
  </si>
  <si>
    <t>materiálovo technické zabezpečenie realizačného tímu TOP športovca, hlavný tréner - doplnky výživy (pyridoxin, riboflavin)</t>
  </si>
  <si>
    <t>BENU SK 33, s.r.o.</t>
  </si>
  <si>
    <t>25896/0093</t>
  </si>
  <si>
    <t>materiálovo technické zabezpečenie realizačného tímu TOP športovca, hlavný tréner - lieky na zníženie cholesterolu (Torvacard), očné kvapky (Taflotan) a testovacie prúžky na hladinu cukru v krvi (Accu-Chek)</t>
  </si>
  <si>
    <t>73373/0070</t>
  </si>
  <si>
    <t>materiálovo technické zabezpečenie realizačného tímu TOP športovca, hlavný tréner - kvapky proti zápalom (kapucínka)</t>
  </si>
  <si>
    <t>d - Hocková Vanesa</t>
  </si>
  <si>
    <t>d - Hocková Vanesa - broková pažba</t>
  </si>
  <si>
    <t>ubytovanie 8 nocí športovec a tréner, štartovné a účastnícky poplatok za trénera, transport z letiska na  hotel a späť, náboje na tréning a súťaž pre športovca zúčtovacia FA č. 1DF250236 - zaplatená alikvótna čiastka časť 1 zo sumy 2991,48€</t>
  </si>
  <si>
    <t>ubytovanie 8 nocí športovec a tréner, štartovné a účastnícky poplatok za trénera, transport z letiska na  hotel a späť, náboje na tréning a súťaž pre športovca zúčtovacia FA č. 1DF250236 - doplatok do sumy 2991,48€</t>
  </si>
  <si>
    <t>letecky tam a späť 30.3.- 6.4.2025 2 osoby športovec a tréner vrátane poistenia 2 osoby</t>
  </si>
  <si>
    <t>I2503009</t>
  </si>
  <si>
    <t>poistenie tréner na 10 dní</t>
  </si>
  <si>
    <t>transfer strelnica Trnava - letisko Viedeň a späť 30.03.-7.4.2025 športovec a tréner</t>
  </si>
  <si>
    <t>stravné 9 dní 2 osoby</t>
  </si>
  <si>
    <t>057 4222457674 5</t>
  </si>
  <si>
    <t>057 4218236916 2</t>
  </si>
  <si>
    <t>8.4.2025</t>
  </si>
  <si>
    <t>170010435,36</t>
  </si>
  <si>
    <t>poplatok za podanie víz športovec a tréner</t>
  </si>
  <si>
    <t>31-03-2025/1</t>
  </si>
  <si>
    <t>taxi z letiska na hotel 3 osoby</t>
  </si>
  <si>
    <t>01-04-2025/1</t>
  </si>
  <si>
    <t>taxi zo strelnice na hotel 3 osoby</t>
  </si>
  <si>
    <t>02-04-2025/1</t>
  </si>
  <si>
    <t>taxi z hotela na strelnicu 3 osoby</t>
  </si>
  <si>
    <t>02-04-2025/2</t>
  </si>
  <si>
    <t>03-04-2025/1</t>
  </si>
  <si>
    <t>03-04-2025/2</t>
  </si>
  <si>
    <t>04-04-2025/1</t>
  </si>
  <si>
    <t>05-04-2025/1</t>
  </si>
  <si>
    <t>06-04-2025/1</t>
  </si>
  <si>
    <t>taxi z hotela na obed 3 osoby</t>
  </si>
  <si>
    <t>06-04-2025/2</t>
  </si>
  <si>
    <t>taxi z obeda na hotel 3 osoby</t>
  </si>
  <si>
    <t>GP AMIR Doha QATAR 11.2.-17.2.2025, 1 športovkyňa a kondičný tréner</t>
  </si>
  <si>
    <t>1DF250014</t>
  </si>
  <si>
    <t>22.01.2025</t>
  </si>
  <si>
    <t>štartovné 1 osoba</t>
  </si>
  <si>
    <t>QUATAR SHOOTING&amp;ARCHERY ASSOCIATION</t>
  </si>
  <si>
    <t>I2508015</t>
  </si>
  <si>
    <t>17.10.2025</t>
  </si>
  <si>
    <t>20250047</t>
  </si>
  <si>
    <t>letenka a poistenie storna pre 1 osobu Viedeň-Doha a späť 11.-17.2.2025</t>
  </si>
  <si>
    <t>8125007942</t>
  </si>
  <si>
    <t>letenka pre 1 osobu Viedeň-Doha a späť 11.-17.2.2025</t>
  </si>
  <si>
    <t>pelicantravel.com s.r.o.</t>
  </si>
  <si>
    <t>65491845</t>
  </si>
  <si>
    <t>letiskové poplatky za zbrane letisko Doha 1 športovec</t>
  </si>
  <si>
    <t>PI-200047</t>
  </si>
  <si>
    <t>RETAJ AL RAYYAN HOTEL</t>
  </si>
  <si>
    <t>410106189</t>
  </si>
  <si>
    <t>AGP25-136</t>
  </si>
  <si>
    <t>spotreba streliva na športové podujatie 1 športovec 20krabičiek, 10 tréningových položiek 1 športovec</t>
  </si>
  <si>
    <t>11-02-2025/1</t>
  </si>
  <si>
    <t>taxi z hotela na večeru 2 osoby</t>
  </si>
  <si>
    <t>11-02-2025/2</t>
  </si>
  <si>
    <t>taxi z večere na hotel 2 osoby</t>
  </si>
  <si>
    <t>12-02-2025/1</t>
  </si>
  <si>
    <t>taxi z hotela na strelnicu 2 osoby</t>
  </si>
  <si>
    <t>12-02-2025/2</t>
  </si>
  <si>
    <t>taxi zo strelnice na hotel 2 osoby</t>
  </si>
  <si>
    <t>13-02-2025/1</t>
  </si>
  <si>
    <t>taxi z hotela na obed 2 osoby</t>
  </si>
  <si>
    <t>14-02-2025/1</t>
  </si>
  <si>
    <t>14-02-2025/2</t>
  </si>
  <si>
    <t>14-02-2025/3</t>
  </si>
  <si>
    <t>16-02-2025/1</t>
  </si>
  <si>
    <t>17-02-2025/1</t>
  </si>
  <si>
    <t>taxi z hotela na letisko 2 osoby</t>
  </si>
  <si>
    <t>6803786604</t>
  </si>
  <si>
    <t>poistenie 1 športovec 7 dní</t>
  </si>
  <si>
    <t>Allianz - Slovenská poisťovňa, a.s.</t>
  </si>
  <si>
    <t>cestovné súkromné vozidlo Peugeot 208 TT268JM najazdených 682km</t>
  </si>
  <si>
    <t>20-04-2025/1</t>
  </si>
  <si>
    <t>parkovné deň súkromné vozidlo Peugeot 208 TT268JM</t>
  </si>
  <si>
    <t>Peter Leštinský</t>
  </si>
  <si>
    <t>štartovné 1 športovec a účastnícky poplatok tréner</t>
  </si>
  <si>
    <t>I2504016</t>
  </si>
  <si>
    <t>poistenie tréner na 8dní</t>
  </si>
  <si>
    <t>I2505010</t>
  </si>
  <si>
    <t>storno - poistenie tréner na 8 dní</t>
  </si>
  <si>
    <t>ubytovanie športovec a tréner 7 nocí zúčtované zúčtovacou FA 1DF250310, 1DF250309</t>
  </si>
  <si>
    <t>transfer strelnica Trnava - letisko Viedeň a späť 01.05.-08.05.2025 športovec a tréner</t>
  </si>
  <si>
    <t>neoficiálny tréning 7 položiek 1 športovec</t>
  </si>
  <si>
    <t>2574004549055</t>
  </si>
  <si>
    <t>ALAP-0026468</t>
  </si>
  <si>
    <t>požičanie auta na 8 dní</t>
  </si>
  <si>
    <t>30011974 N</t>
  </si>
  <si>
    <t>ASTRA &amp; PETSAS Rent A Car J.V.</t>
  </si>
  <si>
    <t>12573370</t>
  </si>
  <si>
    <t>PHM požičané auto na 8 dní</t>
  </si>
  <si>
    <t>2204087279493</t>
  </si>
  <si>
    <t>EMD-2574000825568</t>
  </si>
  <si>
    <t>12876878-CY1125-1131</t>
  </si>
  <si>
    <t>05387443C</t>
  </si>
  <si>
    <t>Bolt Afroditi Arampidou</t>
  </si>
  <si>
    <t>20250834</t>
  </si>
  <si>
    <t>letenka 1 tréner Viedeň-Larnaka a späť vrátane poistenia storna 1.5.-8.5.2025</t>
  </si>
  <si>
    <t>20250831</t>
  </si>
  <si>
    <t xml:space="preserve">letenka športovkyňa č. 1 Viedeň- ATHENY a späť 20.-26.5.2025 vrátane poistenia storno letenky </t>
  </si>
  <si>
    <t>ubytovanie miestny poplatok športovkyňa 6 noci zúčtovacia FA č. 1DF250251</t>
  </si>
  <si>
    <t>1DF250250</t>
  </si>
  <si>
    <t>689</t>
  </si>
  <si>
    <t>doplatok za ubytovanie 1 osoba 6 nocí</t>
  </si>
  <si>
    <t>Anastazia Luxury Suites and Rooms</t>
  </si>
  <si>
    <t>štartovné 1 športovec, 12 tréningových položiek, strelivo 16 krabičiek</t>
  </si>
  <si>
    <t>2572607301867</t>
  </si>
  <si>
    <t>724 4559097804 0</t>
  </si>
  <si>
    <t>APY002-101770</t>
  </si>
  <si>
    <t>požičanie auta na 7 dní</t>
  </si>
  <si>
    <t>KINSEN HELLAS A.E.</t>
  </si>
  <si>
    <t>2025134</t>
  </si>
  <si>
    <t>PHM požičané auto na 7 dní</t>
  </si>
  <si>
    <t>094475066</t>
  </si>
  <si>
    <t>ETAIPIA EMΠOPIOY AΠOΘHKEYΣEΩΣ</t>
  </si>
  <si>
    <t>3607419</t>
  </si>
  <si>
    <t>112A115000035989</t>
  </si>
  <si>
    <t>111L065000094127</t>
  </si>
  <si>
    <t>112A115000037722</t>
  </si>
  <si>
    <t>111L065000095312</t>
  </si>
  <si>
    <t>112A095000112387</t>
  </si>
  <si>
    <t>111L075000157829</t>
  </si>
  <si>
    <t>112A085000138859</t>
  </si>
  <si>
    <t>111L085000155561</t>
  </si>
  <si>
    <t>112A065000050379</t>
  </si>
  <si>
    <t>2861557</t>
  </si>
  <si>
    <t>Oprava zbrane Brescia ITA 4.-8.6.2025 - športovec a zbrojár</t>
  </si>
  <si>
    <t>ubytovanie s raňajkami 1 športovec 1 noc</t>
  </si>
  <si>
    <t>0651-0002</t>
  </si>
  <si>
    <t>ubytovanie s raňajkami 1 zbrojár 1 noc</t>
  </si>
  <si>
    <t>ubytovanie s raňajkami 1 športovec 3 noci</t>
  </si>
  <si>
    <t>0200-0001</t>
  </si>
  <si>
    <t>ubytovanie s raňajkami 1 zbrojár 3 noci</t>
  </si>
  <si>
    <t>08-06-2025/1</t>
  </si>
  <si>
    <t>cestovné súkromné vozidlo Seat Alhambra NM283DT najazdených 1968km</t>
  </si>
  <si>
    <t>01766</t>
  </si>
  <si>
    <t>diaľničná známka 10dní Rakúsko súkromné vozidlo Seat Alhambra NM283DT</t>
  </si>
  <si>
    <t>04-06-2025/1</t>
  </si>
  <si>
    <t>diaľničné poplatky Taliansko súkromné vozidlo Seat Alhambra NM283DT</t>
  </si>
  <si>
    <t>05-06-2025/1</t>
  </si>
  <si>
    <t>05-06-2025/2</t>
  </si>
  <si>
    <t xml:space="preserve">prípravný pretek 13.-15.6.2025, Memoriál M. Bednářika Brno CZE - 1 športovec a tréner </t>
  </si>
  <si>
    <t>I2506034</t>
  </si>
  <si>
    <t>poistenie tréner 3 dni</t>
  </si>
  <si>
    <t>29</t>
  </si>
  <si>
    <t>1/2</t>
  </si>
  <si>
    <t>cestovné súkromné vozidlo Peugeot 208 TT268JM najazdených 380km</t>
  </si>
  <si>
    <t>1032922789</t>
  </si>
  <si>
    <t>diaľničné poplatky CZE - súkromné vozidlo Peugeot 208 TT268JM</t>
  </si>
  <si>
    <t>248191</t>
  </si>
  <si>
    <t>parkovné</t>
  </si>
  <si>
    <t>CZ65413695</t>
  </si>
  <si>
    <t>ECE PROJEKTMANAGEMENT PRAHA S.R.O.</t>
  </si>
  <si>
    <t>Telovýchovná prehliadka, Banská Bystrica, 17.6.2025 - športovec</t>
  </si>
  <si>
    <t>I2509032</t>
  </si>
  <si>
    <t>23.9.2025</t>
  </si>
  <si>
    <t>cestovné súkromné vozidlo Peugeot 208 TT268JM najazdených 375km</t>
  </si>
  <si>
    <t>Svetový pohár LONATO Taliansko 4.-14.7.2025  športovec,  tréner</t>
  </si>
  <si>
    <r>
      <t>ubytovanie 1 športovec a tréner 7 nocí</t>
    </r>
    <r>
      <rPr>
        <sz val="9"/>
        <color theme="1"/>
        <rFont val="Times New Roman"/>
        <family val="1"/>
      </rPr>
      <t xml:space="preserve"> zúčtovacia FA 1 DF250265</t>
    </r>
    <r>
      <rPr>
        <sz val="9"/>
        <rFont val="Times New Roman"/>
        <family val="1"/>
        <charset val="238"/>
      </rPr>
      <t xml:space="preserve"> </t>
    </r>
  </si>
  <si>
    <t>0169-0012</t>
  </si>
  <si>
    <t>stravné športovec a zbrojár 5 dní</t>
  </si>
  <si>
    <t>ubytovanie 1 osoba 2 noci a parkovné</t>
  </si>
  <si>
    <t>doplatok za ubytovanie 1 osoba 7 nocí a prenájom bicykla a lehátka 1 osoba</t>
  </si>
  <si>
    <t>09-08-2025/3</t>
  </si>
  <si>
    <t>tréningové položky 1 športovec 60 položiek a strelivo 1 športovec 70 krabičiek</t>
  </si>
  <si>
    <t>0000008</t>
  </si>
  <si>
    <t>diaľničná známka 10 dní Rakúsko súkromné auto Škoda Karoq AA980GD</t>
  </si>
  <si>
    <t>Ing. Róbert Schmidt</t>
  </si>
  <si>
    <t>02-08-2025/2</t>
  </si>
  <si>
    <t>diaľničné poplatky Taliansko súkromné auto Škoda Karoq AA980GD</t>
  </si>
  <si>
    <t>Societá Autostrade Alto Adriatico S.p.A.</t>
  </si>
  <si>
    <t>09-08-2025/5</t>
  </si>
  <si>
    <t>0061</t>
  </si>
  <si>
    <t>parkovné súkromné auto Škoda Karoq AA980GD</t>
  </si>
  <si>
    <t>San Michele al Tagliamento Bibione</t>
  </si>
  <si>
    <t>Záverečná strelecká príprava pred ME Skeet, Sielnica 15.-17.7.2025, 1 športovec a tréner</t>
  </si>
  <si>
    <t>ZU 0000032288</t>
  </si>
  <si>
    <t>92714/0057</t>
  </si>
  <si>
    <t>očné kvapky</t>
  </si>
  <si>
    <t>Dr.Max 159 s.r.o.</t>
  </si>
  <si>
    <t>58</t>
  </si>
  <si>
    <t>1035184876</t>
  </si>
  <si>
    <t>diaľničná známka 10 dní ČR na súkromné vozidlo Peugeot 208 TT268JM</t>
  </si>
  <si>
    <t>288611</t>
  </si>
  <si>
    <t>parkovné súkromné vozidlo Peugeot 208 TT268JM</t>
  </si>
  <si>
    <t>ECE PROJEKTMANAGEMENT</t>
  </si>
  <si>
    <t>cestovné súkromné vozidlo Peugeot 208 TT268JM najazdených 365km</t>
  </si>
  <si>
    <t>Európska liga šampiónov Madrid Španielsko 10.-14.9.2025, 1 športovec</t>
  </si>
  <si>
    <t>1DF250228</t>
  </si>
  <si>
    <t>letenka a poistenie storna pre 1 osobu Viedeň-Madrid a späť 10.-14.9.2025</t>
  </si>
  <si>
    <t>I2508027</t>
  </si>
  <si>
    <t>28.8.2025</t>
  </si>
  <si>
    <t>poistenie športovec 5 dni</t>
  </si>
  <si>
    <t>1DF250362</t>
  </si>
  <si>
    <t>transfer na letisko Pečeňady-Zvončín-Viedeň a späť 10.-14.9.2025 1 športovkyňa</t>
  </si>
  <si>
    <t>1PV2500256</t>
  </si>
  <si>
    <t>vedúci výpravy Monika Štibravá</t>
  </si>
  <si>
    <t>2025.A5.006385</t>
  </si>
  <si>
    <t>strelivo 1 športovec 10 krabičiek</t>
  </si>
  <si>
    <t>B85378164</t>
  </si>
  <si>
    <t>Serbal de los Cazadores,S.L.</t>
  </si>
  <si>
    <t>075 4415091200</t>
  </si>
  <si>
    <t>ESA85850394</t>
  </si>
  <si>
    <t>Iberia Lineas Aereas</t>
  </si>
  <si>
    <t>2204087123735</t>
  </si>
  <si>
    <t>letiskové poplatky za zbraň letisko Madrid 1 športovec</t>
  </si>
  <si>
    <t>DE122652565</t>
  </si>
  <si>
    <t>2204087123739</t>
  </si>
  <si>
    <t>servisné poplatky za zbraň letisko Madrid 1 športovec</t>
  </si>
  <si>
    <t>790012357221 4</t>
  </si>
  <si>
    <t>licencia na zbraň 1 športovec</t>
  </si>
  <si>
    <t>G2801223B</t>
  </si>
  <si>
    <t>Ministerio del Interior de Espaňa</t>
  </si>
  <si>
    <t>GDCAAGBB-03-2025-8706455</t>
  </si>
  <si>
    <t>miestna doprava - taxi 1 osoba</t>
  </si>
  <si>
    <t>ESA80358955</t>
  </si>
  <si>
    <t>ARES Capital S.A.</t>
  </si>
  <si>
    <t>7877</t>
  </si>
  <si>
    <t>07530027-B</t>
  </si>
  <si>
    <t>Taxi Del A.P.C de Madrid</t>
  </si>
  <si>
    <t>HDCGFBFH-03-2025-0004137</t>
  </si>
  <si>
    <t>miestna doprava - taxi na letisko 1 osoba</t>
  </si>
  <si>
    <t>ESX2542390Q</t>
  </si>
  <si>
    <t>Yingying Hu</t>
  </si>
  <si>
    <t>Sústredenie pred Majstrovstvami Sveta, Brno CZ 1.-3.10.2025 športovec, tréner</t>
  </si>
  <si>
    <t>I2509027</t>
  </si>
  <si>
    <t>I2509026</t>
  </si>
  <si>
    <t>CZKPV021</t>
  </si>
  <si>
    <t>1PV2500263</t>
  </si>
  <si>
    <t>0000018621</t>
  </si>
  <si>
    <t>0000018620</t>
  </si>
  <si>
    <t>20251003</t>
  </si>
  <si>
    <t>tréningové položky 1 športovec 39 položiek</t>
  </si>
  <si>
    <t>OH Nádeje BRNO CZE 26.-28.9.2025 športovec</t>
  </si>
  <si>
    <t>I2509021</t>
  </si>
  <si>
    <t>1PV2500286</t>
  </si>
  <si>
    <t>0000018283</t>
  </si>
  <si>
    <t>1200071924</t>
  </si>
  <si>
    <t>29183413</t>
  </si>
  <si>
    <t>NIVALIS, a.s.</t>
  </si>
  <si>
    <t>1036463359</t>
  </si>
  <si>
    <t>cestovné súkromné vozidlo Peugeot 208 TT268JM najazdených 386km</t>
  </si>
  <si>
    <t>CZKPV022</t>
  </si>
  <si>
    <t>0017</t>
  </si>
  <si>
    <t>1490</t>
  </si>
  <si>
    <t>lanovka 1 osoba 1 vstup</t>
  </si>
  <si>
    <t>321271</t>
  </si>
  <si>
    <t>01*0122</t>
  </si>
  <si>
    <t>cestovné súkromné vozidlo Peugeot 208 TT268JM najazdených 672km</t>
  </si>
  <si>
    <t>Výroba pažieb Padova Taliansko 19.-22.10.2025, 1 športovec a zbrojár</t>
  </si>
  <si>
    <t>I2510008</t>
  </si>
  <si>
    <t>poistenie športovec 4 dni</t>
  </si>
  <si>
    <t>I2510009</t>
  </si>
  <si>
    <t>poistenie zbrojár 4 dni</t>
  </si>
  <si>
    <t>I2512083</t>
  </si>
  <si>
    <t>82</t>
  </si>
  <si>
    <t>ubytovanie bez raňajok 2 osoby 3 noci</t>
  </si>
  <si>
    <t>02226430284</t>
  </si>
  <si>
    <t>Azzienda Agroturistica ca´ Sagredo di Toderini dei Gagliardis Dalla Volta</t>
  </si>
  <si>
    <t>21-10-2025/1</t>
  </si>
  <si>
    <t>SSD a.r.l.</t>
  </si>
  <si>
    <t>cestovné súkromné vozidlo Peugeot 208 TT268JM najazdených 1740km</t>
  </si>
  <si>
    <t>09263</t>
  </si>
  <si>
    <t>diaľničná známka 10dní Rakúsko na súkromné vozidlo Peugeot 208 TT268JM</t>
  </si>
  <si>
    <t>19-10-2025/1</t>
  </si>
  <si>
    <t>diaľničné poplatky Taliansko na súkromné vozidlo Peugeot 208 TT268JM</t>
  </si>
  <si>
    <t>19-10-2025/2</t>
  </si>
  <si>
    <t>22-10-2025/1</t>
  </si>
  <si>
    <t>22-10-2025/2</t>
  </si>
  <si>
    <t>22-10-2025/3</t>
  </si>
  <si>
    <t>20250013</t>
  </si>
  <si>
    <t>cestovné súkromné vozidlo Peugeot 208 TT268JM najazdených 300km</t>
  </si>
  <si>
    <t>cestovné súkromné vozidlo Peugeot 208 TT268JM najazdených 700km</t>
  </si>
  <si>
    <t>Plavecké sústredenie Trenčín 8.-12.12.2025, 1 športovec</t>
  </si>
  <si>
    <t>I2512045</t>
  </si>
  <si>
    <t>prenájom bazéna 1 športovec 5 dní</t>
  </si>
  <si>
    <t>plavecké tréningy s trénerom 1 športovec 5 dní</t>
  </si>
  <si>
    <t>regenerácia - vodné rehabilitačné cvičenia 1 športovec 5 dní</t>
  </si>
  <si>
    <t>cestovné súkromné vozidlo Peugeot 208 TT268JM najazdených 320km</t>
  </si>
  <si>
    <t>I2507023</t>
  </si>
  <si>
    <t>5410957085</t>
  </si>
  <si>
    <t>FVD/002216/01/2025</t>
  </si>
  <si>
    <t>materiálovo technické zabezpečenie - kondičná príprava - bradlá na posilňovanie rúk</t>
  </si>
  <si>
    <t>GLOBAL sp. z o.o.</t>
  </si>
  <si>
    <t>3202502812</t>
  </si>
  <si>
    <t>materiálovo technické zabezpečenie - Apple AirTag 2ks - lokalizačný čip do batožiny</t>
  </si>
  <si>
    <t>WESTech, spol. s r.o.</t>
  </si>
  <si>
    <t>SK2501640</t>
  </si>
  <si>
    <t>materiálovo technické zabezpečenie - cestovný kufor</t>
  </si>
  <si>
    <t>Dipablo s.r.o.</t>
  </si>
  <si>
    <t>544</t>
  </si>
  <si>
    <t>materiálovo technické zabezpečenie - kondičná príprava - športový pulóver 2ks</t>
  </si>
  <si>
    <t>66067</t>
  </si>
  <si>
    <t>materiálovo technické zabezpečenie - kondičná príprava - športové tričko, tepláky, mikina 2ks</t>
  </si>
  <si>
    <t>GATE, a.s.</t>
  </si>
  <si>
    <t>1418</t>
  </si>
  <si>
    <t>materiálovo technické zabezpečenie - strelecká príprava - športové nohavice na strieľanie</t>
  </si>
  <si>
    <t>00000896/00000049</t>
  </si>
  <si>
    <t>materiálovo technické zabezpečenie - kondičná príprava - športové tepláky</t>
  </si>
  <si>
    <t>SPORTISIMO SK s.r.o.</t>
  </si>
  <si>
    <t>FSU/ANS/SLO/25/04/9715</t>
  </si>
  <si>
    <r>
      <t>ANSWEAR.COM SPÓ</t>
    </r>
    <r>
      <rPr>
        <sz val="10"/>
        <color theme="1"/>
        <rFont val="Arial"/>
        <family val="2"/>
        <charset val="238"/>
      </rPr>
      <t>Ł</t>
    </r>
    <r>
      <rPr>
        <sz val="10"/>
        <rFont val="Times New Roman"/>
        <family val="1"/>
      </rPr>
      <t>KA AKCYJNA</t>
    </r>
  </si>
  <si>
    <t>3860</t>
  </si>
  <si>
    <t>materiálovo technické zabezpečenie - kondičná príprava - športové šľapky na plaváreň</t>
  </si>
  <si>
    <t>Kaufland Slovenská republika v.o.s.</t>
  </si>
  <si>
    <t>08-01-2025/0310</t>
  </si>
  <si>
    <t>materiálovo technické zabezpečenie - lieky proti bolesti (Flector)</t>
  </si>
  <si>
    <t>LEKAMED, spol. s r.o.</t>
  </si>
  <si>
    <t>08-01-2025/0311</t>
  </si>
  <si>
    <t>materiálovo technické zabezpečenie - lieky proti hnačke (Yomogi)</t>
  </si>
  <si>
    <t>43119/0087</t>
  </si>
  <si>
    <t>materiálovo technické zabezpečenie - lieky na tlak (Tritace)</t>
  </si>
  <si>
    <t>53909/0085</t>
  </si>
  <si>
    <t>materiálovo technické zabezpečenie - zvlhčujúce očné kvapky (Hylo Dual Intense)</t>
  </si>
  <si>
    <t>26-02-2025/0484</t>
  </si>
  <si>
    <t>materiálovo technické zabezpečenie - lieky na tlak (Tritace) a výživové doplnky</t>
  </si>
  <si>
    <t>Quantum satis s.r.o.</t>
  </si>
  <si>
    <t>2500319845</t>
  </si>
  <si>
    <t>materiálovo technické zabezpečenie - vitamíny</t>
  </si>
  <si>
    <t>Dr.Max 100 s.r.o.</t>
  </si>
  <si>
    <t>10371</t>
  </si>
  <si>
    <t>materiálovo technické zabezpečenie - proteínová tyčinka a elektrolyty</t>
  </si>
  <si>
    <t>71197/0033</t>
  </si>
  <si>
    <t>materiálovo technické zabezpečenie - pastilky proti bolesti hrdla (Septolete extra)</t>
  </si>
  <si>
    <t>79943/0081</t>
  </si>
  <si>
    <t>materiálovo technické zabezpečenie - lieky proti bolesti (Ataralgin)</t>
  </si>
  <si>
    <t>84602/0013</t>
  </si>
  <si>
    <t>materiálovo technické zabezpečenie - regenerácia - športová masáž 60minút</t>
  </si>
  <si>
    <t>20250007</t>
  </si>
  <si>
    <t>1DF250267</t>
  </si>
  <si>
    <t>materiálovo technické zabezpečenie - strelecké príprava - sklo do okuliarov C- mask Vermilion a Nylonový obal na náhradné skla</t>
  </si>
  <si>
    <t>Hrubé mzdy vyplatené osobám (zamestnancom) osobné číslo 129 vrátane odvodov zamestnávateľa - Iný pracovný vzťah, športovec jednorázový príjem, ZML 120/2025</t>
  </si>
  <si>
    <t>Vanesa Hocková</t>
  </si>
  <si>
    <t>1DF250200</t>
  </si>
  <si>
    <t>I2512020</t>
  </si>
  <si>
    <t>271855</t>
  </si>
  <si>
    <t>materiálovo technické zabezpečenie - kondičná príprava - športová mikina</t>
  </si>
  <si>
    <t>materiálovo technické zabezpečenie - kondičná príprava - športová bunda</t>
  </si>
  <si>
    <t>OTCF SLOVAKIA s.r.o.</t>
  </si>
  <si>
    <t>917</t>
  </si>
  <si>
    <t>Retailors Slovakia s.r.o.</t>
  </si>
  <si>
    <t>01957</t>
  </si>
  <si>
    <t>materiálovo technické zabezpečenie - kondičná príprava - zimná bunda</t>
  </si>
  <si>
    <t>H &amp; M Hennes &amp; Mauritz SK s.r.o.</t>
  </si>
  <si>
    <t>0001638</t>
  </si>
  <si>
    <t>materiálovo technické zabezpečenie - strelecká príprava - športové ponožky</t>
  </si>
  <si>
    <t>Modivo Slovakia, s.r.o.</t>
  </si>
  <si>
    <t>3463</t>
  </si>
  <si>
    <t>materiálovo technické zabezpečenie - strelecká príprava - športové nohavice</t>
  </si>
  <si>
    <t>807</t>
  </si>
  <si>
    <t>Sport Vision Slovakia s.r.o.</t>
  </si>
  <si>
    <t>materiálovo technické zabezpečenie - kondičná príprava - zateplená košeľa a mikina</t>
  </si>
  <si>
    <t>2239</t>
  </si>
  <si>
    <t>materiálovo technické zabezpečenie - strelecká príprava - mikina, ponožky</t>
  </si>
  <si>
    <t>služby - regenerácia - športová masáž 50 min</t>
  </si>
  <si>
    <t>služby - regenerácia - športová masáž 60 min</t>
  </si>
  <si>
    <t>20.6.2025</t>
  </si>
  <si>
    <t>služby - regenerácia - športová masáž 30 min</t>
  </si>
  <si>
    <t>19.8.2025</t>
  </si>
  <si>
    <t>služby - regenerácia - masáž šije 15 min</t>
  </si>
  <si>
    <t>služby - regenerácia - športové masáže za mesiac apríl 2025, 8hodín, 35eur hodina</t>
  </si>
  <si>
    <t>služby - regenerácia - športové masáže za mesiac máj 2025, 7hodín, 35eur hodina</t>
  </si>
  <si>
    <t>služby - regenerácia - športové masáže za mesiac jún 2025, 7hodín, 35eur hodina</t>
  </si>
  <si>
    <t>služby - regenerácia - športové masáže za mesiac júl 2025, 5hodín, 35eur hodina</t>
  </si>
  <si>
    <t>služby - regenerácia - športové masáže za mesiac august 2025, 4hodiny, 35eur hodina</t>
  </si>
  <si>
    <t>služby - regenerácia - športové masáže za mesiac september 2025, 7hodín, 35eur hodina</t>
  </si>
  <si>
    <t>služby - regenerácia - športové masáže za mesiac október 2025, 6hodín, 35eur hodina</t>
  </si>
  <si>
    <t>služby - regenerácia - športové masáže za mesiac november 2025, 9hodín, 35eur hodina</t>
  </si>
  <si>
    <t>služby - regenerácia - športové masáže za mesiac december 2025, 2hodiny, 35eur hodina</t>
  </si>
  <si>
    <t>01754</t>
  </si>
  <si>
    <t>materiálovo technické zabezpečenie - kondičná príprava - turistické nohavice 2 ks</t>
  </si>
  <si>
    <t>INFINITY team, s.r.o</t>
  </si>
  <si>
    <t>materiálovo technické zabezpečenie - váha na batožinu</t>
  </si>
  <si>
    <t>V2025189700200074190</t>
  </si>
  <si>
    <t>materiálovo technické zabezpečenie - strelecká príprava - športový ruksak</t>
  </si>
  <si>
    <t>A79935607</t>
  </si>
  <si>
    <t>Decathlon La Vaguada</t>
  </si>
  <si>
    <t>materiálovo technické zabezpečenie - strelecká príprava - strelecká obuv</t>
  </si>
  <si>
    <t>PROROK SPORT, s.r.o.</t>
  </si>
  <si>
    <t>0006</t>
  </si>
  <si>
    <t>materiálovo technické zabezpečenie - športová príprava - brokové strelivo CM T4 8GOLD 3500ks</t>
  </si>
  <si>
    <t>88404</t>
  </si>
  <si>
    <t>materiálovo technické zabezpečenie - strelecká príprava - ponožky 2balenia</t>
  </si>
  <si>
    <t>NEW YORKER CZ, s.r.o.</t>
  </si>
  <si>
    <t>26PH02692</t>
  </si>
  <si>
    <t>materiálovo technické zabezpečenie - kondičná príprava - športové kukly 2ks</t>
  </si>
  <si>
    <t>SNOWBOARD ZEZULA s.r.o.</t>
  </si>
  <si>
    <t>01129</t>
  </si>
  <si>
    <t>materiálovo technické zabezpečenie - kondičná príprava - ponožky a lyžiarske okuliare</t>
  </si>
  <si>
    <t>MAGNET plus, s r.o.</t>
  </si>
  <si>
    <t>materiálovo technické zabezpečenie - vytvorenie jedálnička a priebežná konzultácia</t>
  </si>
  <si>
    <t>308</t>
  </si>
  <si>
    <t>REGATTA-POLSKA SPOLKA Z ORGANICZONA ODPOWIEDZIALNOSCIA</t>
  </si>
  <si>
    <t>služby - telovýchovná lekárska prehliadka</t>
  </si>
  <si>
    <t>služby - fyzioterapia za mesiac júl 2025, 4hodiny, 50eur hodina</t>
  </si>
  <si>
    <t>služby - fyzioterapia za mesiac august 2025, 10hodín, 50eur hodina</t>
  </si>
  <si>
    <t>služby - fyzioterapia za mesiac september 2025, 11hodín, 50eur hodina</t>
  </si>
  <si>
    <t>služby - fyzioterapia za mesiac október 2025, 10hodín, 50eur hodina</t>
  </si>
  <si>
    <t>služby - fyzioterapia za mesiac november 2025, 14hodín, 50eur hodina</t>
  </si>
  <si>
    <t>1942</t>
  </si>
  <si>
    <t>služby - regenerácia - sauna 10vstupov po 1hodine</t>
  </si>
  <si>
    <t>Aqua Wellness Trnava, spol. s.r.o.</t>
  </si>
  <si>
    <t>1941</t>
  </si>
  <si>
    <t>služby - regenerácia - sauna 10vstupov po 2hodiny</t>
  </si>
  <si>
    <t>materiálovo technické zabezpečenie - výživové doplnky - melatonín, žraločia chrupavka</t>
  </si>
  <si>
    <t>GymBeam s.r.o.</t>
  </si>
  <si>
    <t>30-07-2025/1973</t>
  </si>
  <si>
    <t>materiálovo technické zabezpečenie - lieky na tlak (Tritace) a lieky na zápal (Zinat)</t>
  </si>
  <si>
    <t>42532/0023</t>
  </si>
  <si>
    <t>materiálovo technické zabezpečenie - lieky na močové cesty (URO-VAXOM)</t>
  </si>
  <si>
    <t>MEDIKAMENT, spol. s r.o.</t>
  </si>
  <si>
    <t>889</t>
  </si>
  <si>
    <t>materiálovo technické zabezpečenie - výživové doplnky - proteíny</t>
  </si>
  <si>
    <t>5645</t>
  </si>
  <si>
    <t>18810/0055</t>
  </si>
  <si>
    <t>materiálovo technické zabezpečenie - lieky - očné kvapky (Vidisic)</t>
  </si>
  <si>
    <t>94245/0043</t>
  </si>
  <si>
    <t>materiálovo technické zabezpečenie - lieky - očné kvapky (Hylo Dual Intense)</t>
  </si>
  <si>
    <t>24083/0103</t>
  </si>
  <si>
    <t>materiálovo technické zabezpečenie - lieky na močové cesty (Idelyn Urinal akut forte) a lieky proti bolesti (Ataralgin)</t>
  </si>
  <si>
    <t>25140/0042</t>
  </si>
  <si>
    <t>15.10.2025</t>
  </si>
  <si>
    <t>materiálovo technické zabezpečenie - lieky na bolesť hrdla (Strepfen) a vitamín C</t>
  </si>
  <si>
    <t>Dr.Max 136 T, s.r.o.</t>
  </si>
  <si>
    <t>36499/0050</t>
  </si>
  <si>
    <t>materiálovo technické zabezpečenie - lieky na nevoľnosť (Kinedryl)</t>
  </si>
  <si>
    <t>63383/0057</t>
  </si>
  <si>
    <t>6.8.2025</t>
  </si>
  <si>
    <t>Vesnala 3, s.r.o.</t>
  </si>
  <si>
    <t>222/2025/130981</t>
  </si>
  <si>
    <t>10.11.2025</t>
  </si>
  <si>
    <t>materiálovo technické zabezpečenie - výživové doplnky, proteíny a vitamíny</t>
  </si>
  <si>
    <t>Vilgain s.r.o.</t>
  </si>
  <si>
    <t>50324/0046</t>
  </si>
  <si>
    <t>18.11.2025</t>
  </si>
  <si>
    <t>TH partners, s.r.o.</t>
  </si>
  <si>
    <t>1DF250495</t>
  </si>
  <si>
    <t>182/2025</t>
  </si>
  <si>
    <t>služby - činnosť člena realizačného tímu, tréning na streleckom trenažéri hlavný tréner 42 hodín 41eur/hodinu za obdobie január-november 2025</t>
  </si>
  <si>
    <t>I2512084</t>
  </si>
  <si>
    <t>0011</t>
  </si>
  <si>
    <t>materiálovo technické zabezpečenie realizačného tímu TOP športovca, hlavný tréner - služby - masáž 60 min</t>
  </si>
  <si>
    <t>materiálovo technické zabezpečenie realizačného tímu TOP športovca, hlavný tréner - služby - regeneračné cvičenie</t>
  </si>
  <si>
    <t>Viera Tomašovičová</t>
  </si>
  <si>
    <t>0009</t>
  </si>
  <si>
    <t>materiálovo technické zabezpečenie realizačného tímu TOP športovca, hlavný tréner - služby - regeneračné cvičenie permanentka na 10vstupov</t>
  </si>
  <si>
    <t>materiálovo technické zabezpečenie realizačného tímu TOP športovca, hlavný tréner - služby - masáž 50minút permanentka na 10vstupov</t>
  </si>
  <si>
    <t>PROFYTT s.r.o.</t>
  </si>
  <si>
    <t>materiálovo technické zabezpečenie realizačného tímu TOP športovca, hlavný tréner - služby - masáž 50minút</t>
  </si>
  <si>
    <t>materiálovo technické zabezpečenie realizačného tímu TOP športovca, hlavný tréner - služby - športová masáž 50minút</t>
  </si>
  <si>
    <t>0147</t>
  </si>
  <si>
    <t>materiálovo technické zabezpečenie realizačného tímu TOP športovca, hlavný tréner - služby - fyzioterapia permanentka na 10vstupov</t>
  </si>
  <si>
    <t>Kaloka s.r.o.</t>
  </si>
  <si>
    <t>Ecco Retail (Slovakia) s.r.o.</t>
  </si>
  <si>
    <t>materiálovo technické zabezpečenie realizačného tímu TOP športovca, hlavný tréner - športové ponožky 6párov</t>
  </si>
  <si>
    <t>0000024</t>
  </si>
  <si>
    <t>202508/00522</t>
  </si>
  <si>
    <t>materiálovo technické zabezpečenie realizačného tímu TOP športovca, hlavný tréner - boxerky a ponožky</t>
  </si>
  <si>
    <t>01810</t>
  </si>
  <si>
    <t>H&amp;M Hennes&amp;Mauritz SK s.r.o.</t>
  </si>
  <si>
    <t>0000110</t>
  </si>
  <si>
    <t>materiálovo technické zabezpečenie realizačného tímu TOP športovca, hlavný tréner - športová zateplená obuv</t>
  </si>
  <si>
    <t>0000113</t>
  </si>
  <si>
    <t>materiálovo technické zabezpečenie realizačného tímu TOP športovca, hlavný tréner - 10 tréningových položiek (250terčov), osobná spotreba, nácvik finálových dvojstrelov</t>
  </si>
  <si>
    <t>Združenie brokových klubov Trnava</t>
  </si>
  <si>
    <t>materiálovo technické zabezpečenie realizačného tímu TOP športovca, hlavný tréner - 2 tréningové položky (50terčov), osobná spotreba, nácvik finálových dvojstrelov</t>
  </si>
  <si>
    <t>Strelecké centrum Trnava o.z</t>
  </si>
  <si>
    <t>materiálovo technické zabezpečenie realizačného tímu TOP športovca, hlavný tréner - 4 tréningové položky (100terčov), osobná spotreba, nácvik finálových dvojstrelov</t>
  </si>
  <si>
    <t>materiálovo technické zabezpečenie realizačného tímu TOP športovca, hlavný tréner - 3 tréningové položky (75terčov), osobná spotreba, nácvik finálových dvojstrelov</t>
  </si>
  <si>
    <t>materiálovo technické zabezpečenie realizačného tímu TOP športovca, hlavný tréner - 13 tréningových položiek (325terčov), osobná spotreba, nácvik finálových dvojstrelov</t>
  </si>
  <si>
    <t>materiálovo technické zabezpečenie realizačného tímu TOP športovca, hlavný tréner - masážna pištoľ a termohlavica na masážnu pištoľ</t>
  </si>
  <si>
    <t>elem6 s.r.o.</t>
  </si>
  <si>
    <t>materiálovo technické zabezpečenie realizačného tímu TOP športovca, hlavný tréner - športová mikina</t>
  </si>
  <si>
    <t>88853306400018</t>
  </si>
  <si>
    <t>S.A. LA CANNOISE</t>
  </si>
  <si>
    <t>materiálovo technické zabezpečenie realizačného tímu TOP športovca, hlavný tréner - zimné rukavice</t>
  </si>
  <si>
    <t>materiálovo technické zabezpečenie realizačného tímu TOP športovca, hlavný tréner - termoprádlo, termohrnček</t>
  </si>
  <si>
    <t>materiálovo technické zabezpečenie realizačného tímu TOP športovca, hlavný tréner - zimná bunda</t>
  </si>
  <si>
    <t>0000617</t>
  </si>
  <si>
    <t>materiálovo technické zabezpečenie realizačného tímu TOP športovca, hlavný tréner - sveter</t>
  </si>
  <si>
    <t>Thrasos s.r.o</t>
  </si>
  <si>
    <t>materiálovo technické zabezpečenie realizačného tímu TOP športovca, hlavný tréner - služby - vstup wellness 3,5hodiny</t>
  </si>
  <si>
    <t>materiálovo technické zabezpečenie realizačného tímu TOP športovca, hlavný tréner - doplnky výživy proteín, multivitamín</t>
  </si>
  <si>
    <t>21-11-2025/1134</t>
  </si>
  <si>
    <t>materiálovo technické zabezpečenie realizačného tímu TOP športovca, hlavný tréner - výživový doplnok (Colafit), očné kvapky (Vidisic)</t>
  </si>
  <si>
    <t>27-03-2025/1442</t>
  </si>
  <si>
    <t>materiálovo technické zabezpečenie realizačného tímu TOP športovca, hlavný tréner - lieky na močové cesty (Dias Uro)</t>
  </si>
  <si>
    <t>29-07-2025/1169</t>
  </si>
  <si>
    <t>materiálovo technické zabezpečenie realizačného tímu TOP športovca, hlavný tréner - lieky proti chrípke (Coldrex)</t>
  </si>
  <si>
    <t>42669/0065</t>
  </si>
  <si>
    <t>materiálovo technické zabezpečenie realizačného tímu TOP športovca, hlavný tréner - doplnky výživy (magnézium)</t>
  </si>
  <si>
    <t>25284/0112</t>
  </si>
  <si>
    <t>materiálovo technické zabezpečenie realizačného tímu TOP športovca, hlavný tréner - lieky na močové cesty (Blemaren) a lieky proti bolesti (Algifen)</t>
  </si>
  <si>
    <t>96039/0062</t>
  </si>
  <si>
    <t>materiálovo technické zabezpečenie realizačného tímu TOP športovca, hlavný tréner - vitamín C</t>
  </si>
  <si>
    <t>BENU SK 119, s.r.o.</t>
  </si>
  <si>
    <t>30-09-2025/1897</t>
  </si>
  <si>
    <t>materiálovo technické zabezpečenie realizačného tímu TOP športovca, hlavný tréner - lieky na nespavosť (Stilnox) a lieky na bolesť hrdla (Strepfen)</t>
  </si>
  <si>
    <t>JARIM, s.r.o.</t>
  </si>
  <si>
    <t>I2512122</t>
  </si>
  <si>
    <t>materiálovo technické zabezpečenie - drevená pažba na mieru športovca na brokovú zbraň Perazzi HT 1ks</t>
  </si>
  <si>
    <t>d - Holko Ondrej</t>
  </si>
  <si>
    <t>Majstrovstvá Sveta, Káhira Egypt, puškové a pištoľové disciplíny 6.-18.11.2025, športovec</t>
  </si>
  <si>
    <t>ubytovanie 1 osoba 7 nocí, štartovné 1 športovec 2 štarty a licencia na zbraň</t>
  </si>
  <si>
    <t>1DF250277</t>
  </si>
  <si>
    <t>letenka 1 osoba Viedeň-Káhira a späť vrátane poistenia storna letenky</t>
  </si>
  <si>
    <t>I2511019</t>
  </si>
  <si>
    <t>2574005621335</t>
  </si>
  <si>
    <t>8.11.2025</t>
  </si>
  <si>
    <t>21.11.2025</t>
  </si>
  <si>
    <t>poplatok za kufor na zbrane 1 športovec</t>
  </si>
  <si>
    <t>ATU15416707</t>
  </si>
  <si>
    <t>cestovné súkromné vozidlo Toyota Avensis AA647ND najazdených 500km</t>
  </si>
  <si>
    <t>0641456639</t>
  </si>
  <si>
    <t>Sústredenie Dornbirn Rakúsko, 18.-24.10.2025, športovec</t>
  </si>
  <si>
    <t>I2512038</t>
  </si>
  <si>
    <t>35446</t>
  </si>
  <si>
    <t>ATU66425718</t>
  </si>
  <si>
    <t>Amedia Hotel Lustenau</t>
  </si>
  <si>
    <t>A02-2025</t>
  </si>
  <si>
    <t>prenájom strelnice 1 športovec 6 dní</t>
  </si>
  <si>
    <t>048731152</t>
  </si>
  <si>
    <t>Voralberger Schützenbund</t>
  </si>
  <si>
    <t>vedúci výpravy Mgr. Zoltán Baláž</t>
  </si>
  <si>
    <t>I2512125</t>
  </si>
  <si>
    <t>A04-2025</t>
  </si>
  <si>
    <t>prenájom fitnesscentra 1 športovec 6 dní</t>
  </si>
  <si>
    <t>Kondičné sústredenie Žilina, 21.-30.11.2025, 1 športovec a tréner</t>
  </si>
  <si>
    <t>I2512105</t>
  </si>
  <si>
    <t>20250094</t>
  </si>
  <si>
    <t>ubytovanie 2 osoby 9 nocí a vstup do fitness 2 osoby 9 dní</t>
  </si>
  <si>
    <t>47555840</t>
  </si>
  <si>
    <t>SP resort, s.r.o.</t>
  </si>
  <si>
    <t>cestovné súkromné vozidlo Toyota Avensis AA647ND najazdených 226km</t>
  </si>
  <si>
    <t>vedúci výpravy Zoltán Baláž</t>
  </si>
  <si>
    <t>stravné 2 osoby 10 dní</t>
  </si>
  <si>
    <t>1DF250431</t>
  </si>
  <si>
    <t>materiálovo technické zabezpečenie - základňa háku Walther 2ks</t>
  </si>
  <si>
    <t>materiálovo technické zabezpečenie - lícnica Walther 2ks</t>
  </si>
  <si>
    <t>1DF250491</t>
  </si>
  <si>
    <t>180/2025</t>
  </si>
  <si>
    <t>materiálovo technické zabezpečenie - spotreba streliva Lapua X-Act .22LR, 81krabičiek na streleckú prípravu športovca za obdobie apríl-december 2025</t>
  </si>
  <si>
    <t>materiálovo technické zabezpečenie - spotreba streliva Lapua Midas+ .22LR, 260krabičiek na streleckú prípravu športovca za obdobie apríl-december 2025</t>
  </si>
  <si>
    <t>materiálovo technické zabezpečenie - spotreba streliva Lapua CenterX .22LR, 215krabičiek na streleckú prípravu športovca za obdobie apríl-december 2025</t>
  </si>
  <si>
    <t>I2512121</t>
  </si>
  <si>
    <t>materiálovo technické zabezpečenie - strelecký kabát Capapie NSG TOP Line</t>
  </si>
  <si>
    <t>d - Jány Patrik</t>
  </si>
  <si>
    <t>Majstrovstva Európy dospelí OSIJEK CROATIA vzduchové disciplíny 7.-13.3.2025,  10 športovci, 5 trénerov, fyzioterapeut</t>
  </si>
  <si>
    <t>1DF250050</t>
  </si>
  <si>
    <t>EP34/1/1</t>
  </si>
  <si>
    <t>11.2.2025</t>
  </si>
  <si>
    <t>účastnícky poplatok za 1 osobu fyzioterapeut</t>
  </si>
  <si>
    <t>MB3371158</t>
  </si>
  <si>
    <t>OSIJEK 1784 GRADANSKO STRELJAČKO DRUŽSTVO</t>
  </si>
  <si>
    <t>I2507049</t>
  </si>
  <si>
    <t>7.3.2025</t>
  </si>
  <si>
    <t>stravné 6 dní fyzioterapeut</t>
  </si>
  <si>
    <t>5983/5/1</t>
  </si>
  <si>
    <t>11.3.2025</t>
  </si>
  <si>
    <t>ubytovanie 5 nocí 1 osoba</t>
  </si>
  <si>
    <t>OIB: 08231887656</t>
  </si>
  <si>
    <t>VIDEOTON GRUPA d.o.o.</t>
  </si>
  <si>
    <t>Svetový pohár Mnúchov Nemecko 8.-15.6.2025, 8 športovcov, 5 trénerov</t>
  </si>
  <si>
    <t>štartovné športovec 2 štarty a účastnícky poplatok za trénera</t>
  </si>
  <si>
    <t>I2506006</t>
  </si>
  <si>
    <t>poistenie tréner 6dní</t>
  </si>
  <si>
    <t>stravné 6 dní 2 osoby (tréner a športovec)</t>
  </si>
  <si>
    <t>vedúci výoravy Zoltan Baláž</t>
  </si>
  <si>
    <t>8266, 8280</t>
  </si>
  <si>
    <t>8.6.2025</t>
  </si>
  <si>
    <t>parkovné 2 dni</t>
  </si>
  <si>
    <t>DE127476023</t>
  </si>
  <si>
    <t>city-parking Deutschland GmbH</t>
  </si>
  <si>
    <t>tréningové položky 3x za športovca</t>
  </si>
  <si>
    <t>strelnica Hochbruck</t>
  </si>
  <si>
    <t>ubytovanie 5 nocí tréner</t>
  </si>
  <si>
    <t>1ZFA17</t>
  </si>
  <si>
    <t>SVK002</t>
  </si>
  <si>
    <t>12.6.2025</t>
  </si>
  <si>
    <t>ubytovanie 1 osoba 7 nocí zúčtovacia FA 1DFA250171</t>
  </si>
  <si>
    <t xml:space="preserve">FRENCH SHOOTING FEDERATION </t>
  </si>
  <si>
    <t>1DF250163</t>
  </si>
  <si>
    <t>letenky Vieden - Paríž a späť 8 fyzioterapeut  vrátane poistenia storno letenky</t>
  </si>
  <si>
    <t>1DF250175</t>
  </si>
  <si>
    <t>8.7.2025</t>
  </si>
  <si>
    <t>aiport transfer Pariž-Chateauroux a späť 1 osoba</t>
  </si>
  <si>
    <t>FEDERATION FRANCAISE DE TIR</t>
  </si>
  <si>
    <t>I2507030</t>
  </si>
  <si>
    <t>poistenie fyzioterapeut 8 dní</t>
  </si>
  <si>
    <t>1DF250189</t>
  </si>
  <si>
    <t>SVK-ECH-20250100</t>
  </si>
  <si>
    <t>účastnícky poplatok 1 osoba</t>
  </si>
  <si>
    <t>1PV2500208</t>
  </si>
  <si>
    <t>vedúci výpravy Michal Slavkovský</t>
  </si>
  <si>
    <t>225003408512</t>
  </si>
  <si>
    <t>letiskové poplatky za masérsky stôl letisko Viedeň</t>
  </si>
  <si>
    <t>2204090143624</t>
  </si>
  <si>
    <t>letiskové poplatky za masérsky stôl letisko Paríž</t>
  </si>
  <si>
    <t>Kondičné sústredenie Vysoké Tatry 18.-22.6.2025 - 1 športovec</t>
  </si>
  <si>
    <t>ID2506055</t>
  </si>
  <si>
    <t>Patrik Jány</t>
  </si>
  <si>
    <t>cestovné súkromné vozidlo BS780BC najazdených 270km</t>
  </si>
  <si>
    <t>ubytovanie a parkovné 1 osoba 4 noci</t>
  </si>
  <si>
    <t>Tatra Suites Holding, s.r.o.</t>
  </si>
  <si>
    <t>poistné 1 osoba 5 dní</t>
  </si>
  <si>
    <t>Union poisťovňa a.s.</t>
  </si>
  <si>
    <t>prenájom športovísk - 1x vstup fitness</t>
  </si>
  <si>
    <t>HREBIENOK RESORT, s.r.o.</t>
  </si>
  <si>
    <t>Kondičné sústredenie Bovec SLOVINSKO 16.-22.8.2025 - 1 športovec a tréner</t>
  </si>
  <si>
    <t>I2509016</t>
  </si>
  <si>
    <t>IG-1-250015</t>
  </si>
  <si>
    <t>4.8.2025</t>
  </si>
  <si>
    <t>22.9.2025</t>
  </si>
  <si>
    <t>Apartma Baita Del Monte</t>
  </si>
  <si>
    <t>22.8.2025</t>
  </si>
  <si>
    <t>cestovné súkromné vozidlo BS780BC najazdených 1382km</t>
  </si>
  <si>
    <t>Strelecké sústredenie Dornbirn Rakúsko 18.-24.10.2025 - 1 športovec a tréner</t>
  </si>
  <si>
    <t>I2510018</t>
  </si>
  <si>
    <t>poistenie tréner 7 dní</t>
  </si>
  <si>
    <t>ALLIANZ - Slovenská poisťovňa, a.s.</t>
  </si>
  <si>
    <t>I2510019</t>
  </si>
  <si>
    <t>poistenie športovec 7 dní</t>
  </si>
  <si>
    <t>I2511018</t>
  </si>
  <si>
    <t>35441</t>
  </si>
  <si>
    <t>AMEDIA Hotel GmbH</t>
  </si>
  <si>
    <t>A03-2025</t>
  </si>
  <si>
    <t>prenájom strelnice 6 dní</t>
  </si>
  <si>
    <t>Majstrovstva Sveta Káhira Egypt puškové a pištoľové disciplíny 6.-18.11.2025,fyzioterapeut</t>
  </si>
  <si>
    <t>letenka 1 osoba Viedeň-Káhira a späť vrátane poistenia storna leteniek</t>
  </si>
  <si>
    <t>I2510045</t>
  </si>
  <si>
    <t>poistenie fyzioterapeut 11 dní</t>
  </si>
  <si>
    <t>ubytovanie 1 osoba 10 nocí a účastnícky poplatok 1 osoba</t>
  </si>
  <si>
    <t>stravné 1 osoba 11 dní</t>
  </si>
  <si>
    <t>USDPV004</t>
  </si>
  <si>
    <t>0639632054</t>
  </si>
  <si>
    <t>5.11.2025</t>
  </si>
  <si>
    <t>víza Egypt fyzioterapeut</t>
  </si>
  <si>
    <t>Kondičné sústredenie Bovec SLOVINSKO 1.-7.12.2025 - 1 športovec a tréner</t>
  </si>
  <si>
    <t>I2512101</t>
  </si>
  <si>
    <t>IG-1-250321</t>
  </si>
  <si>
    <t>cestovné súkromné vozidlo Škoda Octavia AA291JX najazdených 1396km</t>
  </si>
  <si>
    <t>vedúci výpravy Patrik Jány</t>
  </si>
  <si>
    <t>I2507052</t>
  </si>
  <si>
    <t>23.1.2025</t>
  </si>
  <si>
    <t>Materiálovo technické zabezpečenie - strelecký materiál - strelecké topánky AHG</t>
  </si>
  <si>
    <t>DE 147027476</t>
  </si>
  <si>
    <t>ahg-Anschutz Handels GmbH</t>
  </si>
  <si>
    <t>Materiálovo technické zabezpečenie - strelecký materiál - strelecká lícnica AHG</t>
  </si>
  <si>
    <t>40510-11</t>
  </si>
  <si>
    <t>Materiálovo technické zabezpečenie - strelecký materiál - strelecká lícnica MEC</t>
  </si>
  <si>
    <t>DE231178242</t>
  </si>
  <si>
    <t>MEC High Tech Shooting Equipment GmbH</t>
  </si>
  <si>
    <t>I2507053</t>
  </si>
  <si>
    <t>00001629/00000008</t>
  </si>
  <si>
    <t>17.3.2025</t>
  </si>
  <si>
    <t>Materiálovo technické zabezpečenie - doplnkový šport posilňovňa - HMS švihadlo</t>
  </si>
  <si>
    <t>FIT line s.r.o.</t>
  </si>
  <si>
    <t>Materiálovo technické zabezpečenie - doplnkový šport posilňovňa - HMS stojany na kliky</t>
  </si>
  <si>
    <t>Materiálovo technické zabezpečenie - doplnkový šport posilňovňa - Joga blok kocka 2ks</t>
  </si>
  <si>
    <t xml:space="preserve">Materiálovo technické zabezpečenie - doplnkový šport posilňovňa - LIFEFIT guma čierna </t>
  </si>
  <si>
    <t xml:space="preserve">Materiálovo technické zabezpečenie - doplnkový šport posilňovňa - LIFEFIT guma modrá </t>
  </si>
  <si>
    <t>Materiálovo technické zabezpečenie - doplnkový šport posilňovňa - podložka na cvičenie YOGA mat</t>
  </si>
  <si>
    <t>I2507051</t>
  </si>
  <si>
    <t>OF20250062</t>
  </si>
  <si>
    <t>Materiálovo technické zabezpečenie - doplnkový šport lyžovanie - zimná bunda SPIDI Evorider</t>
  </si>
  <si>
    <t>ZE - TEC, s.r.o.</t>
  </si>
  <si>
    <t>Materiálovo technické zabezpečenie - doplnkový šport lyžovanie - zimné nohavice SPIDI RR PRO</t>
  </si>
  <si>
    <t>I2507050</t>
  </si>
  <si>
    <t>21.8.2025</t>
  </si>
  <si>
    <t>strelecký materiál - športové strelivo 125krabic -  4,5mm Qiang Yuan JXH06081</t>
  </si>
  <si>
    <t>frôwis gmbh</t>
  </si>
  <si>
    <t>strelecký materiál - športové strelivo 60 krabíc - 4,5mm Qiang Yuan JXC06082</t>
  </si>
  <si>
    <t>I2508022</t>
  </si>
  <si>
    <t>PoWorkOutdoor s.r.o.</t>
  </si>
  <si>
    <t>I2509015</t>
  </si>
  <si>
    <t>BK254604</t>
  </si>
  <si>
    <t>15.9.2025</t>
  </si>
  <si>
    <t>Materiálovo technické zabezpečenie - strelecký materiál - výmena opotrebovaných dielov - gehmann iris clona na diopter 2ks</t>
  </si>
  <si>
    <t>DE309646212</t>
  </si>
  <si>
    <t>SE ShootingEqiupment GmbH</t>
  </si>
  <si>
    <t>Materiálovo technické zabezpečenie - strelecký materiál - výmena opotrebovaných dielov - Bore tech rozpuštadlo na čistenie malokalibrovky 3ks</t>
  </si>
  <si>
    <t>Materiálovo technické zabezpečenie - strelecký materiál - výmena opotrebovaných dielov - SE box na prepravu streliva</t>
  </si>
  <si>
    <t>Materiálovo technické zabezpečenie - strelecký materiál - výmena opotrebovaných dielov - Bleiker mosadzná kefa na čistenie difúzora 3ks</t>
  </si>
  <si>
    <t xml:space="preserve">Materiálovo technické zabezpečenie - strelecký materiál - výmena opotrebovaných dielov - MEC náhradný diel na vzduchovkový hák </t>
  </si>
  <si>
    <t>Materiálovo technické zabezpečenie - strelecký materiál - výmena opotrebovaných dielov - Bore Tech mosadzná kefa na čistenie malokalibrovky 2ks</t>
  </si>
  <si>
    <t>Materiálovo technické zabezpečenie - strelecký materiál - výmena opotrebovaných dielov - Bore Tech nadstavec na vyterák 3ks</t>
  </si>
  <si>
    <t>Materiálovo technické zabezpečenie - strelecký materiál - výmena opotrebovaných dielov - MEC púzdro na prepravu záveru malokalibrovky 3ks</t>
  </si>
  <si>
    <t>Materiálovo technické zabezpečenie - strelecký materiál - výmena opotrebovaných dielov - Gehmann púzdro na prepravu mieridiel 3ks</t>
  </si>
  <si>
    <t>Materiálovo technické zabezpečenie - strelecký materiál - výmena opotrebovaných dielov - Bore Tech vyterák na čistenie malokalibrovky 3ks</t>
  </si>
  <si>
    <t>Materiálovo technické zabezpečenie - strelecký materiál - výmena opotrebovaných dielov - AHG čistenie pre vzduchovku</t>
  </si>
  <si>
    <t>Materiálovo technické zabezpečenie - strelecký materiál - výmena opotrebovaných dielov - MEC remeň kožený</t>
  </si>
  <si>
    <t>Materiálovo technické zabezpečenie - strelecký materiál - výmena opotrebovaných dielov - SE adaptér pre hák s možnosťou vačšieho rozsahu nastavenia 3ks</t>
  </si>
  <si>
    <t>Materiálovo technické zabezpečenie - strelecký materiál - výmena opotrebovaných dielov - Centra Irisová clona s malým priemerom</t>
  </si>
  <si>
    <t>Materiálovo technické zabezpečenie - strelecký materiál - výmena opotrebovaných dielov - SE prepravná taška na zips 5ks</t>
  </si>
  <si>
    <t>Materiálovo technické zabezpečenie - strelecký materiál - strelecký hák MEC mod. Contact 4 1ks</t>
  </si>
  <si>
    <t xml:space="preserve">Materiálovo technické zabezpečenie - strelecký materiál - SE strelecký statív pod pušku </t>
  </si>
  <si>
    <t>Materiálovo technické zabezpečenie - strelecký materiál - Duplex pomocka na diopter</t>
  </si>
  <si>
    <t xml:space="preserve">Materiálovo technické zabezpečenie - strelecký materiál - KOA strelecká lícnica 2ks vrátane dopravy </t>
  </si>
  <si>
    <t>Hrubé mzdy vyplatené osobám (zamestnancom) osobné číslo 145 vrátane odvodov zamestnávateľa - Iný pracovný vzťah, športovec jednorázový príjem, ZML 120/2025</t>
  </si>
  <si>
    <t>I2510012</t>
  </si>
  <si>
    <t>25.9.2025</t>
  </si>
  <si>
    <t>13.10.2025</t>
  </si>
  <si>
    <t xml:space="preserve">Materiálovo technické zabezpečenie - strelecký materiál -  strelecký hák Walther expert komplet s tŕňmi </t>
  </si>
  <si>
    <t xml:space="preserve">Materiálovo technické zabezpečenie - strelecký materiál -  strelecký hák Walther expert </t>
  </si>
  <si>
    <t>Materiálovo technické zabezpečenie - strelecký materiál -  tŕne k streleckému háku + doprava za 3 položky v sume 35eur</t>
  </si>
  <si>
    <t>I2510010</t>
  </si>
  <si>
    <t>Materiálovo technické zabezpečenie - strelecký materiál -  strelivo 4,5mm - Qiang Yuan Match 4,49mm JXHO6834, 50ks</t>
  </si>
  <si>
    <t>ATU52544607</t>
  </si>
  <si>
    <t>Steyr sport GmbH</t>
  </si>
  <si>
    <t>Materiálovo technické zabezpečenie - strelecký materiál -  strelivo 4,5mm - Qiang Yuan Match 4,49mm JXV07285, 30ks</t>
  </si>
  <si>
    <t>I2510011</t>
  </si>
  <si>
    <t>079434</t>
  </si>
  <si>
    <t>Materiálovo technické zabezpečenie - náhradné diely Walther - grip biometric pravá veľ. M vrátane dopravy</t>
  </si>
  <si>
    <t>Materiálovo technické zabezpečenie - náhradné diely Walther - cylinder hlavná skrutka</t>
  </si>
  <si>
    <t>Materiálovo technické zabezpečenie - náhradné diely Walther - základňa k biometric grip</t>
  </si>
  <si>
    <t>Materiálovo technické zabezpečenie - náhradné diely Walther - náhradná elektronická spúšť malokalibrovka</t>
  </si>
  <si>
    <t>Materiálovo technické zabezpečenie - náhradné diely Walther - náhradná mechanická spúšť malokalibrovka</t>
  </si>
  <si>
    <t>Materiálovo technické zabezpečenie - náhradné diely Walther - montáž ku biometric grip</t>
  </si>
  <si>
    <t>Materiálovo technické zabezpečenie - základňa na lícnicu</t>
  </si>
  <si>
    <t>Materiálovo technické zabezpečenie - podložky k základni na lícnicu</t>
  </si>
  <si>
    <t>Materiálovo technické zabezpečenie - skrutky na lícnicu</t>
  </si>
  <si>
    <t>Materiálovo technické zabezpečenie - cylindrická skrutka lícnica</t>
  </si>
  <si>
    <t>Materiálovo technické zabezpečenie - kolajnička na lícnicu</t>
  </si>
  <si>
    <t>Materiálovo technické zabezpečenie - montáž ku lícnici</t>
  </si>
  <si>
    <t>Materiálovo technické zabezpečenie - náhradné diely Walther - podložka k nastavovaniu strany pre biometric grip</t>
  </si>
  <si>
    <t xml:space="preserve">Materiálovo technické zabezpečenie - tŕne dlhé lícnica </t>
  </si>
  <si>
    <t>I2510013</t>
  </si>
  <si>
    <t>079440</t>
  </si>
  <si>
    <t>Materiálovo technické zabezpečenie - pažba Walther anatomic blue angel vrátane dopravy</t>
  </si>
  <si>
    <t>I2511005</t>
  </si>
  <si>
    <t>Materiálovo technické zabezpečenie - strelecký materiál - merač tuhosti streleckého oblečenia</t>
  </si>
  <si>
    <t xml:space="preserve"> DE309646212 </t>
  </si>
  <si>
    <t>SE ShootingEquipment GmbH</t>
  </si>
  <si>
    <t>I2511006</t>
  </si>
  <si>
    <t>Materiálovo technické zabezpečenie - strelecký materiál - diopter 20klik Anschutz 7002 3ks pre olmypijsku disciplínu štarndard 3x20</t>
  </si>
  <si>
    <r>
      <t>fr</t>
    </r>
    <r>
      <rPr>
        <sz val="8"/>
        <rFont val="Arial"/>
        <family val="2"/>
        <charset val="238"/>
      </rPr>
      <t>ö</t>
    </r>
    <r>
      <rPr>
        <sz val="8"/>
        <rFont val="Arial"/>
        <family val="2"/>
      </rPr>
      <t>wis gmbh</t>
    </r>
  </si>
  <si>
    <t>I2511007</t>
  </si>
  <si>
    <t>Materiálovo technické zabezpečenie - strelecký materiál - rýchloupínateľné nádstavce pre Walther 2ks</t>
  </si>
  <si>
    <t>Materiálovo technické zabezpečenie - strelecký materiál - rukavica Sauer 2ks</t>
  </si>
  <si>
    <t>Materiálovo technické zabezpečenie - strelecký materiál - rukavica Thune</t>
  </si>
  <si>
    <t>Materiálovo technické zabezpečenie - strelecký materiál - čistenie pre difuzor 2ks</t>
  </si>
  <si>
    <t>Materiálovo technické zabezpečenie - strelecký materiál - neoprénový strelecký šilt</t>
  </si>
  <si>
    <t>Materiálovo technické zabezpečenie - strelecký materiál - strelecká čelenka s krytkou na oko 2ks</t>
  </si>
  <si>
    <t>Materiálovo technické zabezpečenie - strelecký materiál - univerzálny imbusový kľúč 4ks</t>
  </si>
  <si>
    <t>I2512072</t>
  </si>
  <si>
    <t>151/2025</t>
  </si>
  <si>
    <t>Materiálovo technické zabezpečenie - spotrebný strelecký materiál - čistiace patche Paul Clean 5ks za účelom čistenia zbraní</t>
  </si>
  <si>
    <t>1DF250492</t>
  </si>
  <si>
    <t>179/2025</t>
  </si>
  <si>
    <t>materiálovo technické zabezpečenie - spotreba streliva Lapua X-Act .22LR, 335krabičiek na streleckú prípravu športovca za obdobie apríl-december 2025</t>
  </si>
  <si>
    <t>materiálovo technické zabezpečenie - spotreba streliva Lapua CenterX .22LR, 63krabičiek na streleckú prípravu športovca za obdobie apríl-december 2025</t>
  </si>
  <si>
    <t>I2511008</t>
  </si>
  <si>
    <t>materiálovo technické zabezpečenie - športové bežecké topánky ARIZONA</t>
  </si>
  <si>
    <t>materiálovo technické zabezpečenie - športová halová obuv VLCOURT</t>
  </si>
  <si>
    <t>materiálovo technické zabezpečenie - turistická technická bunda 4F</t>
  </si>
  <si>
    <t>OTCF Slovakia s.r.o.</t>
  </si>
  <si>
    <t xml:space="preserve">materiálovo technické zabezpečenie - športová bežecká mikina PIQUE halfzip </t>
  </si>
  <si>
    <t>VERMONT Slovakia s.r.o.</t>
  </si>
  <si>
    <t>materiálovo technické zabezpečenie - spodné fleece oblečenie spodok a vrch CREW a JOGGER</t>
  </si>
  <si>
    <t xml:space="preserve">materiálovo technické zabezpečenie - športová bežecká vesta </t>
  </si>
  <si>
    <t>I2512093</t>
  </si>
  <si>
    <t>RE2505172</t>
  </si>
  <si>
    <t>materiálovo technické zabezpečenie - spotreba streliva 4,5mm Qiang Yuan Olympic, 50krabičiek na streleckú prípravu športovca za obdobie 24.11.-27.12.2025</t>
  </si>
  <si>
    <t>1DF250525</t>
  </si>
  <si>
    <t>31.12.2025</t>
  </si>
  <si>
    <t>materiálovo technické zabezpečenie - strelivo - RWS R50 22LR 280 krabičiek vrátane poplatku za bankový prevod</t>
  </si>
  <si>
    <t>František Smetana</t>
  </si>
  <si>
    <t>d - Jány Patrik - vzduchová puška</t>
  </si>
  <si>
    <t>I2509038</t>
  </si>
  <si>
    <t>683250</t>
  </si>
  <si>
    <t>Vzduchová puška Steyr Challenge E cal. 4,5mm</t>
  </si>
  <si>
    <t>d - Kortišová Emma</t>
  </si>
  <si>
    <t>Záverečná príprava pred Majstrovstvami Európy Chateauroux Francúzsko brokové disciplíny trap Sielnica 18.-23.7.2025 športovec a tréner</t>
  </si>
  <si>
    <t>1PV250208A</t>
  </si>
  <si>
    <t>vedúci výpravy Vojtech Varga</t>
  </si>
  <si>
    <t>336</t>
  </si>
  <si>
    <t>ubytovanie s raňajkami 2 osoby 5 nocí</t>
  </si>
  <si>
    <t>BAD, s.r.o.</t>
  </si>
  <si>
    <t>02-07-2025</t>
  </si>
  <si>
    <t>Športový klub polície ŠSK ZV 341 Zvolen</t>
  </si>
  <si>
    <t>cestovné súkromné vozidlo Range Rover Sport PN272CT najazdených 450km</t>
  </si>
  <si>
    <t>cestovné súkromné vozidlo Audi A6 GA070CZ najazdených 400km</t>
  </si>
  <si>
    <t>1ZFA16</t>
  </si>
  <si>
    <t>025180</t>
  </si>
  <si>
    <t>12.6.2026</t>
  </si>
  <si>
    <t>ubytovanie 1 osoba 9 nocí zúčtovacia FA 1DF250296</t>
  </si>
  <si>
    <t>FR80832721872</t>
  </si>
  <si>
    <t>SARL LHOTEL-Lieu dit Rosiers</t>
  </si>
  <si>
    <t>I2507033</t>
  </si>
  <si>
    <t>18.7.2025</t>
  </si>
  <si>
    <t>poistenie 1 osoba 10 dní</t>
  </si>
  <si>
    <t>1PV2500195</t>
  </si>
  <si>
    <t>stravné 1 osoba 10 dní</t>
  </si>
  <si>
    <t>1DF250239</t>
  </si>
  <si>
    <t>202505308</t>
  </si>
  <si>
    <t>transfer strelnica Dubovany - letisko Viedeň a späť 29.07.-01.08.2025  tréner</t>
  </si>
  <si>
    <t>1DF250162</t>
  </si>
  <si>
    <t>letenky Vieden - Paríž a späť 1 tréner 29.7.-7.8.2025 vrátane poistenia storno letenky</t>
  </si>
  <si>
    <t>Svetový pohár LONATO Taliansko 4.-14.7.2025 1 športovec,  tréner</t>
  </si>
  <si>
    <t>ubytovanie 1 športovec a tréner 4 nocí zúčtovacia FA 1 DF250266</t>
  </si>
  <si>
    <t>poistenie športovec 5 dní</t>
  </si>
  <si>
    <t>I2507004</t>
  </si>
  <si>
    <t>štartovné a 2 tréningové položky 1 športovec  a účastnícky poplatok tréner</t>
  </si>
  <si>
    <t>stravné 3 osoby 5 dní</t>
  </si>
  <si>
    <t>1625-0002</t>
  </si>
  <si>
    <t>P.IVA 01772090989</t>
  </si>
  <si>
    <t>GARDA HOTEL</t>
  </si>
  <si>
    <t>neoficiálny tréning 1 športovec 3 položky</t>
  </si>
  <si>
    <t>127WCUP25/2025</t>
  </si>
  <si>
    <t>Vat Id 00804100980</t>
  </si>
  <si>
    <t>cestovné súkromné vozidlo Range Rover PN272CT najazdených 1921 km</t>
  </si>
  <si>
    <t>08-07-2025/3</t>
  </si>
  <si>
    <t>diaľničné poplatky Taliansko na súkromné vozidlo Range Rover PN272CT</t>
  </si>
  <si>
    <t>80046115110019</t>
  </si>
  <si>
    <t>diaľničná známka Rakúsko 10 dní na súkromné vozidlo Range Rover PN272CT</t>
  </si>
  <si>
    <t>Autobahnen- und Schnellstrassen- Finanzierungs- Aktiengesellschaft</t>
  </si>
  <si>
    <t>12-07-2025/2</t>
  </si>
  <si>
    <t>1DF250471</t>
  </si>
  <si>
    <t>materiálovo technické zabezpečenie - strelivo Mirage T4 Pro Extra EVO 24g 2,4mm 4250ks na streleckú prípravu športovca za obdobie 12.2.-28.8.2025</t>
  </si>
  <si>
    <t>SAGITARIUS s.r.o.</t>
  </si>
  <si>
    <t>Osobné náklady odmena pre člena realizačného tímu TOP športovca v zmysle HŠP ZML 120/2025 - Zmluva o výkone činnosti športového odborníka, hlavný tréner TOP športovca, osobné číslo 156</t>
  </si>
  <si>
    <t>Vojtech Varga</t>
  </si>
  <si>
    <t>Odvody SP a ZP z odmeny pre člena realizačného tímu TOP športovca v zmysle HŠP ZML 120/2025 - Zmluva o výkone činnosti športového odborníka, hlavný tréner TOP športovca, osobné číslo 156</t>
  </si>
  <si>
    <t>d - Kostúr Marek</t>
  </si>
  <si>
    <t>Tréningový pobyt Wroclaw Poľsko 19.-27.10.2025 - 1 športovec</t>
  </si>
  <si>
    <t>stravné 1 osoba 9 dní</t>
  </si>
  <si>
    <t>177811/V/HA073</t>
  </si>
  <si>
    <t>parkovné na hoteli 8 nocí súkromné auto Škoda Superb Combi BT704CE</t>
  </si>
  <si>
    <t>cestovné súkromné auto Škoda Superb Combi BT704CE najazdených 906km</t>
  </si>
  <si>
    <t>diaľničná známka 10 dní Česká republika súkromné auto Škoda Superb Combi BT704CE</t>
  </si>
  <si>
    <t>letenka, poistenie storna a preprava zbrane 1 osoba Viedeň-Káhira a späť 6.-11.11.2025</t>
  </si>
  <si>
    <t>letenka, poistenie storna a preprava zbrane 1 osoba Viedeň-Káhira a späť 6.-11.11.2025 - vrátenie mylnej platby</t>
  </si>
  <si>
    <t>ubytovanie 1 osoba 5 nocí, štartovné 1 športovec 1 štart a licencia na zbraň</t>
  </si>
  <si>
    <t>0640474146</t>
  </si>
  <si>
    <t>Strelecké sústredenie Liptovský Mikuláš 22.11.-1.12.2025 - 1 športovec a tréner</t>
  </si>
  <si>
    <t>I2512057</t>
  </si>
  <si>
    <t>ubytovanie 2 osoby 9 nocí</t>
  </si>
  <si>
    <t>45536261</t>
  </si>
  <si>
    <t>Goldfish, s.r.o.</t>
  </si>
  <si>
    <t>vstupy na strelnicu 1 športovec 10 vstupov</t>
  </si>
  <si>
    <t>51221373</t>
  </si>
  <si>
    <t>Krytá strelnica Liptov s.r.o.</t>
  </si>
  <si>
    <t>cestovné súkromné auto Škoda Superb Combi BT704CE najazdených 160km</t>
  </si>
  <si>
    <t>Tréningový pobyt Liptovský Mikuláš 9.-17.12.2025 - 1 športovec a tréner</t>
  </si>
  <si>
    <t>I2512071</t>
  </si>
  <si>
    <t>ubytovanie 2 osoby 8 nocí</t>
  </si>
  <si>
    <t>Medzinárodný pretek Christmas Cup, Osijek Chorvátsko 19.-21.12.2025 - 1 športovec</t>
  </si>
  <si>
    <t>I2512037</t>
  </si>
  <si>
    <t>poistenie 1 tréner 3 dni</t>
  </si>
  <si>
    <t>2961/03/1</t>
  </si>
  <si>
    <t>Grand Prix Ruše Slovinsko 14.-19.1.2026 - 1 športovec</t>
  </si>
  <si>
    <t>GADI122144</t>
  </si>
  <si>
    <t>ME Jerevan Armensko 27.2.-5.3.2026, 1 športovec</t>
  </si>
  <si>
    <t>letenka a poistenie storna pre 1 osobu Viedeň-Jerevan a späť 26.2..-2.3.2026</t>
  </si>
  <si>
    <t>štartovné 1 športovec vrátane bankových poplatkov</t>
  </si>
  <si>
    <t>1DF250496</t>
  </si>
  <si>
    <t>170/2025</t>
  </si>
  <si>
    <t>materiálovo technické zabezpečenie - spotrebný materiál - tablet na diagnostiku elektronického spúšťového mechanizmu s ochranným púzdrom</t>
  </si>
  <si>
    <t>I2512086</t>
  </si>
  <si>
    <t>materiálovo technické zabezpečenie - športové kraťasy Assos s trakmi</t>
  </si>
  <si>
    <t>MTBIKER s.r.o.</t>
  </si>
  <si>
    <t>I2512087</t>
  </si>
  <si>
    <t>176/2025</t>
  </si>
  <si>
    <t>materiálovo technické zabezpečenie - športové nohavice UA</t>
  </si>
  <si>
    <t>materiálovo technické zabezpečenie - športová bunda Adidas fleece</t>
  </si>
  <si>
    <t>materiálovo technické zabezpečenie - krátke športové nohavice Assos</t>
  </si>
  <si>
    <t>materiálovo technické zabezpečenie - športové tričko Assos</t>
  </si>
  <si>
    <t>materiálovo technické zabezpečenie - športová zimná obuv Merrell</t>
  </si>
  <si>
    <t>I2512088</t>
  </si>
  <si>
    <t>147/2025</t>
  </si>
  <si>
    <t>materiálovo technické zabezpečenie - športové ponožky na beh a tréning 4páry</t>
  </si>
  <si>
    <t>materiálovo technické zabezpečenie - športová bežecká obuv Merrell 2páry</t>
  </si>
  <si>
    <t>materiálovo technické zabezpečenie - športové bežecké tričko Husky 4ks</t>
  </si>
  <si>
    <t>materiálovo technické zabezpečenie - športová bunda Nord Blanc</t>
  </si>
  <si>
    <t>materiálovo technické zabezpečenie - športové tričko Husky Merino 2ks</t>
  </si>
  <si>
    <t>materiálovo technické zabezpečenie - dlhé športové nohavice Husky 2ks</t>
  </si>
  <si>
    <t>materiálovo technické zabezpečenie - cestovná taška Thule 2ks</t>
  </si>
  <si>
    <t>I2512089</t>
  </si>
  <si>
    <t>materiálovo technické zabezpečenie - výživové doplnky (elektrolyty a hydratačné tablety, energetické tyčinky, isotonic gély) vrátane dopravy</t>
  </si>
  <si>
    <t>47102373</t>
  </si>
  <si>
    <t>iThings, s.r.o.</t>
  </si>
  <si>
    <t>I2512091</t>
  </si>
  <si>
    <t>materiálovo technické zabezpečenie - športová zimná bunda Peak Performance</t>
  </si>
  <si>
    <t>48317942</t>
  </si>
  <si>
    <t>I2512092</t>
  </si>
  <si>
    <t>materiálovo technické zabezpečenie - výživové doplnky (energetické a regeneračné nápoje, energetické tyčinky a gély)</t>
  </si>
  <si>
    <t>I2512094</t>
  </si>
  <si>
    <t>materiálovo technické zabezpečenie - spotrebný strelecký materiál - elektronický spúšťový mechanizmus</t>
  </si>
  <si>
    <t>ATU 52544607</t>
  </si>
  <si>
    <t>STEYR SPORT GmbH</t>
  </si>
  <si>
    <t>1DF250509</t>
  </si>
  <si>
    <t>145/2025</t>
  </si>
  <si>
    <t>materiálovo technické zabezpečenie - spotrebný strelecký materiál - pažba na vzduchovú pištoľ Rink 2ks</t>
  </si>
  <si>
    <t>I2512095</t>
  </si>
  <si>
    <t>materiálovo technické zabezpečenie - spotreba streliva ELEY Match .22LR, 10000ks na streleckú prípravu športovca za obdobie november-december 2025</t>
  </si>
  <si>
    <t>1DF250508</t>
  </si>
  <si>
    <t>146/2025</t>
  </si>
  <si>
    <t>materiálovo technické zabezpečenie - spotreba streliva diabolo JSB Match .177, 57krabičiek na streleckú prípravu športovca za obdobie november-december 2025</t>
  </si>
  <si>
    <t>1DF250521</t>
  </si>
  <si>
    <t>178/2025</t>
  </si>
  <si>
    <t>materiálovo technické zabezpečenie - spotrebný strelecký materiál - elektronický terč Sius Ascor</t>
  </si>
  <si>
    <t>1DF250506</t>
  </si>
  <si>
    <t>168/2025</t>
  </si>
  <si>
    <t>materiálovo technické zabezpečenie - spotrebný strelecký materiál - závažie 10g</t>
  </si>
  <si>
    <t>materiálovo technické zabezpečenie - spotrebný strelecký materiál - spúšť sensive II MEC</t>
  </si>
  <si>
    <t>materiálovo technické zabezpečenie - spotrebný strelecký materiál - závažie Centra ADD 30</t>
  </si>
  <si>
    <t>materiálovo technické zabezpečenie - spotrebný strelecký materiál - sada tesnení</t>
  </si>
  <si>
    <t>materiálovo technické zabezpečenie - spotrebný strelecký materiál - sada náhradných dielov malá</t>
  </si>
  <si>
    <t>1DF250507</t>
  </si>
  <si>
    <t>165/2025</t>
  </si>
  <si>
    <t>materiálovo technické zabezpečenie - spotrebný strelecký materiál - kryt elektroniky</t>
  </si>
  <si>
    <t>materiálovo technické zabezpečenie - spotrebný strelecký materiál - kartuša Steyr</t>
  </si>
  <si>
    <t>materiálovo technické zabezpečenie - spotrebný strelecký materiál - muška</t>
  </si>
  <si>
    <t>materiálovo technické zabezpečenie - spotrebný strelecký materiál - kompenzátor</t>
  </si>
  <si>
    <t>d - Kovačócy Marián</t>
  </si>
  <si>
    <t>a - streľba - bežné transfery</t>
  </si>
  <si>
    <r>
      <t>prípravný pretek 13.-15.6.2025, Memoriál Bednářika Brno CZE - 15 športovcov -</t>
    </r>
    <r>
      <rPr>
        <sz val="8"/>
        <rFont val="Arial"/>
        <family val="2"/>
      </rPr>
      <t xml:space="preserve"> štartovné 1 športovec a tréning 1 osoba a 3 položky športovec</t>
    </r>
  </si>
  <si>
    <t>Športovné strělecký klub polície Kometa Brno z.s.</t>
  </si>
  <si>
    <t>I2506037</t>
  </si>
  <si>
    <t>poistenie športovec3 dni</t>
  </si>
  <si>
    <t>229901</t>
  </si>
  <si>
    <t>ubytovanie s raňajkami 1 osoba 2 noci</t>
  </si>
  <si>
    <t>04318021</t>
  </si>
  <si>
    <t>CTP Hotel Operations Brno, spol. s r.o.</t>
  </si>
  <si>
    <t>cestovné súkromné vozidlo Volkswagen Touareg AA763KV najazdených 520km</t>
  </si>
  <si>
    <t>vedúci výpravy Filipovič</t>
  </si>
  <si>
    <t>005240</t>
  </si>
  <si>
    <t>diaľničná známka 10 dní Česká republika súkromné vozidlo Volkswagen Touareg AA763KV</t>
  </si>
  <si>
    <t>71796151</t>
  </si>
  <si>
    <t>Vladimír Kacr</t>
  </si>
  <si>
    <t>ubytovanie športovec 5 nocí, tréner 6 nocí zúčtovacie FA 1DF250305, 1DF250303 a 1DF250302</t>
  </si>
  <si>
    <t>I2504013</t>
  </si>
  <si>
    <t>poistenie športovec 6 dní</t>
  </si>
  <si>
    <t>transfer strelnica Trnava - letisko Viedeň a späť 06.05.-12.05.2025 tréner, športovec len transfer Trnava - Viedeň</t>
  </si>
  <si>
    <t>1DF250156</t>
  </si>
  <si>
    <t>16.6.2025</t>
  </si>
  <si>
    <t xml:space="preserve">transfer strelnica letisko Viedeň Trnava 11.05.2025 športovec </t>
  </si>
  <si>
    <t>stravné 1 osoba 6 dní a 1 osoba 7 dní</t>
  </si>
  <si>
    <t>001777</t>
  </si>
  <si>
    <t>strelivo 1 športovec 30 krabičiek</t>
  </si>
  <si>
    <t>257-2607317604</t>
  </si>
  <si>
    <t>letiskové poplatky za zbraň letisko Cyprus 1 športovec</t>
  </si>
  <si>
    <t>EMD-2574000825589</t>
  </si>
  <si>
    <t>servisné poplatky za zbraň letisko Cyprus 1 športovec</t>
  </si>
  <si>
    <t>20250773</t>
  </si>
  <si>
    <t>letenka Viedeň-Larnaka a späť 6.-11.5.2025 1 osoba</t>
  </si>
  <si>
    <t>poistenie storna letenky Viedeň-Larnaka a späť 6.-11.5.2025 1 osoba</t>
  </si>
  <si>
    <t>20250780</t>
  </si>
  <si>
    <t>Strelecké sústredenie Dunakility HUNGARY 3.-8.2.2025 športovec a tréner</t>
  </si>
  <si>
    <t>I2506014</t>
  </si>
  <si>
    <t>9.6.2025</t>
  </si>
  <si>
    <t>stravné 2 osoby a 6 dní</t>
  </si>
  <si>
    <t>Marián Kovačócy vedúci výpravy</t>
  </si>
  <si>
    <t>8.2.2025</t>
  </si>
  <si>
    <t xml:space="preserve">tréningové položky 70x športovec </t>
  </si>
  <si>
    <t>Hármas Határ Lövész Egyesület</t>
  </si>
  <si>
    <t xml:space="preserve">materiálovo technické zabezpečenie - spotreba streliva na sústredenie športovca CM T3 Paris 2,4mm brokové strelivo 11kartónov </t>
  </si>
  <si>
    <t>cestovné súkromné vozidlo - Škoda Kodiaq TT979HO (160km/deň) - 3.-8.2.2025</t>
  </si>
  <si>
    <t>Marián Kovačócy</t>
  </si>
  <si>
    <t>Strelecké sústredenie Dunakility HUNGARY 26.2.-3.3.2025 športovec a tréner</t>
  </si>
  <si>
    <t>I2506015</t>
  </si>
  <si>
    <t>26.2.2025</t>
  </si>
  <si>
    <t>stravné 2 osoby a 5 dní</t>
  </si>
  <si>
    <t>3.3.2025</t>
  </si>
  <si>
    <t xml:space="preserve">materiálovo technické zabezpečenie - spotreba streliva na sústredenie športovca CM T3 Paris 2,4mm brokové strelivo 12kartónov </t>
  </si>
  <si>
    <t>cestovné súkromné vozidlo - Škoda Kodiaq TT979HO (160km/deň) - 26.2.-3.3.2025</t>
  </si>
  <si>
    <t>Strelecké sústredenie Sielnica 5.-9.3.2025 športovec a tréner</t>
  </si>
  <si>
    <t>I2506016</t>
  </si>
  <si>
    <t>5.3.2025</t>
  </si>
  <si>
    <t xml:space="preserve">materiálovo technické zabezpečenie - spotreba streliva na sústredenie športovca CM T3 Paris 2,4mm brokové strelivo 5kartónov </t>
  </si>
  <si>
    <t>cestovné súkromné vozidlo - Škoda Kodiaq TT979HO najazdených 432km Trnava - Sielnica a späť</t>
  </si>
  <si>
    <t xml:space="preserve">prípravný pretek TRAP 125 Sielnica 2.-4.5.2025, 1 športovec </t>
  </si>
  <si>
    <t>I2506027</t>
  </si>
  <si>
    <t>stravné 1 osoba a 3 dní</t>
  </si>
  <si>
    <t>2.5.2025</t>
  </si>
  <si>
    <t>VIA BS s.r.o.</t>
  </si>
  <si>
    <t>01-05/25</t>
  </si>
  <si>
    <t>štartovné a tréningové položky 1 športovec</t>
  </si>
  <si>
    <t>20250046</t>
  </si>
  <si>
    <t>strelivo na súťaž a tréning CM T3 Paris 2,4mm 3 kartóny</t>
  </si>
  <si>
    <t>30.4.2025</t>
  </si>
  <si>
    <t>cestovné súkromné vozidlo - Škoda Kodiaq TT979HO najazdených 366km Trnava - Sielnica a späť</t>
  </si>
  <si>
    <t xml:space="preserve">prípravný pretek 1.kolo Extraligy Trnava  25.-27.4.2025, 1 športovec </t>
  </si>
  <si>
    <t>I2506028</t>
  </si>
  <si>
    <t>11/25-01</t>
  </si>
  <si>
    <t>26.4.2025</t>
  </si>
  <si>
    <t>20250041</t>
  </si>
  <si>
    <t>22.4.2025</t>
  </si>
  <si>
    <t>strelivo na súťaž a tréningové položky CM T4 8 GOLD 2,4mm 2 kartóny</t>
  </si>
  <si>
    <t xml:space="preserve">prípravný pretek Memoriál Vojtecha Vargu st. Trnava  11.-13.4.2025, 1 športovec </t>
  </si>
  <si>
    <t>I2506029</t>
  </si>
  <si>
    <t>7/25-02</t>
  </si>
  <si>
    <t>12.4.2025</t>
  </si>
  <si>
    <t>20250037</t>
  </si>
  <si>
    <t>10.4.2025</t>
  </si>
  <si>
    <t>Strelecké sústredenie Porpeto Taliansko 10.-18.3.2025 športovec a tréner</t>
  </si>
  <si>
    <t>I2506030</t>
  </si>
  <si>
    <t>10.3.2025</t>
  </si>
  <si>
    <t>stravné 2 osoby a 9 dní</t>
  </si>
  <si>
    <t>18-03-2025/1</t>
  </si>
  <si>
    <t>18.3.2025</t>
  </si>
  <si>
    <t>tréningové položky 1 športovec (120pol.x 8,50€), spotreba streliva 1 športovec (20kartónov x 110,-€)</t>
  </si>
  <si>
    <t>P.IVA02147130302</t>
  </si>
  <si>
    <t>cestovné súkromné vozidlo - Škoda Kodiaq TT979HO najazdených 1708km km Trnava - Porpeto a späť</t>
  </si>
  <si>
    <t>E24-019284</t>
  </si>
  <si>
    <t>diaľničné poplatky Rakusko 10 dní - súkromné vozidlo - Škoda Kodiaq AA716BV</t>
  </si>
  <si>
    <t xml:space="preserve">NETWORK LINE LTD </t>
  </si>
  <si>
    <t>2035-0001</t>
  </si>
  <si>
    <t>ubytovanie športovec 8 nocí</t>
  </si>
  <si>
    <t>Azienda Agricola Stefani S.S. Societá Agricola</t>
  </si>
  <si>
    <t>2035-0002</t>
  </si>
  <si>
    <t>ubytovanie tréner 8 nocí</t>
  </si>
  <si>
    <t>Strelecké sústredenie Dunakility HUNGARY 20.-23.3.2025 športovec a tréner</t>
  </si>
  <si>
    <t>I2506043</t>
  </si>
  <si>
    <t>stravné 2 osoby a 4 dní</t>
  </si>
  <si>
    <t>23.3.2025</t>
  </si>
  <si>
    <t xml:space="preserve">tréningové položky 45x športovec </t>
  </si>
  <si>
    <t xml:space="preserve">materiálovo technické zabezpečenie - spotreba streliva na sústredenie športovca CM T3 Paris 2,4mm brokové strelivo 8kartónov </t>
  </si>
  <si>
    <t>cestovné súkromné vozidlo - Škoda Kodiaq TT979HO (160km/deň) - 20.-23.3.2025</t>
  </si>
  <si>
    <t>1DF250123</t>
  </si>
  <si>
    <t>služby - vypracovanie štvrťročného nutričného plánu, vypracovanie fyziotréningov Január - Marec25</t>
  </si>
  <si>
    <t>23.7.2025</t>
  </si>
  <si>
    <t>Strelecké sústredenie Dunakility HUNGARY 16.-20.4.2025 športovec a tréner</t>
  </si>
  <si>
    <t>I2507048</t>
  </si>
  <si>
    <t>1257306</t>
  </si>
  <si>
    <t>20.4.2025</t>
  </si>
  <si>
    <t xml:space="preserve">tréningové položky 58x športovec </t>
  </si>
  <si>
    <t xml:space="preserve">materiálovo technické zabezpečenie - spotreba streliva na sústredenie športovca CM T3 Paris 2,4mm brokové strelivo 10kartónov </t>
  </si>
  <si>
    <t>cestovné súkromné vozidlo - ŠkodaTouareg AA763KV (138km/deň) - 16.-20.4.2025</t>
  </si>
  <si>
    <t>Strelecké sústredenie Dunakility HUNGARY 4.-8.6.2025 športovec a tréner</t>
  </si>
  <si>
    <t>I2507015</t>
  </si>
  <si>
    <t>4.7.2025</t>
  </si>
  <si>
    <t>3.6.2025</t>
  </si>
  <si>
    <t xml:space="preserve">materiálovo technické zabezpečenie - spotreba streliva na sústredenie športovca CM T4 GOLD 2,4mm brokové strelivo 11kartónov </t>
  </si>
  <si>
    <t>cestovné súkromné vozidlo - Škoda Kodiaq TT979HO (160km/deň) - 4.-8.6.2025</t>
  </si>
  <si>
    <t>Svetový pohár LONATO Taliansko 4.-14.7.2025, 1 športovec</t>
  </si>
  <si>
    <t>ubytovanie 1 športovec nocí zúčtovacia FA 1 DF250266</t>
  </si>
  <si>
    <t xml:space="preserve">štartovné a 2 tréningové položky 1 športovec </t>
  </si>
  <si>
    <t>2264-0048</t>
  </si>
  <si>
    <t>strelivo 1 športovec</t>
  </si>
  <si>
    <t>P.IVA 01742520982</t>
  </si>
  <si>
    <t>Piovanelli Vittorio S.R.L.</t>
  </si>
  <si>
    <t>15</t>
  </si>
  <si>
    <t>cestovné súkromné vozidlo Volkswagen Touareg AA763KV najazdených 2198 km</t>
  </si>
  <si>
    <t>83352</t>
  </si>
  <si>
    <t>diaľničná známka Rakúsko 10 dní na súkromné vozidlo Volkswagen Touareg AA763KV</t>
  </si>
  <si>
    <t>ATU79252979</t>
  </si>
  <si>
    <t>GST GMBH KITTSEE</t>
  </si>
  <si>
    <t>12-07-2025/3</t>
  </si>
  <si>
    <t>diaľničné poplatky Taliansko na súkromné vozidlo Volkswagen Touareg AA763KV</t>
  </si>
  <si>
    <t>08-07-2025/5</t>
  </si>
  <si>
    <t xml:space="preserve">Grand Prix Slovakia Trnava 23.-25.5.2025 </t>
  </si>
  <si>
    <t>I2507017</t>
  </si>
  <si>
    <t>16/25-3</t>
  </si>
  <si>
    <t>24.5.2025</t>
  </si>
  <si>
    <t xml:space="preserve">materiálovo technické zabezpečenie - spotreba streliva na sústredenie športovca CM T4 8 GOLF 2,4mm brokové strelivo 2kartóny </t>
  </si>
  <si>
    <t>Veľká Cena Zvolen 30.5.-1.6.2025, Sielnica strelnica - športovec a tréner</t>
  </si>
  <si>
    <t>I2507019</t>
  </si>
  <si>
    <t>31.5.2025</t>
  </si>
  <si>
    <t>štartovné a 2 tréningové položky 1 športovec</t>
  </si>
  <si>
    <t xml:space="preserve">materiálovo technické zabezpečenie - spotreba streliva na sústredenie športovca CM T4 8 GOLF 2,4mm brokové strelivo 3kartóny </t>
  </si>
  <si>
    <t>ubytovanie 2 osoba 1 noc</t>
  </si>
  <si>
    <t>cestovné súkromné vozidlo - ŠkodaTouareg AA763KV najazdených 366km</t>
  </si>
  <si>
    <t>Strelecké sústredenie Sielnica 18.-22.6.2025 športovec a tréner</t>
  </si>
  <si>
    <t>I2508011</t>
  </si>
  <si>
    <t>18.6.2025</t>
  </si>
  <si>
    <t xml:space="preserve">materiálovo technické zabezpečenie - spotreba streliva na sústredenie športovca CM T4 8 GOLD 2,4mm brokové strelivo 6kartónov </t>
  </si>
  <si>
    <t>cestovné súkromné vozidlo -ŠkodaTouareg AA763KV najazdených 406km Trnava - Sielnica a späť</t>
  </si>
  <si>
    <t>Extraliga III.kolo a Memoriál Jozefa Čavaru st. 27.-29.6.2025, 1 športovec</t>
  </si>
  <si>
    <t>I2508007</t>
  </si>
  <si>
    <t>19/25-1</t>
  </si>
  <si>
    <t>28.6.2025</t>
  </si>
  <si>
    <t>Združenie brokových klubov  Trnava</t>
  </si>
  <si>
    <t>20250092</t>
  </si>
  <si>
    <t>23.6.2025</t>
  </si>
  <si>
    <t>Veľká cena ŠSK Sielnica a Strelecké sústredenie pred ME Sielnica 18.-25.7.2025 - 1 športovec a tréner</t>
  </si>
  <si>
    <t>I2509041</t>
  </si>
  <si>
    <t>26.9.2025</t>
  </si>
  <si>
    <t>ZU 0000032312</t>
  </si>
  <si>
    <t>ubytovanie s raňajkami 1 osoba 3 noci počas pretekov</t>
  </si>
  <si>
    <t>parkovné na hoteli súkromné vozidlo Volkswagen Touareg AA763KV 3 noci</t>
  </si>
  <si>
    <t>0000089029</t>
  </si>
  <si>
    <t>ubytovanie s plnou penziou 2 osoby 4 noci sústredenie</t>
  </si>
  <si>
    <t>01-07-2025</t>
  </si>
  <si>
    <t>spotreba streliva na súťaž 1 športovec 3 kartóny</t>
  </si>
  <si>
    <t>spotreba streliva počas sústredenia 1 športovec 8 kartónov</t>
  </si>
  <si>
    <t>cestovné súkromné vozidlo Volkswagen Touareg AA763KV najazdených 334km</t>
  </si>
  <si>
    <t>348</t>
  </si>
  <si>
    <t>regenerácia - vstup do wellness 1 osoba</t>
  </si>
  <si>
    <t>Grand Prix Brno, Brno CZE 15.-17.8.2025, 1 športovec</t>
  </si>
  <si>
    <t>I2511002</t>
  </si>
  <si>
    <t>5925403349</t>
  </si>
  <si>
    <t>5925205848</t>
  </si>
  <si>
    <t>miestny poplatok za ubytovanie s raňajkami 1 osoba 2 noci</t>
  </si>
  <si>
    <t>vedúci výpravy Marián Kovačócy</t>
  </si>
  <si>
    <t>cestovné súkromné vozidlo Volkswagen Touareg AA763KV najazdených 460km</t>
  </si>
  <si>
    <t>390307</t>
  </si>
  <si>
    <t>77</t>
  </si>
  <si>
    <t>štartovné a 1 tréningová položka 1 športovec</t>
  </si>
  <si>
    <t>Veľká cena ŠKP Trnava 22.-24.8.2025, 1 športovec</t>
  </si>
  <si>
    <t>I2509033</t>
  </si>
  <si>
    <t>01</t>
  </si>
  <si>
    <t>Strelecké centrum Trnava o.z.</t>
  </si>
  <si>
    <t>strelivo na súťaž a tréning CM T4 RVS FH 2,4mm 2 kartóny</t>
  </si>
  <si>
    <t>Majstrovstvá SR Trap Trnava 29.-31.8.2025, 1 športovec</t>
  </si>
  <si>
    <t>I2509034</t>
  </si>
  <si>
    <t>Sústredenie Sudice CZE 16.-24.9.2025, 1 športovec</t>
  </si>
  <si>
    <t>I2510025</t>
  </si>
  <si>
    <t>cestovné súkromné vozidlo Volkswagen Touareg AA763KV najazdených 384km</t>
  </si>
  <si>
    <t>25HP0026</t>
  </si>
  <si>
    <t xml:space="preserve">ubytovanie 1 osoba 8 nocí </t>
  </si>
  <si>
    <t>26939517</t>
  </si>
  <si>
    <t>K.H. Centrum s.r.o.</t>
  </si>
  <si>
    <t>spotreba streliva počas sústredenia 1 športovec 14 kartónov</t>
  </si>
  <si>
    <t>12025</t>
  </si>
  <si>
    <t>tréningové položky 1 športovec 90 položiek</t>
  </si>
  <si>
    <t>Sportovní klub Drexler</t>
  </si>
  <si>
    <t>OH nádeje BRNO CZE 26.-28.9.2025 - 1 športovec a tréner</t>
  </si>
  <si>
    <t>2UHU-336/2025</t>
  </si>
  <si>
    <t>cestovné súkromné vozidlo Volkswagen Touareg AA763KV najazdených 360km</t>
  </si>
  <si>
    <t xml:space="preserve">7 </t>
  </si>
  <si>
    <t>štartovné +tréning Kovačócy</t>
  </si>
  <si>
    <t>009843</t>
  </si>
  <si>
    <t>I2509023</t>
  </si>
  <si>
    <t>6804606470</t>
  </si>
  <si>
    <t>poistenie tréner 3dní</t>
  </si>
  <si>
    <t>poistenie športovec 3dní</t>
  </si>
  <si>
    <t>Strelecké sústredenie Sielnica 1.-3.10.2025 - 1 športovec</t>
  </si>
  <si>
    <t>I2511003</t>
  </si>
  <si>
    <t>7.11.2025</t>
  </si>
  <si>
    <t>spotreba streliva počas sústredenia 1 športovec 5 kartónov</t>
  </si>
  <si>
    <t>Sústredenie Sudice Česká republika 1.-9.11.2025 - 1 športovec</t>
  </si>
  <si>
    <t>I2512069</t>
  </si>
  <si>
    <t>cestovné súkromné vozidlo Volkswagen Touareg AA763KV najazdených 410km</t>
  </si>
  <si>
    <t>25HP0033</t>
  </si>
  <si>
    <t>0007</t>
  </si>
  <si>
    <t>spotreba streliva CM T4 8GOLD 24g 2,40mm 1 športovec 14kartónov</t>
  </si>
  <si>
    <t>003</t>
  </si>
  <si>
    <t>tréningové položky 1 športovec 80 položiek</t>
  </si>
  <si>
    <t>Sportovní Klub Drexler</t>
  </si>
  <si>
    <t>Strelecké sústredenie Lonato Taliansko 10.-18.11.2025 - 1 športovec</t>
  </si>
  <si>
    <t>I2512059</t>
  </si>
  <si>
    <t>0355-0002</t>
  </si>
  <si>
    <t>18-11-2025/1</t>
  </si>
  <si>
    <t>cestovné súkromné vozidlo Volkswagen Touareg AA763KV najazdených 2304km</t>
  </si>
  <si>
    <t>1627</t>
  </si>
  <si>
    <t>spotreba streliva Clever Pro Extra EVO 24g 1 športovec 3500ks</t>
  </si>
  <si>
    <t>00717140982</t>
  </si>
  <si>
    <t>armeria PIOVANELLI srl</t>
  </si>
  <si>
    <t>Strelecké sústredenie Dunakiliti HUN 1.-7.12.2025 - 1 športovec</t>
  </si>
  <si>
    <t>I2512054</t>
  </si>
  <si>
    <t>WRCEA1257311</t>
  </si>
  <si>
    <t>tréningové položky 1 športovec 70 položiek</t>
  </si>
  <si>
    <t>0019</t>
  </si>
  <si>
    <t>spotreba streliva CM T4 8GOLD 24g 2,40mm 1 športovec 12kartónov</t>
  </si>
  <si>
    <t>cestovné súkromné vozidlo Volkswagen Touareg AA763KV celkovo najazdených 1148km (164km/deň) v dňoch 1.-7.12.2025</t>
  </si>
  <si>
    <t>1DF250270</t>
  </si>
  <si>
    <t>činnosť člena realizačného tímu športovca Team Slovakia Marián Kovačócy, hlavný tréner športovca obdobie 1.1.-31.3.2025</t>
  </si>
  <si>
    <t>Ing. Branislav Slamka</t>
  </si>
  <si>
    <t>činnosť člena realizačného tímu športovca Team Slovakia Marián Kovačócy, hlavný tréner športovca obdobie 1.4.-30.6.2025</t>
  </si>
  <si>
    <t>činnosť člena realizačného tímu športovca Team Slovakia Marián Kovačócy, hlavný tréner športovca obdobie 1.7.-30.9.2025</t>
  </si>
  <si>
    <t>1DF250479</t>
  </si>
  <si>
    <t>činnosť člena realizačného tímu športovca Team Slovakia Marián Kovačócy, hlavný tréner športovca obdobie 1.10.-31.12.2025</t>
  </si>
  <si>
    <t>1PV2500087</t>
  </si>
  <si>
    <t>22.5.2025</t>
  </si>
  <si>
    <t>materiálovo technické zabezpečenie - liek a výživový doplnok proti zvoneniu v ušiach (Contratinn)</t>
  </si>
  <si>
    <t>BEJAS, s.r.o.</t>
  </si>
  <si>
    <t>materiálovo technické zabezpečenie - liek proti bolesti Nalgesin a výživové doplnky 5ks</t>
  </si>
  <si>
    <t>29.4.2025</t>
  </si>
  <si>
    <t>materiálovo technické zabezpečenie - okuliare 3ks rámov a 7 párov výmenných farebných dkiel, filtrov pre potreby športovca Zúčtovacia FA 311</t>
  </si>
  <si>
    <t>PIOVANELLI VITTORIO</t>
  </si>
  <si>
    <t>8.3.2025</t>
  </si>
  <si>
    <t>strelivo na streleckú prípravu športovca TOP TEAMU 11000ks, 40kartónov CM T4 Pro Extra 2,4mm; 3 kartóny CM T4 8GOLD 2,4mm; 1 kartón CM T3 Paris 2,4mm</t>
  </si>
  <si>
    <t>I2506009</t>
  </si>
  <si>
    <t>5.6.2025</t>
  </si>
  <si>
    <t>materiálovo technické zabezpečenie - strelecká príprava - strelecké oblečenie vesta 1ks, termo oblečenie 5ks, rukavice 1pár, ochranné pomôcky elektronické chrániče zvuku 1ks</t>
  </si>
  <si>
    <t>11715, 11716</t>
  </si>
  <si>
    <t>7.4.2025</t>
  </si>
  <si>
    <t>materiálovo technické zabezpečenie -  strelecká príprava - výmenné čoky na zbraň Perazzi 5ks</t>
  </si>
  <si>
    <t>materiálovo technické zabezpečenie -  strelecká príprava - náhradné diely na zbraň (vyhadzovač) Perazzi 2ks</t>
  </si>
  <si>
    <t>78186/0013</t>
  </si>
  <si>
    <t>27.2.2025</t>
  </si>
  <si>
    <t>materiálovo technické zabezpečenie  - lieky a výživové doplnky - očné kvapky (Hylo Dual), lieky proti bolesti (Voltaren, Paralen), lieky proti nádche (Sinupret), ušný sprej (Aurecon), magnézium</t>
  </si>
  <si>
    <t>24.3.2025</t>
  </si>
  <si>
    <t>materiálovo technické zabezpečenie - regenerácia - masáže chrbta a šije 12x 35eur za Január - Február</t>
  </si>
  <si>
    <t>Body Relax Massage, s.r.o.</t>
  </si>
  <si>
    <t>I2507047</t>
  </si>
  <si>
    <t>SKADIN0000724507</t>
  </si>
  <si>
    <t xml:space="preserve">materiálovo technické zabezpečenie - strelecká príprava - športová obuv </t>
  </si>
  <si>
    <t>adidas Slovakia s.r.o.</t>
  </si>
  <si>
    <t>28.3.2025</t>
  </si>
  <si>
    <t>materiálovo technické zabezpečenie - lieky a výživové doplnky - imunoglukán (doplnok na podporu imunity) a mucosolvan (lieky na bolesť hrdla)</t>
  </si>
  <si>
    <t>Vesnala 9, s.r.o.</t>
  </si>
  <si>
    <t>23.5.2025</t>
  </si>
  <si>
    <t>materiálovo technické zabezpečenie - služby regenerácie - masáže 10x, 35eur vstup za obdobie marec - apríl2025</t>
  </si>
  <si>
    <t>BDN, s.r.o.</t>
  </si>
  <si>
    <t>I2511009</t>
  </si>
  <si>
    <t>13.8.2025</t>
  </si>
  <si>
    <t>26.11.2025</t>
  </si>
  <si>
    <t>materiálovo technické zabezpečenie - strelivo CM T4 Pro Extra 16kartónov, CM T4 RVS FH 20kartónov 24g,2,4mm spolu 9000ks na streleckú prípravu športovca za obdobie august-október</t>
  </si>
  <si>
    <t>I2512011</t>
  </si>
  <si>
    <t>25VF00110</t>
  </si>
  <si>
    <t>materiálovo technické zabezpečenie - kondičná príprava - športové tenisky Adidas vrátane dopravy</t>
  </si>
  <si>
    <t>STRIVE SPORT s.r.o.</t>
  </si>
  <si>
    <t>I2512012</t>
  </si>
  <si>
    <t>materiálovo technické zabezpečenie - kondičná príprava - športové nohavice, tepláky 3ks, mikina, tričko 5ks, boxerky 2ks a šiltovky 2ks vrátane dopravy</t>
  </si>
  <si>
    <t>07195559</t>
  </si>
  <si>
    <t>USRetail CZ s.r.o.</t>
  </si>
  <si>
    <t>I2512013</t>
  </si>
  <si>
    <t>25VF087</t>
  </si>
  <si>
    <t>materiálovo technické zabezpečenie - služby regenerácie - masáže 30x, 50eur vstup za obdobie júl -  5.september 2025</t>
  </si>
  <si>
    <t>FYZIOterapia EB s.r.o.</t>
  </si>
  <si>
    <t>materiálovo technické zabezpečenie - služby regenerácie - masáže 30x, 50eur vstup za obdobie  8.9. - október 2025</t>
  </si>
  <si>
    <t>I2512014</t>
  </si>
  <si>
    <t>materiálovo technické zabezpečenie - služby regenerácie - masáže 15x, 35eur vstup za obdobie 30.4.-30.6.2025</t>
  </si>
  <si>
    <t>I2512015</t>
  </si>
  <si>
    <t>86636/0015</t>
  </si>
  <si>
    <t>materiálovo technické zabezpečenie - lieky a výživové doplnky - lieky proti bolesti (Flector, Voltaren, Paralen), lieky proti nádche (Nasivin, Sinupret, Aliamare), lieky na bolesť hrdla (Strepsils, Dorithricin), ušný sprej (Aurecon), lieky na alergiu (Fenistil), lieky proti hnačke (Enditril), doplnok na podporu imunity (Imunoglukan), vitamíny (B, C, magnézium), balzam na ruky (Flexitol)</t>
  </si>
  <si>
    <t>I2512016</t>
  </si>
  <si>
    <t>93162/0012</t>
  </si>
  <si>
    <t>materiálovo technické zabezpečenie - lieky a výživové doplnky - lieky proti bolesti (Voltaren), lieky proti nádche (Otrivin)</t>
  </si>
  <si>
    <t>I2512017</t>
  </si>
  <si>
    <t>materiálovo technické zabezpečenie - kondičná príprava - športová čiapka, košíky na bedminton, tréningové kužele, lopta</t>
  </si>
  <si>
    <t>I2512018</t>
  </si>
  <si>
    <t>materiálovo technické zabezpečenie - kondičná príprava - športové nohavice 2ks, tepláky, kraťasy 2ks, tričko, boxerky a šiltovka vrátane dobierky</t>
  </si>
  <si>
    <t>Hrubé mzdy vyplatené osobám (zamestnancom) osobné číslo 80 vrátane odvodov zamestnávateľa - Zmluva o výkone činnosti športového odborníka, osobný tréner - strelecká príprava TOP športovca, odmena športového odborníka, ZML 120/2025</t>
  </si>
  <si>
    <t>Mário Filipovič</t>
  </si>
  <si>
    <t>I2512053</t>
  </si>
  <si>
    <t>služby športového odborníka a výživového poradcu v období február-jún 2025</t>
  </si>
  <si>
    <t>služby športového odborníka - kondičná príprava TOP športovca v období jún-október 2025, 24tréningov 25eur/tréning</t>
  </si>
  <si>
    <t>I2512058</t>
  </si>
  <si>
    <t>89552/0035</t>
  </si>
  <si>
    <t>materiálovo technické zabezpečenie - lieky proti chrípke (Ambrobene, Dorithricin, Paralen Grip)</t>
  </si>
  <si>
    <t>91021/0007</t>
  </si>
  <si>
    <t>materiálovo technické zabezpečenie - výživový doplnok (Swiss naturevia)</t>
  </si>
  <si>
    <t>88004/0017</t>
  </si>
  <si>
    <t>materiálovo technické zabezpečenie - výživový doplnok na podporu imunity (Imunoglukan)</t>
  </si>
  <si>
    <t>materiálovo technické zabezpečenie - výživový doplnok na podporu trávenia (Vemica Psylium plus)</t>
  </si>
  <si>
    <t>NatalBal s.r.o.</t>
  </si>
  <si>
    <t>materiálovo technické zabezpečenie - výživové doplnky na podporu trávenia a imunity (Artemisinin, Odkysľujúca zásaditá zmes) vrátane dobierky</t>
  </si>
  <si>
    <t>Kingray, s.r.o.</t>
  </si>
  <si>
    <t>I2512060</t>
  </si>
  <si>
    <t>materiálovo technické zabezpečenie - pažba na zbraň vyrobená na mieru športovca pažbárom v Taliansku</t>
  </si>
  <si>
    <t>I2512119</t>
  </si>
  <si>
    <t>0008</t>
  </si>
  <si>
    <t>materiálovo technické zabezpečenie - strelivo CM T4 8Gold 10kartónov (2500ks) na streleckú prípravu športovca v dňoch 17.-21.12.2025 - čiastočná refundácia z 957,-eur</t>
  </si>
  <si>
    <t>d - Mohyla Marco</t>
  </si>
  <si>
    <t>Memoriál Dr. Halasy Gyula _ TRAP, Sarlóspuszta HUNGARY, 8.-11.5.2025, 2 tréneri, 8 športovcov</t>
  </si>
  <si>
    <t>I2505002</t>
  </si>
  <si>
    <t xml:space="preserve">poistnenie 1 športovec na 5 dní </t>
  </si>
  <si>
    <t>I2506048</t>
  </si>
  <si>
    <t>poistnenie 1 športovec na 5 dní - vrátenie poistného z dôvodu ochorenia športovca</t>
  </si>
  <si>
    <t>I2506010</t>
  </si>
  <si>
    <t>6.6.2025</t>
  </si>
  <si>
    <r>
      <t>prípravný pretek Jarný pohár Trnava 28.-30.3.2025  -</t>
    </r>
    <r>
      <rPr>
        <sz val="8"/>
        <rFont val="Arial"/>
        <family val="2"/>
      </rPr>
      <t xml:space="preserve"> stravné 3 dni 1 športovec, cestovné súkromné auto VW Touareg KA594BE najazdených 344km</t>
    </r>
  </si>
  <si>
    <t xml:space="preserve">Marco Mohyla </t>
  </si>
  <si>
    <t>I2506011</t>
  </si>
  <si>
    <t>4.4.2025</t>
  </si>
  <si>
    <r>
      <t>prípravný pretek Bornaghi Cup  4.-6.4.2025  -</t>
    </r>
    <r>
      <rPr>
        <sz val="8"/>
        <rFont val="Arial"/>
        <family val="2"/>
      </rPr>
      <t xml:space="preserve"> stravné 3 dni 1 športovec, cestovné súkromné auto VW Touareg KA594BE najazdených 344km</t>
    </r>
  </si>
  <si>
    <t>I2506012</t>
  </si>
  <si>
    <r>
      <t>prípravný pretek Memoriál Vojtecha Vargu st.  11.-13.4.2025  -</t>
    </r>
    <r>
      <rPr>
        <sz val="8"/>
        <rFont val="Arial"/>
        <family val="2"/>
      </rPr>
      <t xml:space="preserve"> stravné 3 dni 1 športovec, cestovné súkromné auto VW Touareg KA594BE najazdených 344km</t>
    </r>
  </si>
  <si>
    <t>I2506013</t>
  </si>
  <si>
    <t>25.4.2025</t>
  </si>
  <si>
    <r>
      <t>prípravný pretek 1,kolo Extraliga  25.-27.4.2025  -</t>
    </r>
    <r>
      <rPr>
        <sz val="8"/>
        <rFont val="Arial"/>
        <family val="2"/>
      </rPr>
      <t xml:space="preserve"> stravné 3 dni 1 športovec, cestovné súkromné auto VW Touareg KA594BE najazdených 344km</t>
    </r>
  </si>
  <si>
    <t>Juniorský svetový pohár New Delhi India 24.-30.9.2025 - 1 športovec a tréner</t>
  </si>
  <si>
    <t>1DF250227</t>
  </si>
  <si>
    <t>letenky a poistenie storna pre 2 osoby Viedeň-Dili a späť 26.9.-1.10.2025</t>
  </si>
  <si>
    <t>1DF250263</t>
  </si>
  <si>
    <t>SVK/04</t>
  </si>
  <si>
    <t>štartovné 1 športovec 1 štart, účastnícky poplatok za trénera, ubytovanie 2 osoby 7 nocí, povolenie na zbraň a transfery v Indii 2 osoby vrátane poplatkov za prevod do Indie</t>
  </si>
  <si>
    <t>National Rifle Association of India</t>
  </si>
  <si>
    <t>I2509018</t>
  </si>
  <si>
    <t>poistenie športovec 7 dni</t>
  </si>
  <si>
    <t>I2509017</t>
  </si>
  <si>
    <t>poistenie tréner 7 dni</t>
  </si>
  <si>
    <t>1DF250358</t>
  </si>
  <si>
    <t>transfer na letisko Trnava - Viedeň a späť 26.9.-1.10.2025 1 športovec a 1 tréner</t>
  </si>
  <si>
    <t>1PV2500323</t>
  </si>
  <si>
    <t>10818</t>
  </si>
  <si>
    <t>spotreba streliva 1 športovec 350 ks</t>
  </si>
  <si>
    <t>07AAATN1990Q1ZY</t>
  </si>
  <si>
    <t>NATIONAL RIFLE ASSOCIATION OF INDIA</t>
  </si>
  <si>
    <t>077</t>
  </si>
  <si>
    <t>neoficálny tréning 1 športovec 1 položka</t>
  </si>
  <si>
    <t>078</t>
  </si>
  <si>
    <t>10915</t>
  </si>
  <si>
    <t>oficálny tréning 1 športovec 3 položky</t>
  </si>
  <si>
    <t>cestovné súkromné vozidlo Volkswagen Touareg KA594BE Krupina-Trnava a späť najazdených 344km</t>
  </si>
  <si>
    <t>I2512124</t>
  </si>
  <si>
    <t>I004VC570F25</t>
  </si>
  <si>
    <t>elektronické víza do Indie 1 športovec</t>
  </si>
  <si>
    <t>Government of India, Bureau of Immigration</t>
  </si>
  <si>
    <t>I004VC615225</t>
  </si>
  <si>
    <t>elektronické víza do Indie 1 tréner</t>
  </si>
  <si>
    <t>1DF250269</t>
  </si>
  <si>
    <t>11.9.2025</t>
  </si>
  <si>
    <t>odmena činnosť športového odborníka - hlavný tréner v zmysle harmonogramu športovej prípravy TOP športovca za obdobie Január až August 2025</t>
  </si>
  <si>
    <t>1DF250481</t>
  </si>
  <si>
    <t>odmena činnosť športového odborníka - hlavný tréner v zmysle harmonogramu športovej prípravy TOP športovca za obdobie September až December 2025</t>
  </si>
  <si>
    <t>JUDr. Michal Slamka</t>
  </si>
  <si>
    <t>1DF250405</t>
  </si>
  <si>
    <t>4.12.2025</t>
  </si>
  <si>
    <t>materiálovo technické zabezpečenie - spotreba streliva za obdobie 4.9.-30.11.2025</t>
  </si>
  <si>
    <t>1DF250482</t>
  </si>
  <si>
    <t>materiálovo technické zabezpečenie - spotrebný strelecký materiál - personalizovaná strelecká vesta, strelecké tričká 2ks</t>
  </si>
  <si>
    <t>d - Novotná Kamila</t>
  </si>
  <si>
    <t>Talentovaná mládež SSZ , prípravný pretek 19.-27.5.2025 Suhl Nemecko - 12 športovcov, 5 tréneri</t>
  </si>
  <si>
    <t>1DF250099</t>
  </si>
  <si>
    <t>B8913/500</t>
  </si>
  <si>
    <t>ubytovanie 1 osoba  tréner 4 noci</t>
  </si>
  <si>
    <t>DE204738289</t>
  </si>
  <si>
    <t>hk travel plus GmbH</t>
  </si>
  <si>
    <t>Svetový pohár Ningbo Čína 7.-15.9.2025 - športovec a tréner</t>
  </si>
  <si>
    <t>1DF250168</t>
  </si>
  <si>
    <t>25.6.2025</t>
  </si>
  <si>
    <t>letenky a poistenie storna pre 2 osoby Viedeň-Shanghai a späť 6.-15.9.2025</t>
  </si>
  <si>
    <t>I2508016</t>
  </si>
  <si>
    <t>2025081217331302470</t>
  </si>
  <si>
    <t>poplatok za víza športovec</t>
  </si>
  <si>
    <t>Embassy of the P.R.C in Slovakia</t>
  </si>
  <si>
    <t>I2508017</t>
  </si>
  <si>
    <t>2025081252831342590</t>
  </si>
  <si>
    <t>poplatok za víza tréner</t>
  </si>
  <si>
    <t>I2508025</t>
  </si>
  <si>
    <t>poistenie športovec 11 dní</t>
  </si>
  <si>
    <t>I2508026</t>
  </si>
  <si>
    <t>poistenie tréner 11 dní</t>
  </si>
  <si>
    <t>1DF250257</t>
  </si>
  <si>
    <t>1.9.2025</t>
  </si>
  <si>
    <t>štartovné športovec 2 štarty a účastnícky poplatok za trénera vrátane poplatku za prevod do Činy</t>
  </si>
  <si>
    <t>Ningbo Olympic Sports Center Operation Management Co., Ltd.</t>
  </si>
  <si>
    <t>1DF250260</t>
  </si>
  <si>
    <t>transfery v Číne 2 osoby vrátane poplatkov za prevod do Číny</t>
  </si>
  <si>
    <t>1DF250361</t>
  </si>
  <si>
    <t>transfer na letisko Bratislava-Viedeň a späť 6.-15.9.2025 1 športovec a 1 tréner</t>
  </si>
  <si>
    <t>I2511026</t>
  </si>
  <si>
    <t>7.9.2025</t>
  </si>
  <si>
    <t>vedúci výpravy Peter Novotný</t>
  </si>
  <si>
    <t>20250904015</t>
  </si>
  <si>
    <t>doplatok za ubytovanie 2 osoby 8 nocí</t>
  </si>
  <si>
    <t>Ningbo Olympic Sports Center Operation Management Co.,Ltd.</t>
  </si>
  <si>
    <t>20250904023</t>
  </si>
  <si>
    <t>doplatok za štartovné 1 športovec</t>
  </si>
  <si>
    <t>cestovné Veľký Šariš-Bratislava a späť súkromné vozidlo Mercedes V220 PO639HC najazdených 840km</t>
  </si>
  <si>
    <t>1DF250216</t>
  </si>
  <si>
    <t>letenky a poistenie storna pre 2 osoby Viedeň-Dili a späť 23.-30.9.2025</t>
  </si>
  <si>
    <t>štartovné 1 športovec 2 štarty, účastnícky poplatok za trénera, ubytovanie 2 osoby 7 nocí, povolenie na 2 zbrane a transfery v Indii 2 osoby vrátane poplatkov za prevod do Indie</t>
  </si>
  <si>
    <t>I2509020</t>
  </si>
  <si>
    <t>I2509019</t>
  </si>
  <si>
    <t>1DF250288</t>
  </si>
  <si>
    <t>0000104370</t>
  </si>
  <si>
    <t>ubytovanie 2 osoby noc</t>
  </si>
  <si>
    <t>Regent and Co., spol.s r.o.</t>
  </si>
  <si>
    <t>I2511025</t>
  </si>
  <si>
    <t>020</t>
  </si>
  <si>
    <t>tréningové položky 1 športovec 1 tréning</t>
  </si>
  <si>
    <t>051</t>
  </si>
  <si>
    <t>I2512073</t>
  </si>
  <si>
    <t>006775</t>
  </si>
  <si>
    <t>materiálovo technické zabezpečenie - strelivo Lapua X-act. 3000ks na streleckú prípravu športovca za obdobie august 2025</t>
  </si>
  <si>
    <t>ATU32242409</t>
  </si>
  <si>
    <t>UMAREX AUSTRIA Gmbh &amp; Co KG</t>
  </si>
  <si>
    <t>FV250037</t>
  </si>
  <si>
    <t>služby - trénerské služby vo fittnesscentre v mesiaci máj 2025, 8tréningov 40eur/tréning</t>
  </si>
  <si>
    <t>FitEko, s.r.o.</t>
  </si>
  <si>
    <t>služby - trénerské služby vo fittnesscentre v mesiaci jún 2025, 7tréningov 40eur/tréning</t>
  </si>
  <si>
    <t>služby - trénerské služby vo fittnesscentre v mesiaci júl 2025, 7tréningov 40eur/tréning</t>
  </si>
  <si>
    <t>služby - trénerské služby vo fittnesscentre v mesiaci august 2025, 3tréningy 40eur/tréning - čiastočná refundácia</t>
  </si>
  <si>
    <t>007016</t>
  </si>
  <si>
    <t>materiálovo technické zabezpečenie - strelivo Lapua Midas+ 3000ks na streleckú prípravu športovca za obdobie október-december</t>
  </si>
  <si>
    <t>007017</t>
  </si>
  <si>
    <t>materiálovo technické zabezpečenie - strelivo Lapua Midas+ 3000ks na streleckú prípravu športovca za obdobie október-december - čiastočná refundácia z 915,36eur</t>
  </si>
  <si>
    <t>1DF250490</t>
  </si>
  <si>
    <t>149/2025</t>
  </si>
  <si>
    <t>materiálovo technické zabezpečenie - strelivo diabolo Qiang Yuan Olympic .177, 63krabičiek na streleckú prípravu športovca za obdobie apríl-december 2025</t>
  </si>
  <si>
    <t>1DF250518</t>
  </si>
  <si>
    <t>odmena činnosť športového odborníka - asistent hlavného trénera v zmysle harmonogramu športovej prípravy TOP športovca za obdobie September až November</t>
  </si>
  <si>
    <t>TURBO PLUS s.r.o.</t>
  </si>
  <si>
    <t>d - Špotáková Jana</t>
  </si>
  <si>
    <t>Kondično-regeneračné sústredenie Lučivná 2.-7.1.2025 1 športovec a kondičný tréner</t>
  </si>
  <si>
    <t>I2508009</t>
  </si>
  <si>
    <t>vedúci výpravy Jana Špotáková</t>
  </si>
  <si>
    <t>12-5-0000001</t>
  </si>
  <si>
    <t>ubytovanie 2 osoby 5 nocí</t>
  </si>
  <si>
    <t>Snowpark Lučivná, s.r.o.</t>
  </si>
  <si>
    <t>cestovné súkromné vozidlo Seat Alhambra AA829IT najazdených 802km</t>
  </si>
  <si>
    <t>15969</t>
  </si>
  <si>
    <t>vstupy na vleky 1-dňový skipas 2 osoby</t>
  </si>
  <si>
    <t>16104</t>
  </si>
  <si>
    <t>vstupy na vleky skipas večer 2 osoby</t>
  </si>
  <si>
    <t>16122</t>
  </si>
  <si>
    <t>16274</t>
  </si>
  <si>
    <t>5932</t>
  </si>
  <si>
    <t>vstupy na vleky 1-dňový skipas 1 osoba</t>
  </si>
  <si>
    <t>16476</t>
  </si>
  <si>
    <t>16507</t>
  </si>
  <si>
    <t>vstupy na vleky skipas bodový 20 jázd 1 osoba</t>
  </si>
  <si>
    <t>16639</t>
  </si>
  <si>
    <t>16651</t>
  </si>
  <si>
    <t>vstupy na vleky skipas bodový 20 jázd 2 osoby</t>
  </si>
  <si>
    <t>Kondično-regeneračné sústredenie Lučivná 26.2.-2.3.2025 1 športovec a kondičný tréner</t>
  </si>
  <si>
    <t>I2508010</t>
  </si>
  <si>
    <t>12-5-0000032</t>
  </si>
  <si>
    <t>3023</t>
  </si>
  <si>
    <t>20158</t>
  </si>
  <si>
    <t>Strelecké sústredenie Lonato Taliansko 26.3.-1.4.2025 - 1 športovec</t>
  </si>
  <si>
    <t>I2509029</t>
  </si>
  <si>
    <t>022/2025</t>
  </si>
  <si>
    <t>tréningové položky 1 športovec 50 položiek</t>
  </si>
  <si>
    <t>Sústredenie Sielnica 28.-30.4.2025 - 1 športovec a kondičný tréner</t>
  </si>
  <si>
    <t>I2509030</t>
  </si>
  <si>
    <t>FZ 2500002237</t>
  </si>
  <si>
    <t>ubytovanie 2 osoby 2 noci - zúčtovacia FA č.0000087503</t>
  </si>
  <si>
    <t>304</t>
  </si>
  <si>
    <t xml:space="preserve">miestný poplatok k ubytovaniu 2 osoby 2 noci </t>
  </si>
  <si>
    <t>cestovné súkromné vozidlo Seat Alhambra AA829IT najazdených 426km</t>
  </si>
  <si>
    <t>5th Hellenic Cup Malakasa Grécko 27.5.-2.6.2025, 1 športovec</t>
  </si>
  <si>
    <t>letenka 1 športovec Viedeň - Atheny a späť 27.5.-2.6.2025</t>
  </si>
  <si>
    <t>poistenie športovkyňa na 7 dní</t>
  </si>
  <si>
    <t>transfer na letisko Trnava - Viedeň a späť 25.7.-2.6.2025 1 športovec</t>
  </si>
  <si>
    <t>I2509013</t>
  </si>
  <si>
    <t>0000000005</t>
  </si>
  <si>
    <t>tréningové položky 1 športovec 14 položiek, štartovné 1 športovec, strelivo 1 športovec 31 krabičiek NSI DUE JAPAN TRAP7, NSI SUPER VELOCI TRAP7, FIOCCHI GOLDEN 7</t>
  </si>
  <si>
    <t>2574004688150</t>
  </si>
  <si>
    <t>724 4559097871 4</t>
  </si>
  <si>
    <t>prípravný pretek 12.-15.6.2025, Memoriál Bednářika Brno CZE - 1 športovec</t>
  </si>
  <si>
    <t>cestovné súkromné vozidlo Seat Alhambra AA829IT najazdených 398km</t>
  </si>
  <si>
    <t>INV-CZ-9154982</t>
  </si>
  <si>
    <t>diaľničná známka 10 dní Česká republika súkromné vozidlo Seat Alhambra AA829IT</t>
  </si>
  <si>
    <t>CZ686046522</t>
  </si>
  <si>
    <t>barely digital GmbH &amp; Co. KG</t>
  </si>
  <si>
    <t>Svetový pohár LONATO Taliansko 4.-14.7.2025 1 športovec, tréner</t>
  </si>
  <si>
    <t>1ZDFA19</t>
  </si>
  <si>
    <t>ubytovanie 1 tréner 4 noci zúčtovacia FA 1 DF250266</t>
  </si>
  <si>
    <t>poitenie tréner TRAP 5 dní</t>
  </si>
  <si>
    <t>poitenie športovec 7 dní</t>
  </si>
  <si>
    <t xml:space="preserve">štartovné a 2 tréningové položky 1 športovec a účastnícky poplatok tréner </t>
  </si>
  <si>
    <t>stravné 1 osoba 7 dní a 1 osoba 5 dní</t>
  </si>
  <si>
    <t>144</t>
  </si>
  <si>
    <t>ubyrovanie 1 osoba 6 nocí</t>
  </si>
  <si>
    <t>cestovné súkromné vozidlo Seat Alhambra AA829IT najazdených 1896 km</t>
  </si>
  <si>
    <t>04998</t>
  </si>
  <si>
    <t>diaľničná známka Rakúsko 10 dní na súkromné vozidlo Seat Alhambra AA829IT</t>
  </si>
  <si>
    <t>14-07-2025/1</t>
  </si>
  <si>
    <t>diaľničné poplatky Taliansko na súkromné vozidlo Seat Alhambra AA829IT</t>
  </si>
  <si>
    <t>08-07-2025/4</t>
  </si>
  <si>
    <t>14-07-2025/2</t>
  </si>
  <si>
    <t>Sústredenie pred Majstrovstvami Sveta, Kochcice Poľsko 29.9-2.10.2025 športovec , tréner</t>
  </si>
  <si>
    <t>I2509024</t>
  </si>
  <si>
    <t>I2512080</t>
  </si>
  <si>
    <t>RCH/3/10/2025</t>
  </si>
  <si>
    <t>5751885763</t>
  </si>
  <si>
    <t>STRZELNICA Sp. z o.o.</t>
  </si>
  <si>
    <t>RCH/2/10/2025</t>
  </si>
  <si>
    <t>tréningové položky 1 športovec 60 položiek</t>
  </si>
  <si>
    <t>cestovné súkromné vozidlo Seat Alhambra AA829IT najazdených 836km</t>
  </si>
  <si>
    <t>spotreba streliva 1 športovec 45 krabičiek</t>
  </si>
  <si>
    <t>1DF250285</t>
  </si>
  <si>
    <t>služby - kondičné tréningy 20 hodín za obdobie január až júl</t>
  </si>
  <si>
    <t>Zuzana Jendek - FIT LAB</t>
  </si>
  <si>
    <t>I2509031</t>
  </si>
  <si>
    <t>3202518883</t>
  </si>
  <si>
    <t>materiálovo technické zabezpečenie - tablet Apple iPad Pro a pero Apple Pencil na športovú prípravu</t>
  </si>
  <si>
    <t>1DF250346</t>
  </si>
  <si>
    <t>služby - športovo-regeneračné procedúry skenar v období 1.3.-30.9.2025, 21 procedúr 70eur/ks</t>
  </si>
  <si>
    <t>MUDr. Ivana Jakabovičová - EASELIFE</t>
  </si>
  <si>
    <t>1DF250404</t>
  </si>
  <si>
    <t>materiálovo technické zabezpečenie - spotreba streliva za obdobie 21.1.-31.10.2025</t>
  </si>
  <si>
    <t>I2512066</t>
  </si>
  <si>
    <t>L631384019</t>
  </si>
  <si>
    <t>materiálovo technické zabezpečenie - športové legíny, bunda 2ks, podprsenka, tričko 2ks a nohavice</t>
  </si>
  <si>
    <t>H&amp;M Hennes &amp; Mauritz SK s.r.o.</t>
  </si>
  <si>
    <t>Osobné náklady odmena pre člena realizačného tímu TOP športovca v zmysle HŠP ZML 120/2025 - Zmluva o výkone činnosti športového odborníka, hlavný tréner TOP športovca, osobné číslo 157</t>
  </si>
  <si>
    <t>Hubert Andrzej Olejnik</t>
  </si>
  <si>
    <t>Odvody SP a ZP z odmeny pre člena realizačného tímu TOP športovca v zmysle HŠP ZML 120/2025 - Zmluva o výkone činnosti športového odborníka, hlavný tréner TOP športovca, osobné číslo 157</t>
  </si>
  <si>
    <t>d - Štefečeková Rehák Zuzana</t>
  </si>
  <si>
    <t>GP AMIR Doha QATAR 13.2.-21.2.2025, 1 športovkyňa 1 tréner</t>
  </si>
  <si>
    <t>1DF250038</t>
  </si>
  <si>
    <t>transfer BA - letisko Viedeň 14.2. a späť BA 21.2.2025</t>
  </si>
  <si>
    <r>
      <t xml:space="preserve">Hellenic Grand Prix Malakasa Grécko 27.5.-2.6.2025, 2 športovci </t>
    </r>
    <r>
      <rPr>
        <b/>
        <sz val="8"/>
        <rFont val="Arial"/>
        <family val="2"/>
        <charset val="238"/>
      </rPr>
      <t>a tréner</t>
    </r>
  </si>
  <si>
    <t>štartovné športovec, strelivo NSI DUE JAPAN7 9ks, FIOCCHI GOLDEN 7 17ks, tréningové položky 13x</t>
  </si>
  <si>
    <t>I2506021</t>
  </si>
  <si>
    <t>7/25-1</t>
  </si>
  <si>
    <r>
      <t xml:space="preserve">Memoriál Vojtecha Vargu st. TRAP strelnica Trnava  11.-13.04.2025, </t>
    </r>
    <r>
      <rPr>
        <sz val="8"/>
        <rFont val="Arial"/>
        <family val="2"/>
        <charset val="238"/>
      </rPr>
      <t>štartovné 1 športovec a 3 tréningové položky</t>
    </r>
  </si>
  <si>
    <t>Zuzana Rehák Štefečeková</t>
  </si>
  <si>
    <t>Strelecké sústredenie Sielnica 28.4.-2.5.2025 športovec</t>
  </si>
  <si>
    <t>I2506022</t>
  </si>
  <si>
    <t>stravné 1 osoba a 6 dní</t>
  </si>
  <si>
    <t>ubytovanie 4 noci 1 osoba</t>
  </si>
  <si>
    <t>Miroslava Cimermanová</t>
  </si>
  <si>
    <t>cestovné (náhrada za použitie mot.vozidla vo výške €/km) - súkromné vozidlo Seat Alhambra BT797AO Bratislava - Sielnica a späť, najazdených 500km</t>
  </si>
  <si>
    <t>Kondičné sústredenie Ravascletto Taliansko 22.2.-1.3.2025, 2 osoby</t>
  </si>
  <si>
    <t>I2506023</t>
  </si>
  <si>
    <t>1205 - 0004</t>
  </si>
  <si>
    <t>ubytovanie 7 nocí 2 osoby</t>
  </si>
  <si>
    <t>Di P.G.De Infanti&amp;C.S. a.s.</t>
  </si>
  <si>
    <t>cestovné (náhrada za použitie mot.vozidla vo výške €/km) - súkromné vozidlo Seat Alhambra BT797AO Bratislava - Taliansko a späť, najazdených 1020km</t>
  </si>
  <si>
    <t>Extraliga 2.kolo Sielnica TRAP 16.-18.5.2025, športovec</t>
  </si>
  <si>
    <t>I2507046</t>
  </si>
  <si>
    <t>cestovné súkromné vozidlo Seat Alhambra BT797AO Bratislava - Sielnica a späť, najazdených 500km</t>
  </si>
  <si>
    <t>06-05/25</t>
  </si>
  <si>
    <t>18.5.2025</t>
  </si>
  <si>
    <t>štartovné a 4 tréningové položky</t>
  </si>
  <si>
    <t>Záverečná príprava na ME Chateauroux FRA + VC ŠSK Sielnica 18.-22.7.2025, 1 športovec</t>
  </si>
  <si>
    <t>I2509009</t>
  </si>
  <si>
    <t>Green investment, s.r.o.</t>
  </si>
  <si>
    <t>štartovné 1 športovec a 3 tréningové položky</t>
  </si>
  <si>
    <t>ŠKP SSK Zvolen, Strelecký štadión SNP Sielnica</t>
  </si>
  <si>
    <t>Sústredenie Sielnica 21.-23.9.2025, 1 športovec</t>
  </si>
  <si>
    <t>I2510035</t>
  </si>
  <si>
    <t>ALURE Residences s.r.o.</t>
  </si>
  <si>
    <t>cestovné - súkromné vozidlo Seat Alhambra BT797AO Bratislava - Sielnica a späť, najazdených 464km</t>
  </si>
  <si>
    <t>Sústredenie pred Majstrovstvami Sveta, Kochcice Poľsko 29.9-2.10.2025 športovec, tréner</t>
  </si>
  <si>
    <t>I2509025</t>
  </si>
  <si>
    <t>poistenie tréner 4 dni</t>
  </si>
  <si>
    <t>cestovné súkromné vozidlo Seat Alhambra BT797AO najazdených 820km</t>
  </si>
  <si>
    <t>1036442220</t>
  </si>
  <si>
    <t>diaľničná známka 10dní Česká republika súkromné vozidlo Seat Alhambra BT797AO</t>
  </si>
  <si>
    <t>Strelecké sústredenie Dunakiliti HUN 5.-7.10.2025 - 1 športovec</t>
  </si>
  <si>
    <t>stravné 1 osoba 1 deň</t>
  </si>
  <si>
    <t>cestovné súkromné vozidlo Seat Alhambra BT797AO najazdených 66km</t>
  </si>
  <si>
    <t>spotreba streliva počas sústredenia 1 športovec 38 krabičiek</t>
  </si>
  <si>
    <t>I2509010</t>
  </si>
  <si>
    <t>služby - športovo kondičné tréningy športovca za obdobie Január - Jún, spolu 12 tréningov</t>
  </si>
  <si>
    <t>Zuzana Pavlíková</t>
  </si>
  <si>
    <t>služby - špeciálna kondičná príprava športovca za obdobie Január - Jún spolu 20 cvičení</t>
  </si>
  <si>
    <t>Mgr. Lívia Bujnová</t>
  </si>
  <si>
    <t>25VF071</t>
  </si>
  <si>
    <t>služby fyzioterapeuta za obdobia Január  - August v rozsahu 20hodín balík TERAPII</t>
  </si>
  <si>
    <t>I2512052</t>
  </si>
  <si>
    <t>služby - kondičná príprava v období 1.7.-30.11.2025, 16 tréningov 25eur/ks</t>
  </si>
  <si>
    <t>služby - športové-kondičné tréningy v období 1.7.-30.11.2025, 20 tréningov 50eur/ks</t>
  </si>
  <si>
    <t>Zuzana Pavliková</t>
  </si>
  <si>
    <t>25VF00501</t>
  </si>
  <si>
    <t>materiálovo technické zabezpečenie - reboots rukávnikový set s ruksakom</t>
  </si>
  <si>
    <t>Pro Vital Akadémia s.r.o.</t>
  </si>
  <si>
    <t>služby - športovo-regeneračné procedúry skenar v období 1.1.-30.11.2025, 13 procedúr 70eur/ks</t>
  </si>
  <si>
    <t>25VF102</t>
  </si>
  <si>
    <t>služby - športovo-regeneračné procedúry Fyzioterapia, masáže v období 1.9.-30.11.2025, 10 procedúr 50eur/ks</t>
  </si>
  <si>
    <t>I2512064</t>
  </si>
  <si>
    <t>materiálovo technické zabezpečenie - strelecká vesta personalizovaná, podložka pod hlaveň 2ks</t>
  </si>
  <si>
    <t>materiálovo technické zabezpečenie - nepremokavá bunda</t>
  </si>
  <si>
    <t>Unit 141, Fashion Outlet Parndorf</t>
  </si>
  <si>
    <t>odmena činnosť športového odborníka - asistent hlavného trénera v zmysle harmonogramu športovej prípravy TOP športovca za obdobie Január až August 2025</t>
  </si>
  <si>
    <t>odmena činnosť športového odborníka - asistent hlavného trénera v zmysle harmonogramu športovej prípravy TOP športovca za obdobie September až December 2025</t>
  </si>
  <si>
    <t>Odvody SP, ZP, DÚ z odmeny pre člena realizačného tímu TOP športovca v zmysle HŠP ZML 120/2025 - Zmluva o výkone činnosti športového odborníka, hlavný tréner TOP športovca, osobné číslo 157</t>
  </si>
  <si>
    <t>d - Štibravá Monika</t>
  </si>
  <si>
    <t>poistenie športovkyňa na 8dní</t>
  </si>
  <si>
    <t>ubytovanie športovec 7 nocí zúčtovacia FA 1DF250308</t>
  </si>
  <si>
    <t>2574004549057</t>
  </si>
  <si>
    <t>2204087280513</t>
  </si>
  <si>
    <t>EMD-2574000825569</t>
  </si>
  <si>
    <t>20250835</t>
  </si>
  <si>
    <t xml:space="preserve">letenka športovkyňa č. 3 Viedeň- ATHENY a späť 22.-26.5.2025 vrátane poistenia storno letenky </t>
  </si>
  <si>
    <t>1ZDFA14</t>
  </si>
  <si>
    <t>ubytovanie športovkyňa 6 noci zúčtovacia FA č. 1DF250252</t>
  </si>
  <si>
    <t>ubytovanie miestny poplatok športovkyňa 6 noci zúčtovacia FA č. 1DF250253</t>
  </si>
  <si>
    <t>1DF250252</t>
  </si>
  <si>
    <t>688</t>
  </si>
  <si>
    <t>2572607301868</t>
  </si>
  <si>
    <t>724 4559097805 1</t>
  </si>
  <si>
    <t>0651-0001</t>
  </si>
  <si>
    <t>0200-0002</t>
  </si>
  <si>
    <t>08-06-2025/3</t>
  </si>
  <si>
    <t>tréningové položky 1 športovec 18 položiek</t>
  </si>
  <si>
    <t xml:space="preserve">prípravný pretek 13.-15.6.2025, Memoriál M. Bednaříka Brno CZE - 1 športovec </t>
  </si>
  <si>
    <t>31</t>
  </si>
  <si>
    <t>Svetový pohár LONATO Taliansko 4.-14.7.2025 1 športovec</t>
  </si>
  <si>
    <t>neoficiálny tréning 1 športovec 9 položiek</t>
  </si>
  <si>
    <t>Strelecká príprava pred ME Skeet Brno CZE 15.-17.7.2025, 1 športovec</t>
  </si>
  <si>
    <t>I2510034</t>
  </si>
  <si>
    <t>Italieonline s.r.o.</t>
  </si>
  <si>
    <t>doplatok za ubytovanie 1 osoba 7 nocí</t>
  </si>
  <si>
    <t>09-08-2025/1</t>
  </si>
  <si>
    <t>00446</t>
  </si>
  <si>
    <t>pohonné hmoty do súkromného auta Hyundai Tucson AA863GF celkovo najazdených 1732km</t>
  </si>
  <si>
    <t>ORLEN Unipetrol Slovakia s.r.o.</t>
  </si>
  <si>
    <t>4106/1/250802/670</t>
  </si>
  <si>
    <t>ATU64322708</t>
  </si>
  <si>
    <t>Eni Service-Station Reihburg GmbH</t>
  </si>
  <si>
    <t>9015/3/250809/349</t>
  </si>
  <si>
    <t>ATU78678389</t>
  </si>
  <si>
    <t>ENILIVE Tankstelle</t>
  </si>
  <si>
    <t>490359</t>
  </si>
  <si>
    <t>P.I.02503550309</t>
  </si>
  <si>
    <t>STAZIONE DI SERVIZIO IP LIGNANO</t>
  </si>
  <si>
    <t>00835</t>
  </si>
  <si>
    <t>diaľničná známka 10 dní Rakúsko na súkromné auto Hyundai Tucson AA863GF</t>
  </si>
  <si>
    <t>02-08-2025/1</t>
  </si>
  <si>
    <t>diaľničné poplatky Taliansko na súkromné auto Hyundai Tucson AA863GF</t>
  </si>
  <si>
    <t>09-08-2025/2</t>
  </si>
  <si>
    <t>0122-0011</t>
  </si>
  <si>
    <t>prenájom bicykla na 1 deň</t>
  </si>
  <si>
    <t>P.IVA 02031590306</t>
  </si>
  <si>
    <t>UFF. 18 SPORTOWN S.A.S</t>
  </si>
  <si>
    <t>0124-0014</t>
  </si>
  <si>
    <t>0611-0019</t>
  </si>
  <si>
    <t>P.IVA 04878170267</t>
  </si>
  <si>
    <t>PANTA REI  SRL</t>
  </si>
  <si>
    <t>turistická taxa k ubytovaniu 1 osoba 7 nocí</t>
  </si>
  <si>
    <t>P.IVA 01761080272</t>
  </si>
  <si>
    <t>Europa Group s.p.a.</t>
  </si>
  <si>
    <t>2025.A5.006404</t>
  </si>
  <si>
    <t>strelivo 1 športovec 5 krabičiek</t>
  </si>
  <si>
    <t>075 4414599800</t>
  </si>
  <si>
    <t>2204087123737</t>
  </si>
  <si>
    <t>2204087123738</t>
  </si>
  <si>
    <t>02/E4E1E801/23827957/07E9</t>
  </si>
  <si>
    <t>miestna doprava - metro 1 osoba</t>
  </si>
  <si>
    <t>Q7850003 J</t>
  </si>
  <si>
    <t>Metro de Madrid, S.A.</t>
  </si>
  <si>
    <t>GAFICFCH-03-2025-1441530</t>
  </si>
  <si>
    <t>ESB66864984</t>
  </si>
  <si>
    <t>Autos Lavapies S.L.</t>
  </si>
  <si>
    <t>GDCAAGBB-03-2025-8648646</t>
  </si>
  <si>
    <t>0021</t>
  </si>
  <si>
    <t>Výroba pažieb Padova Taliansko 19.-22.10.2025, 1 športovec</t>
  </si>
  <si>
    <t>ubytovanie bez raňajok 1 osoba 3 noci</t>
  </si>
  <si>
    <t>21-10-2025/2</t>
  </si>
  <si>
    <t>Strelecké sústredenie Sielnica 14.-16.11.2025, 1 športovec</t>
  </si>
  <si>
    <t>I2512081</t>
  </si>
  <si>
    <t xml:space="preserve">stravné 1 osoba 3 dni </t>
  </si>
  <si>
    <t>cestovné súkromné vozidlo Hyundai Tucson AA863GF najazdených 366km</t>
  </si>
  <si>
    <t>Regeneračné sústredenie Skicentrum Uhliská 1.-6.12.2025, 1 športovec</t>
  </si>
  <si>
    <t>I2512067</t>
  </si>
  <si>
    <t xml:space="preserve">stravné 1 osoba 6 dní </t>
  </si>
  <si>
    <t>15020168</t>
  </si>
  <si>
    <t>záloha za ubytovanie 1 osoba 5 nocí</t>
  </si>
  <si>
    <t>44246609</t>
  </si>
  <si>
    <t>Kakačka, s.r.o.</t>
  </si>
  <si>
    <t>doplatok za ubytovanie 1 osoba 5 nocí</t>
  </si>
  <si>
    <t>cestovné súkromné vozidlo Hyundai Tucson AA863GF najazdených 600km</t>
  </si>
  <si>
    <t>I2508006</t>
  </si>
  <si>
    <t>11364</t>
  </si>
  <si>
    <t>materiálovo technické zabezpečenie - strelecká príprava - brokové strelivo 1kartón</t>
  </si>
  <si>
    <t>11863</t>
  </si>
  <si>
    <t>materiálovo technické zabezpečenie - strelecká príprava - brokové strelivo 3kartóny</t>
  </si>
  <si>
    <t>11864</t>
  </si>
  <si>
    <t>materiálovo technické zabezpečenie - strelecká príprava - brokové strelivo 1krabička</t>
  </si>
  <si>
    <t>11801</t>
  </si>
  <si>
    <t>materiálovo technické zabezpečenie - strelecká príprava - strelecké tričko</t>
  </si>
  <si>
    <t>11802</t>
  </si>
  <si>
    <t>materiálovo technické zabezpečenie - strelecká príprava - termooblečenie</t>
  </si>
  <si>
    <t>11652</t>
  </si>
  <si>
    <t>materiálovo technické zabezpečenie - strelecká príprava - čistenie na zbraň</t>
  </si>
  <si>
    <t>25032203040</t>
  </si>
  <si>
    <t>25042501907</t>
  </si>
  <si>
    <t>materiálovo technické zabezpečenie - strelecká príprava - športové tenisky</t>
  </si>
  <si>
    <t>11609</t>
  </si>
  <si>
    <t>materiálovo technické zabezpečenie - strelecká príprava - strelecké doplnky</t>
  </si>
  <si>
    <t>1134</t>
  </si>
  <si>
    <t>1149</t>
  </si>
  <si>
    <t>510</t>
  </si>
  <si>
    <t>materiálovo technické zabezpečenie - kondičná príprava - športové tričká 3ks, ponožky 1pár</t>
  </si>
  <si>
    <t>2616</t>
  </si>
  <si>
    <t>materiálovo technické zabezpečenie - strelecká príprava - krátke nohavice na strieľbu podľa pravidiel ISSF</t>
  </si>
  <si>
    <t>Pepco Slovakia s.r.o.</t>
  </si>
  <si>
    <t>890</t>
  </si>
  <si>
    <t>materiálovo technické zabezpečenie - kondičná príprava - športové tričká 3ks, legíny 2ks, ponožky 5párov</t>
  </si>
  <si>
    <t>72335</t>
  </si>
  <si>
    <t>materiálovo technické zabezpečenie - kondičná príprava - športové nohavice a legíny</t>
  </si>
  <si>
    <t>94234/0012</t>
  </si>
  <si>
    <t>materiálovo technické zabezpečenie - očné kvapky a sprej do nosa proti alergii (Livostin)</t>
  </si>
  <si>
    <t>Dr.Max 54 s.r.o.</t>
  </si>
  <si>
    <t>46381/0027</t>
  </si>
  <si>
    <t>materiálovo technické zabezpečenie - sirup proti kašlu (Trifed)</t>
  </si>
  <si>
    <t>48946/0002</t>
  </si>
  <si>
    <t>materiálovo technické zabezpečenie - doplnky výživy - vitamíny</t>
  </si>
  <si>
    <t>PHARMACY Company s.r.o.</t>
  </si>
  <si>
    <t>92760/0044</t>
  </si>
  <si>
    <t>materiálovo technické zabezpečenie - lieky na bolesť hrdla (Tantum verde, Strepsils)</t>
  </si>
  <si>
    <t>86437/0063</t>
  </si>
  <si>
    <t>materiálovo technické zabezpečenie - gél proti bolesti chrbta (Olfen Forte)</t>
  </si>
  <si>
    <t>41910/0028</t>
  </si>
  <si>
    <t>materiálovo technické zabezpečenie - lieky na liečbu infekcií (Pamycon, Azithromycin), lieky proti alergii (Zodac), lieky proti horúčke a bolesti (Paralen, Nalgesin)</t>
  </si>
  <si>
    <t>42813/0003</t>
  </si>
  <si>
    <t>materiálovo technické zabezpečenie - lieky na liečbu infekcií (Azithromycin), lieky proti kašlu (Bronchipret, Ventolin), hroznový cukor</t>
  </si>
  <si>
    <t>I2509037</t>
  </si>
  <si>
    <t>materiálovo technické zabezpečenie - regenerácia - obuv do vody</t>
  </si>
  <si>
    <t>materiálovo technické zabezpečenie - kondičná príprava - športové topánky, nohavice, ruksak</t>
  </si>
  <si>
    <t>materiálovo technické zabezpečenie - kondičná príprava - športové tričká 3ks</t>
  </si>
  <si>
    <t>2306</t>
  </si>
  <si>
    <t>materiálovo technické zabezpečenie - strelecká príprava - športové tričko</t>
  </si>
  <si>
    <t>Sportisimo SK s.r.o.</t>
  </si>
  <si>
    <t>1363</t>
  </si>
  <si>
    <t>1128</t>
  </si>
  <si>
    <t>materiálovo technické zabezpečenie - kondičná príprava - športové tričká 3ks a športové nohavice</t>
  </si>
  <si>
    <t>materiálovo technické zabezpečenie - regenerácia - plavky</t>
  </si>
  <si>
    <t>8942</t>
  </si>
  <si>
    <t>materiálovo technické zabezpečenie - športová výstroj - taška na kolieskach</t>
  </si>
  <si>
    <t>Action Slovakia s.r.o.</t>
  </si>
  <si>
    <t>0000791</t>
  </si>
  <si>
    <t>materiálovo technické zabezpečenie - športová výstroj - skladacie kreslo na regeneráciu medzi položkami</t>
  </si>
  <si>
    <t>PNEUMATO s.r.o.</t>
  </si>
  <si>
    <t>0001452</t>
  </si>
  <si>
    <t>SPORTCENTRUM GALFY, s.r.o.</t>
  </si>
  <si>
    <t>2074</t>
  </si>
  <si>
    <t>materiálovo technické zabezpečenie - strelecká príprava - športové tričká 2ks, podprsenka</t>
  </si>
  <si>
    <t>01/25</t>
  </si>
  <si>
    <t>15.4.2025</t>
  </si>
  <si>
    <t>materiálovo technické zabezpečenie - športová výstroj - lakovanie pažby</t>
  </si>
  <si>
    <t>Július Tomašovič</t>
  </si>
  <si>
    <t>služby - telovýchovno-lekárska prehliadka</t>
  </si>
  <si>
    <t>98417/0023</t>
  </si>
  <si>
    <t>materiálovo technické zabezpečenie - lieky proti hnačke (Hylak Forte, Imodium)</t>
  </si>
  <si>
    <t>98418/0024</t>
  </si>
  <si>
    <t>materiálovo technické zabezpečenie - lieky proti hnačke (Imodium), doplnky výživy (Kalciový sirup)</t>
  </si>
  <si>
    <t>83259/0010</t>
  </si>
  <si>
    <t>materiálovo technické zabezpečenie - gél na alergiu (Fenistil)</t>
  </si>
  <si>
    <t>18-08-2025/1233</t>
  </si>
  <si>
    <t>materiálovo technické zabezpečenie - očný gél (Corneregel)</t>
  </si>
  <si>
    <t>28576/0083</t>
  </si>
  <si>
    <t>materiálovo technické zabezpečenie - očné kvapky na liečbu infekcií (Oftaquix)</t>
  </si>
  <si>
    <t>40012/0015</t>
  </si>
  <si>
    <t>materiálovo technické zabezpečenie - lieky proti bolesti (Algifen Neo)</t>
  </si>
  <si>
    <t>45873/0092</t>
  </si>
  <si>
    <t>materiálovo technické zabezpečenie - lieky proti chrípke (Coldrex)</t>
  </si>
  <si>
    <t>Vesnala 8, s.r.o.</t>
  </si>
  <si>
    <t>5155</t>
  </si>
  <si>
    <t>materiálovo technické zabezpečenie - doplnky výživy - štava z agáve</t>
  </si>
  <si>
    <t>I2512051</t>
  </si>
  <si>
    <t>25102601467</t>
  </si>
  <si>
    <t>materiálovo technické zabezpečenie - kondičná príprava - topánky na turistiku, nohavice zimné na strielanie</t>
  </si>
  <si>
    <t>25110800826</t>
  </si>
  <si>
    <t>materiálovo technické zabezpečenie - strelecka príprava - termo oblečenie spodné 2ks, výživové doplnky, rukavice na strielanie, mikina na strielanie 2ks, návleky na nohavice vodeodolné, ponožky 3páry</t>
  </si>
  <si>
    <t>materiálovo technické zabezpečenie - strelecká príprava - zimné topánky, výživový doplnok, ponožky zimné 2páry</t>
  </si>
  <si>
    <t>12675</t>
  </si>
  <si>
    <t>materiálovo technické zabezpečenie - strelecká príprava - termo oblečenie 2ks, tričko na strielanie</t>
  </si>
  <si>
    <t>12979</t>
  </si>
  <si>
    <t>materiálovo technické zabezpečenie - strelecka príprava - púzdro na zbraň</t>
  </si>
  <si>
    <t>18515</t>
  </si>
  <si>
    <t>materiálovo technické zabezpečenie - kondičná príprava - tričko (pánske kvôli dĺžke rukávov), šľapky, čiapka na beh, športová podprsenka</t>
  </si>
  <si>
    <t>Magnet plus, s.r.o.</t>
  </si>
  <si>
    <t>9118</t>
  </si>
  <si>
    <t>materiálovo technické zabezpečenie - kondičná príprava - športová podprsenka, výživové doplnky, športové ponožky 3páry, reflexná vesta na beh, termofľaša, športové nohavice</t>
  </si>
  <si>
    <t>12530</t>
  </si>
  <si>
    <t>materiálovo technické zabezpečenie - strelecká príprava - nohavice na strielanie</t>
  </si>
  <si>
    <t>0046</t>
  </si>
  <si>
    <t>materiálovo technické zabezpečenie - strelecká príprava - nohavice na strielanie, vetruodolné</t>
  </si>
  <si>
    <t>Bc. Martin Škrabák</t>
  </si>
  <si>
    <t>13036</t>
  </si>
  <si>
    <t>materiálovo technické zabezpečenie - strelecká príprava - zimná čiapka</t>
  </si>
  <si>
    <t>13035</t>
  </si>
  <si>
    <t>materiálovo technické zabezpečenie - strelecká príprava - brokové strelivo 2 kartóny (500 ks)</t>
  </si>
  <si>
    <t>4969</t>
  </si>
  <si>
    <t>materiálovo technické zabezpečenie - kondičná príprava - športové tričko 2ks, uterák do posilňovne</t>
  </si>
  <si>
    <t>3042</t>
  </si>
  <si>
    <t>materiálovo technické zabezpečenie - kondičná príprava - sveter na turistiku</t>
  </si>
  <si>
    <t>92693</t>
  </si>
  <si>
    <t>08.11.2025</t>
  </si>
  <si>
    <t xml:space="preserve">materiálovo technické zabezpečenie - kondičná príprava - tričko dlhý rukáv 2 ks, mikina </t>
  </si>
  <si>
    <t>92694</t>
  </si>
  <si>
    <t>materiálovo technické zabezpečenie - strelecká príprava - pančuchy 2ks</t>
  </si>
  <si>
    <t>243</t>
  </si>
  <si>
    <t>materiálovo technické zabezpečenie - kondičná príprava - šortky na cvičenie</t>
  </si>
  <si>
    <t>New Yorker Retail Slovakia, s.r.o.</t>
  </si>
  <si>
    <t>2588</t>
  </si>
  <si>
    <t>materiálovo technické zabezpečenie - kondičná príprava - tenisky na beh (pánske kvôli veľkosti nohy 42)</t>
  </si>
  <si>
    <t>materiálovo technické zabezpečenie - strelecka príprava - zimné topánky</t>
  </si>
  <si>
    <t>25112101062</t>
  </si>
  <si>
    <t>materiálovo technické zabezpečenie - strelecká príprava - zimná vetrovka, hrejivé vankúšiky na ruky a nohy</t>
  </si>
  <si>
    <t>materiálovo technické zabezpečenie - strelecká priprava - mikina na streľbu hrejivá, rukavice lyžiarske (veľkosť detská kvôli tesnosti na držanie pažby)</t>
  </si>
  <si>
    <t>20250026</t>
  </si>
  <si>
    <t>služby - fyzioterapia (masáže) v mesiacoch október-december 2025, 6vstupov 50eur/vstup</t>
  </si>
  <si>
    <t>0014</t>
  </si>
  <si>
    <t xml:space="preserve">materiálovo technické zabezpečenie - tablet (vyhodnocovanie techniky streľby) a slúchadlá </t>
  </si>
  <si>
    <t>Milan Ukropec</t>
  </si>
  <si>
    <t>716</t>
  </si>
  <si>
    <t xml:space="preserve">služby - wellness 2vstupy 21eur/vstup </t>
  </si>
  <si>
    <t>149</t>
  </si>
  <si>
    <t>materiálovo technické zabezpečenie - inhalátor</t>
  </si>
  <si>
    <t>FAST PLUS, a.s.</t>
  </si>
  <si>
    <t>148</t>
  </si>
  <si>
    <t>materiálovo technické zabezpečenie - masážny prístroj</t>
  </si>
  <si>
    <t>19063/0049</t>
  </si>
  <si>
    <t>materiálovo technické zabezpečenie - lieky proti bolesti (Nalgesin)</t>
  </si>
  <si>
    <t>Dr. Max 623 s.r.o.</t>
  </si>
  <si>
    <t>36199/0082</t>
  </si>
  <si>
    <t>materiálovo technické zabezpečenie - gél proti bolesti chrbta (Ibubrofen), vitamín C, magnézium</t>
  </si>
  <si>
    <t>21541/0024</t>
  </si>
  <si>
    <t>materiálovo technické zabezpečenie - masť na modriny (Heparoid)</t>
  </si>
  <si>
    <t>13698/0039</t>
  </si>
  <si>
    <t>materiálovo technické zabezpečenie - lieky proti bolesti (Novalgin)</t>
  </si>
  <si>
    <t>A2294950/2025</t>
  </si>
  <si>
    <t xml:space="preserve">materiálovo technické zabezpečenie - sprej do nosa (španielsky doklad kvôli prechladnutiu počas pretekov) </t>
  </si>
  <si>
    <t>47287900S</t>
  </si>
  <si>
    <t>La Farmacia De La Vaguada Cordoba</t>
  </si>
  <si>
    <t>26-09-2025/1517</t>
  </si>
  <si>
    <t>Vitae plus, spol.s.r.o.</t>
  </si>
  <si>
    <t>60065/0073</t>
  </si>
  <si>
    <t>materiálovo technické zabezpečenie - lieky na zápchu</t>
  </si>
  <si>
    <t>Pharmacy Company s.r.o.</t>
  </si>
  <si>
    <t>74027/0049</t>
  </si>
  <si>
    <t>materiálovo technické zabezpečenie - lieky proti plesni na nohách (Canesten)</t>
  </si>
  <si>
    <t>Lekareň MAX TT, s.r.o.</t>
  </si>
  <si>
    <t>31897/0028</t>
  </si>
  <si>
    <t>03.11.2025</t>
  </si>
  <si>
    <t>materiálovo technické zabezpečenie - sprej do nosa (Sanorin)</t>
  </si>
  <si>
    <t>Dr. Max 136 T, s.r.o.</t>
  </si>
  <si>
    <t>I2512085</t>
  </si>
  <si>
    <t>materiálovo technické zabezpečenie realizačného tímu TOP športovca, hlavný tréner - športová mikina a košeľa</t>
  </si>
  <si>
    <t>8960</t>
  </si>
  <si>
    <t>materiálovo technické zabezpečenie realizačného tímu TOP športovca, hlavný tréner - športové ponožky 7párov</t>
  </si>
  <si>
    <t>202508/00523</t>
  </si>
  <si>
    <t>materiálovo technické zabezpečenie realizačného tímu TOP športovca, hlavný tréner - boxerky</t>
  </si>
  <si>
    <t>0000092</t>
  </si>
  <si>
    <t>1427</t>
  </si>
  <si>
    <t>0000112</t>
  </si>
  <si>
    <t>0000109</t>
  </si>
  <si>
    <t>materiálovo technické zabezpečenie realizačného tímu TOP športovca, hlavný tréner - slnečné okuliare</t>
  </si>
  <si>
    <t>Nia s.r.o.</t>
  </si>
  <si>
    <t>materiálovo technické zabezpečenie realizačného tímu TOP športovca, hlavný tréner - športová čiapka 2ks</t>
  </si>
  <si>
    <t>KAFFEX, spoločnosť s ručením obmedzeným</t>
  </si>
  <si>
    <t>0000114</t>
  </si>
  <si>
    <t>0000065</t>
  </si>
  <si>
    <t>materiálovo technické zabezpečenie realizačného tímu TOP športovca, hlavný tréner - športové tričká 4ks</t>
  </si>
  <si>
    <t>Zetshop s.r.o.</t>
  </si>
  <si>
    <t>materiálovo technické zabezpečenie realizačného tímu TOP športovca, hlavný tréner - športová obuv bežecká</t>
  </si>
  <si>
    <t>48067/0154</t>
  </si>
  <si>
    <t>materiálovo technické zabezpečenie realizačného tímu TOP športovca, hlavný tréner - doplnky výživy (magnézium, probiotiká)</t>
  </si>
  <si>
    <t>materiálovo technické zabezpečenie realizačného tímu TOP športovca, hlavný tréner - služby - zdravotná prehliadka a posudok o spôsobilosti pre držanie zbrane a streliva</t>
  </si>
  <si>
    <t>Medivia s.r.o.</t>
  </si>
  <si>
    <t>19-05-2025/0894</t>
  </si>
  <si>
    <t>materiálovo technické zabezpečenie realizačného tímu TOP športovca, hlavný tréner - lieky na bolesť hrdla (Tantum Verde, Mullerove pastilky) a lieky proti chrípke (Coldrex)</t>
  </si>
  <si>
    <t>25-09-2025/1395</t>
  </si>
  <si>
    <t>materiálovo technické zabezpečenie realizačného tímu TOP športovca, hlavný tréner - lieky proti chrípke (Coldrex), sprej do nosa na alergiu (Allergodil) a výživový doplnok (Calcium)</t>
  </si>
  <si>
    <t>17-10-2025/0951</t>
  </si>
  <si>
    <t>materiálovo technické zabezpečenie realizačného tímu TOP športovca, hlavný tréner - lieky na kŕčové žily (Detralex)</t>
  </si>
  <si>
    <t>12080</t>
  </si>
  <si>
    <t>2983</t>
  </si>
  <si>
    <t>materiálovo technické zabezpečenie realizačného tímu TOP športovca, hlavný tréner - doplnky výživy (pestrec mariánsky)</t>
  </si>
  <si>
    <t>12-05-2025/0493</t>
  </si>
  <si>
    <t>23-06-2025/1274</t>
  </si>
  <si>
    <t>59461/0054</t>
  </si>
  <si>
    <t>materiálovo technické zabezpečenie realizačného tímu TOP športovca, hlavný tréner - očné kvapky (Taflotan, Hylo-gel)</t>
  </si>
  <si>
    <t>29474/0003</t>
  </si>
  <si>
    <t>materiálovo technické zabezpečenie realizačného tímu TOP športovca, hlavný tréner - lieky na nespavosť (Stilnox), lieky na riedenie krvi (Anopyrin) a lieky proti bolesti (Nimesil)</t>
  </si>
  <si>
    <t>45694/0080</t>
  </si>
  <si>
    <t>materiálovo technické zabezpečenie realizačného tímu TOP športovca, hlavný tréner - lieky proti kašlu (Paxeladine)</t>
  </si>
  <si>
    <t>09339/0031</t>
  </si>
  <si>
    <t>FARMENA s.r.o</t>
  </si>
  <si>
    <t>97902/0020</t>
  </si>
  <si>
    <t>27-02-2025/1598</t>
  </si>
  <si>
    <t>materiálovo technické zabezpečenie realizačného tímu TOP športovca, hlavný tréner - lieky proti kašlu (Paxeladine, Suprax)</t>
  </si>
  <si>
    <t>19-03-2025/1004</t>
  </si>
  <si>
    <t>materiálovo technické zabezpečenie realizačného tímu TOP športovca, hlavný tréner - lieky na zníženie cukru v krvi (Xultophy) a lieky na zníženie cholesterolu (Zetovar)</t>
  </si>
  <si>
    <t>42679/0103</t>
  </si>
  <si>
    <t>materiálovo technické zabezpečenie realizačného tímu TOP športovca, hlavný tréner - doplnky výživy (Naturvita Biosil Plus)</t>
  </si>
  <si>
    <t>24-03-2025/1806</t>
  </si>
  <si>
    <t>materiálovo technické zabezpečenie realizačného tímu TOP športovca, hlavný tréner - lieky proti infekciám (Doxyhexal)</t>
  </si>
  <si>
    <t>EZAMED, s.r.o.</t>
  </si>
  <si>
    <t>d - Tužinský Juraj</t>
  </si>
  <si>
    <t>Kondičné sústreddenie Ramsau AUT 8.-19.2.2025, športovec, fyzioterapeut</t>
  </si>
  <si>
    <t>I2507057</t>
  </si>
  <si>
    <t>poistenie športovec na 9dní</t>
  </si>
  <si>
    <t>Union poisťovňa, a. s.</t>
  </si>
  <si>
    <t>19.2.2025</t>
  </si>
  <si>
    <t>poistenie športovec na 3dní</t>
  </si>
  <si>
    <t>7.2.2025</t>
  </si>
  <si>
    <t>dialničná dnámka AT na 10 dní</t>
  </si>
  <si>
    <t>03687/233363</t>
  </si>
  <si>
    <t>ATU67510044</t>
  </si>
  <si>
    <t>JET Tankstelle P.Fritzenwallner e.U.</t>
  </si>
  <si>
    <t>prenájom športoviska - skipas bežky na 1 deň</t>
  </si>
  <si>
    <t>ATU30022800</t>
  </si>
  <si>
    <t>Ramsauer Verkehrsbetriebe GmbH</t>
  </si>
  <si>
    <t xml:space="preserve">mýto </t>
  </si>
  <si>
    <t>RVB Dachstein Neutstrasse</t>
  </si>
  <si>
    <t>24.2.2025</t>
  </si>
  <si>
    <t>cestovné súkromné motorové vozidlo JA855575 najazdených 1398km</t>
  </si>
  <si>
    <t>Juraj Tužinský</t>
  </si>
  <si>
    <t>21.2.2025</t>
  </si>
  <si>
    <t>ubytovanie 11 nocí 2 osoby</t>
  </si>
  <si>
    <t>ATU60951928</t>
  </si>
  <si>
    <t>Waldrand GmbH&amp;Co KG</t>
  </si>
  <si>
    <t>stravné 2 osoby 12 dní</t>
  </si>
  <si>
    <t>Kondičné sústredenie Vysoké Tatry 28.2.-2.3.2025, športovec a fyzioterapeut</t>
  </si>
  <si>
    <t>I2510023</t>
  </si>
  <si>
    <t>2504060633</t>
  </si>
  <si>
    <t>45512558</t>
  </si>
  <si>
    <t>APLEND, s.r.o.</t>
  </si>
  <si>
    <t>933</t>
  </si>
  <si>
    <t>miestna daň z ubytovania 2 osoby 2 noci</t>
  </si>
  <si>
    <t>43</t>
  </si>
  <si>
    <t>poplatok za neskorší odchod z ubytovania</t>
  </si>
  <si>
    <t>cestovné súkromné vozidlo Volkswagen Golf AA212BI najazdených 300km</t>
  </si>
  <si>
    <t>vedúci výpravy Juraj Tužinský</t>
  </si>
  <si>
    <t>1DF250023</t>
  </si>
  <si>
    <t>letecky tam a späť 30.3.- 6:4.2025 2 osoby  športovec a tréner, príplatok za sedadla, vrátane poistenia 2 osôb</t>
  </si>
  <si>
    <t>poistenie športovec na 10dní</t>
  </si>
  <si>
    <t>ubytovanie 8 nocí športovec a tréner, štartovné a účastnícky poplatok za trénera, transport z letiska na  hotel a späť, tréningové položky zúčtovacia FA č. 1DF250236</t>
  </si>
  <si>
    <t>I2508013</t>
  </si>
  <si>
    <t>vedúci výpravy Miroslav Marko</t>
  </si>
  <si>
    <t>AFSK0025894289</t>
  </si>
  <si>
    <t>poplatok za sedadlo - zaplatená alikvótna čiastka časť 1 zo sumy 84,59€</t>
  </si>
  <si>
    <t>Société Air France</t>
  </si>
  <si>
    <t>poplatok za WIFI - zaplatená alikvótna čiastka časť 2 zo sumy 84,59€</t>
  </si>
  <si>
    <t>poplatok za sedadlo - doplatok  časť 3 zo sumy 84,59€</t>
  </si>
  <si>
    <t>610159712</t>
  </si>
  <si>
    <t>parkovné na letisku 9 dní</t>
  </si>
  <si>
    <t>Flughafen Wien Aktiengesellschaft</t>
  </si>
  <si>
    <t>poplatok za podanie  a spracovanie víz 1 osoba</t>
  </si>
  <si>
    <t>poplatok za víza 1 osoba</t>
  </si>
  <si>
    <t>31-03-2025/2</t>
  </si>
  <si>
    <t>taxi z letiska na hotel 2 osoby</t>
  </si>
  <si>
    <t>01-04-2025/2</t>
  </si>
  <si>
    <t>02-04-2025/3</t>
  </si>
  <si>
    <t>02-04-2025/4</t>
  </si>
  <si>
    <t>03-04-2025/3</t>
  </si>
  <si>
    <t>03-04-2025/4</t>
  </si>
  <si>
    <t>Svetový pohár Mníchov Nemecko 8.-15.6.2025, 8 športovcov, 5 trénerov, fyzioterapeut</t>
  </si>
  <si>
    <t>štartovné športovec a účastnícky poplatok za trénera</t>
  </si>
  <si>
    <t>I2506007</t>
  </si>
  <si>
    <t xml:space="preserve">poistenie fyzioterapeut 6dní </t>
  </si>
  <si>
    <t>I2506005</t>
  </si>
  <si>
    <t>I2506004</t>
  </si>
  <si>
    <t xml:space="preserve">poistenie športovec 6dní </t>
  </si>
  <si>
    <t>I2506054</t>
  </si>
  <si>
    <t>R11319</t>
  </si>
  <si>
    <t xml:space="preserve">ubytovanie športovec, fyzioterapeut 5 nocí a parkovné </t>
  </si>
  <si>
    <t>DE306906010</t>
  </si>
  <si>
    <t>TIMEHOUSE BETREIBER GMBH&amp;CO.KG</t>
  </si>
  <si>
    <t>GADI102444</t>
  </si>
  <si>
    <t>27.5.2025</t>
  </si>
  <si>
    <t xml:space="preserve">ubytovanie s raňajkami tréner 2 noci </t>
  </si>
  <si>
    <t>FN1386407</t>
  </si>
  <si>
    <t>Premier Inn Munchen City Schwabing</t>
  </si>
  <si>
    <t>ATU43143200</t>
  </si>
  <si>
    <t>dialničná známka AT 10dní</t>
  </si>
  <si>
    <t>Autobahnen und Schnellstrasen-Finanzierung-AG</t>
  </si>
  <si>
    <t>7.6.2025</t>
  </si>
  <si>
    <t>cestovné súkromné auto JA855575, najazdených 1624km</t>
  </si>
  <si>
    <t xml:space="preserve">stravné 2 osoby 6 dní, 1 osoba 3 dni </t>
  </si>
  <si>
    <t xml:space="preserve">Miroslav Marko vedúci výpravy </t>
  </si>
  <si>
    <t>I2506040</t>
  </si>
  <si>
    <t>stravné fyzioterapeut a 6 dní</t>
  </si>
  <si>
    <t>Juraj Tužinský vedúci výpravy</t>
  </si>
  <si>
    <t>Kondičné sústredenie Drees Nemecko 27.6.-1.7.2025, športovec a fyzioterapeut</t>
  </si>
  <si>
    <t>I2509001</t>
  </si>
  <si>
    <t>27.6.2025</t>
  </si>
  <si>
    <t>235</t>
  </si>
  <si>
    <t>360134197</t>
  </si>
  <si>
    <t>Co-Rents GmbH</t>
  </si>
  <si>
    <t>9000584318</t>
  </si>
  <si>
    <t>poistenie 2 osoby 5 dní</t>
  </si>
  <si>
    <t>31322051</t>
  </si>
  <si>
    <t>400042393251</t>
  </si>
  <si>
    <t>diaľničná známka Rakúsko 10 dní na súkromné auto Seat Leon BB563FI</t>
  </si>
  <si>
    <t>cestovné súkromné auto Seat Leon BB563FI najazdených 2268km</t>
  </si>
  <si>
    <t>Kondičné sústredenie Alm Rakúsko  21.7. - 5.8.2025, športovec a fyzioterapeut</t>
  </si>
  <si>
    <t>I2507039</t>
  </si>
  <si>
    <t>poistenie športovec 16 dní</t>
  </si>
  <si>
    <t>I2507040</t>
  </si>
  <si>
    <t>poistenie fyzioterapeut 16 dní</t>
  </si>
  <si>
    <t>1PV250176A</t>
  </si>
  <si>
    <t>2025-000386</t>
  </si>
  <si>
    <t>ubytovanie 2 osoby 15 nocí - 1.časť zo sumy 2705,-eur</t>
  </si>
  <si>
    <t>ATU75203218</t>
  </si>
  <si>
    <t>Apartmenthotel Sonnenhof</t>
  </si>
  <si>
    <t>ubytovanie 2 osoby 15 nocí - 2.časť zo sumy 2705,-eur</t>
  </si>
  <si>
    <t>400043617889</t>
  </si>
  <si>
    <t>diaľničná známka 10 dní Rakúsko súkromné auto Volkswagen Golf AA212BI</t>
  </si>
  <si>
    <t>Autobahnen- und Schnellstraßen- Finanzierungs-AG</t>
  </si>
  <si>
    <t>400044500648</t>
  </si>
  <si>
    <t>cestovné súkromné auto Volkswagen Golf AA212BI najazdených 1678km</t>
  </si>
  <si>
    <t>stravné 2 osoby 16 dní</t>
  </si>
  <si>
    <t>Kondičné sústredenie Mazzin Taliansko 20.8.-31.8.2025, športovec a fyzioterapeut</t>
  </si>
  <si>
    <t>I2510003</t>
  </si>
  <si>
    <t>20.8.2025</t>
  </si>
  <si>
    <t>2025/1557</t>
  </si>
  <si>
    <t>12.8.2025</t>
  </si>
  <si>
    <t>ubytovanie 2 osoby 3 noci s raňajkami 20.8.-24.8.2025</t>
  </si>
  <si>
    <t>Berghotel Zirm</t>
  </si>
  <si>
    <t>ubytovanie 2 osoby 7 noci s raňajkami 24.8.-31.8.2025</t>
  </si>
  <si>
    <t>Apartment4.holiday</t>
  </si>
  <si>
    <t>400045379680</t>
  </si>
  <si>
    <t>22.08.2025</t>
  </si>
  <si>
    <t>diaľničná známka Rakúsko 10 dní na súkromné auto Volkswagen AA212BI</t>
  </si>
  <si>
    <t>400046080385</t>
  </si>
  <si>
    <t>03.09.2025</t>
  </si>
  <si>
    <t>9001098953</t>
  </si>
  <si>
    <t>poistenie 2 osoby 12 dní</t>
  </si>
  <si>
    <t>cestovné súkromné auto Volkswagen AA212BI najazdených 1500km</t>
  </si>
  <si>
    <t>Kondičné sústredenie Vorberg Rakúsko 1.-7.12.2025, športovec a fyzioterapeut</t>
  </si>
  <si>
    <t>I2512079</t>
  </si>
  <si>
    <t>2026000046</t>
  </si>
  <si>
    <t>ATU 67882188</t>
  </si>
  <si>
    <t>RITTISBERGBLICK HOTEL GMBH</t>
  </si>
  <si>
    <t>9001606669</t>
  </si>
  <si>
    <t>poistenie 2 osoby 7 dní</t>
  </si>
  <si>
    <t>400048644382</t>
  </si>
  <si>
    <t>diaľničná známka Rakúsko 10 dní na súkromné auto Volkswagen Golf AA212BI</t>
  </si>
  <si>
    <t>cestovné súkromné auto Volkswagen Golf AA212BI najazdených 1180km</t>
  </si>
  <si>
    <t>I2506049</t>
  </si>
  <si>
    <t>regenerácia - 10x vstup do sauny za obdobie Jún až December</t>
  </si>
  <si>
    <t>Štiavnička sauna, s.r.o.</t>
  </si>
  <si>
    <t>kondičná príprava - 10x vstup do posilovne za obdobie Jún až December</t>
  </si>
  <si>
    <t xml:space="preserve">FIN INN, s.r.o. </t>
  </si>
  <si>
    <t>Hrubé mzdy vyplatené osobám (zamestnancom) osobné číslo 92 vrátane odvodov zamestnávateľa - Iný pracovný vzťah, športovec jednorázový príjem, ZML 120/2025</t>
  </si>
  <si>
    <t>I2510021</t>
  </si>
  <si>
    <t>F25300126</t>
  </si>
  <si>
    <t>materiálovo technické zabezpečenie - box na prepravu streleckého materiálu</t>
  </si>
  <si>
    <t>M&amp;M Autotechnik, s.r.o.</t>
  </si>
  <si>
    <t>I2510022</t>
  </si>
  <si>
    <t>materiálovo technické zabezpečenie - pažba na pištoľ GRIP meshpro Custom 1ks</t>
  </si>
  <si>
    <t>DE234125575</t>
  </si>
  <si>
    <t>Kemmer Edelstahlschlosserei GmbH</t>
  </si>
  <si>
    <t>materiálovo technické zabezpečenie - pažba na pištoľ Meshpro Custom 10400969 1ks</t>
  </si>
  <si>
    <t>materiálovo technické zabezpečenie - pažba na pištoľ Meshpro Custom Griffscan Morini CM 200 1ks</t>
  </si>
  <si>
    <t>I2510024</t>
  </si>
  <si>
    <t>VFA31502103</t>
  </si>
  <si>
    <t>materiálovo technické zabezpečenie - proteíny a výživové doplnky</t>
  </si>
  <si>
    <t>NUTREND D.S., a.s.</t>
  </si>
  <si>
    <t>materiálovo technické zabezpečenie - vitamíny a výživové doplnky</t>
  </si>
  <si>
    <t>03488578</t>
  </si>
  <si>
    <t>BRAINMARKET s.r.o.</t>
  </si>
  <si>
    <t>1DF250429</t>
  </si>
  <si>
    <t>131/2025</t>
  </si>
  <si>
    <t>materiálovo technické zabezpečenie - strelecký trenažér Scatt</t>
  </si>
  <si>
    <t>1DF250430</t>
  </si>
  <si>
    <t>132/2025</t>
  </si>
  <si>
    <t>materiálovo technické zabezpečenie - strelecké topánky Sauer</t>
  </si>
  <si>
    <t>1DF250437</t>
  </si>
  <si>
    <t>133/2025</t>
  </si>
  <si>
    <t>materiálovo technické zabezpečenie - E spúšťový mechanizmus</t>
  </si>
  <si>
    <t>1DF250438</t>
  </si>
  <si>
    <t>164/2025</t>
  </si>
  <si>
    <t>materiálovo technické zabezpečenie - kartuša Morini 2ks</t>
  </si>
  <si>
    <t>materiálovo technické zabezpečenie - mieridlá komplet</t>
  </si>
  <si>
    <t>I2512019</t>
  </si>
  <si>
    <t>345</t>
  </si>
  <si>
    <t>materiálovo technické zabezpečenie - športové kraťasy 2ks</t>
  </si>
  <si>
    <t>materiálovo technické zabezpečenie - ponožky 2páry</t>
  </si>
  <si>
    <t>materiálovo technické zabezpečenie realizačného tímu TOP športovca - športové tričká 2ks a tepláky pre fyzioterapeutku</t>
  </si>
  <si>
    <t>materiálovo technické zabezpečenie realizačného tímu TOP športovca - športová mikina pre fyzioterapeutku</t>
  </si>
  <si>
    <t>251S0039473</t>
  </si>
  <si>
    <t>materiálovo technické zabezpečenie realizačného tímu TOP športovca - cyklistické šortky pre fyzioterapeutku</t>
  </si>
  <si>
    <t>251S0039493</t>
  </si>
  <si>
    <t>materiálovo technické zabezpečenie realizačného tímu TOP športovca - športové tričko a bežecká obuv pre fyzioterapeutku</t>
  </si>
  <si>
    <t>251S0033415</t>
  </si>
  <si>
    <t>materiálovo technické zabezpečenie realizačného tímu TOP športovca - športové tenisky pre fyzioterapeutku</t>
  </si>
  <si>
    <t>604100000000204357</t>
  </si>
  <si>
    <t>materiálovo technické zabezpečenie realizačného tímu TOP športovca - športové tričko pre fyzioterapeutku</t>
  </si>
  <si>
    <t>ATU 64241038</t>
  </si>
  <si>
    <t>ALMSPORT GmbH</t>
  </si>
  <si>
    <t>3419</t>
  </si>
  <si>
    <t>materiálovo technické zabezpečenie - športová šiltovka</t>
  </si>
  <si>
    <t>ATU-37222304</t>
  </si>
  <si>
    <t>Sport Kienpointner GmbH</t>
  </si>
  <si>
    <t>675</t>
  </si>
  <si>
    <t>47652454</t>
  </si>
  <si>
    <t>44931</t>
  </si>
  <si>
    <t>materiálovo technické zabezpečenie - športová mikina a čiapka</t>
  </si>
  <si>
    <t>NIP 6991886900</t>
  </si>
  <si>
    <t>THE NORTH FACE STORE MAGNOLIA PARK</t>
  </si>
  <si>
    <t>W045386</t>
  </si>
  <si>
    <t>NIP 625-19-54-154</t>
  </si>
  <si>
    <t>adidas Magnolia park</t>
  </si>
  <si>
    <t>I2510020</t>
  </si>
  <si>
    <t>SKADIN0000727670</t>
  </si>
  <si>
    <t>materiálovo technické zabezpečenie realizačného tímu TOP športovca - športové tenisky 2páry a ponožky 3páry pre fyzioterapeutku</t>
  </si>
  <si>
    <t>SKADIN0000746709</t>
  </si>
  <si>
    <t>materiálovo technické zabezpečenie - športové tričko a tenisky</t>
  </si>
  <si>
    <t>SKADIN0000746785</t>
  </si>
  <si>
    <t>materiálovo technické zabezpečenie - športové ponožky 3páry</t>
  </si>
  <si>
    <t>SKADIN0000746854</t>
  </si>
  <si>
    <t>materiálovo technické zabezpečenie - športové tričká 4ks a tenisky</t>
  </si>
  <si>
    <t>materiálovo technické zabezpečenie realizačného tímu TOP športovca - športové tričká 3ks, šortky, tenisky, šľapky a ponožky 3páry pre fyzioterapeutku</t>
  </si>
  <si>
    <t>SKADIN0000747894</t>
  </si>
  <si>
    <t>I2512055</t>
  </si>
  <si>
    <t>SKADIN0000786468</t>
  </si>
  <si>
    <t>SKADIN0000786469</t>
  </si>
  <si>
    <t>materiálovo technické zabezpečenie - športové tričká 5ks, mikina, nohavice, šiltovka a ponožky 6párov</t>
  </si>
  <si>
    <t>materiálovo technické zabezpečenie realizačného tímu TOP športovca - športové legíny, mikina, tepláky a páperová bunda pre fyzioterapeutku</t>
  </si>
  <si>
    <t>SKADIN0000783695</t>
  </si>
  <si>
    <t>materiálovo technické zabezpečenie realizačného tímu TOP športovca - športové legíny, tepláky, tričká 2ks, top, bunda, a ponožky 3páry pre fyzioterapeutku</t>
  </si>
  <si>
    <t>I2512062</t>
  </si>
  <si>
    <t>materiálovo technické zabezpečenie - výživový doplnok (BrainMax Cortisol Stress Support)</t>
  </si>
  <si>
    <t>I2512063</t>
  </si>
  <si>
    <t>VFA31502458</t>
  </si>
  <si>
    <t>materiálovo technické zabezpečenie - výživové doplnky na podporu regenerácie a proteíny</t>
  </si>
  <si>
    <t>I2512068</t>
  </si>
  <si>
    <t>251S0037297</t>
  </si>
  <si>
    <t>materiálovo technické zabezpečenie realizačného tímu TOP športovca - športové šortky 2ks pre fyzioterapeutku</t>
  </si>
  <si>
    <t>251S0037430</t>
  </si>
  <si>
    <t>I2512074</t>
  </si>
  <si>
    <t>materiálovo technické zabezpečenie - spotrebný materiál - notebook na zabezpečenie tréningovej činnosti za účelom analýzy výkonnosti športovca</t>
  </si>
  <si>
    <t>1DF250501</t>
  </si>
  <si>
    <t>193/2025</t>
  </si>
  <si>
    <t>materiálovo technické zabezpečenie - spotreba streliva ELEY Tenex Pistol .22LR, 10krabičiek na streleckú prípravu športovca za obdobie apríl-december 2025</t>
  </si>
  <si>
    <t>materiálovo technické zabezpečenie - spotreba streliva ELEY Match Pistol .22LR, 10krabičiek na streleckú prípravu športovca za obdobie apríl-december 2025</t>
  </si>
  <si>
    <t>materiálovo technické zabezpečenie - spotreba streliva ELEY Team .22LR, 223krabičiek na streleckú prípravu športovca za obdobie apríl-december 2025</t>
  </si>
  <si>
    <t>1DF250514</t>
  </si>
  <si>
    <t>167/2025</t>
  </si>
  <si>
    <t>materiálovo technické zabezpečenie, služby - servis zbrane</t>
  </si>
  <si>
    <t>m - 29th International Competation of Olympic Hopes Šamorín</t>
  </si>
  <si>
    <t>1ZDF24</t>
  </si>
  <si>
    <t>PR2400020014</t>
  </si>
  <si>
    <t>materiálovo technické zabezpečenie - sublimačné šnúrky pre účastníkov podujatia, staf športových výprav a organizačných pracovníkov 400ks obojstranná potlač vyúčtovacia FA 1 DF250291</t>
  </si>
  <si>
    <t>36591688</t>
  </si>
  <si>
    <t>Euroko, spol. s r. O.</t>
  </si>
  <si>
    <t>1DF250345</t>
  </si>
  <si>
    <t>22.10.2025</t>
  </si>
  <si>
    <t>ocenenia pre víťazov športového podujatia IC OH Šamorín -  športové medaile  216ks vrátane stuhy a gravíru</t>
  </si>
  <si>
    <t>Zinako s.r.o.</t>
  </si>
  <si>
    <t>1PV2500262</t>
  </si>
  <si>
    <t>250128120</t>
  </si>
  <si>
    <t>Materiálovo technické zabezpečenie - drobný spotrebný materiál - papirerové poháre XS 50ks, S 50ks, L 50ks, priehľadné 100ks</t>
  </si>
  <si>
    <t>WorldOffice s.r.o.</t>
  </si>
  <si>
    <t>1PV2600264</t>
  </si>
  <si>
    <t>Materiálovo technické zabezpečenie - drobný spotrebný materiál - osb dosky na finálovú halu 6ks, 15ks pások na prelepenie kobercov na palubovke, 6parov rukavíc pracovných na montáž streleckých stien a stavov</t>
  </si>
  <si>
    <t>HORNBACH - Baumarkt SK spol. s r.o.</t>
  </si>
  <si>
    <t>1PV2500266</t>
  </si>
  <si>
    <t>5415113012</t>
  </si>
  <si>
    <t>12.11.2025</t>
  </si>
  <si>
    <t>drobné vecné ceny pre víťazov disciplín  športového podujatia- 2ks bezdrôtové sluchadla štuple VIBE BUDS, 10ks ks bezdrôtových sluchátokJBL 520, 10ks reproduktorov BT5.3</t>
  </si>
  <si>
    <t>36562939</t>
  </si>
  <si>
    <t>1DF2500390</t>
  </si>
  <si>
    <t>008/2025</t>
  </si>
  <si>
    <t>19.11.2025</t>
  </si>
  <si>
    <t>Materiálovo technické zabezpečenie - zabezpečenie kompletného mediálneho servisu spracovanie výstupov zo športového podujatia</t>
  </si>
  <si>
    <t>57079242</t>
  </si>
  <si>
    <t>JANKO PRODUCTION s.r.o.</t>
  </si>
  <si>
    <t>1PV2500267</t>
  </si>
  <si>
    <t>Materiálovo technické zabezpečenie - drobné  kancelárske potreby - oblal spisový, samolepiace bločky, pásky, zicherky 24ks balíkov na štartové čísla pre športovcov</t>
  </si>
  <si>
    <t>31331131</t>
  </si>
  <si>
    <t>ŠEVT a.s.</t>
  </si>
  <si>
    <t>1PV2500268</t>
  </si>
  <si>
    <t>40</t>
  </si>
  <si>
    <t>12.11.2026</t>
  </si>
  <si>
    <t xml:space="preserve">Materiálové zabezpečenie - spotrebný materiál zástava účastníckého štátu športového podujatia Bulharsko podujatia 1ks umiestnenie kvalifikačná hala </t>
  </si>
  <si>
    <t>17315786</t>
  </si>
  <si>
    <t>2U spol. s r.o.</t>
  </si>
  <si>
    <t>1PV2500272</t>
  </si>
  <si>
    <t>202511/00112</t>
  </si>
  <si>
    <t>14.11.2025</t>
  </si>
  <si>
    <t>ocenenie  - 1ks pohár pre najlepší výsledok podujatia, cena prezidenta SSZ</t>
  </si>
  <si>
    <t>35774282</t>
  </si>
  <si>
    <t>Victory sport, spol. s r.o.</t>
  </si>
  <si>
    <t>1PV2500277</t>
  </si>
  <si>
    <t>13.11.2026</t>
  </si>
  <si>
    <t xml:space="preserve">Materiálové zabezpečenie - spotrebný materiál zástava účastníckého štátu športového podujatia Bulharsko podujatia 1ks umiestnenie finálová hala </t>
  </si>
  <si>
    <t>1PV2500271</t>
  </si>
  <si>
    <t>Materiálovo technické zabezpečenie kobercové pásky 50mx50m 8ks na lepenie kobercov v kvalifikačnej hale na zakrytie palubovky</t>
  </si>
  <si>
    <t>1PV2500280</t>
  </si>
  <si>
    <t>16.11.2025-1/25</t>
  </si>
  <si>
    <t>16.11.2025</t>
  </si>
  <si>
    <t>zabezpečenie požiarnej služby zákonná povinnosť počas celého priebehu športového podujatia 14.-16.11.2025 požiarník 1 osoba a 25 hodín ZML02/2025 z 13.11.2025</t>
  </si>
  <si>
    <t>Tomaš Bankovich</t>
  </si>
  <si>
    <t>1DF2500407</t>
  </si>
  <si>
    <t>1025224</t>
  </si>
  <si>
    <t>Materiálovo technické zabezpečenie - mobiliár stoličky čalúnené 115ks, stôl 160x80cm s bielym obrusom 16ks,  stôl s obrusom okrúhly 1ks, SB stolík 6ks pre zabezečenie športového podujatia vyúčtovacia za obdobie 14.-16.11.2025</t>
  </si>
  <si>
    <t>35730714</t>
  </si>
  <si>
    <t>PROMO ACTIVITY s.r.o.</t>
  </si>
  <si>
    <t>1DF2500412</t>
  </si>
  <si>
    <t>202503</t>
  </si>
  <si>
    <t>50609661</t>
  </si>
  <si>
    <t>OZ Detský folklórny súbor Čunovský kŕdeľ</t>
  </si>
  <si>
    <t>1PV2500285</t>
  </si>
  <si>
    <t>37</t>
  </si>
  <si>
    <t>Materiálovo technické zabezpečenie - drobný spotrebný materiál - textília 3ks na prekrytie okien vo finálovej hale morpho sphere</t>
  </si>
  <si>
    <t>35828501</t>
  </si>
  <si>
    <t>A.B.I.E.S. s.r.o.</t>
  </si>
  <si>
    <t>1PV2500284</t>
  </si>
  <si>
    <t>Materiálovo technické zabezpečenie - drobný spotrebný materiál - kobercové pásky pro čierne 5ks na zalepenie kobercov BOZP</t>
  </si>
  <si>
    <t>BAL SLOVAKIA, s.r.o.</t>
  </si>
  <si>
    <t>1PV2500282</t>
  </si>
  <si>
    <t>drobné občertvenie pre rozhodcov - pitný režim čiastočná refundácia z 11,70eur</t>
  </si>
  <si>
    <r>
      <rPr>
        <b/>
        <sz val="8"/>
        <color indexed="8"/>
        <rFont val="Arial"/>
        <family val="2"/>
        <charset val="238"/>
      </rPr>
      <t xml:space="preserve">Športovo strelecký klub Beta 77 Holíč Zmluva 25/2025  </t>
    </r>
    <r>
      <rPr>
        <sz val="8"/>
        <color indexed="8"/>
        <rFont val="Arial"/>
        <family val="2"/>
        <charset val="238"/>
      </rPr>
      <t xml:space="preserve">Zákon o športe číslo 440/2015 Príspevok do klubu, na športovcov do 23 rokov, ktorý splnil podmienky nároku na príspevok finančné prostriedky, náklady refakturované </t>
    </r>
  </si>
  <si>
    <t>1DF250343</t>
  </si>
  <si>
    <t>2/2025</t>
  </si>
  <si>
    <t>14.1.2025</t>
  </si>
  <si>
    <t>30.10.2025</t>
  </si>
  <si>
    <r>
      <t xml:space="preserve">Materiálno technické zabezpečenie - Anschutz bomba 430mm strieborná 2ks pre 2 športovcov č. 1-č.2, strelecký kabát Match vel 164 1ks športovec. Č.3,  Diabolo Box 1ks (mládež) </t>
    </r>
    <r>
      <rPr>
        <sz val="8"/>
        <color indexed="8"/>
        <rFont val="Arial"/>
        <family val="2"/>
        <charset val="238"/>
      </rPr>
      <t xml:space="preserve"> </t>
    </r>
    <r>
      <rPr>
        <sz val="8"/>
        <color theme="1"/>
        <rFont val="Arial"/>
        <family val="2"/>
        <charset val="238"/>
      </rPr>
      <t>na zabezpečenie tréningového procesu</t>
    </r>
  </si>
  <si>
    <t>Športovo- strelecký klub Beta 77 Holíč</t>
  </si>
  <si>
    <t>Materiálno technické zabezpečenie - spotrebný materiál vzduchovkové diabolky Match middle weight 4,5mm 20ks, Match heavy weight 4,49mm 70ks, Matchheavy weight 4,50mm 40ks krabičiek tréningovú a súťažnú činnosť mládeže do 23 rokov</t>
  </si>
  <si>
    <t>26.6.2025</t>
  </si>
  <si>
    <t>Materiálno technické zabezpečenie - spotrebný materiál Strelecká rukavica Simetra 3ks športovci č.4-č.6;  Strelecké topánky Sauer 1ks  športovec č. 4, Čistiace a regeneračné oleje na ml. pušky Patche, Čistiace a regeneračné oleje na ml. pušky Patche, diabolo RA Super Selected .177 spolu 8 krabičiek pre športovú činnosť mládeže</t>
  </si>
  <si>
    <t>Materiálno technické zabezpečenie - spotrebný materiál Strelecký merač úsťovej rýchlosti 1ks, 
mušky plexi 10x pre športovú činnosť mládeže</t>
  </si>
  <si>
    <t>1DF250388</t>
  </si>
  <si>
    <t>5/2025</t>
  </si>
  <si>
    <r>
      <rPr>
        <sz val="8"/>
        <color indexed="8"/>
        <rFont val="Arial"/>
        <family val="2"/>
        <charset val="238"/>
      </rPr>
      <t xml:space="preserve">Matetiálovo technické zabezpečenie - spotrebý strelecký materiál - údržba zbraní
</t>
    </r>
    <r>
      <rPr>
        <sz val="8"/>
        <color theme="1"/>
        <rFont val="Arial"/>
        <family val="2"/>
        <charset val="238"/>
      </rPr>
      <t>šistiace filce .22LR 5ks
strelecký olej Blend 3ks
strelecký olej Friction 1ks
strelecký olej Balistol 200ml 2ks</t>
    </r>
  </si>
  <si>
    <t>materiálovo technické zabezpečenie - spotrebý materiál - strelivo diabolo RA Super Selected .177 10 kraičiek a diabolo RA Start .177 10 krabičiek na tréningový a súťažný proces mládeže do 23 rokov</t>
  </si>
  <si>
    <t>Majstrovstva kraja NR mládeže Šaľa 8.-9.3.2025</t>
  </si>
  <si>
    <t>6/2025</t>
  </si>
  <si>
    <t>8.12.2025</t>
  </si>
  <si>
    <t>cestovné súkromné motorové vozidla 4x AA744GD, SI543BC, AA109FK, SI301BT spolu najazdených 920km</t>
  </si>
  <si>
    <t>stravné 20 osôb deň</t>
  </si>
  <si>
    <t>9.3.2025 štartovné
11x VzPu 40 ľah
5x VzPu 3x20
7x ZaPu 30 (Slávia)
SPOLU: 23x</t>
  </si>
  <si>
    <t>Národná liga mládeže Svätý Peter, 29.-30.3.2025</t>
  </si>
  <si>
    <t>cestovné súkromné motorové vozidla 2x AA744GD, SI543BC spolu najazdených 660km</t>
  </si>
  <si>
    <t>stravné 10 osôb deň</t>
  </si>
  <si>
    <t>30.3.2025 štartovné
1x VzPu 40
6x VzPu 40 ľah
SPOLU 7x</t>
  </si>
  <si>
    <t>1. SL mládeže vzduchové zbrane Šaľa, 10.5.2025</t>
  </si>
  <si>
    <t>cestovné súkromné motorové vozidla 2x AA744GD, AA109FK spolu najazdených 460km</t>
  </si>
  <si>
    <t>štartovné 6x MaPu 60</t>
  </si>
  <si>
    <t>1. SL mládeže Vištuk vzduchové zbrane, 17.5.2025</t>
  </si>
  <si>
    <t>cestovné súkromné motorové vozidla 2x AA744GD, SI349CF spolu najazdených 300km</t>
  </si>
  <si>
    <t>štartovné 
7x MaPu 60
1x MaPu 3x20
SPOLU 8x</t>
  </si>
  <si>
    <t>Majstrovstav kraja NR guľa Šaľa, 14.-15.6.2025</t>
  </si>
  <si>
    <t>stravné 2 osôby</t>
  </si>
  <si>
    <t>štartovné 1x MaPu 60</t>
  </si>
  <si>
    <t>1. Slovenská liga mládeže guľové zbrane Vištuk, 26.7.2025</t>
  </si>
  <si>
    <t>cestovné súkromné motorové vozidla 2x AA744GD, AA109FK spolu najazdených 300km</t>
  </si>
  <si>
    <t>stravné 9 osôb deň</t>
  </si>
  <si>
    <t>štartovné 5x MaPu 60</t>
  </si>
  <si>
    <t>1. Slovenská liga mládeže Vištuk guľové zbrane 9.8.2025</t>
  </si>
  <si>
    <t>cestovné súkromné motorové vozidlo AA744GD,  najazdených 150km</t>
  </si>
  <si>
    <t>stravné 4 osoby deň</t>
  </si>
  <si>
    <t>štartovné 2x MaPu 60</t>
  </si>
  <si>
    <t>Extraliga + Liga talentovanej mládeže Príbelce, 29.-31.8.2025</t>
  </si>
  <si>
    <t>cestovné súkromné motorové vozidlo 3BB4256 najazdených 480km</t>
  </si>
  <si>
    <t>stravné 3 osoby deň</t>
  </si>
  <si>
    <t>Majstrovstva SR guľové zbrane 12.-14.9.2025</t>
  </si>
  <si>
    <t>cestovné súkromné motorové vozidla SI301BT, AA109FK, SI543BC spolu najazdených 1440km čiastočná refundácia z 404,64eur</t>
  </si>
  <si>
    <t>stravné 12 osôb 1 deň</t>
  </si>
  <si>
    <t>stravné2 športovci</t>
  </si>
  <si>
    <t>štartovné MaPu 3x20 junior1 športovec</t>
  </si>
  <si>
    <t>štartovné 9x MaPu 60 dorast
2x MaPu60 2 športovci</t>
  </si>
  <si>
    <t>Pohár starotstu obce Trakovice, 7.11.2025</t>
  </si>
  <si>
    <t>cestovné 4x súkromné motorové vozidla ŠPZ SI543BC, AA109FK, SI349DF, AA744GD najazdených 680km</t>
  </si>
  <si>
    <t>1. Slovenská liga vzduchové zbrane Vištuk, 8.-9.11.2025</t>
  </si>
  <si>
    <t>Cestovné súkromjé motorové vozidla 2x ŠPZ AA744GD, SI349DG spolu najazdených 320km</t>
  </si>
  <si>
    <t>Stravné 8 osôb deň</t>
  </si>
  <si>
    <t>štartovné 5x VzPu 40</t>
  </si>
  <si>
    <r>
      <rPr>
        <b/>
        <sz val="8"/>
        <color indexed="8"/>
        <rFont val="Arial"/>
        <family val="2"/>
        <charset val="238"/>
      </rPr>
      <t>Športovo strelecký klub Domaníža, o.z. Zmluva 27/2025</t>
    </r>
    <r>
      <rPr>
        <sz val="8"/>
        <color indexed="8"/>
        <rFont val="Arial"/>
        <family val="2"/>
        <charset val="238"/>
      </rPr>
      <t xml:space="preserve"> - Zákon o športe číslo 440/2015 Príspevok do klubu, na športovcov do 23 rokov, ktorý splnil podmienky nároku na príspevok finančné prostriedky, náklady refakturované, poskytnutá záloha AVIZO č. 52/2025/08/20O-S-E </t>
    </r>
  </si>
  <si>
    <t>1DF260027</t>
  </si>
  <si>
    <t>1/026</t>
  </si>
  <si>
    <t>Materiálovo technické zabezpečenie  - spotrebný strelecký materiál strelecké nohavice Simetra 1ks, strrelccké topánky 1ks, strelecký opások, strelecká rukavica, chrániče sluchu 1ks na zabezpečenie streleckých tréningov a súťaží</t>
  </si>
  <si>
    <t>Športovo strelecký klub Detí a mládeže Partizánske</t>
  </si>
  <si>
    <t>Materiálovo technické zabezpečenie - nákup sporebného streleckého materiálu strelivo 22 LR 85 krabičiek na zabezpečenie tréningové procesu mládeže čaistočná refundácia z 408 eur</t>
  </si>
  <si>
    <t>účasť na športovom podujatí vzduchové zbrane strelecká liga Rumanová 28.12.2025 - štartovné 1 športovec</t>
  </si>
  <si>
    <r>
      <rPr>
        <b/>
        <sz val="8"/>
        <color indexed="8"/>
        <rFont val="Arial"/>
        <family val="2"/>
        <charset val="238"/>
      </rPr>
      <t>Športovo strelecký klub Domaníža, o.z. Zmluva 28/2025</t>
    </r>
    <r>
      <rPr>
        <sz val="8"/>
        <color indexed="8"/>
        <rFont val="Arial"/>
        <family val="2"/>
        <charset val="238"/>
      </rPr>
      <t xml:space="preserve"> - Zákon o športe číslo 440/2015 Príspevok do klubu, na športovcov do 23 rokov, ktorý splnil podmienky nároku na príspevok finančné prostriedky, náklady refakturované </t>
    </r>
  </si>
  <si>
    <t>1DF250500</t>
  </si>
  <si>
    <t>202535</t>
  </si>
  <si>
    <t>služby - fyzioterapia 50min. 1 osoba</t>
  </si>
  <si>
    <t>Športovo strelecký klub Domaníža, o.z.</t>
  </si>
  <si>
    <t>27.11.2025</t>
  </si>
  <si>
    <t>služby - skupinové cvičenie regenerácie po streleckých stréningoch v rozsahu 20lekcíí/50min. február-marec pre mládež do 23 rokov čiastočná refundácia z 160eur</t>
  </si>
  <si>
    <r>
      <rPr>
        <b/>
        <sz val="8"/>
        <color indexed="8"/>
        <rFont val="Arial"/>
        <family val="2"/>
        <charset val="238"/>
      </rPr>
      <t>Športovo strelecký klub Dovalovo Zmluva 29/2025</t>
    </r>
    <r>
      <rPr>
        <sz val="8"/>
        <color indexed="8"/>
        <rFont val="Arial"/>
        <family val="2"/>
        <charset val="238"/>
      </rPr>
      <t xml:space="preserve"> - Zákon o športe číslo 440/2015 Príspevok do klubu, na športovcov do 23 rokov, ktorý splnil podmienky nároku na príspevok finančné prostriedky, náklady refakturované </t>
    </r>
  </si>
  <si>
    <t>1DF250141</t>
  </si>
  <si>
    <t>2025001</t>
  </si>
  <si>
    <t xml:space="preserve">Národná Liga Mládeže strelecká súťaž zo vzduchových zbrani Gelnica dňa 02.03.2025- 3x štartovné </t>
  </si>
  <si>
    <t>Športový klub Dovalovo</t>
  </si>
  <si>
    <t>Národná Liga Mládeže strelecká súťaž zo vzduchových zbrani Brezno dňa 15.-16.03.2025- 16x štartovné  8 športovcov</t>
  </si>
  <si>
    <t>Materiálno technické zabezpečenie - spotrebný materiál vzduchovkové terče 3000ks na  tréningovú a súťažnú činnosť mládeže do 23 rokov čiastočná refundácia zo sumy 120eur</t>
  </si>
  <si>
    <t>31.7.2025</t>
  </si>
  <si>
    <t>Materiálno technické zabezpečenie - spotrebný materiál vzduchovkové terče 3000ks na  tréningovú a súťažnú činnosť mládeže do 23 rokov doplatok do sumy 120eur</t>
  </si>
  <si>
    <t>Majstrovstva SR mládeže Holíč mládeže vzduchové zbrane 11.-13.4.2025-  6x štartovné čiastočná refundácia z 60eur</t>
  </si>
  <si>
    <r>
      <rPr>
        <b/>
        <sz val="8"/>
        <color indexed="8"/>
        <rFont val="Arial"/>
        <family val="2"/>
        <charset val="238"/>
      </rPr>
      <t xml:space="preserve">Športovo strelecký klub Holíč Zmluva 30/2025  </t>
    </r>
    <r>
      <rPr>
        <sz val="8"/>
        <color indexed="8"/>
        <rFont val="Arial"/>
        <family val="2"/>
        <charset val="238"/>
      </rPr>
      <t xml:space="preserve">Zákon o športe číslo 440/2015 Príspevok do klubu, na športovcov do 23 rokov, ktorý splnil podmienky nároku na príspevok finančné prostriedky, náklady refakturované </t>
    </r>
  </si>
  <si>
    <t>1DF250181</t>
  </si>
  <si>
    <t>250001</t>
  </si>
  <si>
    <t>3.5.2025</t>
  </si>
  <si>
    <t>11.7.2025</t>
  </si>
  <si>
    <t xml:space="preserve">príprava 1.Slovenská liga 3.-4.5.2025 SAV Bratislava malorážne zbrane -  štartovné 1 športovec  5 štartov </t>
  </si>
  <si>
    <t>Športovo- strelecký klub Holíč</t>
  </si>
  <si>
    <t>22.3.2025</t>
  </si>
  <si>
    <t xml:space="preserve">Majstrovstva SR vzduchové zbrane Košice 20.-22.5.2025-  štartovné 1x </t>
  </si>
  <si>
    <t>15.2.2025</t>
  </si>
  <si>
    <t>Extraliga a liga talentovanej mládeže vzduchové zbrane Bratislava 15.2.2025-  štartovné 1x</t>
  </si>
  <si>
    <t>1.Slovenská liga Holíč 9.2.2025 vzduchové zbrane štartovné 2x športovec1</t>
  </si>
  <si>
    <t>materiálovo technické zabezpečenie - pištoľ HK SFP9 Match OR PB v.č. 74-002222 čiastočná refundácia zo sumy 941eur</t>
  </si>
  <si>
    <t>1DF250468</t>
  </si>
  <si>
    <t>250002</t>
  </si>
  <si>
    <t>Materiálovo technické zabezpečenie  - spotrebný materiál nákupmomntový kľúč a digitálny trigger na zisťovanie alkoholu pre tréning podľa pravidielmedzinárodnej federácie ISSF čiastočná refundácia z 124eur</t>
  </si>
  <si>
    <t>13.9.2025</t>
  </si>
  <si>
    <t xml:space="preserve">Majstrovstva SR guľové zbrane Príbelce 13.9.2205-  štartovné 3x </t>
  </si>
  <si>
    <t>17.8.2025</t>
  </si>
  <si>
    <t xml:space="preserve">Majstrovstva Trnavského kraja guľové zbrane Holíč 17.8.2205-  štartovné 2x </t>
  </si>
  <si>
    <t>5.7.2025</t>
  </si>
  <si>
    <t xml:space="preserve">MajstrovstvaBratislaského kraja guľové zbrane SAV Bratislava 24.8.2205-  štartovné 2x </t>
  </si>
  <si>
    <r>
      <rPr>
        <b/>
        <sz val="8"/>
        <color indexed="8"/>
        <rFont val="Arial"/>
        <family val="2"/>
        <charset val="238"/>
      </rPr>
      <t>Športovo strelecký klub RK-384 Hrboltová Zmluva 31/2025</t>
    </r>
    <r>
      <rPr>
        <sz val="8"/>
        <color indexed="8"/>
        <rFont val="Arial"/>
        <family val="2"/>
        <charset val="238"/>
      </rPr>
      <t xml:space="preserve"> - Zákon o športe číslo 440/2015 Príspevok do klubu, na športovcov do 23 rokov, ktorý splnil podmienky nároku na príspevok finančné prostriedky, náklady refakturované </t>
    </r>
  </si>
  <si>
    <t>1DF250394</t>
  </si>
  <si>
    <t>VFA 012025</t>
  </si>
  <si>
    <t>13.1.2025</t>
  </si>
  <si>
    <t>Národná liga mládeže strelecká súťaž zo vzduchových zbraní Vištuk 11-12.01.2025 1 tréner,  5 športovci - 5 osoby štartovné /7 štartov/, stravne 4x, ubytovanie 6 osôb 2 noci</t>
  </si>
  <si>
    <t>Športovo strelecký klub RK-384 Hrboltová</t>
  </si>
  <si>
    <t>20.1.2025</t>
  </si>
  <si>
    <t>Liga talentovanej mládeže a Extraliga  strelecká súťaž zo vzduchových zbraní Martin 18-19.01.2025 1 tréner,  1 športovec - 1  štartovné,  cestovné súkromné motorové vozidlo 2 dni RK714BA najazdených spolu 172km</t>
  </si>
  <si>
    <r>
      <t>Národná liga mládeže</t>
    </r>
    <r>
      <rPr>
        <sz val="8"/>
        <color indexed="8"/>
        <rFont val="Arial"/>
        <family val="2"/>
        <charset val="238"/>
      </rPr>
      <t xml:space="preserve"> strecká súťaž zo vzduchových zbraní v Holíč dňa 01-02.02.2025, 1 tréner, 5 športovcov - 7x štartovné 2 dni, strava pre športovcov 2 dni,  ubytovanie, cestovné súkromné motorové vozidlo 2 dni RK714BA najazdených spolu 462km </t>
    </r>
  </si>
  <si>
    <t xml:space="preserve">Majstrovstvá Žilinského kraja súťaž zo vzduchových zbran Hôrky dňa 22-23.02.2025, 1 tréner, 5 športovcov - 5 športovcov 11 štartov, cestovné súkromné motorové vozidlo 2 dni RK714BA najazdených spolu 280km </t>
  </si>
  <si>
    <t>Národná liga mládeže strecká súťaž zo vzduchových zbraní Brezno dňa 15-16.03.2025 1 tréner, 5 športovci  - 5 športovcov 12 štartov, strava 5 športovcom, strelivo 4 krabičky na súťažnú činnosť mládeže</t>
  </si>
  <si>
    <t>Národná liga mládeže strecká súťaž zo vzduchových zbraní Svätý Peter dňa 29-30.3.2025, 1 tréneri, 5 športovci 12 štartov, strava pre športovcov</t>
  </si>
  <si>
    <t>11.4.2025</t>
  </si>
  <si>
    <t xml:space="preserve">Majstrovstva SR zo vzduchových zbraní ZŠ a OG Holíč dňa 11.4.2025, 1 tréner, 1 športovec  -1x štartovné, doprava súkromným osobným motorovým autom RK476 BZ najazdených spolu 66km </t>
  </si>
  <si>
    <t>14.4.2025</t>
  </si>
  <si>
    <t>Majstrovstva SR strelecká súťaž mládež zo vzduchových zbraní Holíč dňa 12-13.4.2025, 1 tréner, 4 športovec - 4x štartovné, doprava súkromným osobným motorovým autom 2 dni ŠPZ RK 476 BZ najazdených 99km, 2krabice strelivo malorážne na tréningy a extraligu máj25</t>
  </si>
  <si>
    <t>Liga talentovanej mládeže strelecká súťaž z malokalibrových zbraní Príbelce dňa 27.4.2025, 1 tréneri,1 športovec - 1x štartovné, strelivo 22 LR 6ks krabičiek na tréningovú činnosť mládeže máj</t>
  </si>
  <si>
    <t>Liga talentovanej mládeže a Extraliga strelecká súťaž z malokalibrových zbraní Košice dňa 24.5.2025, 1 tréneri,1 športovec - 2 štartovné</t>
  </si>
  <si>
    <t>Majstrovstvá Žilinského kraja súťaž malokalibrových zbraní Turany dňa 15.6.2025 , 1 tréner, 1športovec - 1xštartovné,1x cestovné súkromným osobným motorovým autom ŠPZ RK 714BA najazdených 62km</t>
  </si>
  <si>
    <t xml:space="preserve">Liga talentovanej mládeže a extraliga 4.kolo strelecká súťaž z malokalibrových  zbraní Príbelce 31.8.2025 1 tréner,  1 športovec - 1  štartovné </t>
  </si>
  <si>
    <t>Majstrovstva SR strelecká súťaž z malokalibrových  zbraní Príbelce 149.2025 1 tréner,  1 športovec - 1  štartovné  čiastočná refundácia z 10eur</t>
  </si>
  <si>
    <r>
      <rPr>
        <b/>
        <sz val="8"/>
        <color indexed="8"/>
        <rFont val="Arial"/>
        <family val="2"/>
        <charset val="238"/>
      </rPr>
      <t xml:space="preserve">Športovo strelecký klub Strelecký klub Ipeľ Kalinovo Zmluva 32/2025  </t>
    </r>
    <r>
      <rPr>
        <sz val="8"/>
        <color indexed="8"/>
        <rFont val="Arial"/>
        <family val="2"/>
        <charset val="238"/>
      </rPr>
      <t xml:space="preserve">Zákon o športe číslo 440/2015 Príspevok do klubu, na športovcov do 23 rokov, ktorý splnil podmienky nároku na príspevok finančné prostriedky, náklady refakturované </t>
    </r>
  </si>
  <si>
    <t>1DF250387</t>
  </si>
  <si>
    <t>Materiálovo technické zabezpečenie - SCAT Basic elektronické zariadenie na tréningový proces mládeže pre monitorovanie streľby</t>
  </si>
  <si>
    <t>Strelecký klub Ipeľ Kalinovo</t>
  </si>
  <si>
    <t>výkon trénerskej a metodickej činnosti s mládežou za obdobie január - jún v rozsahu 43 hodín, 18,45eur/hodina čiastočná refundácia v rozssahz 27,9hodín zo sumy 793,35eur</t>
  </si>
  <si>
    <t>30.9.2025</t>
  </si>
  <si>
    <t>výkon trénerskej a metodickej činnosti s mládežou za obdobie júl - september v rozsahu 20 hodín, 18,45eur/hodina</t>
  </si>
  <si>
    <r>
      <rPr>
        <b/>
        <sz val="8"/>
        <color indexed="8"/>
        <rFont val="Arial"/>
        <family val="2"/>
        <charset val="238"/>
      </rPr>
      <t>Združenie technických a športových činností základná organizácia Bratislava- Jarovce, Zmluva 33/2025-</t>
    </r>
    <r>
      <rPr>
        <sz val="8"/>
        <color indexed="8"/>
        <rFont val="Arial"/>
        <family val="2"/>
        <charset val="238"/>
      </rPr>
      <t xml:space="preserve">Zákon o športe číslo 440/2015  Príspevok do klubu, na športovcov do 23 rokov, ktorý splnil podmienky nároku na príspevok finančné prostriedky, náklady refakturované </t>
    </r>
  </si>
  <si>
    <t>1DF250209</t>
  </si>
  <si>
    <t>102519</t>
  </si>
  <si>
    <t>Majstrovstva SR vzduchové zbrane v Martine 21.-23.3.2025 štartovné 2x športovec 1 , ubytovanie 2 osoby 2 noci</t>
  </si>
  <si>
    <t>Združenie technických a športových činností</t>
  </si>
  <si>
    <t xml:space="preserve"> Majstrovstva Bratislavkého kraja vzduchové zbrane 8.3.2025 štartovné 3 športovci </t>
  </si>
  <si>
    <t>30.6.2025</t>
  </si>
  <si>
    <t>Majstrovstva Europy Osijek junióri 2.-4.3.2025  vzduchové zbrane  - stravné 2 osoby a 3 dni, ubytovanie 2 noci 2 osoby</t>
  </si>
  <si>
    <t>16.2.2025</t>
  </si>
  <si>
    <t>I.Extraliga a lig talentovanej mládeže vzduchové zbrane Bratislava 16.2.2025 - športovec 1x</t>
  </si>
  <si>
    <t>18.1.2025</t>
  </si>
  <si>
    <t>I.Extraliga a lig talentovanej mláddeže malorážne zbrane Martin 17.-19.1.2025 - 2 športovci a 4 štarty, ubytovanie 2 osoby 2 noci</t>
  </si>
  <si>
    <t>1DF250488</t>
  </si>
  <si>
    <t>102523</t>
  </si>
  <si>
    <t>I.kolo Extraliga a lig talentovanej mláddeže malorážne zbrane Príbelce 24.-27.4.2025 3 športovci a 3 štarty spolu, ubytovanie 2 noci 3 osoby</t>
  </si>
  <si>
    <t>II.kolo Extraliga a lig talentovanej mláddeže malorážne zbrane Košice 22.-25.5.2025 3 športovci a 3 štarty spolu, ubytovanie 2 noci 2 osoby čiastočná refundácia z 320,50eur</t>
  </si>
  <si>
    <r>
      <rPr>
        <b/>
        <sz val="8"/>
        <color indexed="8"/>
        <rFont val="Arial"/>
        <family val="2"/>
        <charset val="238"/>
      </rPr>
      <t xml:space="preserve">Športovo strelecký klub JAVORIE DT 0480  Zmluva 34/2025 </t>
    </r>
    <r>
      <rPr>
        <sz val="8"/>
        <color indexed="8"/>
        <rFont val="Arial"/>
        <family val="2"/>
        <charset val="238"/>
      </rPr>
      <t xml:space="preserve"> - Zákon o športe číslo 440/2015 Príspevok do klubu, na športovcov do 23 rokov, ktorý splnil podmienky nároku na príspevok finančné prostriedky, náklady refakturované </t>
    </r>
  </si>
  <si>
    <t>1DF250485</t>
  </si>
  <si>
    <t xml:space="preserve">Extraliga a Lliga talentovanej mládeže Martin, Športová hala TENIS SPORT, 18.-19.1.2025, 3 športovci, 1 tréner - cestovné súkromné auto ŠPZ DT 691 BR najazdených  220km, štartovné 3 športovci. </t>
  </si>
  <si>
    <t xml:space="preserve">Športovo strelecký klub Javorie DT </t>
  </si>
  <si>
    <t xml:space="preserve">Majstrovstvá Banskobystrického kraja mládeže 2025, Telocvična ZŠ MPČĽ Brezno, 8.-9.2.2025  7 športovcov, 1 tréne-cestovné súkromné auto  ŠPZ DT 691 BR najazdených  408km,  štartovné 7 športovcov. </t>
  </si>
  <si>
    <t xml:space="preserve">Národná liga mládeže 2025, Telocvičňa ZŠ Šrobárová Prešov, 22.-23.2.2025, 7športovcov a tréner -  ubytovanie 7 osôb noc, cestovné súkromné auto ŠPZ DT 691 BR najazdených  530km, štartovné 3 športovci. </t>
  </si>
  <si>
    <t>Národná liga mládeže 2025, Telocvična ZŠ MPČĽ Brezno, 15.-16.3.2025, 8 športovcov a tréner -  doprava súkromné auto /ŠPZ DT 691 BR najazdených 204km, štartovné 8 športovcov a 25 štartov</t>
  </si>
  <si>
    <t>Majstrovstvá SR 2025 vzduchové zbrane, Športová hla Košice, 22.-23.3.2025,2 športvovca a trénert -  doprava súkromné auto ŠPZ DT 691 BR najazdených 440km, štartovné 2 športovci</t>
  </si>
  <si>
    <t>Materiálovo-technické zabezpečenie tréningového a súťažného procesu: spotrebný strelecký materiál k zbrani: 1 ks vzduchový systém TESRO, model RS 100 Pro, v.č. 18738 pre športovkyňu č. 1</t>
  </si>
  <si>
    <t>Národná liga mládeže 2025, Telocvičňa ZŠ Sv. Peter, 29.-30.3.2025,1 tréner, 7 športovcov - ubytovanie: 8 osôb noc, doprava súkromné auto ŠPZ DT 691 BR najazdených 424km, štartovné spolu 20x za 7 športovcov</t>
  </si>
  <si>
    <t xml:space="preserve">Majstrovstvá SR mládeže 2025, Športová hla Holíč, 12.-13.4.2025, doprava súkromné auto, 2 športovci, 1 tréner, štartovné 6 športovcov 10štartov, doprava súkromné autá ŠPZ DT 873BS, LC001DR najazdených spolu najazdených 1050km, </t>
  </si>
  <si>
    <t>Zabezpečenie trénningového procesu v streľbe z guľových zbraní: Strelivo RWS R50 22LR - 50 krabičiek (2500 ks)</t>
  </si>
  <si>
    <t>Preventívna prehliadka športovca č. 2</t>
  </si>
  <si>
    <t xml:space="preserve">I. Extraliga a Liga talentovanej mládeže guľové zbrane 2025, Športovo strelecký areál Príbelce, 25.-27.4.2025, doprava súkromné auto, 1 športovec, 1 tréner. </t>
  </si>
  <si>
    <t xml:space="preserve">I. Extraliga a Liga talentovanej mládeže guľové zbrane 2025, Športovo strelecký areál Príbelce, 25.-27.4.2025, doprava súkromné auto, 3 športovci, 1 tréner. </t>
  </si>
  <si>
    <t xml:space="preserve">I. Extraligaa Liga talentovanej mládeže  guľové zbrane 2025, Športovo strelecký areál Príbelce, 25.-27.4.2025, doprava súkromné auto, 3 športovci, 1 tréner, štartovné 3 športovci. </t>
  </si>
  <si>
    <t xml:space="preserve">I. Extraliga a Liga talentovanej mládeže  guľové zbrane 2025, Športovo strelecký areál Príbelce, 25.-27.4.2025, doprava súkromné auto, 1 športovec, 1 tréner. </t>
  </si>
  <si>
    <t xml:space="preserve">I. Slovenská liga mládeže a Veľká Cena oslobodenia Šale, Strelnica ŠSK Šala, 10.-11.5.2025,3 športovci a tréner -  doprava súkromné auto ŠPZ DT 691 BR najazdených 330km, štartovné 3 športovci. </t>
  </si>
  <si>
    <t>II. Extraliga a Liga talentovanej mládeže guľové zbrane 2025, Športovo strelecký areál Košice, 23.-25.5.2025, 2 športovci, 1 tréner - ubytivanie 2 osoby 3 noci, cestovné súkromné motorové vozidlo ŠPZ DT691 BR najazdených 450km, štarotvné 2 športovci 5 štartov</t>
  </si>
  <si>
    <t xml:space="preserve">II. Extraliga + LTM guľové zbrane 2025, Športovo strelecký areál Košice, 23.-25.5.2025, doprava súkromné auto, 2 športovci, 1 tréner, štartovné 2 športovci. </t>
  </si>
  <si>
    <t>Materiálovo-technické zabezpečenie: strelecké doplnky -  1 ks strelecký opasok, 1ks strelecké nohavice Simetra, 1ks strelecká rukavica Sauer Top Ten, 1ks strelecký sveter Ahg. na zabezpečenie tréningového a súťažného proecesu</t>
  </si>
  <si>
    <t>Materiálovo-technické zabezpečenie: strelecké doplnky -  spotrebný strelecký materiál k zbrani: 1ks strelecké nástavce Blook Club, 1ks platnička pod mušku Blook Club.</t>
  </si>
  <si>
    <t>Zabezpečenie tréningového procesu: trénerská a metodická činnosť za mesiac február - máj 2025, celkom 36 hodín</t>
  </si>
  <si>
    <t>Zabezpečenie tréningového procesu: trénerská a metodická činnosť za mesiac september - december 2025, celkom 26 hodín. Celkové náklady vo výške 479,70 EUR znížené o spolufinancovanie vo výške 9,17 EUR.</t>
  </si>
  <si>
    <r>
      <rPr>
        <b/>
        <sz val="8"/>
        <color indexed="8"/>
        <rFont val="Arial"/>
        <family val="2"/>
        <charset val="238"/>
      </rPr>
      <t xml:space="preserve">Športovo strelecký klub Kriváň Zmluva 35/2025 </t>
    </r>
    <r>
      <rPr>
        <sz val="8"/>
        <color indexed="8"/>
        <rFont val="Arial"/>
        <family val="2"/>
        <charset val="238"/>
      </rPr>
      <t xml:space="preserve"> - Zákon o športe číslo 440/2015 Príspevok do klubu, na športovcov do 23 rokov, ktorý splnil podmienky nároku na príspevok finančné prostriedky, náklady refakturované </t>
    </r>
  </si>
  <si>
    <t>1DF250237</t>
  </si>
  <si>
    <t>11.1.2025</t>
  </si>
  <si>
    <t>Národná liga mládeže Telocvičňa ZŠ Zvolen, 11.-12.1.2025, štartovné 4 športovci</t>
  </si>
  <si>
    <t>Športovo strelecký klub Kriváň</t>
  </si>
  <si>
    <t>Extraliga + Liga talentovanej mládeže Martin, Športová hala TENIS SPORT, 18.-19.1.2025,  štartovné 5 športovci 8 štartov</t>
  </si>
  <si>
    <t>9.2.2025</t>
  </si>
  <si>
    <t>Majstrovstvá BBK mládeže 2025, Telocvična ZŠ MPČĽ Brezno, 8.-9.2.2025 6 športovcov 12 štartov</t>
  </si>
  <si>
    <t>Extraliga + LTM Bratislava, Športová hala FEEI STU, 15.-16.2.2025 štartovné 2 športovci 4 štarty</t>
  </si>
  <si>
    <t>1.3.2025</t>
  </si>
  <si>
    <t>Materiálovo technické zabezpečenie: strelecké doplnky -  1 ks strelecký kabát Capapie Capi Square pre športovca č. 1</t>
  </si>
  <si>
    <t>4.3.2025</t>
  </si>
  <si>
    <t xml:space="preserve">Materiálovo technické zabezpečenie: strelecké doplnky -  1 ks strelecká rukavica KT Solid Grip, 1 ks strelecká rukavica Ahg Concept I, 1 ks strelecký kabát Marabic pre športovca č. 2 </t>
  </si>
  <si>
    <t>Materiálovo technické zabezpečenie: spotrebný strelecký materiál:  diopter Pro 57 1 ks, irisová clona Basic 3.0 1ks, irisová clona Filter 3.0 2 ks, hák SE 1 ks, hák TEC HRO Fusion 2 ks, tŕne 12mm TEC HRO 1 pár pre zabezpečenie športovej činnosti mládeže do 23 rokov</t>
  </si>
  <si>
    <t>16.3.2025</t>
  </si>
  <si>
    <t>Národná liga mládeže Telocvična ZŠ MPČĽ Brezno, 15.-16.3.2025 štartovné 5 športovcov 9 štartov</t>
  </si>
  <si>
    <t>Materiálovo technické zabezpečenie: materiál k zbrani -  pažbička na BzPu Pardini pravá veľkosť L 1 ks športovec č. 3</t>
  </si>
  <si>
    <t>27.4.2025</t>
  </si>
  <si>
    <t>Extraliga a Liga talentovanej mládeže malorážne zbrane Športovo strelecký areál Príbelce, 25.-27.4.2025, štartovné 4 športovci 65 štartov</t>
  </si>
  <si>
    <t>Extraliga a Liga talentovanej mládeže malorážne zbrane Športovo strelecký areál Podhradová, 21.-22.6.2025 štartovné 4 športovci 6 štartov</t>
  </si>
  <si>
    <t>16.7.2025</t>
  </si>
  <si>
    <t>33rd MEETING OF THE SHOOTING HOPES 2025, Strelnica LOBZY Plzeň, 9.7.-12.7.2025, 2 športovci štartovné 6 štartov</t>
  </si>
  <si>
    <t>1DF250365</t>
  </si>
  <si>
    <t>02.08.2025</t>
  </si>
  <si>
    <t>Majstrovstvá Banskobystrického kraja guľové zbrane 2025, Športovo strelecký areál Príbelce, 2.-3.8.2025,  4 športovci, 1 tréne- štartovné 4 športovci</t>
  </si>
  <si>
    <t>31.08.2025</t>
  </si>
  <si>
    <t>IV. Extraliga + Liga talentovanje mládeže guľové zbrane 2025, Športovo strelecký areál Príbelce, 29.-31.8.2025, 5 športovci, 1 tréner- štartovné 5 športovci</t>
  </si>
  <si>
    <t>14.09.2025</t>
  </si>
  <si>
    <t xml:space="preserve">Majstrovstvá SR guľové zbrane 2025, Športovo strelecký areál Príbelce, 13.-14.9.2025, doprava súkromné auto, 4 športovci, 1 tréner, štartovné 4 športovci. </t>
  </si>
  <si>
    <t>23.09.2025</t>
  </si>
  <si>
    <t>Materiálovo technické zabezpečenie - tréningového procesu v streľbe z guľových zbraní spotreba Strelivo ELEY sport 22LR - 120 krabičiek pre 5 športovocov Máj- Jún</t>
  </si>
  <si>
    <t>07.10.2025</t>
  </si>
  <si>
    <t>Zabezpečenie tréningového procesu: trénerská a metodická činnosť za mesiac február - marec 2025 celkom 20 hodín, 15eur/hod.</t>
  </si>
  <si>
    <t>Zabezpečenie tréningového procesu: trénerská a metodická činnosť za mesiac apríl - máj 2025, celkom 24 hodín 15eur/hod.</t>
  </si>
  <si>
    <t>Zabezpečenie tréningového procesu: trénerská a metodická činnosť za mesiac jún - júl 2025, celkom 11 hodín 15eur/hod.</t>
  </si>
  <si>
    <t xml:space="preserve">Zabezpečenie tréningového procesu: trénerská a metodická činnosť za mesiac jún - júl 2025, celkom 10 hodín, 15eur/hod. čiastočná refundácia z 184,50 EUR </t>
  </si>
  <si>
    <r>
      <t>Šp</t>
    </r>
    <r>
      <rPr>
        <b/>
        <sz val="8"/>
        <color indexed="8"/>
        <rFont val="Arial"/>
        <family val="2"/>
        <charset val="238"/>
      </rPr>
      <t>ortovostrelecký klub  MAGIC SHOT ČUNOVO, Zmluva 36/2026-</t>
    </r>
    <r>
      <rPr>
        <sz val="8"/>
        <color indexed="8"/>
        <rFont val="Arial"/>
        <family val="2"/>
        <charset val="238"/>
      </rPr>
      <t xml:space="preserve">Zákon o športe číslo 440/2015 Príspevok do klubu, na športovcov do 23 rokov, ktorý splnil podmienky nároku na príspevok finančné prostriedky, náklady refakturované </t>
    </r>
  </si>
  <si>
    <t>1DF250541</t>
  </si>
  <si>
    <t>20250003</t>
  </si>
  <si>
    <t>11.3.2026</t>
  </si>
  <si>
    <t xml:space="preserve"> Národná liga mládeže Vištuk vzduchové zbrane 11.1.2025 - štartovné 2 športovci</t>
  </si>
  <si>
    <t>ŠSK Magic shot Čunovo</t>
  </si>
  <si>
    <t xml:space="preserve"> Národná liga mládeže Vištuk vzduchové zbrane 11.1.2025 - cestovné súkromné motorové vozidlo ŠPZ BL 560XJ najazdených 166km</t>
  </si>
  <si>
    <t>12.1.2025</t>
  </si>
  <si>
    <t xml:space="preserve"> Národná liga mládeže Vištuk vzduchové zbrane 12.1.2025 - štartovné 2 športovci</t>
  </si>
  <si>
    <t xml:space="preserve"> Národná liga mládeže Vištuk vzduchové zbrane 12.1.2025 - cestovné súkromné motorové vozidlo ŠPZ BL 560XJ najazdených 166km</t>
  </si>
  <si>
    <t>15.1.2025</t>
  </si>
  <si>
    <t>Bratislavská OPEN Liga 15.1.2025, štartovné 2 športovci  a prenájom streleckého stanoišťa na tréningovú činnosť mládeže do 23 rokov</t>
  </si>
  <si>
    <t>19.1.2025</t>
  </si>
  <si>
    <t>Extraliga a liga talentovanej mládeže Martin vzduchové zbrane 17.-19.1.2025- štartovné 4 športovci</t>
  </si>
  <si>
    <t>Extraliga a liga talentovanej mládeže Martin vzduchové zbrane 17.-19.1.2025- ubytovanie 3 osoby noc</t>
  </si>
  <si>
    <t>22.1.2025</t>
  </si>
  <si>
    <t>Extraliga a liga talentovanej mládeže Martin vzduchové zbrane 17.-19.1.2025- cestovné súkromné motorové vozidlo BT233HE najazdených 560km</t>
  </si>
  <si>
    <t>Extraliga a liga talentovanej mládeže Martin vzduchové zbrane 17.-19.1.2025- stravné 4 osoby 3 dni</t>
  </si>
  <si>
    <t>29.1.2025</t>
  </si>
  <si>
    <t>Bratislavská OPEN Liga 28.2.2024, štartovné 1 športovec 29.1.2025</t>
  </si>
  <si>
    <t>1.2.2025</t>
  </si>
  <si>
    <t xml:space="preserve">1.slovenská liga Šaľa vzduchové zbrane 1.2.2025 - štartovné 5 športovcov </t>
  </si>
  <si>
    <t>2.2.2025</t>
  </si>
  <si>
    <t xml:space="preserve">1 slovenská liga Šaľa vzduchové zbrane 1.2.2025 - štartovné 5 športovcov </t>
  </si>
  <si>
    <t>1 slovenská liga Šaľa vzduchové zbrane 1.2.2025 - cestovné súkromné mortorové vozidlo ŠPZ BL560XJ najazdených 234km</t>
  </si>
  <si>
    <t>5.2.2025</t>
  </si>
  <si>
    <t>1 slovenská liga Šaľa vzduchové zbrane 2.2.2025 - cestovné súkromné mortorové vozidlo ŠPZ BL560XJ najazdených 234km</t>
  </si>
  <si>
    <t>12.2.2025</t>
  </si>
  <si>
    <t>štartovné Open liga 12.2.2025 a prenájom streleckého stanovišťa február25 na tréningovú činnosť mládeže do 23 rokov</t>
  </si>
  <si>
    <t>štartovné Open liga 19.2.2025 a prenájom streleckého stanovišťa február25 na tréningovú činnosť mládeže do 23 rokov</t>
  </si>
  <si>
    <t>23.2.2025</t>
  </si>
  <si>
    <t>1 slovenská liga, SAV 23.2.2025, štartovné 4 športovci</t>
  </si>
  <si>
    <t>Majstrovstva Bratislavského kraja SAV vzduchové zbrane  8.3.2025, štartovné 3 športovci</t>
  </si>
  <si>
    <t>9.3.2025</t>
  </si>
  <si>
    <t>1.Slovenská liga SAV vzduchové zbrane  9.3.2025, štartovné 3 športovci</t>
  </si>
  <si>
    <t>služby - náplň CO bomby na zabezpečenie tréningovej činnosti mládeže</t>
  </si>
  <si>
    <t>Národná liga mládeže vzduchové zbrane  15.-16.3.2025, štartovné 3 športovci po 2 štarty</t>
  </si>
  <si>
    <t>Národná liga mládeže vzduchové zbrane  15.-16.3.2025, ubytovanie 4 osoby 1 noc</t>
  </si>
  <si>
    <t>29.3.2025</t>
  </si>
  <si>
    <t>Národná liga mládeže Svätý Peter 29.-30.3.2025- štartovné 1 x športovec</t>
  </si>
  <si>
    <t>Materiálovo technické zabezpečenie - Strelivo diabolky RWS basic 50 ks pre sportovcov na zabezpečenie tréningovej činnosti mládeže do 23 rokov</t>
  </si>
  <si>
    <t>5.4.2025</t>
  </si>
  <si>
    <t xml:space="preserve"> Vištuk 1.strelecká liga vzduchové zbrane 5.4.2025- štartovné 6 športovci</t>
  </si>
  <si>
    <t>1 strelecká  liga Vištuk vzduchové zbrane 5.4.2025 - cestovné súkromné mortorové vozidlo ŠPZ BL560XJ najazdených 234km</t>
  </si>
  <si>
    <t>Majstrovstvá SR mládeže Holíč 12.-13.4.2025 -  štartovné 3 športovci</t>
  </si>
  <si>
    <t>Extraliga a liga talentovanje mládeže Veľký Krtíš guľové zbrane 27.4.2025 - štartovné 3 športovci po 2 štarty</t>
  </si>
  <si>
    <t xml:space="preserve"> Extraliga a liga talentovanje mládeže Košice guľové zbrane 30.4.2025 - cestovné súkromné motorové vozidlo ŠPZ BL 560XJ najazdených 536km</t>
  </si>
  <si>
    <t>6.5.2025</t>
  </si>
  <si>
    <t>Školská strelecká liga letná časť 1.kolo vzduchové zbrane  17.6.2025 - štartovne 8 športovci</t>
  </si>
  <si>
    <t>15.6.2025</t>
  </si>
  <si>
    <t>Šaľa majstrovstva kraja guľové zbrane vzduchové zbrane 1.2.2025 - štartovné 1 športovec</t>
  </si>
  <si>
    <t>Školská strelecká liga Letná časť 2.kolo vzduchové zbrane  17.6.2025 - štartovne 4 športovci</t>
  </si>
  <si>
    <t>21.6.2025</t>
  </si>
  <si>
    <t>Extraliga a liga talentovanje mládeže Košice guľové zbrane 21.6.2025 - štartovné, 3 športovci po 2 štarty</t>
  </si>
  <si>
    <t xml:space="preserve"> Extraliga a liga talentovanje mládeže Košice guľové zbrane 21.6.2025 - cestovné súkromné motorové vozidlo ŠPZ BL 560XJ najazdených 994km</t>
  </si>
  <si>
    <t>Materiálovo technické zabezpečenie -spotrebný strelecký materiál redukcia 300/200 bar na napĺňanie bomb streleckých</t>
  </si>
  <si>
    <t>regenerácia - 10 vstupov Júl25</t>
  </si>
  <si>
    <t>regenerácia - 10 vstupov September25</t>
  </si>
  <si>
    <t>1.8.2025</t>
  </si>
  <si>
    <t>Majstrovstvá kraja guľové zbrane Holíč 17.8.2025 -  štartovné 1 športovec</t>
  </si>
  <si>
    <t>Majstrovstvá kraja guľové zbrane Holíč 17.8.2025  - cestovné súkromné motorové vozidlo ŠPZ BL 560XJ najazdených 223km</t>
  </si>
  <si>
    <t>24.8.2025</t>
  </si>
  <si>
    <t>Majstrovstva Bratislavského kraja guľové zbrane  24.8.2025 - štartovne 4 športovci</t>
  </si>
  <si>
    <t>31.8.2025</t>
  </si>
  <si>
    <t>Extraliga a liga talentovanje mládeže Veľký Krtíš guľové zbrane 30.-31.8.2025 - štartovné, 3 športovci po 2 štarty, 1 športovec 1štart</t>
  </si>
  <si>
    <t>3.9.2025</t>
  </si>
  <si>
    <t xml:space="preserve"> Extraliga a liga talentovanje mládeže Príbelce guľové zbrane 29.-31.8.2025 - cestovné súkromné motorové vozidlo ŠPZ BL 560XJ najazdených 632km</t>
  </si>
  <si>
    <t>Extraliga a liga talentovanje mládeže Veľký Krtíš guľové zbrane 30.-31.8.2025 - ubytovanie 4 osoby noc</t>
  </si>
  <si>
    <t xml:space="preserve"> prenájom streleckého stanovišťa 3.9.2025 1 športovec na tréningovú činnosť mládeže do 23 rokov</t>
  </si>
  <si>
    <t>Školská bratislavská liga jesenná časť I.kolo vzduchové zbrane  18.9.2025 - štartovne 3 športovci</t>
  </si>
  <si>
    <t>materiálovo technické zabezpečenie - terče na 50m 125ks a 125ks rýchlopalná pištoľ na zabezpačenie športovej činnosti</t>
  </si>
  <si>
    <t xml:space="preserve"> prenájom streleckého stanovišťa 22.10.2025 1 športovec na tréningovú činnosť mládeže do 23 rokov</t>
  </si>
  <si>
    <t>25.10.2025</t>
  </si>
  <si>
    <t xml:space="preserve">Liga talentovanej mládeže 25. - 26.10.2025 Žiar nad Hronom štartovné 2 športovci dva dni </t>
  </si>
  <si>
    <t>regenerácia - 10 vstupov November25</t>
  </si>
  <si>
    <t xml:space="preserve"> Majstrovstva kraja Vištuk vzduchové zbrane 8.11.2025- štartovné 5 športovci</t>
  </si>
  <si>
    <t>Materiálovo technické zabezpečenie - strelecké oblečenie - strelecké nohavice a kabát pre športovca č. 1</t>
  </si>
  <si>
    <t>Materiálovo technické zabezpečenie - spotrebný strelecký materiál - strelecký kabát 1ks pre športovca č.2</t>
  </si>
  <si>
    <t xml:space="preserve">ICOH Šamorín vzduchové zbrane 15.-16.11.2025 štartovné 2 dni 2 športovec, 1x mix team </t>
  </si>
  <si>
    <t xml:space="preserve"> prenájom streleckého stanovišťa november  2 športovci na tréningovú činnosť mládeže do 23 rokov</t>
  </si>
  <si>
    <t>7.12.2025</t>
  </si>
  <si>
    <t>Šaľa Extraliga a Liga talentovanej mládeže vzduchové zbrane 7-8.12.2025 - štartovné 12 športovcov</t>
  </si>
  <si>
    <t>6.12.2026</t>
  </si>
  <si>
    <t>Šaľa Extraliga a Liga talentovanej mládeže vzduchové zbrane 7.12.2025 - stravné 4 osoby deň</t>
  </si>
  <si>
    <t>Šaľa Extraliga a Liga talentovanej mládeže vzduchové zbrane 7.12.2025- cestovné súkromné motorové vozidlo BT233HE najazdených 240km</t>
  </si>
  <si>
    <t>Šaľa Extraliga a Liga talentovanej mládeže vzduchové zbrane 8.12.2025- cestovné súkromné motorové vozidlo BT233HE najazdených 240km</t>
  </si>
  <si>
    <t>Šaľa Extraliga a Liga talentovanej mládeže vzduchové zbrane 7.12.2025-stravné 4 osoby deň</t>
  </si>
  <si>
    <t xml:space="preserve"> OPEN liga a prenájom streleckého stanovišťa 10.12.2025 2 športovci na tréningovú činnosť mládeže do 23 rokov</t>
  </si>
  <si>
    <t>Národná liga mládeže, Holíč 13.12.2025,  štartovné 3 športovci</t>
  </si>
  <si>
    <t>14.12.2025</t>
  </si>
  <si>
    <t>Národná liga mládeže, Holíč 14.12.2025,  štartovné 2 športovci</t>
  </si>
  <si>
    <t>Národná liga mládeže, Holíč 13.12.2025 vzduchové zbrane - cestovné súkromné motorové vozidlo BT233HE najazdených 240km</t>
  </si>
  <si>
    <t>Národná liga mládeže, Holíč 14.12.2025 vzduchové zbrane - cestovné súkromné motorové vozidlo BT233HE najazdených 240km</t>
  </si>
  <si>
    <t xml:space="preserve"> OPEN liga a prenájom streleckého stanovišťa 17.12.2025 2 športovci na tréningovú činnosť mládeže do 23 rokov</t>
  </si>
  <si>
    <t>19.12.2025</t>
  </si>
  <si>
    <t>Extraliga a liga talentovanej mládeže Košice 19.-21.12.2025 - ubytovanie 2 osoby 2 noci</t>
  </si>
  <si>
    <t>Extraliga a liga talentovanej mládeže Košice 19.-21.12.2025 - ubytovanie 1 osoba 2 noci</t>
  </si>
  <si>
    <t>Extraliga a liga talentovanej mládeže Košice 19.-21.12.2025 - cestovné súkromné motorové vozidlo BT233HE najazdených 920km</t>
  </si>
  <si>
    <t>21.12.2025</t>
  </si>
  <si>
    <t>Extraliga a liga talentovanej mládeže Košice 19.-21.12.2025 - stravné 4 osoby 3 dni čiastočná refundácia z 220eur</t>
  </si>
  <si>
    <t>Extraliga a liga talentovanje mládeže Košice 19.-21.12.2025 - štartovné, 2 športovci po 2 štarty</t>
  </si>
  <si>
    <r>
      <rPr>
        <b/>
        <sz val="8"/>
        <color indexed="8"/>
        <rFont val="Arial"/>
        <family val="2"/>
        <charset val="238"/>
      </rPr>
      <t xml:space="preserve">Športovo strelecké združenie Zmluva 37/2025 </t>
    </r>
    <r>
      <rPr>
        <sz val="8"/>
        <color indexed="8"/>
        <rFont val="Arial"/>
        <family val="2"/>
        <charset val="238"/>
      </rPr>
      <t xml:space="preserve"> - Zákon o športe číslo 440/2015 Príspevok do klubu, na športovcov do 23 rokov, ktorý splnil podmienky nároku na príspevok finančné prostriedky, náklady refakturované </t>
    </r>
  </si>
  <si>
    <t>1DF250292</t>
  </si>
  <si>
    <t>Fa 20250051</t>
  </si>
  <si>
    <t>Materiálovo technické zabezpečenie - strelivo nb 5,6  geco rifle 200ks ,adiabolky 50ks na tréningovú a športovú činnosť pre mládež do 23 rokov pre 9 športovocov čiastočná refundácia z 1210eur</t>
  </si>
  <si>
    <t>Športovo trelecké združenie MAGNUM</t>
  </si>
  <si>
    <t>materiálovo technické zabezpečenie - spotrebný materiál kancelársky, tlačivá / terčíky - tlač</t>
  </si>
  <si>
    <t>19066</t>
  </si>
  <si>
    <t>materiálovo technické zabezpečenie - terče 240ks a zálepky 5ks na tréningový proces mládeže</t>
  </si>
  <si>
    <t>18638</t>
  </si>
  <si>
    <t>Fa - 2025049</t>
  </si>
  <si>
    <t>materiálovo technické zabezpečenie - tlač terčov na súťaž 2x 50ks</t>
  </si>
  <si>
    <t>materiálovo technické zabezpečenie - spotrebný materiál kancelársky, tlačivá pre kliub</t>
  </si>
  <si>
    <t>16/8/25-1</t>
  </si>
  <si>
    <t>Majstrovstva BB kraja a 1.Slovenská liga mládeže Príbelce štartovné 11x</t>
  </si>
  <si>
    <t>18/8/25-2</t>
  </si>
  <si>
    <t>Extraliga 4.kolo a Liga talentovanej mládeže Príbelce štartovné 7x</t>
  </si>
  <si>
    <t>13/07/25</t>
  </si>
  <si>
    <t>Krajská strelecká liga a 1slovenská liga Zvolenská Slatina štartovné 7x</t>
  </si>
  <si>
    <t>0058</t>
  </si>
  <si>
    <t>tlačoviny - nálepky klubu pre športovcov 100ks</t>
  </si>
  <si>
    <t>2025/4/1-51</t>
  </si>
  <si>
    <t xml:space="preserve">Okresná liga IPSC Spišská Nová Ves 2.kolo  štartovné 2x </t>
  </si>
  <si>
    <t>p25050405</t>
  </si>
  <si>
    <t xml:space="preserve">2.kolo Extraligy a Ligy talentovanej mládeže Košice 24.5.2025 guľové zbrane štartovné 9 športovocv 11 štartov </t>
  </si>
  <si>
    <t>1.Slovenská liga a cena oslobodenia, Krajská slovenská liga BB kraja 18.5.2025, štartovné 6x</t>
  </si>
  <si>
    <t>11/4/25-1</t>
  </si>
  <si>
    <t xml:space="preserve">1.kolo Extraligy a Ligy talentovanej mládeže Príbelce 26.4.2025 guľové zbrane štartovné 9 športovocv 11 štartov </t>
  </si>
  <si>
    <t>2025/11</t>
  </si>
  <si>
    <t xml:space="preserve">Cena riaditeľky ZŠ škoslý šport okresné kolo 8.4.2025 vzduchové zbrane, štartovné 4x </t>
  </si>
  <si>
    <t>2025/41</t>
  </si>
  <si>
    <t xml:space="preserve">Národná liga mládeže Brezno 15.3.2025 vzduchové zbrane, štartovné 1x </t>
  </si>
  <si>
    <t>2025/13</t>
  </si>
  <si>
    <t>prenájom telocvične pre tréningovú činnosť mládeže do 23 rokov za obdobie 09.01.- 30.3.2025, 1x týždenne po 2 hod.,spolu 12x/20eur/deň</t>
  </si>
  <si>
    <t xml:space="preserve">Cena mieru a okresné kolo zalamovacej pušky ZŠ Zvolenská Slatina 28.2.2025, štartovné 4x </t>
  </si>
  <si>
    <t>012/25</t>
  </si>
  <si>
    <t>materiálovo technické zabezpečenie - terče 8 x 5,5 - Slávia pre tréningovú činnosť mládeže do 23 rokov</t>
  </si>
  <si>
    <t>materiálovo technické zabezpečenie - spotreba súčiastky - oprava vzduchovkových stavov pre tréningovú činnosť mládeže</t>
  </si>
  <si>
    <t>materiálovo technické zabezpečenie - spotreba baterie 3ks do ovladačov vzduchovkových stavov pre tréningovú činnosť mládeže</t>
  </si>
  <si>
    <t>materiálovo technické zabezpečenie - spotreba bateria 1ks a káble do ovladačov vzduchovkových stavov</t>
  </si>
  <si>
    <t>000643/000028</t>
  </si>
  <si>
    <t>materiálovo technické zabezpečenie - karimatky - matrac - podložka pod strelcov pre zabezpečenie tréningovej činnosti mládeže</t>
  </si>
  <si>
    <t>000993/000005</t>
  </si>
  <si>
    <t>materiálovo technické zabezpečenie - spotreba baterie, káble, rýchlospojky do ovladačov vzduchovkových stavov na zabezpečenie trénongovej činnosti</t>
  </si>
  <si>
    <t xml:space="preserve">3.kolo Extraligy a Ligy talentovanej mládeže Košice 21.6.2025 guľové zbrane štartovné 6 športovocv  9 štartov </t>
  </si>
  <si>
    <r>
      <rPr>
        <b/>
        <sz val="8"/>
        <color indexed="8"/>
        <rFont val="Arial"/>
        <family val="2"/>
        <charset val="238"/>
      </rPr>
      <t xml:space="preserve">Športovo strelecký klub Palárikovo, Zmluva 43/2025 </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</si>
  <si>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1DF250397</t>
  </si>
  <si>
    <t>25/01</t>
  </si>
  <si>
    <t>18.8.2025</t>
  </si>
  <si>
    <t>Materiálovo technické zabezpečenie -strlecké oblečenie pre športovcov 10ks biele tričko polo, 10ks čierné tričko polo, 4ks tričko biele, 4ks tričko čierne pre tréningovú a streleckú činnosť mládeže do 23 rokov</t>
  </si>
  <si>
    <t>50162527</t>
  </si>
  <si>
    <t>Športovo - strelecký klub Palárikovo</t>
  </si>
  <si>
    <t>1.Slovenská liga vzduchové zbrane štartovné 18.-19.102025 Šaľa 8 športovci a 16 štartov</t>
  </si>
  <si>
    <t>IC OH Šamorín 29.ročník  14.-16.11.2025 -  6 športovcov a 12 štartov</t>
  </si>
  <si>
    <t>Majstrovstva SR vzduchové zbrane Košice 22.3.2025. štartovné 3 športovci a 3 štarty</t>
  </si>
  <si>
    <t>1 slovenská liga vzduchové zbrane Vištuk 8.-9.10.2025 - štartovné 7 športovcov</t>
  </si>
  <si>
    <t>1 slovenská liga vzduchové zbrane Bratislava SAV 9.3.2025 - štartovné 1 športovec</t>
  </si>
  <si>
    <t>Liga talentovanej mládeže a 1 .slovenská liga vzduchové zbrane Žiar nad Hronom 25.-26.10.2025 - 5 štartov</t>
  </si>
  <si>
    <t>1DF250459</t>
  </si>
  <si>
    <t>25/02</t>
  </si>
  <si>
    <t>30.11.2025</t>
  </si>
  <si>
    <t>materiálovo technické zabezpečenie - strelecké nohavice Gehmann Club a strelecké nohavice  pre 2 športovcov č. 1-č.2, 1ksstrelecký kábat Simetra a strelecké nohavice Sauer Standard a strelecká rukavica pre športovca č. 3 pre trénigový a súťažný proces mládeže do 23 rokov</t>
  </si>
  <si>
    <t>Materiálovo techické zabezpečenie - strelivo diabolo JSB Natch.177 20kravičiek, diabolo HN Sport.177 20krabičiek, diabolo Qiang Yuan Olympic 5 krabičiek na tréningový proces a súťaže pre mládeže do 23 rokov na vzduchovovú sezónu Novembe25r-Marec26 čaistočná refundácia z 502,85eur</t>
  </si>
  <si>
    <r>
      <rPr>
        <b/>
        <sz val="8"/>
        <color indexed="8"/>
        <rFont val="Arial"/>
        <family val="2"/>
        <charset val="238"/>
      </rPr>
      <t xml:space="preserve">Športovo strelecký klub PARDINI Zmluva 44/2025 </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</si>
  <si>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1DF250512</t>
  </si>
  <si>
    <t>20250001</t>
  </si>
  <si>
    <t xml:space="preserve">Extraliga zo vzduchových Bratislava, 15.1.2025, 1 športovec, 1 doprovod - štartovné 1 športovec deň, stravné 1 osoba, cestovné  súkromné motorové vozidlo ŠPZ SL490CA najazdených 160km
</t>
  </si>
  <si>
    <t>PARDINI SLOVAKIA strelecký klub</t>
  </si>
  <si>
    <t>25.1.2025</t>
  </si>
  <si>
    <t xml:space="preserve">Majstrovstva kraja Košice zo vzduchových zbraní Košice 25.1.2025, 1 športovec, 1 doprovod - štartovné 1 športovec 1 štart, stravné 1 osoba deň, cestovné  súkromné motorové vozidlo ŠPZ SL490CA najazdených 160km
</t>
  </si>
  <si>
    <t>Materiálovo technické zabezpečenie individuálneho tréningového procesu pre mládež  - oprava pumpy na plnenie vzduchových kartuší do vzduchových zbraní pre tréning a súťaže jednolivcov čiastočná refundácia z 109eur</t>
  </si>
  <si>
    <t>20.12.2025</t>
  </si>
  <si>
    <t xml:space="preserve">Extraliga zo vzduchových Košice 20.12.2025,doprava súkromným autom, 1 športovec, 1 doprovod, Štartovné 1 športovec , cestovné a stravné 1 osoba, Celkové náklady  87,25 €
</t>
  </si>
  <si>
    <r>
      <rPr>
        <b/>
        <sz val="8"/>
        <color indexed="8"/>
        <rFont val="Arial"/>
        <family val="2"/>
        <charset val="238"/>
      </rPr>
      <t xml:space="preserve">Športovo strelecký klub POBYS Zmluva 45/2025 </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</si>
  <si>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1DF250493</t>
  </si>
  <si>
    <t>20.2.2026</t>
  </si>
  <si>
    <t>Národná liga mládeže, vzduchová puška, Vištuk-11.-12.1.2025; AUV-620km-BT-737DJ; vedúci,šofér, 2strelci-4štartyxštartovné po 5,-€</t>
  </si>
  <si>
    <t>51752344</t>
  </si>
  <si>
    <t>Športovo strelecký klub POBYS</t>
  </si>
  <si>
    <t>Národná liga mládeže, vzduchová puška, Holíč-25.-26.1.2025; AUV-584km-BT-737DJ; vedúci, šofér, 1strelec-2štartxštartovné 10,-€</t>
  </si>
  <si>
    <t>Národná liga mládeže, vzduchová puška, Holíč-1.-2.2.2025; AUV-584km-TN 088 GH; vedúci, šofér, 2streleci-4štarty-štartovné 20,-€</t>
  </si>
  <si>
    <t>Majstrovstvá kraja Žilina mládež+Kvalifikačný pretek, vzduchová puška, Hôrky 22.-23.2.2025; AUV-164km-TN 088 GH; vedúci,šofér,  2strelci-4štarty-štartovné 20,-€</t>
  </si>
  <si>
    <t>Majstrovstvá kraja Banska Bystrica mládež+Kvalifikačný pretek, vzduchová puška, Zvolenská Slatina 1.-2.3.2025; AUV-592km-BT-737DJ; vedúci, šofér, 2strelci-4štarty-štartovné 32,-€</t>
  </si>
  <si>
    <t>Majstrovstvá kraja Nitra-mládeže, vzduchová puška, Šaľa-8.-9.3.2025; AUV-620km-BT-737DJ; vedúci,šofér;  2strelci-4štarty-štartovné 20,-€</t>
  </si>
  <si>
    <r>
      <t>Materiálovo technické zabezpečenie - spotreba k</t>
    </r>
    <r>
      <rPr>
        <sz val="8"/>
        <color indexed="8"/>
        <rFont val="Arial"/>
        <family val="2"/>
        <charset val="238"/>
      </rPr>
      <t>úpno-predajná zmluva, toner Premium 106R01379/X33100</t>
    </r>
  </si>
  <si>
    <t>Materiálovo technické zabezpečenie - minerálna voda, pitný režim</t>
  </si>
  <si>
    <t>Materiálovo technické zabezpečenie- terče VzPu</t>
  </si>
  <si>
    <t>Materiálovo technické zabezpečenie - spotreba strelecká rukavica 1ks</t>
  </si>
  <si>
    <t>služby - oprava streleckého kabáta</t>
  </si>
  <si>
    <t>majstrovstvá kraja-Trnava, malokalibrová puška, Holíč-16.8.2025; AUV-2684km-TN 088 GH; vedúci-Škultéty,šofér-Janošcová;  2streleci-Janošcová,Šalamúnová; 2strelci-2štarty-štartovné 20,-€</t>
  </si>
  <si>
    <t>1. Slovenská liga, memoriál Fr. Bujku, malokalibrová puška, Kajal, 12.7.2025 AUV-330km-TN 088 GH; vedúci,šofér;  2strelci; 2strelci-2štarty-štartovné 16,-€</t>
  </si>
  <si>
    <t>Memoriál J. Pavlu, malokalibrová puška, Turany,  AUV-194km-PU 556 BX; vedúci-Škultéty,šofér-Šalamún;  1strelec-,Šalamúnová; 1strelec-1štart-štartovné 7,-€</t>
  </si>
  <si>
    <t>Majstrovstvá kraja Trenčín , malokalibrová puška, Domaniža 23.8.2025; AUV-56km-TN 088 GH; vedúci,šofér,  3strelci;  3streleci-3štarty-štartovné 24,-€</t>
  </si>
  <si>
    <t>Majstrovstvá Slovenska, malkalibrová puška, Príbelce, 14.9.2025, AUV-476km- ;vedúci,šofér, 1stelec-1štart-štartovné 10€, strava 15€</t>
  </si>
  <si>
    <t>nákup - oprava puzdra na zbraň</t>
  </si>
  <si>
    <t>nákup - strel. rukavica + šilt</t>
  </si>
  <si>
    <t>nákup - stopky pre strelcov</t>
  </si>
  <si>
    <t>nákup - terč pre vzduchovú pušku na 10m, 2 kotúče, číslo faktúrý: 2250102</t>
  </si>
  <si>
    <t>materiálovo technické zabezpečenie - spotreba strelivo, RWS .22 Club, 2,6g 65krabičiek na tréningový proces mládeže čiastočná refundácia z 361,37eur</t>
  </si>
  <si>
    <t xml:space="preserve">materiálovo technické materiál - spotrebný materiál tunel mušky, naklápací </t>
  </si>
  <si>
    <r>
      <rPr>
        <b/>
        <sz val="8"/>
        <color indexed="8"/>
        <rFont val="Arial"/>
        <family val="2"/>
        <charset val="238"/>
      </rPr>
      <t>Športovo strelecký klub-Strelecká akadémia, Nové Mesto nad Váhom, Zmluva 50/2025-</t>
    </r>
    <r>
      <rPr>
        <sz val="8"/>
        <color indexed="8"/>
        <rFont val="Arial"/>
        <family val="2"/>
        <charset val="238"/>
      </rPr>
      <t>Zákon o športe číslo 440/2015 Príspevok do klubu, na športovcov do 23 rokov, ktorý splnil podmienky nároku na príspevok finančné prostriedky poslané na klub</t>
    </r>
    <r>
      <rPr>
        <b/>
        <sz val="8"/>
        <color indexed="8"/>
        <rFont val="Arial"/>
        <family val="2"/>
        <charset val="238"/>
      </rPr>
      <t xml:space="preserve"> </t>
    </r>
    <r>
      <rPr>
        <sz val="8"/>
        <color indexed="8"/>
        <rFont val="Arial"/>
        <family val="2"/>
        <charset val="238"/>
      </rPr>
      <t xml:space="preserve"> náklad preklopený z účtovníctva klubu , bankový prevod Avizom  52/2025/05/11/O-S-E,  bankový prevod Avizom  52/2025/08/11/O-S-E </t>
    </r>
  </si>
  <si>
    <t>79/2025</t>
  </si>
  <si>
    <t>17.9.2025</t>
  </si>
  <si>
    <t>13.8.2026</t>
  </si>
  <si>
    <t>Ing.Pavol Koniarok</t>
  </si>
  <si>
    <t>97/2025</t>
  </si>
  <si>
    <t>3.11.2025</t>
  </si>
  <si>
    <t>Materiálno technické zabezpečenie - Strelivo 22LR (41 bal. RWS Special Match) na tréningové prípravu mládeže</t>
  </si>
  <si>
    <t>PARDINI Slovakia s.r.o.</t>
  </si>
  <si>
    <t>99/2025</t>
  </si>
  <si>
    <t>Materialno technické zabezpečenie - vzduchovkové strelivo 10ks krabičiek</t>
  </si>
  <si>
    <t>103/2025</t>
  </si>
  <si>
    <t>43/2025</t>
  </si>
  <si>
    <t>15.112025</t>
  </si>
  <si>
    <t>Štartovné - Hopes Šamorím 15.11.2025,1 štart</t>
  </si>
  <si>
    <t>SSZ</t>
  </si>
  <si>
    <t>105/2025</t>
  </si>
  <si>
    <t>Materialno technické zabezpečenie - vzduchovkové strelivo 7ks krabičiek</t>
  </si>
  <si>
    <t>107-108/2025</t>
  </si>
  <si>
    <t>529/2025, 543/2025</t>
  </si>
  <si>
    <t>Národná liga mládeže Holíč, 3 športovci, 1 doprovod.  Termín: 13.12.2025 - štartovné 2 športovci</t>
  </si>
  <si>
    <t>Športovo strelecký klub BETA 77</t>
  </si>
  <si>
    <t>109-110/2025</t>
  </si>
  <si>
    <t>35, 13/2025</t>
  </si>
  <si>
    <t>Extraliga aliga talentovanej mládeže Šaľa 3 športovci, 1 doprovod.  Termín: 7.12.2025 - štartovné 3 športovci</t>
  </si>
  <si>
    <t>Športovo strelecký klub Šaľa o.z.</t>
  </si>
  <si>
    <t>111/2025</t>
  </si>
  <si>
    <t>518/2025</t>
  </si>
  <si>
    <t>Národná liga mládeže Holíč, 3 športovci, 1 doprovod.  Termín: 13.12.2025 - štartovné 3 športovci</t>
  </si>
  <si>
    <t>112/2025</t>
  </si>
  <si>
    <t>536/2025</t>
  </si>
  <si>
    <t>Národná liga mládeže Holíč, 3 športovci, 1 doprovod.  Termín: 14.12.2025 - štartovné 3 športovci</t>
  </si>
  <si>
    <t>104/2025</t>
  </si>
  <si>
    <t>41/2025</t>
  </si>
  <si>
    <t>15.11.2025</t>
  </si>
  <si>
    <t>Štartovné - Hopes Šamorím  15.11.2025, 1 štart</t>
  </si>
  <si>
    <t>SSZ, Wolkrova 4, Bratislava</t>
  </si>
  <si>
    <r>
      <rPr>
        <b/>
        <sz val="8"/>
        <color indexed="8"/>
        <rFont val="Arial"/>
        <family val="2"/>
        <charset val="238"/>
      </rPr>
      <t>Športovo strelecký klub SAV Bratislava, Zmluva 51/2025-</t>
    </r>
    <r>
      <rPr>
        <sz val="8"/>
        <color indexed="8"/>
        <rFont val="Arial"/>
        <family val="2"/>
        <charset val="238"/>
      </rPr>
      <t xml:space="preserve">Zákon o športe číslo 440/2015 Príspevok do klubu, na športovcov do 23 rokov, ktorý splnil podmienky nároku na príspevok finančné prostriedky poslané na klub  náklad preklopený z účtovníctva klubu, bankový prevod Avízo 52/2025/05//O-S-E , bankový prevod Avízo 52/2025/08/01/O-S-E </t>
    </r>
  </si>
  <si>
    <t>P23 20250101</t>
  </si>
  <si>
    <t>11.01.2025</t>
  </si>
  <si>
    <t>Národná liga mládeže Vištuk 11.-12.1.2025, 6 x športovci, 1 tréner - doprava súkromným autom ŠPZ BL351KE najazdených 160km</t>
  </si>
  <si>
    <t>Peter Buberník tréner</t>
  </si>
  <si>
    <t>Národná liga mládeže Vištuk 11.-12.1.2025, 6 x športovci, 1 tréner - štartovné 6 športovcov, stravné 7 osôb</t>
  </si>
  <si>
    <t>P23 20250102</t>
  </si>
  <si>
    <t>17.01.2025</t>
  </si>
  <si>
    <t>Liga talentovanej mládeže  a Extraliga vzduchové zbrane Martin -18.-19.1.2025, 3 športovci a tréner - doprava súkromným autom ŠPZ BL 351 KE najazdených 550km</t>
  </si>
  <si>
    <t>18.1.2025-1</t>
  </si>
  <si>
    <t>Liga talentovanej mládeže  a Extraliga vzduchové zbrane Martin -18.-19.1.2025, 3 športovca a tréner -  štartovné 5x15 Eur</t>
  </si>
  <si>
    <t>ŠSKmMt</t>
  </si>
  <si>
    <t>18.01.2025</t>
  </si>
  <si>
    <t>Liga talentovanej mládeže  a Extraliga vzduchové zbrane Martin -18.-19.1.2025, 3 športovci a tréner - ubytovanie 2 noci 4 osoby</t>
  </si>
  <si>
    <t>Jana Debnárová ESO</t>
  </si>
  <si>
    <t>P23 20250301</t>
  </si>
  <si>
    <t>25.03.2023</t>
  </si>
  <si>
    <t>Svatý Peter 19.3.2025, športovec a tréner - doprava súkromným autom BL351KE najazdených 301km,  štartovné 1x 5,00 EUR 1x športovec, 1 tréner</t>
  </si>
  <si>
    <t>P23 20250401</t>
  </si>
  <si>
    <t>HOPES Plzeň 08.-11.052025, 2 športovci a tréner - doprava súkromným autom ŠPZ BL 351KE najazdených 460km, stravné 3 osoby 3 dni</t>
  </si>
  <si>
    <t>P23 20250402</t>
  </si>
  <si>
    <t>Extraliga a liga talentovsnej mládeže Príbelce 25.-27.4.2025 malorážne zbrane, 3 športovci a tréner - doprava súkromným autom ŠPZ BL 351KE najazdených 460km, stravné 4 osoby 2 dni</t>
  </si>
  <si>
    <t>P23 20250403</t>
  </si>
  <si>
    <t>164-165</t>
  </si>
  <si>
    <t>Extraliga a liga talentovsnej mládeže Príbelce 25.-27.4.2025 malorážne zbrane, 3 športovci a tréner - ubytovanie 4 osoby 2 noci</t>
  </si>
  <si>
    <t>ATLAS, spol. s r.o.</t>
  </si>
  <si>
    <t>P23 20250501</t>
  </si>
  <si>
    <t>08.-11.05.2025</t>
  </si>
  <si>
    <t>HOPES Plzeň 08.-11.052025, 2 športovci a tréner - doprava súkromným autom, , štartovné 2 športovci po 2 štarty</t>
  </si>
  <si>
    <t>SSKMP Plzeň</t>
  </si>
  <si>
    <t>8.5.2026</t>
  </si>
  <si>
    <t>HOPES Plzeň 08.-11.052025, 2 športovci a tréner - ubytovanie 2 noci 3 osoby</t>
  </si>
  <si>
    <t>Hotel LIONS PLZEŇ</t>
  </si>
  <si>
    <t>FD 23520001</t>
  </si>
  <si>
    <t>Materiálovo technické zabezpečenie - spotreba strelecký kabát 1x, strelecké toánky 1x, termoprádlo 1x na zabezpečenie tréningovej s šúťažnej činnosti mládeže</t>
  </si>
  <si>
    <t>Euroshooting.eu</t>
  </si>
  <si>
    <t>Materiálovo technické zabezpečenie - spotreba  nástavce 4x, bežec 4xna zabezpečenie tréningovej s šúťažnej činnosti mládeže</t>
  </si>
  <si>
    <t>FD 23520003</t>
  </si>
  <si>
    <t>Materiálovo technické zabezpečenie - spotreba diabolky RWS Basic 100krabičiek na zabezpečenie tréningovej s šúťažnej činnosti mládeže</t>
  </si>
  <si>
    <t>PARDINI SK s.r.o.</t>
  </si>
  <si>
    <t>FD 23520004</t>
  </si>
  <si>
    <t>Materiálovo technické zabezpečenie - spotreba náboje 5,6 GECO Rifle 160krabičiek na zabezpečenie tréningovej s šúťažnej činnosti mládeže</t>
  </si>
  <si>
    <t>P23 20250802</t>
  </si>
  <si>
    <t>28.08.2025</t>
  </si>
  <si>
    <t>Extraliga a liga talentovanej mládeže Príbelce 29.-30.08.2025, 2 športovci, téner, doprovod - doprava súkromným autom ŠPZ BL 351 KE najazdených 550km</t>
  </si>
  <si>
    <t>Extraliga a Liga mládeže  Príbelce 29.-30.08.2025, 2 športovci, téner, doprovod - štartovné 25 Eur,  stravné 4 osoby 2 dni</t>
  </si>
  <si>
    <t>ŠSK VeĽký Krtíš</t>
  </si>
  <si>
    <t>Extraliga a Liga mládeže  Príbelce 29.-30.08.2025, 2 športovci, téner, doprovod - ubytovanie 4 osoby 1 noc</t>
  </si>
  <si>
    <t>FD 23520006</t>
  </si>
  <si>
    <t xml:space="preserve">Materiálovo technické zabezpečenie - strelecké topánky  puškárske 2x, strelecká rukavica puškárska 3x </t>
  </si>
  <si>
    <t>FD 23520008</t>
  </si>
  <si>
    <t>Trénerské služby mládeže do 23 rokov za obdobie Feb.-Jún2026, 298eur/mesiac čiastočná refundácia z 1490eur</t>
  </si>
  <si>
    <t>Strelnica Patrónka s.r.o.</t>
  </si>
  <si>
    <t>Trénerské služby mládeže do 23 rokov za obdobie Feb.-Jún2026, 298eur/mesiac doplatok do 1490eur</t>
  </si>
  <si>
    <t>P23 20251001</t>
  </si>
  <si>
    <t>Slovenská liga vzduchovka Šaľa 18.10.2025 1 športovec a tréner - štartovné 1 osoba, stravné 2 osoby</t>
  </si>
  <si>
    <t>ŠSK Šaľa</t>
  </si>
  <si>
    <t>Slovenská liga vzduchovka Šaľa 18.10.2025 športovec a tréner - doprava súkromným autom   ŠPZ BL 351KE najazdených 184km</t>
  </si>
  <si>
    <t>P23 20251002</t>
  </si>
  <si>
    <t>Liga talentovanej mládeže Žiar nad Hronom 25.10.2025,4 športovci a tréner -  štartovné 4x10,- Eur, stravné 5 osôb deň čiastočná refundácia z 84eur</t>
  </si>
  <si>
    <t>P23 20241101</t>
  </si>
  <si>
    <t>8.9.11.2025</t>
  </si>
  <si>
    <t xml:space="preserve">Národná liga mládeže Vištuk 8.-9.11.2025, doprava súkromnými motorovými vozidlami ŠPZ BL351KE 2 dni najazdených 160km, ŠPZ BL556IP najazdených 80km </t>
  </si>
  <si>
    <t>Národná liga mládeže Vištuk 8.-9.11.2025 6x športovci, 1 tréner, 1x doprovod - štartovné 80,- Eur, stravné 7 osôb</t>
  </si>
  <si>
    <t>ŠSK Vištuk</t>
  </si>
  <si>
    <t>P23 20251201</t>
  </si>
  <si>
    <t>06.12.2025</t>
  </si>
  <si>
    <t>Extraliga a Liga  talentovanej mládeže Šaľa vzduchové zbrane 06.-07.12.2025 - štartovné 10 športovcov, 2 tréner, stravné 4 osoby 2 dni a 5 osôb deň</t>
  </si>
  <si>
    <t>Extraliga a Liga  talentovanej mládeže Šaľa vzduchové zbrane 06.-07.12.2025 - cestovné súkromné motorové vozidla ŠPZ BL 351KE 2 dni najazdených 380km, súkromné motorové vozidlo BL556IP najazdených 190km</t>
  </si>
  <si>
    <t>FD 23520009</t>
  </si>
  <si>
    <t xml:space="preserve">materiálovo technické zabezpečenie - spotreba - Puška mal. Walther KK 200 </t>
  </si>
  <si>
    <t>Pavel Jánoš</t>
  </si>
  <si>
    <t>FD 23520010</t>
  </si>
  <si>
    <t>Trénerské služby mládeže do 23 rokov za obdobie Júl.-November2026, 298eur/mesiac</t>
  </si>
  <si>
    <r>
      <rPr>
        <b/>
        <sz val="8"/>
        <color indexed="8"/>
        <rFont val="Arial"/>
        <family val="2"/>
        <charset val="238"/>
      </rPr>
      <t xml:space="preserve"> Strelecký klub Hôrky, Zmluva 52/2025 </t>
    </r>
    <r>
      <rPr>
        <sz val="8"/>
        <color indexed="8"/>
        <rFont val="Arial"/>
        <family val="2"/>
        <charset val="238"/>
      </rPr>
      <t xml:space="preserve"> -Zákon o športe číslo 440/2015 ákon o športe číslo 440/2015 Príspevok do klubu, na športovcov do 23 rokov, ktorý splnil podmienky nároku na príspevok finančné prostriedky, náklady refakturované </t>
    </r>
  </si>
  <si>
    <t>1DF250320</t>
  </si>
  <si>
    <t>01/2025</t>
  </si>
  <si>
    <t>9.10.2025</t>
  </si>
  <si>
    <t>materiálovo technické zabezpečenie - spotrebný strelecký materiál: strelecká rukavica Trigger 3ks x 33,40€ = 103,21 , nádstavce Block Club 1ks = 89,67€, traky KT ľavé 1 ks x 37,18€ = 37,19; spúšť Ahg 3 ks x 66€ = 198,01€ na zabezpečenie tréningového procesu mládeže do 23 rokov</t>
  </si>
  <si>
    <t>Strelecký klub Hôrky</t>
  </si>
  <si>
    <t>materiálovo technické zabezpečenie- strelecký spotrebný materiál držiak jazička spúšte 4ks x 32,41€ = 129,64€, iris duplex 1ks x 85,3 = 85,30€, Safety lock RB 10ks x 1,23€ = 12,30€, šilt Ahg De Luxu 1 ks x 34,40€ = 34,40€, Lepky na licnicu 2ks x 7,38€ = 14,76€ na zabezpečenie tréningovej činnosti mládeže do 23 rokov</t>
  </si>
  <si>
    <t>materiálovo technické zabezpečenie_ strelecký spotrebný materiál  strelecké topánky Sauer  1pár = 275,61€ pre športovca č. 1,  tunel Score 2ks x 94,40 = 199,80€ na zabezpečenie tréningovej a súťažnej činnosti mládeže do 23 rokov čiastočná refundácia z 475,41eur</t>
  </si>
  <si>
    <t>Majstrovstva Trnavského kraja v streľbwe zo vzduchových zbraní, Holíč 8.2.2025 - 2  štartovné 2 osoby</t>
  </si>
  <si>
    <t xml:space="preserve">zabezpečenie výkonu tréningovej činnosti  za mesiac Február celkovo 8 hod x 18,45€ </t>
  </si>
  <si>
    <t xml:space="preserve">zabezpečenie výkonu metodickej činnosť za mesiac Marec celkovo 24 hod x 18,45€ </t>
  </si>
  <si>
    <t xml:space="preserve">zabezpečenie výkonu tréningovej činnosti  tza mesiac Marec 29 hod x 18,45€ </t>
  </si>
  <si>
    <t xml:space="preserve">zabezpečenie výkonu tréningovej činnosti  tza mesiac Apríl 12 hod x 18,45€ </t>
  </si>
  <si>
    <t xml:space="preserve">zabezpečenie výkonu tréningovej činnosti  za mesiac Máj12 hod x 18,45€ </t>
  </si>
  <si>
    <t xml:space="preserve">zabezpečenie výkonu tréningovej činnosti   za mesiac Jún 11 hod x 18,45€ </t>
  </si>
  <si>
    <t>Extraliga a liga talentovanej mládeže Príbelce 1.kolo  malorážne zbrane 27.4.2025 štartovné 1 športovec</t>
  </si>
  <si>
    <t>30.8.2025</t>
  </si>
  <si>
    <t>Extraliga a liga talentovanej mládeže Príbelce 4.kolo  malorážne zbrane 30.8.2025 štartovné 1 športovec</t>
  </si>
  <si>
    <t>Majstrovstva SR vyduchové zbrane 23.3..2025 štartovné 3 športovci po štarte</t>
  </si>
  <si>
    <r>
      <rPr>
        <b/>
        <sz val="8"/>
        <color indexed="8"/>
        <rFont val="Arial"/>
        <family val="2"/>
        <charset val="238"/>
      </rPr>
      <t>Slovenská strelecká asociácia, Zmluva 53/2025-</t>
    </r>
    <r>
      <rPr>
        <sz val="8"/>
        <color indexed="8"/>
        <rFont val="Arial"/>
        <family val="2"/>
        <charset val="238"/>
      </rPr>
      <t xml:space="preserve">-Zákon o športe číslo 440/2015 Príspevok do klubu, na športovcov do 23 rokov, ktorý splnil podmienky nároku na príspevok finančné prostriedky poslané na klub  náklad preklopený z účtovníctva klubu, bankový prevod Avízo 52/2025/05/14/O-S-E, bankový prevod Avízo 52/2025/08/14/O-S-E 
</t>
    </r>
  </si>
  <si>
    <t>SA-02-25001</t>
  </si>
  <si>
    <t xml:space="preserve">Materiálovo technické zabezpečenie - spotreba strelivo brokové Bonaghi EXTREME 24g 1 krabička na tréningový proces </t>
  </si>
  <si>
    <t>IMEX Trade, s.r.o.</t>
  </si>
  <si>
    <t>SA-02-25002,3</t>
  </si>
  <si>
    <t>SA-02-25002</t>
  </si>
  <si>
    <t>bankový poplatok za transakciu na dotačnom bankovom účte</t>
  </si>
  <si>
    <t>Slovenská sporiteľňa, a.s.</t>
  </si>
  <si>
    <t>SA-02-25005</t>
  </si>
  <si>
    <t>Materiálovo technické zabezpečenie - spotreba strelivo brokové Bonaghi VERTIGO 24g 1 krabička na tréningový proces čiastočná úhrada z 97,99eur</t>
  </si>
  <si>
    <t>Materiálovo technické zabezpečenie - spotreba strelivo brokové Bonaghi VERTIGO 24g 1 krabička na tréningový proces doplatok do sumy 97,99eur</t>
  </si>
  <si>
    <t>SA-02-25006</t>
  </si>
  <si>
    <t>Bankový poplatok za transakciu na dotačnom bankovom účte</t>
  </si>
  <si>
    <t>SA-02-25007</t>
  </si>
  <si>
    <t>PD 03</t>
  </si>
  <si>
    <t>Majstrovstva SR TRAP TRNAVA 30.08.2026 štartovné 1x a  3x tréningové položky</t>
  </si>
  <si>
    <t>SA-02-25008</t>
  </si>
  <si>
    <t>Bankové poplatky za transakcie na dotačnom bankovom účte</t>
  </si>
  <si>
    <t>SA-02-25009</t>
  </si>
  <si>
    <t>Materiálovo technické zabezpečenie - terče 1 balík na tréningový proces športovca do 23 rokov</t>
  </si>
  <si>
    <t>SA-02-25010</t>
  </si>
  <si>
    <t>SA-01-26004</t>
  </si>
  <si>
    <t>služby - tréningové položky 2x za 1 športovca do 23 rokov čiastočná refundácia z 14eur</t>
  </si>
  <si>
    <r>
      <rPr>
        <b/>
        <sz val="8"/>
        <color indexed="8"/>
        <rFont val="Arial"/>
        <family val="2"/>
        <charset val="238"/>
      </rPr>
      <t>Športovo strelecký klubPO-0016 Prešov, Zmluva 54/2025-</t>
    </r>
    <r>
      <rPr>
        <sz val="8"/>
        <color indexed="8"/>
        <rFont val="Arial"/>
        <family val="2"/>
        <charset val="238"/>
      </rPr>
      <t xml:space="preserve">-Zákon o športe číslo 440/2015 Príspevok do klubu, na športovcov do 23 rokov, ktorý splnil podmienky nároku na príspevok finančné prostriedky poslané na klub  náklad preklopený z účtovníctva klubu, bankový prevod Avízo 52/2025/05/15/O-S-E, bankový prevod Avízo 52/2025/08/15/O-S-E 
</t>
    </r>
  </si>
  <si>
    <t>V02/2025</t>
  </si>
  <si>
    <t>Du045378</t>
  </si>
  <si>
    <t>I.Slovenská liga v streľbe zo vzduchových zbraní, Košice-Podhradová, 4.-5.1.2025 - štartovné 1 športovec</t>
  </si>
  <si>
    <t>Športovo strelecký klub Podhradová</t>
  </si>
  <si>
    <t>V06/2025</t>
  </si>
  <si>
    <t>Du045379</t>
  </si>
  <si>
    <t>I.Slovenská liga v streľbe zo vzduchových zbraní, Košice-Podhradová, 4.-5.1.2025 - štartovné 1 športrovec</t>
  </si>
  <si>
    <t xml:space="preserve"> Du045388</t>
  </si>
  <si>
    <t>I.Slovenská liga v streľbe zo vzduchových zbraní, Košice-Podhradová, 4.-5.1.2025 -štartovné 1 športovec</t>
  </si>
  <si>
    <t>V13/2025</t>
  </si>
  <si>
    <t>Du045403</t>
  </si>
  <si>
    <t>I.Slovenská liga v streľbe zo vzduchových zbraní, Košice-Podhradová, 25.-26.1.2025 -štartovné 1 športovec</t>
  </si>
  <si>
    <t>Du045419</t>
  </si>
  <si>
    <t>V15/2025</t>
  </si>
  <si>
    <t>Du045418</t>
  </si>
  <si>
    <t>I.Slovenská liga v streľbe zo vzduchových zbraní, Košice-Podhradová, 25.-26.1.2025 -štartovné 2 športovci</t>
  </si>
  <si>
    <t>V20/2025</t>
  </si>
  <si>
    <t>PD-25-2-06</t>
  </si>
  <si>
    <t>I.Slovenská liga v streľbe zo vzduchových zbraní, Šarišské Michaľany, 8.-9.2.2025 -štartovné 1 športovec</t>
  </si>
  <si>
    <t>Športovo strelecký klub Šarišské Michaľany</t>
  </si>
  <si>
    <t>PD-25-2-14</t>
  </si>
  <si>
    <t>V24/2025</t>
  </si>
  <si>
    <t>Majstrovstvá SR Košice-Podhradová, 21.-23.3.2025  - cestovné súkromné motorové vozidlo</t>
  </si>
  <si>
    <t>Novický Tomáš-vodič, 2 športovci</t>
  </si>
  <si>
    <t>V25/2025</t>
  </si>
  <si>
    <t>p25128</t>
  </si>
  <si>
    <t>Majstrovstvá SR, Košice-Podhradová, 21.-23.3.2025 -štartovné 2 športovci</t>
  </si>
  <si>
    <t>Športovo strelecký klub Podhradová, Kavečianska 41,04001 Košice</t>
  </si>
  <si>
    <t>V34/2025</t>
  </si>
  <si>
    <t>p25052412</t>
  </si>
  <si>
    <t>Extraliga+liga talentovanej mládeže, Košice-Podhradová, 24.-25.05.2025 -2 štarty 2 športovci</t>
  </si>
  <si>
    <t>V35/2025</t>
  </si>
  <si>
    <t>Extraliga+liga talentovanej mládeže, Košice-Podhradová, 24.-25.05.2025 - cestovné motorové vozidlo</t>
  </si>
  <si>
    <t>Novický Tomáš-vodič, 3 športovci</t>
  </si>
  <si>
    <t>V36/2025</t>
  </si>
  <si>
    <t>p25052416</t>
  </si>
  <si>
    <t>Extraliga+liga talentovanej mládeže, Košice-Podhradová, 24.-25.05.2025 - štartovné 2 športovci</t>
  </si>
  <si>
    <t>V40/2025</t>
  </si>
  <si>
    <t>I. Slovenská liga, Majstrovstvá kraja Košice-Podhradová, 19.-20.7.2025 - 4 štarty</t>
  </si>
  <si>
    <t>V42/2025</t>
  </si>
  <si>
    <t>Majstrovstvá Banskobystrického kraja, I. Slovenská liga,  Príbelce,  2.-3.8.2025- cestovné súkromé motorové vozidlo</t>
  </si>
  <si>
    <t>Radačovská Oľga-vodič,tréner</t>
  </si>
  <si>
    <t>V44/2025</t>
  </si>
  <si>
    <t>43/910</t>
  </si>
  <si>
    <t xml:space="preserve">Materiálno-technické zabezpečenie  tréningového a súťažneho procesu pre mládež do 23 rokov ,  spotreba strelivo 22 LRNorma  5000 ks </t>
  </si>
  <si>
    <t>Martin Čemsák, BLACKMARKET</t>
  </si>
  <si>
    <t>44/910</t>
  </si>
  <si>
    <t xml:space="preserve">Materiálno-technické zabezpečenie - spotrebný strelecký materiál zálepky,spreje na zbrane na zabezpečenie tréngového procesu mládeže do 23 rokov.  </t>
  </si>
  <si>
    <t>V49/2025</t>
  </si>
  <si>
    <t>I.Slovenská liga, MFI Košice-Podhradová,18.-19.10.2025 -štartovné 2 štarty 1 športovec</t>
  </si>
  <si>
    <t>V50/2025</t>
  </si>
  <si>
    <t>I.Slovenská liga, MFI Košice-Podhradová,18.-19.10.2025 - cestovné súkromné motorové vozidlo</t>
  </si>
  <si>
    <t>Mitra Daniel,-vodič, športovec</t>
  </si>
  <si>
    <t>V52/2025</t>
  </si>
  <si>
    <t>I.Slovenská liga, MFI Košice-Podhradová,18.-19.10.2025 - štartovné 2 štarty 1 športovec</t>
  </si>
  <si>
    <t>V56/2025</t>
  </si>
  <si>
    <t xml:space="preserve"> 145/913</t>
  </si>
  <si>
    <t>Materiálno-technické zabezpečenie - spotreba strelivo 22 LR RWS 2300 ks, Geco 2450 ks</t>
  </si>
  <si>
    <t>144/913</t>
  </si>
  <si>
    <t>Materiálno-technické zabezpečenie - spotreba strelivo 22 LR Standard Plus 4950 ks na súťaže čiastočná úhrada z 742,50eur</t>
  </si>
  <si>
    <t>Materiálno-technické zabezpečenie - spotreba strelivo 22 LR Standard Plus 4950 ks na súťaže doplatok do 752,50eur</t>
  </si>
  <si>
    <t>V57/2025</t>
  </si>
  <si>
    <t>143/913</t>
  </si>
  <si>
    <t>Materiálno-technické zabezpečenie - spotreba strelivo 22 LR  Standard Club 2100 ks na tréning</t>
  </si>
  <si>
    <t>V61/2025</t>
  </si>
  <si>
    <t>I. SL, Majstrovstvá kraja Prešov, Šarišské Michaľany, 29.-30.11.2025 - cestovné súkromné motorové vozidlo</t>
  </si>
  <si>
    <t>Copák Marek-tréner, vodič</t>
  </si>
  <si>
    <t>I. SL, Majstrovstvá kraja Prešov, Šarišské Michaľany, 29.-30.11.2025 -cestovné súkromné motorové vozidlo</t>
  </si>
  <si>
    <t>V62/2025</t>
  </si>
  <si>
    <t>251129-05</t>
  </si>
  <si>
    <t>I. SL, Majstrovstvá kraja Prešov, Šarišské Michaľany, 29.-30.11.2025 - 3 štarty 3 športovci</t>
  </si>
  <si>
    <t>251129-06</t>
  </si>
  <si>
    <t>V64/2025</t>
  </si>
  <si>
    <t>Extraliga a Liga Talentovanej Mládeže, Šaľa, 5.-7.12.2025 - cestovné súkromné motorové vozidlo</t>
  </si>
  <si>
    <t>Hudáková Slavomíra-tréner</t>
  </si>
  <si>
    <t>Extraligaa a Liga Talentovanej Mládeže, Šaľa, 5.-7.12.2025 -  stravné 4 osoby</t>
  </si>
  <si>
    <t>Extraliga a Liga Talentovanej Mládeže, Šaľa, 5.-7.12.2025 - ubytovanie 4 osoby 2 noci</t>
  </si>
  <si>
    <t>Penzión Európa s.r.o. Diakovce</t>
  </si>
  <si>
    <t>Extraliga+ Liga Talentovanej Mládeže, Šaľa, 5.-7.12.2025 -  štartovné 3 športovci</t>
  </si>
  <si>
    <t>Športovo strelecký klub Šaľa</t>
  </si>
  <si>
    <t>V65/2025</t>
  </si>
  <si>
    <t>Materiálno technické zabezpečenie - spotrebný strelecký materiál strelecké topánky 1 pár pre športovca č.1 , spotrebný strelecký materiál 1 strelecké púzdro pre športovca č.2</t>
  </si>
  <si>
    <t>B12/2025</t>
  </si>
  <si>
    <t>Materiálno technické zabezpečenie spotreba terče 55x55 na Rpi, 250 ks na zabezpečenie tréningového procesu mládeže do 23 rokov čiastočná refundácia z 71,20eur</t>
  </si>
  <si>
    <t>Slovenský strelecký zväz</t>
  </si>
  <si>
    <r>
      <rPr>
        <b/>
        <sz val="8"/>
        <color indexed="8"/>
        <rFont val="Arial"/>
        <family val="2"/>
        <charset val="238"/>
      </rPr>
      <t xml:space="preserve">Klub spišských strelcov, Zmluva 55/2025 </t>
    </r>
    <r>
      <rPr>
        <sz val="8"/>
        <color indexed="8"/>
        <rFont val="Arial"/>
        <family val="2"/>
        <charset val="238"/>
      </rPr>
      <t xml:space="preserve"> -Zákon o športe číslo 440/2015 Zákon o športe číslo 440/2015 Príspevok do klubu, na športovcov do 23 rokov, ktorý splnil podmienky nároku na príspevok finančné prostriedky, náklady refakturované </t>
    </r>
  </si>
  <si>
    <t>1DF250387A</t>
  </si>
  <si>
    <t>012025</t>
  </si>
  <si>
    <t>5.1.2025</t>
  </si>
  <si>
    <t xml:space="preserve">ŠSK Podhradová Košice  1. SL dvojkolo vzduchové zbrane 4.-5.1.2025, cestovné súkromné auto SN635 BT 2 dni spolu najazdených 400km,  štartovné 14štartov pre 8 športovcov   </t>
  </si>
  <si>
    <t>Klub spišských strelcov</t>
  </si>
  <si>
    <t>17.1.2025</t>
  </si>
  <si>
    <t>Extraliga a liga talentovanej mládeže Martin vzduchové zbrane 17.-19.1.2025 štartovné 2 športovci</t>
  </si>
  <si>
    <t>ŠSK Podhradová Košice  Majstrovstva Košického kraja a 1.slovenská liga zo vzduchových zbraní 25.-26.1.2025, cestovné súkromné auta 2x 2 dni SN 635BT a SN810CP spolu najazdených 800km,  štartovné spolu 16 štartov</t>
  </si>
  <si>
    <t>Národná Liga Mládeže Prešov 22.-23.2.2025 vzduchové zbrane - cestovné súkromné auta 2x 2 dni SN 635BT a SN810CP spolu najazdených 560km, štartovné 28 štartov a 2 dni 8 športovcov</t>
  </si>
  <si>
    <t xml:space="preserve">1.Slovenská liga a pohár Zborovjana Šarišské Michaľany zo vzduchových zbraní 8.-9.2.2025, cestovné súkromné auta 3 osoby SN635BT , SN660CF, SN020DE spolu najazdených 520km,  7 športovcov 9 štartov </t>
  </si>
  <si>
    <t>Národná Liga Mládeže Gelniva 1.-2.2.2025 vzduchové zbrane - cestovné súkromné auta 2x 2 dni SN 635BT a SN241DC spolu najazdených 400km, 7 športovcov 22 štartov  (dynamické a mierenka) - mládež 22x5</t>
  </si>
  <si>
    <t>Národná liga mládeže Brezno 15.3.2025, cestovné súkromné auto SN 635 BR najazdených 218km,  štartovné 5 športovcov a 9 štartov</t>
  </si>
  <si>
    <t>1. SSL   v Šarišských Michaľanoch  vzduchové zbrane v dynamických národných disciplínach 17.5.2025 - cestovné súkromné auto SN 635 BT najazdených 130km,  štartovné 5 športovcov a 8 štartov</t>
  </si>
  <si>
    <t>25.5.2025</t>
  </si>
  <si>
    <t xml:space="preserve">Extraliga a Liga talentovanej mládeže Košice 1. kolo 25.5.2025, cestovné súkromné auto SN635 BT najazdených 200km štartovné 5 športovcov a 10 štartov </t>
  </si>
  <si>
    <t xml:space="preserve">Extraliga a Liga talentovanej mládeže Košice 2. kolo 22.6.2025, štartovné 2 športovcov a 6 štartov </t>
  </si>
  <si>
    <t>19.7.2025</t>
  </si>
  <si>
    <t xml:space="preserve">1.Slovenská strelecká liga a Majstrovstva Košického kraja Košice malorážne zbrane 19.-20.7.2025, cestovné súkromné auta 3 osoby SN635BT , SN660CF, PP783DM spolu najazdených 800km,  4 športovci a 12 štartov </t>
  </si>
  <si>
    <t xml:space="preserve">1.Slovenská strelecká liga mládeže Košice malorážne zbrane 16.-17.8.2025, cestovné 2x súkromné auto SN635 BT spolu najazdených 400km,  štartovné 3 športovcov a 13 štartov </t>
  </si>
  <si>
    <t>Extraliga a Liga talentovanej mládeže Príbelce malorážne zbrane 4. kolo 30.8.2025, štartovné 4 štarty, ubytovanie  1 noc</t>
  </si>
  <si>
    <t>2.10.2025</t>
  </si>
  <si>
    <t>prenájom strelnice na zabezpečenie tréningovej činnostimládeže pre rok 2025 v počte 27 dní /15deň čiastočná refundácia z 405eur</t>
  </si>
  <si>
    <r>
      <rPr>
        <b/>
        <sz val="8"/>
        <color indexed="8"/>
        <rFont val="Arial"/>
        <family val="2"/>
        <charset val="238"/>
      </rPr>
      <t xml:space="preserve">Športovo strelecký klub STRIEBORNÍK, Zmluva 56/2025 </t>
    </r>
    <r>
      <rPr>
        <sz val="8"/>
        <color indexed="8"/>
        <rFont val="Arial"/>
        <family val="2"/>
        <charset val="238"/>
      </rPr>
      <t xml:space="preserve"> -Zákon o športe číslo 440/2015 Zákon o športe číslo 440/2015 Príspevok do klubu, na športovcov do 23 rokov, ktorý splnil podmienky nároku na príspevok finančné prostriedky, náklady refakturované </t>
    </r>
  </si>
  <si>
    <t>Liga talentovanej mládeže a EXTRALIGA vzduchové zbrane 3.kolo, športová hala TENNIS SPORT, Martin, 18.-19.január 2025, 7 športovcov - 14 štartov, 2 tréneri, doprava súkromné auto</t>
  </si>
  <si>
    <t>Športovo strelecký klub STRIEBORNÍK o.z.</t>
  </si>
  <si>
    <t>2025/3</t>
  </si>
  <si>
    <t>štartovné 7 športovcov, 14 štartov</t>
  </si>
  <si>
    <t>doprava - súkromné auto 18.01.2025</t>
  </si>
  <si>
    <t>doprava - súkromné auto 19.01.2025</t>
  </si>
  <si>
    <t>Liga talentovanej mládeže a EXTRALIGA vzduchové zbrane 4.kolo, športová hala areál STU FEI, Bratislava, 15.-16.február 2025, 5 športovcov - 10 štartov, súťaž MIX párov - 2 páry, 2 tréneri, doprava súkromné auto</t>
  </si>
  <si>
    <t>štartovné 5 športovcov, 12 štartov</t>
  </si>
  <si>
    <t>doprava - súkromné auto 15.02.2025</t>
  </si>
  <si>
    <t>doprava - súkromné auto 16.02.2025</t>
  </si>
  <si>
    <t>Národná liga mládeže vzduchové zbrane, telocvičňa - ZŠ Mazorník, Brezno, 15.-16.marec 2025, doprava súkromné auto,  7 športovcov - 28 štartov, 2 tréneri</t>
  </si>
  <si>
    <t>štartovné 8 športovcov, 26 štartov</t>
  </si>
  <si>
    <t>doprava - súkromné auto 15.03.2025</t>
  </si>
  <si>
    <t>doprava - súkromné auto 16.03.2025</t>
  </si>
  <si>
    <t>Majstrovstvá SR vzduchové zbrane, športová hala Stará jazdiareň, Košice, 22.-23.marec 2025, ubytovanie 2 osoby - 2 noci,  5 športovcov - 5 štartov, 1 tréner</t>
  </si>
  <si>
    <t>štartovné 5 športovcov, 5 štartov</t>
  </si>
  <si>
    <t>ubytovanie 2  osoby - 2 noci</t>
  </si>
  <si>
    <t>Národná liga mládeže vzduchové zbrane, telocvičňa - ZŠ Svätý Peter, 29.-30.marec 2025, doprava súkromné auto, ubytovanie 8 osôb - 16 nocí,  8 športovcov - 29 štartov, 2 tréneri</t>
  </si>
  <si>
    <t>štartovné 8 športovcov, 29 štartov</t>
  </si>
  <si>
    <t xml:space="preserve">doprava - súkromné auto </t>
  </si>
  <si>
    <t>ubýtovanie 8 osôb - 16 nocí</t>
  </si>
  <si>
    <t>Liga talentovanej mládeže a EXTRALIGA malokalibrové zbrane - 1.kolo, športovo strelecký areál Príbelce, 25.-27.apríl 2025, 4 športovci - 8 štartov, 1 tréner, doprava súkromné auto</t>
  </si>
  <si>
    <t>štartovné 4 športovci, 8 štartov</t>
  </si>
  <si>
    <t>doprava - súkromné auto 26.apríl 2025</t>
  </si>
  <si>
    <t>doprava - súkromné auto 27.apríl 2025</t>
  </si>
  <si>
    <t>GRAND PRIX of liberation 2025 Plzeň, športovo strelecký areál Lobzi, Plzeň, 07.-11.máj 2025, 2 športovci - 4 štarty, 1 tréner, doprava súkromné auto</t>
  </si>
  <si>
    <t>štartovné 2 športovci, 4 štarty</t>
  </si>
  <si>
    <t>ubýtovanie 4 osoby - 8 nocí</t>
  </si>
  <si>
    <t>doprava - súkromné auto 08.-10.máj 2025</t>
  </si>
  <si>
    <t>Liga talentovanej mládeže a EXTRALIGA malokalibrové zbrane - 2.kolo, športovo strelecký areál Podhradová, Košice, 23.-25.máj 2025, 6 športovcov - 12 štartov, 1 tréner, doprava súkromné auto</t>
  </si>
  <si>
    <t>štartovné 6 športovci, 12 štartov</t>
  </si>
  <si>
    <t>ubýtovanie 1 osoba - 2 noci</t>
  </si>
  <si>
    <t>ubýtovanie 1 osoba - 1 noc</t>
  </si>
  <si>
    <t>doprava - súkromné auto 24. máj 2025</t>
  </si>
  <si>
    <t>Liga talentovanej mládeže a EXTRALIGA malokalibrové zbrane - 3.kolo, športovo strelecký areál Podhradová, Košice, 20.-22. jún 2025, 6 športovcov - 12 štartov, 2 tréneri, doprava súkromné auto</t>
  </si>
  <si>
    <t>ubýtovanie 2 osoba - 2 noci</t>
  </si>
  <si>
    <t>ubýtovanie 4 osoba - 1 noc</t>
  </si>
  <si>
    <t>doprava - súkromné auto 21.6. 2025</t>
  </si>
  <si>
    <t>Majstrovstvá Banskobystrického kraja malokalibrové zbrane - športovo strelecký areál Príbelce, 02.-03.august 2025, 5 športovci - 13 štartov, 1 tréner, doprava súkromné auto</t>
  </si>
  <si>
    <t>štartovné 5 športovci, 13 štartov</t>
  </si>
  <si>
    <t>doprava - súkromné auto 02.august 2025</t>
  </si>
  <si>
    <t>doprava - súkromné auto 03.august 2025</t>
  </si>
  <si>
    <t>Liga talentovanej mládeže a EXTRALIGA malokalibrové zbrane - 4.kolo, športovo strelecký areál Príbelce, 29.-31.augusta 2025, 7 športovci - 14 štartov, 1 tréner</t>
  </si>
  <si>
    <t>štartovné 6 športovcov, 8 štartov</t>
  </si>
  <si>
    <t>Materiálovo-technické zabezpečenie: strelecké doplnky - 1ks strelecký statív TEC HRO, 2ks strelecký bežec Ahg, 2ks strelecký remeň Simetra, 1ks strelecký valček SE, 1ks mieridlá na vzduchovku- irisová clona Basic 3.0, 1 ks mieridlá na vzduchovku - irisova mucha Vario</t>
  </si>
  <si>
    <t>Materiálovo-technické zabezpečenie: strelecké doplnky -  1ks podpažbie TEC HRO Integral Light, 1ks podpažbie SE 5D, 1ks strelecký hák SE, 1ks podložka na muníciu MEC, 1ks nastavovací kľúč na pušky Uni Tool SE, 1ks strelecký kabát Ahg Junior, 1ks strelecká rukavica Sauer Top Ten, 1ks strelecká rukavica Capapie, 1ks tesnenie Anschutz na vzduchovku</t>
  </si>
  <si>
    <r>
      <rPr>
        <b/>
        <sz val="8"/>
        <color indexed="8"/>
        <rFont val="Arial"/>
        <family val="2"/>
        <charset val="238"/>
      </rPr>
      <t>Športovo strelecký klub Šaľa , Zmluva 57/202-</t>
    </r>
    <r>
      <rPr>
        <sz val="8"/>
        <color indexed="8"/>
        <rFont val="Arial"/>
        <family val="2"/>
        <charset val="238"/>
      </rPr>
      <t>Zákon o športe číslo 440/2015 Príspevok do klubu, na športovcov do 23 rokov, ktorý splnil podmienky nároku na príspevok finančné prostriedky poslané na klub</t>
    </r>
    <r>
      <rPr>
        <b/>
        <sz val="8"/>
        <color indexed="8"/>
        <rFont val="Arial"/>
        <family val="2"/>
        <charset val="238"/>
      </rPr>
      <t xml:space="preserve"> </t>
    </r>
    <r>
      <rPr>
        <sz val="8"/>
        <color indexed="8"/>
        <rFont val="Arial"/>
        <family val="2"/>
        <charset val="238"/>
      </rPr>
      <t xml:space="preserve"> náklad preklopený z účtovníctva klubu, bankový prevod Avízom 1/2024/05/13/O-S-E  a Avízo 1/2024/07/13/O-S-E.</t>
    </r>
  </si>
  <si>
    <t>Národná liga mládeže Vištuk, 3 športovci, 1 doprovod, 1 tréner Termín: 11.-12.01.2025</t>
  </si>
  <si>
    <t>1DF250413</t>
  </si>
  <si>
    <t>7/2025</t>
  </si>
  <si>
    <t>11.-12.1.2025</t>
  </si>
  <si>
    <t>Štartovné 15x</t>
  </si>
  <si>
    <t>Cestovné 2 súkromné motorové vozidla ŠPZ NR774FL,SA952DF spolu najazdených 324km</t>
  </si>
  <si>
    <t>Majstrovstvá TT kraja Holíč, 3 športovci, 1 doprovod.  Termín: 11.-12.01.2025</t>
  </si>
  <si>
    <t>Štartovné 5x</t>
  </si>
  <si>
    <t>Cestovné súkromné motorové vozidlo ŠPZ NR774FL najazdených 216km</t>
  </si>
  <si>
    <t>Extraliga a Liga talentovanej mládeže Bratislava, 3 športovci, 1 tréner. Termín: 15.02.2025</t>
  </si>
  <si>
    <t>Štartovné 11x</t>
  </si>
  <si>
    <t>súkromné motorové vozidlo ŠPZSA952DF najazdených 180km</t>
  </si>
  <si>
    <t>Extraliga Bratislava, 2 športovci, 1 doprovod, doprava vlastným autom                                             Termín: 15.-16.02.2025</t>
  </si>
  <si>
    <t>Cestovné súkromné motorové vozidlo ŠPZ AA935DG najazdených 360km</t>
  </si>
  <si>
    <t>Majstrovstvá BA kraja Bratislava, 3 športovci, 1 doprovod, Termín: 22.02.2025</t>
  </si>
  <si>
    <t>Štartovné 1x</t>
  </si>
  <si>
    <t>cestovné súkromné auto NR776FL najazdených 190km</t>
  </si>
  <si>
    <t>Majstrovstvá SR Košice vzduchové zbrane, 2 športovci, 1 doprovod                                             Termín: 22.-23.03.2025</t>
  </si>
  <si>
    <t>Štartovné 2x</t>
  </si>
  <si>
    <t>Ubytovanie 1 noc 3 osoby</t>
  </si>
  <si>
    <t>stravné 2 osoby 2 dni</t>
  </si>
  <si>
    <t>cestovné súkromné auto SA758DZ najazdených 670km</t>
  </si>
  <si>
    <t>Národná liga mládeže Sv. Peter, 3 športovci, 1 doprovod.  Termín: 29.-30.03.2025</t>
  </si>
  <si>
    <t>Štartovné 3x</t>
  </si>
  <si>
    <t>cestovné súkromné auto NR776FL najazdených 240km</t>
  </si>
  <si>
    <t>Národná liga mládeže Sv. Peter, 3 športovci, 1 tréner. Termín: 29.-30.03.2025</t>
  </si>
  <si>
    <t>cestovné súkromné auto SA952DF najazdených 240km</t>
  </si>
  <si>
    <t>Majstrovstvá SR Holíč, 3 športovci, 1 doprovod,                                           Termín: 11.04.2025</t>
  </si>
  <si>
    <t>Majstrovstvá SR mládeže Holíč, 3 športovci, 1 tréner,  Termín: 12.04.2025</t>
  </si>
  <si>
    <t>Štartovné 10x</t>
  </si>
  <si>
    <t>cestovné súkromné auto SA952DF najazdených 220km</t>
  </si>
  <si>
    <t>1. Slovenská liga mládeže Vištuk, 3 športovci, 1 doprovod,  Termín: 17.05.2025</t>
  </si>
  <si>
    <t>Štartovné 3športovci 4 štarty</t>
  </si>
  <si>
    <t>cestovné súkromné auto NR776FL najazdených 108km</t>
  </si>
  <si>
    <t>1. Slovenská liga mládeže Vištuk, 3 športovci, 1 doprovod,  Termín: 05.07.2025</t>
  </si>
  <si>
    <t xml:space="preserve">Štartovné 3 športovci </t>
  </si>
  <si>
    <t>cestovné súkromné auto NR776FL najazdených 112km</t>
  </si>
  <si>
    <t>1. Slovenská liga mládeže Vištuk, 6 športovci, 1 doprovod, 1 tréner,  Termín: 09.08.2025</t>
  </si>
  <si>
    <t>Štartovné 6x</t>
  </si>
  <si>
    <t>Cestovné 2 súkromné motorové vozidla ŠPZ NR774FL,SA952DF spolu najazdených 224km</t>
  </si>
  <si>
    <t>Majstrovstvá TT kraja Holíč, 3 športovci, 1 doprovod.  Termín: 16.08.2025</t>
  </si>
  <si>
    <t>cestovné súkromné auto NR776FL najazdených 220km</t>
  </si>
  <si>
    <t>Extraliga Príbelce, 3 športovci, 1 doprovod,                                             Termín: 29.-31.08.2025</t>
  </si>
  <si>
    <t>ubytovanie 4 osoby 2 noci</t>
  </si>
  <si>
    <t>Štartovné 3 športovci 6 štartov</t>
  </si>
  <si>
    <t>cestovné súkromné auto NR776FL najazdených 308km</t>
  </si>
  <si>
    <t>Stravné 4 osoby 3 dni</t>
  </si>
  <si>
    <t>Majstrovstvá SR guľové zbrane Veľký Krtíš, 3 športovci, 1 doprovod,   Termín: 12.-14.09.2025</t>
  </si>
  <si>
    <t>Štartovné 4x</t>
  </si>
  <si>
    <t>cestovné súkromné auto NR776FL najazdených 370km čiastočná refundácia  z 99,70eur</t>
  </si>
  <si>
    <r>
      <rPr>
        <b/>
        <sz val="8"/>
        <color indexed="8"/>
        <rFont val="Arial"/>
        <family val="2"/>
        <charset val="238"/>
      </rPr>
      <t xml:space="preserve">Športovo strelecký klub Šarišské Michaľany, Zmluva 58/2025 </t>
    </r>
    <r>
      <rPr>
        <sz val="8"/>
        <color indexed="8"/>
        <rFont val="Arial"/>
        <family val="2"/>
        <charset val="238"/>
      </rPr>
      <t xml:space="preserve"> -Zákon o športe číslo 440/2015 Príspevok do klubu, na športovcov do 23 rokov, ktorý splnil podmienky nároku na príspevok finančné prostriedky poslané na klub  náklad preklopený z účtovníctva klubu, bankový prevod Avízo 52/2025/05/08/O-S-E , bankový prevod Avízo 52/2025/08/08/O-S-E</t>
    </r>
  </si>
  <si>
    <t>1. strelecká liga Košice 4.-5.1.2025 vzduchové zbrane</t>
  </si>
  <si>
    <t>VPD011</t>
  </si>
  <si>
    <t>045391</t>
  </si>
  <si>
    <t>Štartovné, 5 športovcov, 2 dni, 10 štartov, cestovné - súkromné auto, 2 dni</t>
  </si>
  <si>
    <t>ŠSK Podhradová, Košice</t>
  </si>
  <si>
    <t>VPD012</t>
  </si>
  <si>
    <t>Cestovné - súkromné auto, 2 dni</t>
  </si>
  <si>
    <t>Peter Čajkovský, doprovod</t>
  </si>
  <si>
    <t>Extraliga a Liga talentovanej mládeže Martin 18. - 19.1.2025</t>
  </si>
  <si>
    <t>VPD013</t>
  </si>
  <si>
    <t>Ubytovanie 1 športovec 1 noc</t>
  </si>
  <si>
    <t>30498473</t>
  </si>
  <si>
    <t>František Pazdych - Penzión Čierna pani</t>
  </si>
  <si>
    <t>Štartovné 1 športovec 2 štarty</t>
  </si>
  <si>
    <t>37306203</t>
  </si>
  <si>
    <t>ŠSK mesta Martin</t>
  </si>
  <si>
    <t xml:space="preserve">Cestovné súkromné auto </t>
  </si>
  <si>
    <t>Mgr. Ivana Ďuranová - doprovod</t>
  </si>
  <si>
    <t>Majstrovstvá kraja KE + 1.SL, Košice, 25. - 26.1.2025</t>
  </si>
  <si>
    <t>VPD014</t>
  </si>
  <si>
    <t>045411</t>
  </si>
  <si>
    <t>Štartovné, 1 deň, 6 športovci, 6 štartov</t>
  </si>
  <si>
    <t>Cestovné - súkromné auto, 1 deň</t>
  </si>
  <si>
    <t>Ján Korinek - tréner</t>
  </si>
  <si>
    <t>VPD015</t>
  </si>
  <si>
    <t xml:space="preserve">Cestovné - súkromné auto, 1 deň </t>
  </si>
  <si>
    <t>Tomáš Kunz - doprovod</t>
  </si>
  <si>
    <t>Extraliga + LTM Bratislava, 15. - 16.2.2025</t>
  </si>
  <si>
    <t>VPD023</t>
  </si>
  <si>
    <t>253</t>
  </si>
  <si>
    <t>Ubytovanie, 1 športovec, 1 noc</t>
  </si>
  <si>
    <t>56068051</t>
  </si>
  <si>
    <t>Bachetta s.r.o.</t>
  </si>
  <si>
    <t>268</t>
  </si>
  <si>
    <t>17/25</t>
  </si>
  <si>
    <t>Štartovné, 1 športovec, 2 štarty</t>
  </si>
  <si>
    <t>54191661</t>
  </si>
  <si>
    <t>Národná liga mládeže, Prešov 22. - 23.2.2025</t>
  </si>
  <si>
    <t>VPD027</t>
  </si>
  <si>
    <t>Štartovné, 2 športovci, 1 deň, 2 štarty</t>
  </si>
  <si>
    <t>35522232</t>
  </si>
  <si>
    <t>ŠSK ŠKP - Prešov - Sekčov</t>
  </si>
  <si>
    <t>Cestovné, súkromné auto, 1 deň</t>
  </si>
  <si>
    <t>Majstrovstvá kraja PO mládeže, Prešov, 8. - 9.3.2025</t>
  </si>
  <si>
    <t>VPD030</t>
  </si>
  <si>
    <t>3/2025</t>
  </si>
  <si>
    <t>Štartovné, 3 športovci, 2 dni, 6 štartov</t>
  </si>
  <si>
    <t>Cestovné, súkromné auto, 2 dni</t>
  </si>
  <si>
    <t>Majstrovstvá SR, Košice, 21. - 23.3.2025 vzduchové zbrane</t>
  </si>
  <si>
    <t>VPD032</t>
  </si>
  <si>
    <t>25103</t>
  </si>
  <si>
    <t>Štartovné, 2 športovci, 1 štart (MIX)</t>
  </si>
  <si>
    <t>25108</t>
  </si>
  <si>
    <t>Štartovné, 1 športovec, 1 štart</t>
  </si>
  <si>
    <t>Majstrovstvá kraja KE mládeže, Gelnica, 29. - 30.3.2025</t>
  </si>
  <si>
    <t>VPD035</t>
  </si>
  <si>
    <t>13/25</t>
  </si>
  <si>
    <t>Štartovné, 3 športovci, 1 deň, 3 štarty</t>
  </si>
  <si>
    <t>35564059</t>
  </si>
  <si>
    <t>ŠSK Margecany</t>
  </si>
  <si>
    <t>Majstrovstvá SR mládeže, Holíč, 12. - 13.4.2025</t>
  </si>
  <si>
    <t>VPD038</t>
  </si>
  <si>
    <t>197/2025</t>
  </si>
  <si>
    <t>37847325</t>
  </si>
  <si>
    <t>ŠSK Beta 77</t>
  </si>
  <si>
    <t>Cestovné, súkromné auto</t>
  </si>
  <si>
    <t>Extraliga a Liga talentovanej mládeže, Košice, 24.-25.5.2025</t>
  </si>
  <si>
    <t>VPD051</t>
  </si>
  <si>
    <t>25052523</t>
  </si>
  <si>
    <t>Štartovné, 1 športovec, 2 dni, 4 štarty</t>
  </si>
  <si>
    <t>Extraliga a Liga talentovanej mldádeže, Košice, 21.-22.6.2025</t>
  </si>
  <si>
    <t>VPD059</t>
  </si>
  <si>
    <t>25062216</t>
  </si>
  <si>
    <t>Štartovné, 1 športovec, 1 deň, 2 štarty</t>
  </si>
  <si>
    <t>Majstrovstvá kraja PO, Košice, 16.-17.8.2025</t>
  </si>
  <si>
    <t>VPD067</t>
  </si>
  <si>
    <t>3223539</t>
  </si>
  <si>
    <t>Štartovné, 3 športovci, 1 deň, 4 štarty</t>
  </si>
  <si>
    <t>Extraliga + LTM, Príbelce, 29.-31.8.2025</t>
  </si>
  <si>
    <t>VPD069</t>
  </si>
  <si>
    <t>2513750984</t>
  </si>
  <si>
    <t>Diaľničná známka na súkromné auto SB866CD</t>
  </si>
  <si>
    <t>VPD073</t>
  </si>
  <si>
    <t>202508/424</t>
  </si>
  <si>
    <t>Ubytovanie, 1 športovec, 1 doprovod, 2 noci, alikvótna časť zo sumy 240€</t>
  </si>
  <si>
    <t>47360241</t>
  </si>
  <si>
    <t>AGROCELL, s.r.o.</t>
  </si>
  <si>
    <t>38/8/25-2</t>
  </si>
  <si>
    <t>Štartovné, 1 športovec, 2 dni, 3 štarty</t>
  </si>
  <si>
    <t>45024871</t>
  </si>
  <si>
    <t>ŠSK LIAZ - Veľký Krtíš</t>
  </si>
  <si>
    <t>Cestovné,súkromné auto3 dni čiastočná úhrada z 162,80eur</t>
  </si>
  <si>
    <t>Alexander Dzubaj - doprovod</t>
  </si>
  <si>
    <t>Cestovné, súkromné auto, 3 dni doplatok do 162,80eur</t>
  </si>
  <si>
    <t>Majstrovstvá SR, Príbelce, 12.-14.9.2025</t>
  </si>
  <si>
    <t>DF2516</t>
  </si>
  <si>
    <t>1020250112</t>
  </si>
  <si>
    <t>Ubytovanie, 1 športovec, 1 doprovod, 2 noci</t>
  </si>
  <si>
    <t>52610829</t>
  </si>
  <si>
    <t>FARMA OBECKOV s.r.o.</t>
  </si>
  <si>
    <t>VPD075</t>
  </si>
  <si>
    <t>14/9/25-2</t>
  </si>
  <si>
    <t>1.strelecká liga, Košice, 18.-19.10.2025</t>
  </si>
  <si>
    <t>VPD079</t>
  </si>
  <si>
    <t>25101916</t>
  </si>
  <si>
    <t>Štartovné, 6 športovci, 2 dni, 12 štartov</t>
  </si>
  <si>
    <t>VPD080</t>
  </si>
  <si>
    <t>Cestovné, súkromné auto, 2 dni - alikvotna časť zo sumy 65,12€</t>
  </si>
  <si>
    <t>DF2505</t>
  </si>
  <si>
    <t>017/2025</t>
  </si>
  <si>
    <t>Materiálovo technické zabezpečenie-pažba Steyr LP2 pre športovca č.1</t>
  </si>
  <si>
    <t>Materiálovo technické zabezpečenie - spotrebný strelecký mteriál vzduchová kartuša Steyr pre športovca č.1</t>
  </si>
  <si>
    <t>DF2510</t>
  </si>
  <si>
    <t>20250033</t>
  </si>
  <si>
    <t>Materiálovo technické zabezpečenie - vzduchová kartuša Pardini pre športovca č.2</t>
  </si>
  <si>
    <t>Pardini</t>
  </si>
  <si>
    <t>VPD055</t>
  </si>
  <si>
    <t>1469</t>
  </si>
  <si>
    <t>Materiálovo technické zabezpečenie - Mikiny klubové 12ks</t>
  </si>
  <si>
    <t>3b, s.r.o.</t>
  </si>
  <si>
    <t>VPD058</t>
  </si>
  <si>
    <t>22387</t>
  </si>
  <si>
    <t>Materiálovo technické zabezpečenie - spotrebný strelecký materiál - Okuliarová šošovka - polarizačný filter 2ks</t>
  </si>
  <si>
    <t>Optika Slaninka, s.r.o.</t>
  </si>
  <si>
    <t>VPD071</t>
  </si>
  <si>
    <t>9</t>
  </si>
  <si>
    <t>Materiálovo technické zabezpečenie - spotrebný strelecký materiálčistenie na guľové zbrane</t>
  </si>
  <si>
    <r>
      <rPr>
        <b/>
        <sz val="8"/>
        <color indexed="8"/>
        <rFont val="Arial"/>
        <family val="2"/>
        <charset val="238"/>
      </rPr>
      <t xml:space="preserve">Športovo strelecký klub Osemročné gymnázium Košice Zmluva 59/2025 </t>
    </r>
    <r>
      <rPr>
        <sz val="8"/>
        <color indexed="8"/>
        <rFont val="Arial"/>
        <family val="2"/>
        <charset val="238"/>
      </rPr>
      <t xml:space="preserve"> -Zákon o športe číslo 440/2015 Príspevok do klubu, na športovcov do 23 rokov, ktorý splnil podmienky nároku na príspevok finančné prostriedky poslané na klub  náklad preklopený z účtovníctva klubu, bankový prevod Avízo 52/2025/05/06/O-S-E , bankový prevod Avízo 52/2025/08/06/O-S-E</t>
    </r>
  </si>
  <si>
    <t>V5</t>
  </si>
  <si>
    <r>
      <rPr>
        <b/>
        <sz val="8"/>
        <color indexed="8"/>
        <rFont val="Arial"/>
        <family val="2"/>
        <charset val="238"/>
      </rPr>
      <t>Regenerácia</t>
    </r>
    <r>
      <rPr>
        <sz val="8"/>
        <color indexed="8"/>
        <rFont val="Arial"/>
        <family val="2"/>
        <charset val="238"/>
      </rPr>
      <t xml:space="preserve"> -  masáže 10x pre 2 športovcov, elektroliečba  3x pre 1 športovca</t>
    </r>
  </si>
  <si>
    <t>Ing. Vladimír Ščerbanovský</t>
  </si>
  <si>
    <t>V9</t>
  </si>
  <si>
    <r>
      <rPr>
        <b/>
        <sz val="8"/>
        <color indexed="8"/>
        <rFont val="Arial"/>
        <family val="2"/>
        <charset val="238"/>
      </rPr>
      <t xml:space="preserve">Majstrovstvá SR, guľové zbrane, Príbelce, 13.-15.9.2025. </t>
    </r>
    <r>
      <rPr>
        <sz val="8"/>
        <color indexed="8"/>
        <rFont val="Arial"/>
        <family val="2"/>
        <charset val="238"/>
      </rPr>
      <t>doprava v cene ŽSR, 1 športovcec. Náklady: cestovné 1 osoba, ubytovanie 1 osoba, štartovné 1 osoba, stravné 1 osoba.</t>
    </r>
  </si>
  <si>
    <t>Športovo strelecký klub Osemročného športového gymnázia Košice</t>
  </si>
  <si>
    <t>V10</t>
  </si>
  <si>
    <r>
      <rPr>
        <b/>
        <sz val="8"/>
        <color indexed="8"/>
        <rFont val="Arial"/>
        <family val="2"/>
        <charset val="238"/>
      </rPr>
      <t xml:space="preserve">Prípravný pretek Liga talentovanej mládeže, vzduchové  zbrane, I. kolo, Žiar nad Hronom, 25.-26.10.2025. </t>
    </r>
    <r>
      <rPr>
        <sz val="8"/>
        <color indexed="8"/>
        <rFont val="Arial"/>
        <family val="2"/>
        <charset val="238"/>
      </rPr>
      <t xml:space="preserve">Doprava cestovne jedným súkromným motorovým vozidlom (KE180HE) spolu 480km, 1 tréner, 1 športovec; štartovné 1 osoba, stravné 2 osoby, 1 ďialničná známka </t>
    </r>
  </si>
  <si>
    <t>V12</t>
  </si>
  <si>
    <r>
      <rPr>
        <b/>
        <sz val="8"/>
        <color indexed="8"/>
        <rFont val="Arial"/>
        <family val="2"/>
        <charset val="238"/>
      </rPr>
      <t xml:space="preserve">Prípravný pretek: Extraliga a liga talentovanej mládeže vzduchových  zbraní  I. kolo, Šaľa, 5.- 7.12.2025. Náklady: </t>
    </r>
    <r>
      <rPr>
        <sz val="8"/>
        <color indexed="8"/>
        <rFont val="Arial"/>
        <family val="2"/>
        <charset val="238"/>
      </rPr>
      <t xml:space="preserve"> Doprava 1 súkromným motorovým vozidlom (KE180HE) spolu 724km ,1 tréner + 2 športovci čiastočná refundácia z 268,19eur</t>
    </r>
  </si>
  <si>
    <r>
      <rPr>
        <b/>
        <sz val="8"/>
        <color indexed="8"/>
        <rFont val="Arial"/>
        <family val="2"/>
        <charset val="238"/>
      </rPr>
      <t xml:space="preserve">Prípravný pretek: Extraliga a liga talentovanej mládeže vzduchových  zbraní  I. kolo, Šaľa, 5.- 7.12.2025. Náklady: </t>
    </r>
    <r>
      <rPr>
        <sz val="8"/>
        <color indexed="8"/>
        <rFont val="Arial"/>
        <family val="2"/>
        <charset val="238"/>
      </rPr>
      <t xml:space="preserve"> Doprava 1 súkromným motorovým vozidlom (KE180HE) spolu 724km ,1 tréner + 2 športovci doplatok do 268,19eur</t>
    </r>
  </si>
  <si>
    <r>
      <rPr>
        <b/>
        <sz val="8"/>
        <color indexed="8"/>
        <rFont val="Arial"/>
        <family val="2"/>
        <charset val="238"/>
      </rPr>
      <t>Prípravný pretek: Extraliga a liga talentovanej mládeže vzduchových  zbraní  I. kolo, Šaľa, 5.- 7.12.2025.</t>
    </r>
    <r>
      <rPr>
        <sz val="8"/>
        <color indexed="8"/>
        <rFont val="Arial"/>
        <family val="2"/>
        <charset val="238"/>
      </rPr>
      <t xml:space="preserve"> Ďialničná známka na 1 súkromné motorové vozidlo (KE180HE)  čiastočná refundácia z 10,80eur</t>
    </r>
  </si>
  <si>
    <t>Národná dialničná spoločnosť</t>
  </si>
  <si>
    <r>
      <rPr>
        <b/>
        <sz val="8"/>
        <color indexed="8"/>
        <rFont val="Arial"/>
        <family val="2"/>
        <charset val="238"/>
      </rPr>
      <t>Prípravný pretek: Extraliga a liga talentovanej mládeže vzduchových  zbraní  I. kolo, Šaľa, 5.- 7.12.2025.</t>
    </r>
    <r>
      <rPr>
        <sz val="8"/>
        <color indexed="8"/>
        <rFont val="Arial"/>
        <family val="2"/>
        <charset val="238"/>
      </rPr>
      <t xml:space="preserve"> Poistenie pre 1 trénera a 2 športovcov  (3x 3,88€)</t>
    </r>
  </si>
  <si>
    <t>Union poisťovňa</t>
  </si>
  <si>
    <r>
      <rPr>
        <b/>
        <sz val="8"/>
        <color indexed="8"/>
        <rFont val="Arial"/>
        <family val="2"/>
        <charset val="238"/>
      </rPr>
      <t>Prípravný pretek: Extraliga a liga talentovanej mládeže vzduchových  zbraní  I. kolo, Šaľa, 5.- 7.12.2025.</t>
    </r>
    <r>
      <rPr>
        <sz val="8"/>
        <color indexed="8"/>
        <rFont val="Arial"/>
        <family val="2"/>
        <charset val="238"/>
      </rPr>
      <t xml:space="preserve"> Ubytovanie pre 1 trénera a 2 športovcov </t>
    </r>
  </si>
  <si>
    <t>Nova Rent s.r.o.</t>
  </si>
  <si>
    <r>
      <rPr>
        <b/>
        <sz val="8"/>
        <color indexed="8"/>
        <rFont val="Arial"/>
        <family val="2"/>
        <charset val="238"/>
      </rPr>
      <t>Prípravný pretek: Extraliga a liga talentovanej mládeže vzduchových  zbraní  I. kolo, Šaľa, 5.- 7.12.2025.</t>
    </r>
    <r>
      <rPr>
        <sz val="8"/>
        <color indexed="8"/>
        <rFont val="Arial"/>
        <family val="2"/>
        <charset val="238"/>
      </rPr>
      <t xml:space="preserve"> štartovné 2 športovci po 2 štarty  </t>
    </r>
  </si>
  <si>
    <r>
      <rPr>
        <b/>
        <sz val="8"/>
        <color indexed="8"/>
        <rFont val="Arial"/>
        <family val="2"/>
        <charset val="238"/>
      </rPr>
      <t>Prípravný pretek: Extraliga a liga talentovanej mládeže vzduchových  zbraní  I. kolo, Šaľa, 5.- 7.12.2025.</t>
    </r>
    <r>
      <rPr>
        <sz val="8"/>
        <color indexed="8"/>
        <rFont val="Arial"/>
        <family val="2"/>
        <charset val="238"/>
      </rPr>
      <t xml:space="preserve"> stravné 3 osoby. 1 tréner, 2 športovci </t>
    </r>
  </si>
  <si>
    <t>V13</t>
  </si>
  <si>
    <t>Prípravný pretek: Extraliga a liga talentovanej mládeže malorážkových  zbraní  II. kolo, Košice, 23.- 25.5.2025. štartovné 1 športovec, 1 štart</t>
  </si>
  <si>
    <t>Športovo strelecký klub Podhradová Košice</t>
  </si>
  <si>
    <t>Prípravný pretek: Extraliga a liga talentovanej mládeže malorážkových  zbraní  III. kolo, Košice, 20.- 22.6.2025. štartovné 1 športovec, 2 štart</t>
  </si>
  <si>
    <t>Prípravný pretek: Majstrovstvá KE kraja a 1.Slm. Košice, 19.- 20.7.2025. štartovné 3 športovcov, 5 štartov</t>
  </si>
  <si>
    <t>Prípravný pretek: Majstrovstvá PO kraja a 1.Slm. Košice, 16.- 17.8.2025. štartovné 2 športovci, 4 štarty</t>
  </si>
  <si>
    <t>Prípravný pretek: Memoriál Františka Imricha a 1. SL Košice, 18.- 19.10.2025. štartovné 2 športovci, 4 štarty</t>
  </si>
  <si>
    <r>
      <rPr>
        <b/>
        <sz val="8"/>
        <color indexed="8"/>
        <rFont val="Arial"/>
        <family val="2"/>
        <charset val="238"/>
      </rPr>
      <t>DUKLA Banská Bytrica Zmluva 60/2025-</t>
    </r>
    <r>
      <rPr>
        <sz val="8"/>
        <color indexed="8"/>
        <rFont val="Arial"/>
        <family val="2"/>
        <charset val="238"/>
      </rPr>
      <t>Zákon o športe číslo 440/2015 Príspevok do klubu, na športovcov do 23 rokov, ktorý splnil podmienky nároku na príspevok finančné prostriedky poslané na klub</t>
    </r>
    <r>
      <rPr>
        <b/>
        <sz val="8"/>
        <color indexed="8"/>
        <rFont val="Arial"/>
        <family val="2"/>
        <charset val="238"/>
      </rPr>
      <t xml:space="preserve"> </t>
    </r>
    <r>
      <rPr>
        <sz val="8"/>
        <color indexed="8"/>
        <rFont val="Arial"/>
        <family val="2"/>
        <charset val="238"/>
      </rPr>
      <t xml:space="preserve"> náklad preklopený z účtovníctva klubu, bankový prevod avizom 52/2025/06/02//O-S-E a avizom 52/2025/08/18/O-S-E</t>
    </r>
  </si>
  <si>
    <t>2025/28</t>
  </si>
  <si>
    <t>153/2025</t>
  </si>
  <si>
    <t>Materiálovo technické zabezpečenie  - strelivo vzduchovkové - 38 krab. Diabolo JSB Match .177 na tréningový proces mládeže do 23 rokov čiastočná refundácia z 501,20eur v sume</t>
  </si>
  <si>
    <t>Miroslav Jahvodka - strelecké doplnky a príslušenstvo</t>
  </si>
  <si>
    <t>Materiálovo technické zabezpečenie  - strelivo vzduchovkové - 38 krab. Diabolo JSB Match .177 na tréningový proces mládeže do 23 rokov čiastočná refundácia z 501,20eur doplatok do oprácneného nákladu</t>
  </si>
  <si>
    <t>2025/29</t>
  </si>
  <si>
    <t>154/2025</t>
  </si>
  <si>
    <t>Materiálovo technické zabezpečenie  - spotrebný materiál strelecká rukavica Sauer Premium Open 1ka pre športovca č. 1</t>
  </si>
  <si>
    <t xml:space="preserve">Miroslav Jahvodka </t>
  </si>
  <si>
    <t>34/2025</t>
  </si>
  <si>
    <t>26/8/25-2</t>
  </si>
  <si>
    <t>30.-31.08.2025 Extraliga a Liga talentovanej mládeže IV.kolo Príbelce guľové zbrane  -štartovné 1 športovec 3 štarty oprávnený náklad v čiastočnej refundácii z 105eur</t>
  </si>
  <si>
    <t>ŠSK LIAZ Veľký Krtíš</t>
  </si>
  <si>
    <r>
      <rPr>
        <b/>
        <sz val="8"/>
        <color indexed="8"/>
        <rFont val="Arial"/>
        <family val="2"/>
        <charset val="238"/>
      </rPr>
      <t>Športový klub polície Banská Bytrica Zmluva 61/2025-</t>
    </r>
    <r>
      <rPr>
        <sz val="8"/>
        <color indexed="8"/>
        <rFont val="Arial"/>
        <family val="2"/>
        <charset val="238"/>
      </rPr>
      <t>Zákon o športe číslo 440/2015 Príspevok do klubu, na športovcov do 23 rokov, ktorý splnil podmienky nároku na príspevok finančné prostriedky poslané na klub</t>
    </r>
    <r>
      <rPr>
        <b/>
        <sz val="8"/>
        <color indexed="8"/>
        <rFont val="Arial"/>
        <family val="2"/>
        <charset val="238"/>
      </rPr>
      <t xml:space="preserve"> </t>
    </r>
    <r>
      <rPr>
        <sz val="8"/>
        <color indexed="8"/>
        <rFont val="Arial"/>
        <family val="2"/>
        <charset val="238"/>
      </rPr>
      <t xml:space="preserve"> náklad preklopený z účtovníctva klubu, bankový prevod avizom 52/2025/06/04//O-S-E a avizom 52/2025/08/20/O-S-E</t>
    </r>
  </si>
  <si>
    <t>Juniorský svetový pohár New Delhi India 24.-30.9.2025 - 1 športovec - letenky a poistenie storna pre 1 osobu Viedeň-Dili a späť 26.09.-01.10.2025</t>
  </si>
  <si>
    <t>Invoice No.SVK/01</t>
  </si>
  <si>
    <t>5.9.2025</t>
  </si>
  <si>
    <t>Juniorský svetový pohár New Delhi India 24.-01.10.2025 - 1 športovec   -štartovné 1 športovec, ubytovanie 1 osoba 5 nocí, zbrojná licencia 1x, transfer letisko - hotel - strelnica a späť na letisko čiastočná refundácai z 720eur</t>
  </si>
  <si>
    <r>
      <rPr>
        <b/>
        <sz val="8"/>
        <color indexed="8"/>
        <rFont val="Arial"/>
        <family val="2"/>
        <charset val="238"/>
      </rPr>
      <t>Športový klub polície Bratislava, Zmluva 62/2025-</t>
    </r>
    <r>
      <rPr>
        <sz val="8"/>
        <color indexed="8"/>
        <rFont val="Arial"/>
        <family val="2"/>
        <charset val="238"/>
      </rPr>
      <t xml:space="preserve">Zákon o športe číslo 440/2015 Príspevok do klubu, na športovcov do 23 rokov, ktorý splnil podmienky nároku na príspevok finančné prostriedky poslané na klub  náklad preklopený z účtovníctva klubu, bankový prevod Avízo 52/2025/05/10/O-S-E, bankový prevod Avízo52/2025/08/10/O-S-E </t>
    </r>
  </si>
  <si>
    <t>Psychologická prípravva športovcov v oblasti mentálnej prípravy členov klubu brokové disciplíny  január-november 23 x sedení/1 športovec brokové disciplíny, 80eur/sedenie pre mládež do 23 rokov</t>
  </si>
  <si>
    <t>Mysli inak s.r.o.</t>
  </si>
  <si>
    <t>19. - 20.8.2025</t>
  </si>
  <si>
    <t>Materiálovo technické zabezpečenie - spotreba strelivo do guľových zbraní Shonnenbeck 22LR pre mládež do 23 rokov 35tis.ks na tréningovú a súťažnú činnosť pištolová a pušková sekcia čiastočná refundácia z2360eur</t>
  </si>
  <si>
    <t>Tibor Štefánik</t>
  </si>
  <si>
    <t>Materiálovo technické zabezpečenie - spotreba strelivo do guľových zbraní Shonnenbeck 22LR pre mládež do 23 rokov 35tis.ks na tréningovú a súťažnú činnosť pištolová a pušková sekcia doplatok do oprávnenej sumy príspevku pre klub z ceny 1911eur z čiastočej refundácie 2360eur</t>
  </si>
  <si>
    <t xml:space="preserve">Materiálovo technické zabezpečenie - spotreba strelecké okuliare a 3 sklá pre športovca č. 1 broková sekcia na tréningovú a súťažnú činnosť </t>
  </si>
  <si>
    <t>076/2025</t>
  </si>
  <si>
    <t>kondičná príprava centrum POHODA Trnava, 1-11/2025 pre mládež do 23 rokov čiastočná refundácia z 2 631,50eur v pomernej časti na mládež do 23 rokov v sume 364eur</t>
  </si>
  <si>
    <r>
      <rPr>
        <b/>
        <sz val="8"/>
        <color indexed="8"/>
        <rFont val="Arial"/>
        <family val="2"/>
        <charset val="238"/>
      </rPr>
      <t xml:space="preserve">Športový klub polície Prešov, Zmluva 63/2025 </t>
    </r>
    <r>
      <rPr>
        <sz val="8"/>
        <color indexed="8"/>
        <rFont val="Arial"/>
        <family val="2"/>
        <charset val="238"/>
      </rPr>
      <t xml:space="preserve"> -Zákon o športe číslo 440/2015 Príspevok do klubu, na športovcov do 23 rokov, ktorý splnil podmienky nároku na príspevok finančné prostriedky poslané na klub  náklad preklopený z účtovníctva klubu, bankový prevod Avízo 52/2025/05/16/O-S-E, bankový prevod Avízo 52/2025/08/16/O-S-E</t>
    </r>
  </si>
  <si>
    <t>B1 1/60</t>
  </si>
  <si>
    <t>Národná liga mládeže, Zvolen 11.-12.1.2025,cestovné súkromné motorové ŠPZ PO 187CP vozidlo najazdených 480km, stravné 4 osoby 2 dni, ubytovanie 1 noc 4 osoby,štartovné 3 športovci</t>
  </si>
  <si>
    <t>Ján Šima vedúci tréner</t>
  </si>
  <si>
    <t>Majstrovstva kraja BB, Brezno 8.-9.2.2025, cestovné súkromné motorové ŠPZ PO 187CP vozidlo najazdených 350km, stravné 4 osoby 2 dni, ubytovanie 1 noc 4 osoby, štartovné 3 športovci po 2 štarty</t>
  </si>
  <si>
    <t>Národná liga mládeže Brezno, 15.3.2025, cestovné súkromné motorové ŠPZ PO 187CP vozidlo najazdených 360km stravné, 4 osoby deň, štartovné 3 športovci</t>
  </si>
  <si>
    <t>M SR Mládeže, vzduchové zbane, Holíč 12.-13.4.2025, 4 športovci a tréner - súkromné motorové ŠPZ PO 187CP vozidlo najazdených 760km čiastočná refundácia z 272,13eur</t>
  </si>
  <si>
    <t>M SR Mládeže, vzduchové zbane, Holíč 12.-13.4.2025, 4 športovci a tréner - súkromné motorové ŠPZ PO 187CP vozidlo najazdených 760km doplatok do sumy 272,13eur</t>
  </si>
  <si>
    <t>004/2025</t>
  </si>
  <si>
    <t xml:space="preserve">Materiálno technické zabezpečenie športovcov:  spotrebný materiál strelecké  topánky Sauer 2 ks párov pre športovcov č.1 - č.2, </t>
  </si>
  <si>
    <t>Materiálno technické zabezpečenie športovcov:  spotrebný materiál nákup náhradný diel SIUS ASCOR gumová membrána 5 ks, SIUS ASCOR maska 50m 3 ks, sieťový kábel 1 ks, strelecké  topánky Sauer 2 ks,  lyžička na gombíky 2 ks, strelecké nástavce 1 ks, tunel 1 ks čiastočná refundácia z 1042,30eur</t>
  </si>
  <si>
    <t>Materiálno technické zabezpečenie športovcov:  spotrebný materiál strelecká taška Gehmann 1 ks</t>
  </si>
  <si>
    <r>
      <rPr>
        <b/>
        <sz val="8"/>
        <color indexed="8"/>
        <rFont val="Arial"/>
        <family val="2"/>
        <charset val="238"/>
      </rPr>
      <t xml:space="preserve">Športový klub polície Trnava, Zmluva 64/2025 - </t>
    </r>
    <r>
      <rPr>
        <sz val="8"/>
        <color indexed="8"/>
        <rFont val="Arial"/>
        <family val="2"/>
        <charset val="238"/>
      </rPr>
      <t>Zákon o športe číslo 440/2015 Príspevok do klubu, na športovcov do 23 rokov, ktorý splnil podmienky nároku na príspevok finančné prostriedky poslané na klub- náklad preklopený z účtovníctva klubu, bankový prevod v sume 4 130eur Avizo 52/2025/05/07/O-S-E, Avizo 52/2025/08/07/O-S-E,</t>
    </r>
  </si>
  <si>
    <t>6.2.2025</t>
  </si>
  <si>
    <t>Strelecké sústredenie Trnava 07-09.02.2025, 2 tréneri, 7 športovcov brokových disciplín - spotreba streliva 3000 ks Bornaghi EXCELLENCE 2,4mm,  á 0.32 eur</t>
  </si>
  <si>
    <t>55825826</t>
  </si>
  <si>
    <t>IMEX Trade s.r.o. Hurbanovo</t>
  </si>
  <si>
    <t>25006</t>
  </si>
  <si>
    <t>11.02.2025</t>
  </si>
  <si>
    <t>Strelecké sústredenie Trnava 07-09.02.2025, 2 tréneri, 7 športovcov brokových disciplín - spotreba terčového materiálu 2150 ks,  á 0.24 eur zahrnuté v tréningových položkách 86ks</t>
  </si>
  <si>
    <t>25016</t>
  </si>
  <si>
    <t>02.04.2025</t>
  </si>
  <si>
    <t>Účasť športovcov na Jarnom pohári v Trnave, 28.-30.3.2025, tréning a štartovné - 1 športovec</t>
  </si>
  <si>
    <t>07.05.2025</t>
  </si>
  <si>
    <t>Účasť športovcov na pretekoch Trap 125 Sielnica, 2.-4.5.2025, štartovné - 1 športovec</t>
  </si>
  <si>
    <t>26.05.2025</t>
  </si>
  <si>
    <t>Účasť športovcov na II.kole Extraligy + LTM Sielnica, 16.-18.5.2025, tréning a štartovné - 2 športovci</t>
  </si>
  <si>
    <t>09.07.2025</t>
  </si>
  <si>
    <t>Účasť športovcov na VC Orešanského Trnava 2025, 4.-6.7.2025, tréning a štartovné - 3 športovci.</t>
  </si>
  <si>
    <t>2025/53</t>
  </si>
  <si>
    <t>Účasť športovcov na pretekoch SP Juniorov Suhl, GER, 19.-27.5.2025, 2 športovci 2 štarty čiastočná refundácia zo sumy 372eur</t>
  </si>
  <si>
    <t>D-80333</t>
  </si>
  <si>
    <t>INTERNATIONL SHOOTING SPORT FEDERATION</t>
  </si>
  <si>
    <t>Účasť športovcov na pretekoch SP Juniorov Suhl, GER, 19.-27.5.2025, 2 športovci 2 štarty doplatok do sumy 372eur</t>
  </si>
  <si>
    <t>Účasť športovcov na pretekoch SP Juniorov Suhl, GER, 19.-27.5.2025 ubytovanie 2 osoby 4 nocí</t>
  </si>
  <si>
    <t>hk travel plus GmhH</t>
  </si>
  <si>
    <t>Účasť športovcov na pretekoch SP Juniorov Suhl, GER, 19.-27.5.2025 poistenie 2 osoby 5 dní</t>
  </si>
  <si>
    <t>materiálovo technické zabezpečenie - 3ks strelecké vesty pre športovcov č. 1 až č. 3 čiastočná refundácia  zo sumy 856,08eur</t>
  </si>
  <si>
    <r>
      <rPr>
        <b/>
        <sz val="8"/>
        <color indexed="8"/>
        <rFont val="Arial"/>
        <family val="2"/>
        <charset val="238"/>
      </rPr>
      <t>Športovo strelecký klub, Lesnícka škola, Zmluva 65/2025</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</si>
  <si>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1DF250379</t>
  </si>
  <si>
    <t>Prípravný pretek Liga talentovenj mládeže a extraliga mestská športová hala Martin 18.1. - 19.1.2025 vzduchové zbrane, doprava 1 súkromné auto ŠPZ LM961CR najazdených 176km,  stravné 2 osoby 2 dni, štartovné 2 osoby</t>
  </si>
  <si>
    <t>Športovo strelecký klub Lesnícka škola</t>
  </si>
  <si>
    <t>Prípravný pretek Liga talentovanej mládeže a extraliga Bratislava 15.2. - 16.2.2025 vzduchové zbrane tréner a 2 športovci - doprava 1 súkromné auto ŠPZ LM961CR najazdených 670km, stravné 3 osoby 2 dni, štartovné 2 osoby, ubytovanie dve osoby jedna noc</t>
  </si>
  <si>
    <t>Prípravný pretek Extraliga a liga talentovanej mládeže Príbelce 26.4. - 27.4.2025 malorážne a vzduchové zbrane, tréner, športovec- doprava súkromné auto ŠPZ LM961CR najazdených 360km, stravné 2 osoby 3 dni, štartovné 1 športovec, ubytovanie 2 osoby 1 noc</t>
  </si>
  <si>
    <t>10.5.2025</t>
  </si>
  <si>
    <t>Prípravný pretek Majstrovstva Žilinského kraja Martin 10.5.52025 tréner a 2 športovci - doprava súkromné auto ŠPZ LM961CR najazdených 178km, stravné 3 osoby deň, štartovné 2športovci</t>
  </si>
  <si>
    <t>Prípravný pretek Extraliga a liga talentovanej mládeže Košice I.kolo 23.5. - 25.5.2025 malorážne a vzduchové zbrane tréner a 2 športovci -  doprava súkromné auto ŠPZ LM961CR najazdených 340km, stravné 3 osoby 3 dni, štartovné 2 osoby,ubytovanie 2 osoby noc</t>
  </si>
  <si>
    <t>Prípravný pretek Extraliga a liga talentovanej mládeže Košice II.kolo 20.6. - 22.6.2025, tréner a športovec -  doprava súkromné auto ŠPZ LM961CR najazdených 360km,, diety 2 osoby, štartovné 1 osoby,ubytovanie v sukromí čiastočná refundácia z 237,01eur</t>
  </si>
  <si>
    <t>Materiálno technické zabezpečenie- spotrebný strelecký materiál vzduchová bomba do pištole STEYER: športovec č. 1</t>
  </si>
  <si>
    <t>Materiálno technické zabezpečenie-spotrebný materiál kufrík na strelivo</t>
  </si>
  <si>
    <r>
      <rPr>
        <b/>
        <sz val="8"/>
        <color indexed="8"/>
        <rFont val="Arial"/>
        <family val="2"/>
        <charset val="238"/>
      </rPr>
      <t>Športovo strelecký klub, Lesnícka škola, Zmluva 66/2025</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</si>
  <si>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1DF250524</t>
  </si>
  <si>
    <t>FO0125</t>
  </si>
  <si>
    <t>Prípravný pretek IC OH Šamorín 15.11.2025 vzduchové zbrane, 6 športovcov, tréner - doprava 1 súkromné auto ŠPZ ZA393EN najazdených 448km,    štartovné 5 športovcov 5 štartov a  1 team mix</t>
  </si>
  <si>
    <t>Športovo strelecký klub TURIE</t>
  </si>
  <si>
    <t>Prípravný pretek Liga talentovanej mládeže a extraliga Bratislava 15.2.2025 vzduchové zbrane tréner a 4 športovci - doprava 1 súkromné auto ŠPZ ZA393EN najazdených 430km</t>
  </si>
  <si>
    <t>sústredenie mládeže Príbelce 4.-8.8.20255 tréner, 5 športovcov- doprava súkromné auto ŠPZ  ZA393EN najazdených 356km, prenájom vzduchovkovej haly 5 dní, 40eur/deň</t>
  </si>
  <si>
    <t>Prípravný pretek Extraliga a liga talentovanej mládežeŠaľa I.kolo 6.12.2025 vzduchové zbrane tréner a 6 športovci -  doprava súkromné auto ŠPZ  ZA393EN najazdených 384km, štartovné 6 štartov 75eur z toho čiastočná refundácia 38,33eur</t>
  </si>
  <si>
    <r>
      <rPr>
        <b/>
        <sz val="8"/>
        <color indexed="8"/>
        <rFont val="Arial"/>
        <family val="2"/>
        <charset val="238"/>
      </rPr>
      <t>Športový strelecko-atletický klub Elán,Zmluva 67/2025-</t>
    </r>
    <r>
      <rPr>
        <sz val="8"/>
        <color indexed="8"/>
        <rFont val="Arial"/>
        <family val="2"/>
        <charset val="238"/>
      </rPr>
      <t xml:space="preserve">Zákon o športe číslo 440/2015 Príspevok do klubu, na športovcov do 23 rokov, ktorý splnil podmienky nároku na príspevok finančné prostriedky poslané na klub  náklad preklopený z účtovníctva klubu, bankový prevod Avízo 52/2025/06/03/O-S-E , bankový prevod Avízo 52/2025/08/19/O-S-E </t>
    </r>
  </si>
  <si>
    <t>V 1/1/25</t>
  </si>
  <si>
    <t>Národná liga mládeže vzduchové zbrane, Vištuk - 11.1.2025, 2 tréneri, 8 športovcov - cestovné súkromné motorové vozidla ŠPZ KN766DG a KN872FN spolu najazdených 440km, stravné 10 osôb deň, štartovné 8 osôb</t>
  </si>
  <si>
    <t>Marek Mazan - tréner</t>
  </si>
  <si>
    <t>V 2/1/25</t>
  </si>
  <si>
    <t>Národná liga mládeže vzduchové zbrane, Vištuk - 12.1.2025, 2 tréneri, 8 športovcov -  cestovné súkromné motorové vozidla ŠPZ KN766DG a KN872FN spolu najazdených 440km, stravné 10 osôb deň, štartovné 8 osôb</t>
  </si>
  <si>
    <t>V 3/1/25</t>
  </si>
  <si>
    <t>Majstrovstvá TT kraja mládeže vzduchové zbrane, Holíč - 25.1.2025, 3 tréneri, 9 športovcov -  cestovné súkromné motorové vozidla ŠPZ KN766DG, KN872FN, BL103NY spolu najazdených 1110km, stravné 12 osôb, štartovné 9 osôb</t>
  </si>
  <si>
    <t>V 1/2/25</t>
  </si>
  <si>
    <t>Národná liga mládeže vzduchové zbrane, Holíč - 1.2.2025, 3 tréneri, 9 športovcov - cestovné 3 osoby, diéty 12 osôb, štartovné 9 osôb</t>
  </si>
  <si>
    <t>V 2/2/25</t>
  </si>
  <si>
    <t>Národná liga mládeže vzduchové zbrane, Holíč - 2.2.2025, doprava súkromné autá - 3 tréneri, 9 športovcov, cestovné súkromné motorové vozidla ŠPZ KN766DG, KN872FN, BL103NY spolu najazdených 1110km,  stravné 12 osôb, štartovné 9 osôb</t>
  </si>
  <si>
    <t>V 3/2/25</t>
  </si>
  <si>
    <t>Majstrovstvá BB kraja mládeže vzduchové zbrane, Brezno - 8.2.2025, 2 tréneri, 8 športovcov - cestovné súkromné motorové vozidla ŠPZ KN766DG, BL103NY spolu najazdených 800km, stravné 10 osôb,  štartovné 8 osôb</t>
  </si>
  <si>
    <t>V 4/2/25</t>
  </si>
  <si>
    <t>Majstrovstvá BB kraja mládeže vzduchové zbrane, Brezno - 9.2.2025, 2 tréneri, 8 športovcov, - cestovné súkromné motorové vozidla ŠPZ KN766DG, BL103NY spolu najazdených 800km, diéty 10 osôb,  štartovné 8 osôb</t>
  </si>
  <si>
    <t>V 3/3/25</t>
  </si>
  <si>
    <t>Majstrovstvá NR kraja mládeže vzduchové zbrane, Šaľa - 8.3.2025, 12 športovcov - cestovné súkromné motorové vozidla ŠPZ KN766DG, KN872FN, BL103NY, BL 103NY spolu najazdených 520km, stravné 16 osôb,  štartovné 12 osôb</t>
  </si>
  <si>
    <t>V 4/3/25</t>
  </si>
  <si>
    <t>Majstrovstvá NR kraja mládeže vzduchové zbrane, Šaľa - 9.3.2025, 4 tréneri, 12 športovcov, cestovné súkromné motorové vozidla ŠPZ KN766DG, KN872FN, BL103NY, BL 103NY spolu najazdených 520km, stravné 16 osôb,  štartovné 12 osôb</t>
  </si>
  <si>
    <t>V 5/3/25</t>
  </si>
  <si>
    <t>Národná liga mládeže vzduchové zbrane, Brezno - 15.3.2025,  4 tréneri, 12 športovcov - cestovné súkromné motorové vozidla ŠPZ KN766DG, KN872FN, BL103NY, BL 103NY spolu najazdených 1200km stravné 16 osôb, štartovné 12 osôb</t>
  </si>
  <si>
    <t>V 6/3/25</t>
  </si>
  <si>
    <t>Národná liga mládeže vzduchové zbrane, Brezno - 16.3.2025, doprava súkromné autá - 4 tréneri, 12 športovcov, cestovné 4 osoby, diéty 16 osôb, štartovné 12 osôb</t>
  </si>
  <si>
    <t>DFA 1/12/25</t>
  </si>
  <si>
    <t>Materiálovo technické zabezoečenie - tričká s potlačou športového klubu - 25 ks, mikiny s potlačou - 25 kspre reprezentáciu na športových podujatiach pre mládež do 23 rokov spoluúčasť 80centov zo sumy 1175</t>
  </si>
  <si>
    <t>Ing. Pfeiferlik Ľudovít-LUDWIG</t>
  </si>
  <si>
    <r>
      <rPr>
        <b/>
        <sz val="8"/>
        <color indexed="8"/>
        <rFont val="Arial"/>
        <family val="2"/>
        <charset val="238"/>
      </rPr>
      <t>Športovo strelecký klub mládeže RV 0348 - Plešivec, Zmluva 68/2025</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</si>
  <si>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1DF250280</t>
  </si>
  <si>
    <t>4.1.2025</t>
  </si>
  <si>
    <t>1.Slovenská liga  strelnica Košice 4.1.2025  cestovné súkromné auto najazdených 208 km, stravné 1 osoba</t>
  </si>
  <si>
    <t>Športovo strelecký klub mládeže RV 0348 Plešivec</t>
  </si>
  <si>
    <t xml:space="preserve">1.Slovenská liga  strelnica Košice 4.-5.1.2025 - 2 osoby 4 štarty </t>
  </si>
  <si>
    <t>26.1.2025</t>
  </si>
  <si>
    <t>1. Slovenská liga Košice 25.-26.1.2025 - 2 osoby 4 štarty</t>
  </si>
  <si>
    <t>Národná liga mládeže Prešov 22.-23.2.2025 Štartovné 2 osoby, 4 štarty</t>
  </si>
  <si>
    <t>2.3.2025</t>
  </si>
  <si>
    <t>Národná liga mládeže Gelnica 01.-02.3.2025, 4 osoby 7 štartov</t>
  </si>
  <si>
    <t>Majstrovstvá SR Košice vzduchové zbrane 23.3.2025 štartovné 2 osoby 2 štarty</t>
  </si>
  <si>
    <t>Majstrovstvá KE kraja vzduchové zbrane Gelnica 29.3.2025  štartovné - 3 osoby 3 štarty</t>
  </si>
  <si>
    <t>Majstrovstvá KE kraja vzduchové zbrane Gelnica 30.3.2025  štartovné - 3 osoby 3 štarty</t>
  </si>
  <si>
    <t>materiálno technické zabezpečenie-strelecký  kabát 1ks pre športovca č. 1 na zabezpečenie tréningovej a súťžanej činnosti mládeže do 23 rokov čiastočná refundácia z 590,40eur</t>
  </si>
  <si>
    <r>
      <rPr>
        <b/>
        <sz val="8"/>
        <color indexed="8"/>
        <rFont val="Arial"/>
        <family val="2"/>
        <charset val="238"/>
      </rPr>
      <t>Športovo strelecký klub Vráble, Zmluva 69/2025</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</si>
  <si>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1DF250469</t>
  </si>
  <si>
    <t>Materiálovo technické zabezpečenie - SCATT optický senzor WS-03 pre zabezpečenie tréningovej činnosti úre mládeže do 23 rokov čiastočná rerfundácia z 596eur</t>
  </si>
  <si>
    <t>Športovo strelecký klub Vráble, o.z.</t>
  </si>
  <si>
    <t>Nájomné priestorov Športovo streleckého klubu 12 mesiacov za účelom uskladnenia zbraní pre klubovú úroveň 20eur/mesiac</t>
  </si>
  <si>
    <t>Štartovné na pretekoch pre mládež Národná liga mládeže Zvolen 11.1.2025 - 4 športovci</t>
  </si>
  <si>
    <t>Štartovné na pretekoch pre mládež Extraliga a Liga talentovanej mládeže Martin 18.1.2025-3 športovci</t>
  </si>
  <si>
    <t>Štartovné na pretekoch pre mládež Národná liga mládeže Holíč 1.2.2025 -1 športovec</t>
  </si>
  <si>
    <t xml:space="preserve">Štartovné na pretekoch pre mládež Extraliga a liga talentovanej mládeže Bratislava14.-15.2.2025  3štarty </t>
  </si>
  <si>
    <t>28.2.2025</t>
  </si>
  <si>
    <t>Štartovné na pretekoch pre mládež Cena Mieru Zv. Slatina 28.2.2025 - 4 športovci</t>
  </si>
  <si>
    <t>Štartovné na pretekoch pre mládež Národná Liga Mládeže Svätý Peter -9 štartov</t>
  </si>
  <si>
    <t>14.10.2025</t>
  </si>
  <si>
    <t>Štartovné na pretekoch pre mládež Krajská strelecká liga Nitra 14.10.2025 - 5 štartov</t>
  </si>
  <si>
    <t>Štartovné na pretekoch pre mládež Liga talentovanje mládeže +1.Sl.liga Žiar nad Hronom 25.-26.10.2025 - 2 športovci a 2 štarty</t>
  </si>
  <si>
    <t>28.10.2025</t>
  </si>
  <si>
    <t>Štartovné na pretekoch pre mládež Krajská strelecká liga Nitra 28.10.2025 - 5 štartovné</t>
  </si>
  <si>
    <t>Štartovné na pretekoch pre mládež Krajská strelecká liga Nitra 3.11.2025 - 5 štartov</t>
  </si>
  <si>
    <t>6.12.2025</t>
  </si>
  <si>
    <t>Štartovné na pretekoch pre mládež Extraliga a liga talentovanje mládeže Šaľa 5.-6.12.2025 -3 športovci po 2 štarty</t>
  </si>
  <si>
    <r>
      <rPr>
        <b/>
        <sz val="8"/>
        <color indexed="8"/>
        <rFont val="Arial"/>
        <family val="2"/>
        <charset val="238"/>
      </rPr>
      <t>Športovo strelecký klub - Topoľnica, Zmluva 70/2025</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</si>
  <si>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1DF250378</t>
  </si>
  <si>
    <t>1.5.2025</t>
  </si>
  <si>
    <t>Materiálovo technické zabezpečenie - malorážne náboje kal. 22LR 1500ks na tréningovú a súťažnú prípravu pre 2 športovcov za obdobie Máj - September</t>
  </si>
  <si>
    <t>Športovo strelecký klub - Topoľnica</t>
  </si>
  <si>
    <t>12.7.2025</t>
  </si>
  <si>
    <t xml:space="preserve"> 12.11.2025</t>
  </si>
  <si>
    <t xml:space="preserve">prípravný pretek 1.Slovenská liga a Memorál Františka Bujku Kajal 12.7.2025 guľové zbrane - 1 štartovné </t>
  </si>
  <si>
    <t xml:space="preserve">prípravný pretek 1.Slovenská strelecká liga - 2štartovné </t>
  </si>
  <si>
    <t xml:space="preserve">prípravný pretek 1.Slovenská liga Holíč 19.7.2025 - 1štartovné </t>
  </si>
  <si>
    <t>2.8.2025</t>
  </si>
  <si>
    <t xml:space="preserve">prípravný pretek 1.Slovenská liga Holíč 2.8.2025 - 1štartovné </t>
  </si>
  <si>
    <t>8.8.2025</t>
  </si>
  <si>
    <t>Materiálovo technické zabezpečenie - náboje 22LR 11krabičiek,  Diabolo 10 krabičiek na tréningovú a súťažnú činnosť mládeže do 23 rokov</t>
  </si>
  <si>
    <t>23.8.2025</t>
  </si>
  <si>
    <t xml:space="preserve">prípravný pretek 1.slovenská liga Kajal 23.8.2026 - 2x štartovné </t>
  </si>
  <si>
    <t>Materiálovo technické zabezpečenie - spotrebný materiál terče malokalibrová puška 3000ks na tréningovú činnosť mládeže do 23 rokov</t>
  </si>
  <si>
    <t>9.8.2025</t>
  </si>
  <si>
    <t xml:space="preserve">Majstrovstva Bratislavského kraja Vištuk 9.8.2025 malorážne zbrane - 1 štartovné </t>
  </si>
  <si>
    <t>14.9.2025</t>
  </si>
  <si>
    <t>účasť na MSR guľové zbrane Príbelce 14.9.2025 - cestovné súkromné motorové vozidlo GA248GH najazdených 308km, 1x štartovné ťiastočná refundácia z 97,76eur</t>
  </si>
  <si>
    <r>
      <rPr>
        <b/>
        <sz val="8"/>
        <color indexed="8"/>
        <rFont val="Arial"/>
        <family val="2"/>
        <charset val="238"/>
      </rPr>
      <t xml:space="preserve">Športovo strelecký klub Trakovice,  Zmluva 71/2025 </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</si>
  <si>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1DF250417</t>
  </si>
  <si>
    <t>Vyúčtovanie náležitostí účastníkov akcie  Krajské kolo TT - Holíč 7.3.2025 - 8 športovcov + 2 vodiči stravné 10osôb deň</t>
  </si>
  <si>
    <t>Športovo strelecký klub Trakovice</t>
  </si>
  <si>
    <t>Vyúčtovanie náležitostí účastníkov akcie  Krajské kolo TT - Holíč 7.3.2025 - 2 x cestovné súkromné motorové vozidla ŠPZ HC 902AX a HC103BS spolu najazdených 300km</t>
  </si>
  <si>
    <t>13.11.2025</t>
  </si>
  <si>
    <t>Materiálovo technické zabezpečenie -elektronický terč Inband - 1 ks na 10m vrátane USB nabíjania na tréningovú činnosž mládeže do 23 rokov</t>
  </si>
  <si>
    <t>Materiálovo technické zabezpečenie spotrebný strelecký materiál -čierna kontrolná páska na el. terč  - 5 ks, papierová maska VzPu - 1 ks, papierová maska na zalamovaciu pušku - 2 ks čiastočná refundácai zo 120eur</t>
  </si>
  <si>
    <t>Materiálovo technické zabezpečenie -diabolky JBS Match S100 (krabička - 500ks)  - 23 ks na zabezpečenie tréningovej a súťažnej činnosti mládeže do 23 rokov</t>
  </si>
  <si>
    <t>Prenájom telocvične na rok 2025 na zabezpečenie tréningovej činnosti klubu Zml.z 20.12.2024, týždenne 5 hodín, mesačne 20hodín, pričom hodinová sadzba je 25eur</t>
  </si>
  <si>
    <r>
      <rPr>
        <b/>
        <sz val="8"/>
        <color indexed="8"/>
        <rFont val="Arial"/>
        <family val="2"/>
        <charset val="238"/>
      </rPr>
      <t>Miestna organizácia technických športov Turany  Zmluva 72/2025</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</si>
  <si>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1DF250447</t>
  </si>
  <si>
    <t xml:space="preserve">Materiálovo technické zabezpečenie - tréningové a súťažné strelivo v počte 100 krabičiek RWS Club 22LR na zabezočenie prípravy mládeže do 23 rokov </t>
  </si>
  <si>
    <t>Miestna organizácia technických športov Turany</t>
  </si>
  <si>
    <t>Materiálovo technické zabezpečenie - tréningové a súťažné strelivo v počte 100balíkov RWS R50 22LR na zabezčenie prípravy a súťaží mládeže do 23 rokov čiastočná refundácia zo sumy 640eur</t>
  </si>
  <si>
    <t>Materiálovo technické zabezpečenie -  spotrebný strelecký materiál difúzor Starik 19cm 1ks, tunel Score 1ks, redukcia do tunela pre športovce č. 1 na zabezpečenie prípravy mládeže do 23 rokov čiastočná refundácia z 426,89eur</t>
  </si>
  <si>
    <t xml:space="preserve">12.01.2025 Národná liga mládeže Zvolen -  štartovné 3 športobvci a 4 štarty </t>
  </si>
  <si>
    <t xml:space="preserve">18.01.2025 Extraliga a liga talentovanej mládeže Martin - štartovné 2 športovci </t>
  </si>
  <si>
    <t>5.1.2025 I. SSL Košice - štartovné 2 športovci</t>
  </si>
  <si>
    <t xml:space="preserve">19.01.2025 Extraliga a liga talentovanej mládeže Martin - štartovné 2 športovci </t>
  </si>
  <si>
    <t>08.-9.02.2025 Majstrovstva kraja BB mládež - 3 športovci 4 štarty</t>
  </si>
  <si>
    <t>15.02.2025 Extraliga a liga talentovanje mládeže Bratislava - 1 štart</t>
  </si>
  <si>
    <t xml:space="preserve">22.02.2025 Majstrovstva kraja ZA mládež štartovné 1 športovec </t>
  </si>
  <si>
    <t>02.03.2025 Národná ligfa mládeže  Gelnica -2 športovci 3 štarty</t>
  </si>
  <si>
    <t>15.-16.03.2025 Národná liga mládeže Brezno - 3 športovci a 6 štartov</t>
  </si>
  <si>
    <t>23.03.2025 Majstrovstvá SR Košice  vzduchové zbrane - 1 štart</t>
  </si>
  <si>
    <t>29.03.2025 Národná liga mládeže Svätý Peter -2 športovci 3 štarty</t>
  </si>
  <si>
    <t>12.-13.04.2025 M SR mládež Holíč - športovec 2 štarty</t>
  </si>
  <si>
    <t>21.-22.06.2025 Extraliga a liga talentovanej mládeže Košice - 2 športovci 2 štarty</t>
  </si>
  <si>
    <t>19.-20.07.2025 Majstrovstva kraja Košice malorážne zbrane  - 3 štarty</t>
  </si>
  <si>
    <t xml:space="preserve"> 02.08.2025 Majstrovstva kraja BB Príbelce - 3 štarty</t>
  </si>
  <si>
    <t>16.-17.08.2025 Majstrovstva kraja Prešov Košice - 22 štarty</t>
  </si>
  <si>
    <t>30.-31.08.2025 Extraliga a liga talentovanje mládeže Príbelce malorážne zbrane  - 1 športovec 2 štarty</t>
  </si>
  <si>
    <t>13.-14.09.2025 M SR Príbelce guľové zbrane -3 športovci 3 štarty</t>
  </si>
  <si>
    <t>25.10.2025 Liga Talentovanej mládže Žiar nad Hronom - štartovne 1x</t>
  </si>
  <si>
    <r>
      <rPr>
        <b/>
        <sz val="8"/>
        <color indexed="8"/>
        <rFont val="Arial"/>
        <family val="2"/>
        <charset val="238"/>
      </rPr>
      <t>Športovo strelecký klub Vištuk,  Zmluva 73/2025</t>
    </r>
    <r>
      <rPr>
        <sz val="8"/>
        <color indexed="8"/>
        <rFont val="Arial"/>
        <family val="2"/>
        <charset val="238"/>
      </rPr>
      <t xml:space="preserve">  Zákon o športe číslo 440/2015  Príspevok do klubu, na športovcov do 23 rokov, ktorý splnil podmienky nároku na príspevok finančné prostriedky, náklady refakturované </t>
    </r>
  </si>
  <si>
    <t>1DF250164</t>
  </si>
  <si>
    <t>2025/1</t>
  </si>
  <si>
    <t>Materiálovo technické zabezpečenie mládeže- strelecký materiál  strelivo geco 22 LR 100x a RWS 22 LR R50 100x pre tréningovú a športovú činnosť 6 športovcov v zmysle spotreby a plánu spotreby</t>
  </si>
  <si>
    <t>Športovo strelecký klub Vištuk</t>
  </si>
  <si>
    <t>1DF250363</t>
  </si>
  <si>
    <t>2025/9</t>
  </si>
  <si>
    <t>Materiálovo technické zabezpečenie mládeže- strelecký materiál  strelivo SK22LR Standard Plus/2 spolu 4500ks pre tréningovú a športovú činnosť 10 športovcov v zmysle spotreby a plánu spotreby za obdobie April - Máj</t>
  </si>
  <si>
    <t>Materiálovo technické zabezpečenie mládeže- strelecký materiál  strelivo SK22LR Standard Plus/2 spolu 4000ks pre tréningovú a športovú činnosť 10 športovcov v zmysle spotreby a plánu spotreby za obdobie Jún - Júl</t>
  </si>
  <si>
    <t>Materiálovo technické zabezpečenie mládeže- strelecký materiál  strelivo SK22LR Standard Plus/2 spolu 7500ks pre tréningovú a športovú činnosť 10 športovcov v zmysle spotreby a plánu spotreby za obdobie August - September</t>
  </si>
  <si>
    <t>Materiálovo technické zabespečenie mládeže-spotrebný strelecký material  Valček TOP Grip Mouse s korkom pre športovca č. 1</t>
  </si>
  <si>
    <t>13.4.2025</t>
  </si>
  <si>
    <t>Majstrovstva SR mládeže vzduchové zbrane Holíč 13.4.2025 -  cestovné súkromné auto PK 161DT najazdených 184km čiastočná refundácia z 48,76eur</t>
  </si>
  <si>
    <t>Majstrovstva SR Príbelce malorážne zbrane Príbelce 13.9.2025 -  cestovné súkromné auto PK 161DT najazdených 368km</t>
  </si>
  <si>
    <r>
      <rPr>
        <b/>
        <sz val="8"/>
        <color indexed="8"/>
        <rFont val="Arial"/>
        <family val="2"/>
        <charset val="238"/>
      </rPr>
      <t xml:space="preserve">Športovo strelecký klub SZTŠ Hôrky Zmluva 74/2025  </t>
    </r>
    <r>
      <rPr>
        <sz val="8"/>
        <color indexed="8"/>
        <rFont val="Arial"/>
        <family val="2"/>
        <charset val="238"/>
      </rPr>
      <t xml:space="preserve">Zákon o športe číslo 440/2015 Príspevok do klubu, na športovcov do 23 rokov, ktorý splnil podmienky nároku na príspevok finančné prostriedky, náklady refakturované </t>
    </r>
  </si>
  <si>
    <t>1DF250330</t>
  </si>
  <si>
    <t>02/2025</t>
  </si>
  <si>
    <t>Materiálovo technické zabezpečenie - spotrebný strelecký materiál Terče vzduchovkové pásy puška 10ks x 56,80€ na zabezpečenie tréningovej činnosti mládeže do 23 rokov,</t>
  </si>
  <si>
    <t>Materiálovo technické zabezpečenie - spotrebný strelecký materiál terče kotúče Slávia 79,95€/ks, tere kotúčové na vzduchovú pištoľ 159,90/ks  na zabezpečenie tréningovej činnost mládeže do 23 rokov</t>
  </si>
  <si>
    <t xml:space="preserve">Materiálovo technické zabezpečenie - Diabolo JSB Match .177-  300 krabičiek/10,73/ks  pre tréningovú a súťažnú činnosť 30športovcov na vzduchovkovú sezónu-  Október </t>
  </si>
  <si>
    <t>Materiálovo technické zabezpečenie - Diabolo JSB Match .177-  300 krabičiek/10,73/ks  pre tréningovú a súťažnú činnosť 30športovcov na vzduchovkovú sezónu-  November a December</t>
  </si>
  <si>
    <t>Materiálovo technické zabezpečenie - Diabolo JSB Match .177-  300 krabičiek/10,73/ks  pre tréningovú a súťažnú činnosť 30športovcov príprava Jan-Marec26 pred MSR vzduchovka</t>
  </si>
  <si>
    <t>Materiálovo technické zabezpečenie - spotrebný strelecký materiál Čelelenka Holme 4x13,6€ športovci č. 1-4;, Guma na licnicu 2x 12,30€ športovci č. 1-2; , strelecký šilt 6x16,7€ športovci č.1-4; bežec Techro = 46,80€ športovec č. 1 na streleckú prípravu mládeže</t>
  </si>
  <si>
    <t>Materiálovo technické zabezpečenie - spotrebný strelecký materiál  monokulár Centra4 x 86,39€ športovci č.1-4; tunel Score 3 x 99,9€ športovci č. 1-3;, strelecká rukavica 6 x 31,2€  športovci č. 1-6;</t>
  </si>
  <si>
    <t>Materiálovo technické zabezpečenie - spotrebný strelecký materiál  strelecký kabát Hitex Match 2ks x 562,1€ na zabezpečenie športovej prípravy športovcov č. 1-2.</t>
  </si>
  <si>
    <t xml:space="preserve">Národná liga mládeže Zvolen 11.-12.1.2025 doprava súkromnými autami 2ks ŠPZ:AA181II, KM445BE spolu najazdených 920km 2 dni;  štartovné 28 športovcov spolu 56štarotv   za 2 dni                                         </t>
  </si>
  <si>
    <t xml:space="preserve">Majstrovstva Trnavského kraja mládeže Holíč 25.-26.1.2025 doprava súkromnými autami 2ks ŠPZ:AA181II, KM445BE spolu najazdených 1360km 2 dni;  štartovné 28 športovcov spolu 49štarotv za 2 dni                                         </t>
  </si>
  <si>
    <t xml:space="preserve">Národná liga mládeže  Holíč 1.-2.2.2025 doprava 2 súkromnými autami  ŠPZ:AA181II, KM445BE spolu najazdených 1360km 2 dni;  štartovné 32 športovcov spolu 64štarotv za 2 dni                                         </t>
  </si>
  <si>
    <t>Majstrovstva BB kraja mládeže Brezno 8.-9.2.2025, doprava 2 súkromnými autami  ŠPZ:AA181II, KM445BE spolu najazdených 1120km 2 dni;  štartovné 24štartov 8.2.2025; 9 štarov 9.2.2025</t>
  </si>
  <si>
    <t xml:space="preserve">Národná liga mládeže  Brezno 15.-16.3.2025 doprava 2 súkromnými autami  ŠPZ:AA181II, KM445BE spolu najazdených 1120km 2 dni;  štartovné 24 športovcov spolu 51štarotv za 2 dni                                         </t>
  </si>
  <si>
    <t xml:space="preserve">Národná liga mládeže  Svätý Peter 29.-30.3.2025 doprava 2 súkromnými autami  ŠPZ:AA181II, KM445BE spolu najazdených 940km/deň v cene 249,10eur;  štartovné 17 športovcov  čiastočná refundácia z 85eur v sume 17,72eur                                 </t>
  </si>
  <si>
    <r>
      <rPr>
        <b/>
        <sz val="8"/>
        <color indexed="8"/>
        <rFont val="Arial"/>
        <family val="2"/>
        <charset val="238"/>
      </rPr>
      <t>Športovo strelecký klub 0268 Rožňava, Zmluva 75/2025</t>
    </r>
    <r>
      <rPr>
        <sz val="8"/>
        <color indexed="8"/>
        <rFont val="Arial"/>
        <family val="2"/>
        <charset val="238"/>
      </rPr>
      <t xml:space="preserve">-Zákon o športe číslo 440/2015 Príspevok do klubu, na športovcov do 23 rokov, ktorý splnil podmienky nároku na príspevok finančné prostriedky, náklady refakturované </t>
    </r>
  </si>
  <si>
    <t>1DF250443</t>
  </si>
  <si>
    <t>7.1.2026</t>
  </si>
  <si>
    <t xml:space="preserve">Národná liga mládeže Gelnica 1.-2.3.2025 vzduchové zbrane , 2 športovcí štartovné,  cestovné súkromné auto ŠPZ RV086BA najazdených 672km, stravné tréner  2 dni </t>
  </si>
  <si>
    <t>Športovo strelecký klub 0268 Rožňava</t>
  </si>
  <si>
    <t>01/20225</t>
  </si>
  <si>
    <t>Majstrovstva Košického kraja mládeže vzduchové zbrane, Gelnica 29.-30.3.2025 športovci a 2 štarty, cestovné súkromné auto ŠPZ RV086BA najazdených 672km, stravné tréner  2 dni čiastočná refundácia z celkových nákladov 336,70eur</t>
  </si>
  <si>
    <t>Memoriál genmjr. Jana Ploce, Hradec Králové CZE, 11.-13.7.2025, 1 športovec</t>
  </si>
  <si>
    <t>I2509011</t>
  </si>
  <si>
    <t>ČSS, z.s.-SSK DUKLA Hradec Králové</t>
  </si>
  <si>
    <t>Grand Prix Brno 14.-17.8.2025, 7 športovcov</t>
  </si>
  <si>
    <t>I2508018</t>
  </si>
  <si>
    <t>15.8.2025</t>
  </si>
  <si>
    <t>štartovné a 3 tréningové položky športovec č. 2</t>
  </si>
  <si>
    <t>štartovné a 3 tréningové položky športovec č. 1</t>
  </si>
  <si>
    <t>štartovné a 3 tréningové položky športovec č. 3</t>
  </si>
  <si>
    <t>štartovné a 3 tréningové položky športovec č. 4</t>
  </si>
  <si>
    <t>štartovné a 3 tréningové položky športovec č. 5</t>
  </si>
  <si>
    <t>štartovné a 3 tréningové položky športovec č. 6</t>
  </si>
  <si>
    <t>štartovné a 3 tréningové položky športovec č. 7</t>
  </si>
  <si>
    <t>Majstrovstvá Slovenskej republiky TRAP Trnava 29.-31.8.2025, 5 športovcov</t>
  </si>
  <si>
    <t>I2509005</t>
  </si>
  <si>
    <t>04</t>
  </si>
  <si>
    <t>štartovné a 2 tréningové položky športovec č. 1</t>
  </si>
  <si>
    <t>05</t>
  </si>
  <si>
    <t>štartovné a 2 tréningové položky športovec č. 2</t>
  </si>
  <si>
    <t>06</t>
  </si>
  <si>
    <t>štartovné a 2 tréningové položky športovec č. 3</t>
  </si>
  <si>
    <t>07</t>
  </si>
  <si>
    <t>štartovné a 2 tréningové položky športovec č. 4</t>
  </si>
  <si>
    <t>08</t>
  </si>
  <si>
    <t>štartovné a 2 tréningové položky športovec č. 5</t>
  </si>
  <si>
    <t>1PV2500215</t>
  </si>
  <si>
    <t>02-09-2025</t>
  </si>
  <si>
    <t>19.9.2025</t>
  </si>
  <si>
    <t>Strelecké sústredenie SKEET J.Bohunice29.-30.10.2025 športovec a tréner</t>
  </si>
  <si>
    <t>1PV2512010</t>
  </si>
  <si>
    <t>29.10.2025</t>
  </si>
  <si>
    <t>stravné 2 osoby 2 dní</t>
  </si>
  <si>
    <t>cestovné súkromné motorové vozidlo 2 dni KN543FVnajazdených 408km</t>
  </si>
  <si>
    <t>tréningové položky 1 športovec 2 dni (20 položiek x 6eur)</t>
  </si>
  <si>
    <t>37846442</t>
  </si>
  <si>
    <t>Strelecký klub brokových neolympijských disciplín</t>
  </si>
  <si>
    <t>strelivo Mirage T2 Skeet 2,99mm 24g spotreba na sústredenie 500ks</t>
  </si>
  <si>
    <t>Sústredenie Sielnica 14.-16.11.2025, 3 športovci a tréner</t>
  </si>
  <si>
    <t>I2512029</t>
  </si>
  <si>
    <t>Sústredenie Sielnica 21.-23.11.2025 - 1 športovec a tréner</t>
  </si>
  <si>
    <t>spotreba streliva počas sústredenia 1 športovec 3 kartóny, asfaltové terče 1 športovec 500ks</t>
  </si>
  <si>
    <t>Sústredenie Jaslovské Bohunice 1.-3.12.2025 - 1 športovec a tréner</t>
  </si>
  <si>
    <t>I2512026</t>
  </si>
  <si>
    <t>cestovné súkromné motorové vozidlo 3 dni KN543FV najazdených 612km</t>
  </si>
  <si>
    <t>18</t>
  </si>
  <si>
    <t>tréningové položky 1 športovec 3 dni 40 položiek</t>
  </si>
  <si>
    <t>13226</t>
  </si>
  <si>
    <t>spotreba streliva Mirage T3 Paris počas sústredenia 1 športovec 4 kartóny=1000ks</t>
  </si>
  <si>
    <t>Sústredenie Sielnica 18.-22.2.2026 - 2 športovci</t>
  </si>
  <si>
    <t>I2603006</t>
  </si>
  <si>
    <t>Jarný pohár Trnava 20.-22.3.2026 - 5 športovcov</t>
  </si>
  <si>
    <t>I2603022</t>
  </si>
  <si>
    <t>2456</t>
  </si>
  <si>
    <t>štartovné 5 športovcov 5 štartov a tréningové položky 5 športovcov 15 položiek</t>
  </si>
  <si>
    <t>56916591</t>
  </si>
  <si>
    <r>
      <rPr>
        <b/>
        <sz val="8"/>
        <rFont val="Arial"/>
        <family val="2"/>
        <charset val="238"/>
      </rPr>
      <t xml:space="preserve">Jesenné preteky strelnica Sielnica 19.-21.9.2025 TRAP </t>
    </r>
    <r>
      <rPr>
        <sz val="8"/>
        <rFont val="Arial"/>
        <family val="2"/>
        <charset val="238"/>
      </rPr>
      <t>- štartovné 13 športovcov a 39 tréningových položiek</t>
    </r>
  </si>
  <si>
    <t>1DF250525A</t>
  </si>
  <si>
    <t>materiálovo technické zabezpečenie - 100 tréningových položiek Trap 6 športovcov v období 16.11.-14.12.2025</t>
  </si>
  <si>
    <t>Strelecké centrum Trnava OZ</t>
  </si>
  <si>
    <t>1DF250319</t>
  </si>
  <si>
    <t>1320250320</t>
  </si>
  <si>
    <t>Prenájom priestorov na uloženie športovej výstroje a zbraní na strelnici Podhradová Košice za3štvrťrok, pre trénerov a uskladnenie športových potrieb počas tréningového procesu</t>
  </si>
  <si>
    <t>Cassovia Efekt, spol. s.r.o Košice</t>
  </si>
  <si>
    <t>1DF250425</t>
  </si>
  <si>
    <t>1320250386</t>
  </si>
  <si>
    <t>Prenájom priestorov na uloženie športovej výstroje a zbraní na strelnici Podhradová Košice za 4.štvrťrok, pre trénerov a uskladnenie športových potrieb počas tréningového procesu</t>
  </si>
  <si>
    <t>Centrum talentovanej  mládeže  Východ, Extraliga a Liga talentovanej mládeže 4.kolo malorážne zbrane, 29.-31.8.2025 Príbelce, 9športovcov, 3 tréneri</t>
  </si>
  <si>
    <t>I2509006</t>
  </si>
  <si>
    <t>stravné 3 osoby 4 dní 9 osôb 3 dni</t>
  </si>
  <si>
    <t>vedúca výpravy  CTM Východ Mgr. Viera Dancáková Fodorová </t>
  </si>
  <si>
    <t>cestovné 5 osôb vo výške železnice,2 súkromné auta SN 635BT a SB866CD spolu najazdených 1104km</t>
  </si>
  <si>
    <t>Izona</t>
  </si>
  <si>
    <t>30.08.2025</t>
  </si>
  <si>
    <t>232</t>
  </si>
  <si>
    <t>202508/425</t>
  </si>
  <si>
    <t>ubytovanie 3 osoby 2 noci</t>
  </si>
  <si>
    <t>Agrocell s.r.o.</t>
  </si>
  <si>
    <t>29.08.2025</t>
  </si>
  <si>
    <t>ubytovanie 2 osoby 3 noci</t>
  </si>
  <si>
    <t>11/8/25-2</t>
  </si>
  <si>
    <t>štartovné 3 športovci 12 štartov</t>
  </si>
  <si>
    <t>Športovo strelecký klub Liaz - Veľký Krtíš</t>
  </si>
  <si>
    <t>33/8/25-2</t>
  </si>
  <si>
    <t>22/8/25-2</t>
  </si>
  <si>
    <t>37/8/25-2</t>
  </si>
  <si>
    <t>štartovné 2 športovci 4 štarty</t>
  </si>
  <si>
    <t>5/8/25-2</t>
  </si>
  <si>
    <t>štartovné 2 športovci 6 štartov</t>
  </si>
  <si>
    <t>Centrum talentovanej mládeže Východ ,Majstrovstva Slovenska Príbelce guľové zbrane 12.9. - 14.9.20255 - 10 športovcov, 4 tréneri, doprovod</t>
  </si>
  <si>
    <t>I2509035</t>
  </si>
  <si>
    <t>stravné 6 osôb 3 dní, 7 osôb 2 dni, 2 osoby deň</t>
  </si>
  <si>
    <t>ubytovanie 1 osoba noc</t>
  </si>
  <si>
    <t>FARNA BECKOV s.r.o.</t>
  </si>
  <si>
    <t>cestovné 8 osôb vo výške železnice,2 súkromné auta SN 635BT a SB866CD spolu najazdených 1090km</t>
  </si>
  <si>
    <t>17/9/25-2</t>
  </si>
  <si>
    <t>štartovné 4 športovci 10 štartov</t>
  </si>
  <si>
    <t>11/9/25-2</t>
  </si>
  <si>
    <t>štartovné 1 športovec 1 štart</t>
  </si>
  <si>
    <t>13/9/25-2</t>
  </si>
  <si>
    <t>štartovné 2 športovci 2 štarty</t>
  </si>
  <si>
    <t>19/9/25-2</t>
  </si>
  <si>
    <t>42/9/25-2</t>
  </si>
  <si>
    <t>Centrum talentovanej mládeže Východ, Liga talentovanej mládeže I.kolo vzduchové zbrane Žiar nad Hronom 25.10.-26.10.2025 - 8 športovcov, 3 tréneri, 2 doprovod</t>
  </si>
  <si>
    <t>I25011013</t>
  </si>
  <si>
    <t>26.10.2025</t>
  </si>
  <si>
    <t xml:space="preserve">stravné 12 osôb </t>
  </si>
  <si>
    <t>Ubytovanie pre dve osoby na jednu noc</t>
  </si>
  <si>
    <t xml:space="preserve">Realinvest SK s.r.o. </t>
  </si>
  <si>
    <t xml:space="preserve">cestovné 2 osoby vo výške železnice,3 súkromné motorové vozidla NL187CP, SN635BT a GL 124 BE spolu najazdených1290km </t>
  </si>
  <si>
    <t>Š2-3</t>
  </si>
  <si>
    <t>Štartovné pre dve osoby, tri štarty</t>
  </si>
  <si>
    <t>MŠK Žiar nad Hronom, Klub športovej streľby</t>
  </si>
  <si>
    <t>Š5-7</t>
  </si>
  <si>
    <t>Štartovné pre tri osoby, tri štarty</t>
  </si>
  <si>
    <t>Š9</t>
  </si>
  <si>
    <t>Štartovné pre jednu osobu, dva štarty</t>
  </si>
  <si>
    <t>Š11</t>
  </si>
  <si>
    <t>Š12</t>
  </si>
  <si>
    <t>Štartovné pre jednu osobu, jeden štart</t>
  </si>
  <si>
    <t>Centrum talentovanej mládeže Stred, IC OH Šamorín vzduchové zbrane  14.-16.11.2025,3 športovci (6 športovcov, 3 tréneri, 1 doprovod</t>
  </si>
  <si>
    <t>I2512007</t>
  </si>
  <si>
    <t>4.12.2024</t>
  </si>
  <si>
    <t xml:space="preserve">stravné 4 osoby 3 dni </t>
  </si>
  <si>
    <t xml:space="preserve">cestovné 7 osôb vo výške železnice1 súkromné motorové vozidlo ŠPZ SB866CD najazdených950km </t>
  </si>
  <si>
    <t>2025102</t>
  </si>
  <si>
    <t>ubytovanie 2 osoba 2 noci</t>
  </si>
  <si>
    <t>E-Z Invest s.r.o.</t>
  </si>
  <si>
    <t>Centrum talentovanej  mládeže  Východ- XXI. Hungarian Open - vzduchové zbrane, medzinárodná súťaž, 20.-22.11.2025 Budapešť - 1 športovec, tréner</t>
  </si>
  <si>
    <t>I2601003</t>
  </si>
  <si>
    <t>23.11.2026</t>
  </si>
  <si>
    <t>13.1.2026</t>
  </si>
  <si>
    <t>cestovné 2 osoby vo výške železnice</t>
  </si>
  <si>
    <t>NK-2025-517</t>
  </si>
  <si>
    <t>20.11.2025</t>
  </si>
  <si>
    <t>ubytovanie pre 2 osoby 3 noci</t>
  </si>
  <si>
    <t>Fig Tree Korlátolt Felelosségu Társaság</t>
  </si>
  <si>
    <t>2025/04/HO</t>
  </si>
  <si>
    <t>štartovné pre jednu osobu dva štarty</t>
  </si>
  <si>
    <t>Hungarian Shooting Federation</t>
  </si>
  <si>
    <t>Centrum talentovanej  mládeže  Východ- GP JSB Bohumín - vzduchové zbrane, medzinárodná súťaž, 29.-30.11.2025 Bílovec-4 športovci, tréner, doprovod</t>
  </si>
  <si>
    <t>I2601004</t>
  </si>
  <si>
    <t>17.11.2025</t>
  </si>
  <si>
    <t xml:space="preserve">HORSE FARM, s.r.o. </t>
  </si>
  <si>
    <t>29.11.2025</t>
  </si>
  <si>
    <t>Moravia Trend s.r.o.</t>
  </si>
  <si>
    <t>Š2-Š6</t>
  </si>
  <si>
    <t>cestovné 2 osoby vo výške železnice, 1 súkromné motorové vozidlo ŠPZ SN635BT  najazdených 682km a dialničná známka 10 dní CZE</t>
  </si>
  <si>
    <t>Centrum talentovanej  mládeže  Východ- Extraliga, I.kolo - vzduchové zbrane, prípravná súťaž, 06.-07.12.2025 Šaľa -  7 športovcov, 3 tréneri, doprovod</t>
  </si>
  <si>
    <t>I2601005</t>
  </si>
  <si>
    <t xml:space="preserve">stravné 8 osôb 3 dni a 3 osoby 2 sni </t>
  </si>
  <si>
    <t>Jenny Home</t>
  </si>
  <si>
    <t>Hotel Benefit</t>
  </si>
  <si>
    <t>GK, s.r.o.</t>
  </si>
  <si>
    <t>štartovné 2 osoby dva štarty</t>
  </si>
  <si>
    <t xml:space="preserve">Športovo strelecký klub Šaľa o.z. </t>
  </si>
  <si>
    <t>štartovné 2 osoby štyri štarty</t>
  </si>
  <si>
    <t>štartovné 1 osoba dva štarty</t>
  </si>
  <si>
    <t>cestovné 25osôb vo výške železnice, 2 súkromné motorové vozidlá ŠPZ PO187CP, SB866CD spolu najazdených 1400km</t>
  </si>
  <si>
    <t>Centrum talentovanej  mládeže  Východ- Extraliga, III.kolo - vzduchové zbrane, prípravná súťaž, 10.-11.1.2026 Martin - 11 športovcov, 4 tréneri, doprovod</t>
  </si>
  <si>
    <t>I2601011</t>
  </si>
  <si>
    <t>cestovné 5 súkromných motorových vozidiel ŠPZ PO187CP, SN635BT, SB866CD, KE180HE, GL124BE spolu najazdených 2040km</t>
  </si>
  <si>
    <t>ubytovanie 3 osoby 1 noc</t>
  </si>
  <si>
    <t>František Padych-Penzión Čierna pani</t>
  </si>
  <si>
    <t>ubytovanie 4 osoby 1 noc</t>
  </si>
  <si>
    <t>Monika Rimajová</t>
  </si>
  <si>
    <t>0000311</t>
  </si>
  <si>
    <t>Penzion MartINN, MartInn, s.r.o.</t>
  </si>
  <si>
    <t>ubytovanie 1 osoba 1 noc</t>
  </si>
  <si>
    <t>4 TRAVEL s.r.o.</t>
  </si>
  <si>
    <t>06/02</t>
  </si>
  <si>
    <t>Športovo strelecký klub mesta Martin</t>
  </si>
  <si>
    <t>10/02</t>
  </si>
  <si>
    <t>štartovné 3 osoby 9 štartov</t>
  </si>
  <si>
    <t>06/02-2</t>
  </si>
  <si>
    <t>08/02</t>
  </si>
  <si>
    <t>07/02</t>
  </si>
  <si>
    <t>08/02-2</t>
  </si>
  <si>
    <t>05/02</t>
  </si>
  <si>
    <t>stravné 13 osôb 2 dni a 3 osoby 3 dni</t>
  </si>
  <si>
    <t>Centrum talentovanej mládeže Východ - Extraliga, IV.kolo - vzduchové zbrane, prípravná súťaž, 21.-22.2.2026 Šamorín - 9 športovcov, 5 trénerov</t>
  </si>
  <si>
    <t>I2603005</t>
  </si>
  <si>
    <t xml:space="preserve">cestovné 6 osôb vo výške železnice, 2 súkromné motorové vozidla ŠPZ SN635BT, SB866CD spolu najazdených 1744km </t>
  </si>
  <si>
    <t>vedúca výpravy CTM Východ Mgr. Viera Dancáková Fodorová </t>
  </si>
  <si>
    <t>X- BIONIC® SPHERE a.s.</t>
  </si>
  <si>
    <t>137</t>
  </si>
  <si>
    <t>Divoká voda, s.r.o.</t>
  </si>
  <si>
    <t>140</t>
  </si>
  <si>
    <t>miestny poplatok za ubytovanie 4 osoby 2 noci</t>
  </si>
  <si>
    <t>5020260665</t>
  </si>
  <si>
    <t>183</t>
  </si>
  <si>
    <t>ubytovanie 3 osoby 2 noci a daň za ubytovanie 3 osoby 1 noc</t>
  </si>
  <si>
    <t>ORCA - AN s.r.o.</t>
  </si>
  <si>
    <t>184</t>
  </si>
  <si>
    <t>daň za ubytovanie 3 osoby 1 noc</t>
  </si>
  <si>
    <t>37/26</t>
  </si>
  <si>
    <t>ŠSK Magic shot</t>
  </si>
  <si>
    <t>17/26</t>
  </si>
  <si>
    <t>štartovné 3 športovci 8 štartov</t>
  </si>
  <si>
    <t>33/26</t>
  </si>
  <si>
    <t>štartovné 1 športovec 3 štarty</t>
  </si>
  <si>
    <t>56/26</t>
  </si>
  <si>
    <t>30/26</t>
  </si>
  <si>
    <t>stravné 3 osoby 3 dni a 1 osoba 2 dni</t>
  </si>
  <si>
    <t>Centrum talentovanej  mládeže Východ - MSR - vzduchové zbrane, majstrovská súťaž, 20.-22.3.2026 Viničné - 8 športovcov, 6 trénerov</t>
  </si>
  <si>
    <t>I2603020</t>
  </si>
  <si>
    <t xml:space="preserve">cestovné 7 osôb vo výške železnice, 2 súkromné motorové vozidla ŠPZ PO187CP, SN635BT spolu najazdených 1470km </t>
  </si>
  <si>
    <t>Ján Kotvas</t>
  </si>
  <si>
    <t>2026000240</t>
  </si>
  <si>
    <t>Gamex s.r.o.</t>
  </si>
  <si>
    <t>daň za ubytovanie 1 osoba 2 noci</t>
  </si>
  <si>
    <t>1150</t>
  </si>
  <si>
    <t>Hotel Jeleň Pezinok s.r.o.</t>
  </si>
  <si>
    <t>543</t>
  </si>
  <si>
    <t>PAM - INVEST, a.s.</t>
  </si>
  <si>
    <t>197</t>
  </si>
  <si>
    <t>204</t>
  </si>
  <si>
    <t>35/26</t>
  </si>
  <si>
    <t>Športovo strelecký klub Pezinok</t>
  </si>
  <si>
    <t>69/26</t>
  </si>
  <si>
    <t>66/26</t>
  </si>
  <si>
    <t>štartovné mix 1 štart</t>
  </si>
  <si>
    <t>14/2026</t>
  </si>
  <si>
    <t>štartovné 1 športovec 1 štart a čiastočná úhrada štartovné mix 1 štart</t>
  </si>
  <si>
    <t>67/26</t>
  </si>
  <si>
    <t>doplatok štartovné mix 1 štart</t>
  </si>
  <si>
    <t>73/2026</t>
  </si>
  <si>
    <t>62/26</t>
  </si>
  <si>
    <t>19/2026</t>
  </si>
  <si>
    <t>stravné 12 osôb 2 dni a 1 osoba 3 dni</t>
  </si>
  <si>
    <t>Centrum talentovanej mládeže Stred ,Prípravný pretek 4.kolo  Extraliga a Liga talentovanej mládeže malorážne zbrane Príbelce 29.-31.8.2025 -  7 športovcov, 4 tréneri, 1 vedúci výpravy</t>
  </si>
  <si>
    <t>I2509002</t>
  </si>
  <si>
    <t>8.9.2025</t>
  </si>
  <si>
    <t>stravné 12 osôb</t>
  </si>
  <si>
    <t xml:space="preserve">vedúci tréner pre CTM Stred Ján Kriško </t>
  </si>
  <si>
    <t>ATLAS, spol. r s. o.</t>
  </si>
  <si>
    <t xml:space="preserve">cestovné trener  súkromné motorové vozidlo LM 060EC najazdených 364km  </t>
  </si>
  <si>
    <t xml:space="preserve">cestovné 2 súkromné autá 4x cestovné vo výške železnice </t>
  </si>
  <si>
    <t>30/8/25-2</t>
  </si>
  <si>
    <t>štartovné 7 osôb spolu 16 štartov</t>
  </si>
  <si>
    <t>Športovo strelecký klub o.z. LIAZ - Veľký Krtíš</t>
  </si>
  <si>
    <t>Centrum talentovanej mládeže Stred ,Majstrovstva Slovenska Príbelce guľové zbrane 12.9. - 14.9.20255 - 7 športovcov, 4 tréneri, vedúci výpravy</t>
  </si>
  <si>
    <t>I2509028</t>
  </si>
  <si>
    <t>stravné 8 osôb</t>
  </si>
  <si>
    <t>23/9/25-2</t>
  </si>
  <si>
    <t>štartovné 7 osôb spolu 10 štartov</t>
  </si>
  <si>
    <t>ubytovanie 2 osôb noc</t>
  </si>
  <si>
    <t xml:space="preserve">cestovné trener  súkromné motorové vozidlo LM 060EC najazdených 370km  </t>
  </si>
  <si>
    <t xml:space="preserve">cestovné 4x vo výške železnice </t>
  </si>
  <si>
    <t>Centrum talentovanej mládeže Stred, Liga talentovanej mládeže vzduchové zbrane Žiar nad Hronom 25.-26.10.2025, 5 športovcov a 4 tréneri</t>
  </si>
  <si>
    <t>I2511011</t>
  </si>
  <si>
    <t>7.112025</t>
  </si>
  <si>
    <t>stravné 11 osôb 2 ni</t>
  </si>
  <si>
    <t>štartovné 10 osôb spolu 11 štartov</t>
  </si>
  <si>
    <t>MŠK Žiar nad Hronom, s.r.o.</t>
  </si>
  <si>
    <t xml:space="preserve">cestovné  súkromné motorové vozidla LM 060EC, VK607BI spolu  najazdených 608km,  cestovné 4x vo výške železnice </t>
  </si>
  <si>
    <t>Centrum talentovanej mládeže Stred, IC OH Šamorín vzduchové zbrane  14.-16.11.2025,3 športovci (1 CTM STRED a 2 nominovaní SVK) a 2 tréneri</t>
  </si>
  <si>
    <t>I2511024</t>
  </si>
  <si>
    <t xml:space="preserve">cestovné  súkromné motorové vozidlo VK607BI najazdených 434km,  cestovné 1x vo výške železnice </t>
  </si>
  <si>
    <t>Grand Prix JSB Bílovec 28.-30.11.2025 - vzduchové zbrane - 10 športovcov, 5 trénerov, 1 doprovod, 2 oficiálne osoby</t>
  </si>
  <si>
    <t>CZKPV024</t>
  </si>
  <si>
    <t>stravné 16 osôb 3 dni</t>
  </si>
  <si>
    <t xml:space="preserve">vedúci výpravy Ján Kriško </t>
  </si>
  <si>
    <t>štartovné 10 športovcov spolu 20 štartov</t>
  </si>
  <si>
    <t>Spartak Bílovec, Oddíl sportovní střelby</t>
  </si>
  <si>
    <t>29.11.2025-1</t>
  </si>
  <si>
    <t>Ubytovanie 3 osoby dve noci 28.11. - 30.11.2025</t>
  </si>
  <si>
    <t xml:space="preserve">Penzión Moravia trend, s.r.o </t>
  </si>
  <si>
    <t xml:space="preserve">Ubytovanie 9 osôb dve noci, tri osoby jedna noc </t>
  </si>
  <si>
    <t>002997721</t>
  </si>
  <si>
    <t>Obec Bartošovice - Penzion na  Zámku</t>
  </si>
  <si>
    <t>1PV2500302</t>
  </si>
  <si>
    <t>cestovné  súkromné motorové vozidla 5x LM060EC, ZV341ES, VK607BI, BR391CR, ZA071JX spolu najazdných 2652km</t>
  </si>
  <si>
    <t>24.11.2025</t>
  </si>
  <si>
    <t>dialničná známka 10 dní LM060EC</t>
  </si>
  <si>
    <t>dialničná známka 10 dní ZV341ES</t>
  </si>
  <si>
    <t>1PV260033</t>
  </si>
  <si>
    <t>1195130</t>
  </si>
  <si>
    <t>pohonné hmoty služobné vozidlo SSZ Ford Tranzit BT091EJ cesta Bratislava-Bílovec a späť celkovo najazdených 560km</t>
  </si>
  <si>
    <t>CZKPV005</t>
  </si>
  <si>
    <t>vedúci výpravý Ján Bohunický</t>
  </si>
  <si>
    <t>1037824846</t>
  </si>
  <si>
    <t>diaľničná známka 10 dní Česká republika služobné vozidlo SSZ Ford Tranzit BT091EJ</t>
  </si>
  <si>
    <t>Centrum talentovanej mládeže Stred, prípravny pretek Extraliga a Liga talentovanej mládeže Košice 19.-21.12.2025 - 10 športovcov, 5 trénerov</t>
  </si>
  <si>
    <t>I2601001</t>
  </si>
  <si>
    <t>stravné  15 osôb</t>
  </si>
  <si>
    <t>štartovné 10 osôb a14 štartov</t>
  </si>
  <si>
    <t>MUZA GROUP, s.r.o.</t>
  </si>
  <si>
    <t xml:space="preserve">ubytovanie 6 osôb dve noci </t>
  </si>
  <si>
    <t>Strojár, s.r.o.</t>
  </si>
  <si>
    <t xml:space="preserve">cestovné 4 súkromné autá, 2x cestovné vo výške železnice </t>
  </si>
  <si>
    <t>Centrum talentovanej mládeže Stred, prípravny pretek Extraliga a Liga talentovanej mládeže Šaľa 6.-7.12.2025 - 8 športovcov, 5 trénerov</t>
  </si>
  <si>
    <t>I2601002</t>
  </si>
  <si>
    <t>stravné  13 osôb</t>
  </si>
  <si>
    <t>štartovné 8 osôb a12 štartov</t>
  </si>
  <si>
    <t xml:space="preserve">cestovné 3 súkromné autá VK 607BI, DT 199BJ, BR391CR spolu najazdených 916km, 4x cestovné vo výške železnice </t>
  </si>
  <si>
    <t>Centrum talentovanej mládeže Stred, prípravny pretek Extraliga a Liga talentovanej mládeže Martin 9.-11.1.2026 - 13 športovcov, 6 trénerov</t>
  </si>
  <si>
    <t>I2601010</t>
  </si>
  <si>
    <t>11.1.2026</t>
  </si>
  <si>
    <t>26.1.2026</t>
  </si>
  <si>
    <t>stravné  19 osôb 2 dni</t>
  </si>
  <si>
    <t>cestovné súkromné motorové vozidlo 2 dni LM060EC 10.-11.1.2026 spolu najazdených 340km</t>
  </si>
  <si>
    <t xml:space="preserve">cestovné súkromné motorové vozidlo VK607BI najazdených  292km  </t>
  </si>
  <si>
    <t>Tomaškin Pavel tréner</t>
  </si>
  <si>
    <t xml:space="preserve">cestovné súkromné motorové vozidlo BR391CR najazdených  200km  </t>
  </si>
  <si>
    <t>Medveď Ján tréner</t>
  </si>
  <si>
    <t>cestovné súkromné motorové vozidlo 2 dni DT 199 BJ 10.-11.1.2026 spolu najazdená'ých 408km</t>
  </si>
  <si>
    <t>Majerová Milka tréner</t>
  </si>
  <si>
    <t>cestovné súkromné motorové vozidlo 2 dni ZV 336CO  10.-11.1.2026 spolu najazdená'ých 356km</t>
  </si>
  <si>
    <t>Pavlík Jozef tréner</t>
  </si>
  <si>
    <t>009/02</t>
  </si>
  <si>
    <t>štartovné 11 osôb,  22  štartov</t>
  </si>
  <si>
    <t>9.1.2026</t>
  </si>
  <si>
    <t>ubytovanie 2 osoby dve noci 9.1. - 11.1.2026</t>
  </si>
  <si>
    <t>Penzion Čierna pani, Martin</t>
  </si>
  <si>
    <t>10.1.2026</t>
  </si>
  <si>
    <t>ubytovanie 3 osoby jedna noc 10.1. - 11.1.2026</t>
  </si>
  <si>
    <t>Centrum talentovanej mládeže Stred, prípravny pretek Extraliga a Liga talentovanej mládeže Šamorín 21.-22.2.2026 - 9 športovcov, 5 trénerov, 1 doprovod</t>
  </si>
  <si>
    <t>I2603017</t>
  </si>
  <si>
    <t>stravné 8 osôb 3 dni, 5 osôb 2 dni a 2 osoby 1 deň</t>
  </si>
  <si>
    <t>VV Invest s.r.o.</t>
  </si>
  <si>
    <t>X-BIONIC SPHERE a.s.</t>
  </si>
  <si>
    <t>cestovné 4 súkromné autá LM060EC, VK607BI, BR391CR, DT199BJ spolu najazdených 2026km a 2x cestovné vo výške železnice</t>
  </si>
  <si>
    <t>78/26</t>
  </si>
  <si>
    <t>štartovné 8 športovcov 15 štartov</t>
  </si>
  <si>
    <t>1PV260058</t>
  </si>
  <si>
    <t>ubytovanie 7 osôb 2 noci</t>
  </si>
  <si>
    <t>Centrum talentovanej mládeže Stred, pretek Majstrovstvá Slovenska vzduchové zbrane Viničné 20.-22.3.2026 - 10 športovcov, 6 trénerov, 1 doprovod</t>
  </si>
  <si>
    <t>I2603019</t>
  </si>
  <si>
    <t>stravné 15 osôb 2 dni</t>
  </si>
  <si>
    <t>69</t>
  </si>
  <si>
    <t>Karolinka s.r.o.</t>
  </si>
  <si>
    <t>1146</t>
  </si>
  <si>
    <t>2938</t>
  </si>
  <si>
    <t>Klaudia Javorková PENZION 77 GARNI</t>
  </si>
  <si>
    <t>83</t>
  </si>
  <si>
    <t>cestovné 3 súkromné autá DT199BJ, LM060EC, VK607BI spolu najazdených 1356km a 4x cestovné vo výške železnice</t>
  </si>
  <si>
    <t>10/2026</t>
  </si>
  <si>
    <t>70/26</t>
  </si>
  <si>
    <t>32/26</t>
  </si>
  <si>
    <t>72/26</t>
  </si>
  <si>
    <t>štartovné 4 športovci 4 štarty</t>
  </si>
  <si>
    <t>52/26</t>
  </si>
  <si>
    <t>Centrum talentovanej mládeže Bratislava, Majstrovstva Slovenskej republiky guľové zbrane Košicce 12. - 14.9.2025, 4 športovci a 3 tréneri</t>
  </si>
  <si>
    <t>1PV2500241</t>
  </si>
  <si>
    <t>53/9/25-2</t>
  </si>
  <si>
    <t>Štartovné 5 x 15,-€ pre 5 športovcov</t>
  </si>
  <si>
    <t>stravné 3 športovci a 2tréneri 3 dni, 1 tréner a športovec 2 dni, celkovo 8 osôb</t>
  </si>
  <si>
    <t>Mgr. Michal Slavkovský vedúci CTM Bratislava</t>
  </si>
  <si>
    <t>10/9/25-69</t>
  </si>
  <si>
    <t>Cestovné  súkromné auto 1 osoba BL387DY najazdených 540km; 2 osoby vo výške železnice</t>
  </si>
  <si>
    <t>Centrum talentovanej mládeže Bratislava,Liga talentovanje mládeže vzduchové zbrane Žiar nad Hronom 25.10.2025, 3 športovci a 1 tréner</t>
  </si>
  <si>
    <t>1PV2500261</t>
  </si>
  <si>
    <t>stravné 2 športovci a 2 tréneri deň</t>
  </si>
  <si>
    <t>štartovné 2x za 2 športovcov</t>
  </si>
  <si>
    <t>pohonné hmoty služobné motorové vozidlo sekretariátu SSZ Volkswagen Caravella BA 987SR najazdených 360km</t>
  </si>
  <si>
    <t>SLOVNAFT, a. s.</t>
  </si>
  <si>
    <t>cestovné  2 osoby vo výške železnice</t>
  </si>
  <si>
    <t xml:space="preserve">Centrum talentovanej mládeže Bratislava,Liga talentovanej mládeže a Extraliga Šaľa vzduchové zbrane 6.-7.12.2025, 7športovcov </t>
  </si>
  <si>
    <t>1PV2500313</t>
  </si>
  <si>
    <t>stravné 10 osôb 2 dni</t>
  </si>
  <si>
    <t>štartovné 7 športovocv po 2 štarty</t>
  </si>
  <si>
    <t>cestovné  súkromé motorové vozidlo ŠPZ NM 551LG najazdených 360km za 2 dni,  6osôb vo výške železnice</t>
  </si>
  <si>
    <t xml:space="preserve">Centrum talentovanej mládeže Bratislava,Liga talentovanej mládeže a Extraliga Košice vzduchové zbrane 19.-21.12.2025, 6 športovcov, 3 tréneri </t>
  </si>
  <si>
    <t>1PV260016</t>
  </si>
  <si>
    <t>30.1.2026</t>
  </si>
  <si>
    <t>stravné 9 osôb 3 dni</t>
  </si>
  <si>
    <t>štartovné 6 športovocv po 2 štarty</t>
  </si>
  <si>
    <t>cestovné súkromné motorové vozidlo ŠPZ 1AHB944 najazdených 830km, cestovné vo výške železnice 1 osoba</t>
  </si>
  <si>
    <t>pohonné hmoty služobné motorové vozidlo sekretariátu SSZ olkswagen Caravella BA 987SR najazdených 894km</t>
  </si>
  <si>
    <t>ZU 2025001521</t>
  </si>
  <si>
    <t>Boutique Hotel Maraton</t>
  </si>
  <si>
    <t>2025001991</t>
  </si>
  <si>
    <t>Penzion Hradbová s.r.o.</t>
  </si>
  <si>
    <t>ubytovanie 5 osôb 2 noci</t>
  </si>
  <si>
    <t>Technická Univerzita v KE</t>
  </si>
  <si>
    <t xml:space="preserve">Centrum talentovanej mládeže Bratislava,Liga talentovanej mládeže a Extraliga Martin vzduchové zbrane 9.-11.1.2026, 5 športovcov, 3 tréneri </t>
  </si>
  <si>
    <t>1PV260017</t>
  </si>
  <si>
    <t>stravné 6 osôb 3 dni, 2 osoby 2 dni</t>
  </si>
  <si>
    <t>11-1-2026/1</t>
  </si>
  <si>
    <t>štartovné 5 športovocv po 2 štarty</t>
  </si>
  <si>
    <t>cestovné 3 osoby vo výške železnice, cestovné súkromné motorové vozidlo ŠPZ BL 387DT najazdených 494km</t>
  </si>
  <si>
    <t>František Padych - Penzion Čierna pani</t>
  </si>
  <si>
    <t>4 Travel s.r.o.</t>
  </si>
  <si>
    <t>1PV260020</t>
  </si>
  <si>
    <t>3.2.2026</t>
  </si>
  <si>
    <t>cestovné súkromné motorové vozidlo ŠPZ JC707139 najazdených 548km</t>
  </si>
  <si>
    <t>Ivan Horčiak tréner</t>
  </si>
  <si>
    <t xml:space="preserve">Centrum talentovanej mládeže Bratislava,Liga talentovanej mládeže a Extraliga Šamorín vzduchové zbrane 20.-22.2.2026, 7 športovcov, 2 tréneri </t>
  </si>
  <si>
    <t>1PV260057</t>
  </si>
  <si>
    <t>104/26</t>
  </si>
  <si>
    <t>štartovné 7 športovcov 14 štartov</t>
  </si>
  <si>
    <t>73/26</t>
  </si>
  <si>
    <t>štartovné mix 1 športovec 1 štart</t>
  </si>
  <si>
    <t>stravné 7 osôb 2 dni a 1 osoba 3 dni</t>
  </si>
  <si>
    <t>cestovné súkromné motorové vozidlo Honda HRV NM551LG celkovo najazdených 260km</t>
  </si>
  <si>
    <t>Ján Marek tréner CTM Bratislava</t>
  </si>
  <si>
    <t>cestovné 3 osoby vo výške železnice a cestovné súkromné motorové vozidlo Opel Astra BL387DY celkovo najazdených 152km</t>
  </si>
  <si>
    <t>6020260456</t>
  </si>
  <si>
    <t xml:space="preserve">Centrum talentovanej mládeže Bratislava, Majstrovstvá Slovenska vzduchové zbrane Viničné 20.-22.3.2026, 7 športovcov, 2 tréneri </t>
  </si>
  <si>
    <t>1PV260060</t>
  </si>
  <si>
    <t>42/26</t>
  </si>
  <si>
    <t>štartovné 7 športovcov 7 štartov a štartovné mix 6 športovcov 6 štartov</t>
  </si>
  <si>
    <t>stravné 4 osoby 2 dni a 2 osoby 1 deň</t>
  </si>
  <si>
    <t>stravné 1 osoba 2 dni a 1 osoba 1 deň</t>
  </si>
  <si>
    <t>cestovné 4 osoby vo výške železnice a cestovné súkromné motorové vozidlo Opel Astra BL387DY celkovo najazdených 232km</t>
  </si>
  <si>
    <t>1143</t>
  </si>
  <si>
    <t>1147</t>
  </si>
  <si>
    <t>mestská daň z ubytovania 2 osoby 1 noc</t>
  </si>
  <si>
    <t>1PV2500373</t>
  </si>
  <si>
    <t>30-12-2025/3695</t>
  </si>
  <si>
    <t>služby - doplnenie kreditu permanentky na plaváreň 11 vstupov</t>
  </si>
  <si>
    <t>Športové zariadenia Petržalky, s.r.o.</t>
  </si>
  <si>
    <t>30-12-2025/3694</t>
  </si>
  <si>
    <t>služby - doplnenie kreditu permanentky na plaváreň 10 vstupov</t>
  </si>
  <si>
    <t>1DF250398</t>
  </si>
  <si>
    <t>služba - potlač reprezentačného oblečenia pre talentovanú mládež SSZ pre potreby mládeže - polokošele biele 55ks BRIZZO 565, tričká 71ks BLIVE 193, tričká 55ks BRIZZO 193</t>
  </si>
  <si>
    <t>Roman Michálik</t>
  </si>
  <si>
    <t xml:space="preserve">služba - potlač reprezentačného oblečenia pre talentovanú mládež SSZ pre potreby mládeže - nástupové oblečenie 32ks DALCITOA02 veľkosť S a M, nástupové oblečenie 23ks DALVITO A02,  </t>
  </si>
  <si>
    <t>služba - potlač reprezentačného oblečenia pre talentovanú mládež SSZ pre potreby mládeže - kratase 55ks BARLI A05</t>
  </si>
  <si>
    <t>1PV260012</t>
  </si>
  <si>
    <t>23.1.2026</t>
  </si>
  <si>
    <t>Materiálovo technické zabezpečenie - spotrebný strelecký materiál 5ks bomby na vzduch podľa pravidiel medzinárodnej federácie ISFF</t>
  </si>
  <si>
    <t>Materiálovo technické zabezpečenie - spotrebný strelecký materiál 2ks pažby drevené univerzálne na steir na vzduchové zbrane, servis zbrane 1ks</t>
  </si>
  <si>
    <t>1PV260009</t>
  </si>
  <si>
    <t>23-1-2026/1</t>
  </si>
  <si>
    <t>Materiálovo technické zabezpečenie -spotrebný materiál strelecký - masky na SIUS ASCOR 2 balíky, záslepky 2 balíky na výstrely malorážne</t>
  </si>
  <si>
    <t>DE115303127</t>
  </si>
  <si>
    <t>Krüger Druck+Verlag GmbH &amp; Co. KG</t>
  </si>
  <si>
    <t>1PV260008</t>
  </si>
  <si>
    <t>HN2643</t>
  </si>
  <si>
    <t>Materiálovo technické zabezpečenie - spotrebný strelecký materiál 2sady tesnení na vzduchové zbrane feinwerkbau 800/900</t>
  </si>
  <si>
    <t>DE815594935</t>
  </si>
  <si>
    <t>FEINWERBAU GmbH</t>
  </si>
  <si>
    <t>1PV260007</t>
  </si>
  <si>
    <t>Materiálovo technické zabezpečenie - spotrebný materiál STEYER LP 2 cal.4.5 Nr.917240 s pažbou a príslušenstvom pre športovca č. 1</t>
  </si>
  <si>
    <t>1PV260013</t>
  </si>
  <si>
    <t>Materiálovo technické zabezpečenie - spotrebný strelecký materiál 5ks čiernitka na zbrane, 3ks chrániče sluchu, 4 čelenky s tienitkom na oči pre pištoliarov na zabezpečenie tréningového a súťažného procesu talentovanej mládeže</t>
  </si>
  <si>
    <t>D161340534</t>
  </si>
  <si>
    <t>GEHMANN</t>
  </si>
  <si>
    <t>Materiálovo technické zabezpečenie - spotrebný strelecký materiál 1ks pumpa manuálna na napĺňanie bômb na vzduch na zabezpečenie tréningového a súťažného procesu talentovanej mládeže</t>
  </si>
  <si>
    <t>1PV260010</t>
  </si>
  <si>
    <t>24-1-2026/1</t>
  </si>
  <si>
    <t>24.1.2026</t>
  </si>
  <si>
    <t>Materiálovo technické zabezpečenie - spotrebný strelecký materiál 2ks regulátorov na vzduchové zbrane STEYER, 2ks napúšťacích ventilov na zabezpečenie tréningového a súťažného procesu talentovanej mládeže</t>
  </si>
  <si>
    <t>1PV260011</t>
  </si>
  <si>
    <t>23-1-2026/2</t>
  </si>
  <si>
    <t>Materiálovo technické zabezpečenie - spotrebný strelecký materiál 6ks streleckých rukavíc pre puškarov na zabezpečenie tréningového a súťažného procesu talentovanej mládeže</t>
  </si>
  <si>
    <t>DE147027476</t>
  </si>
  <si>
    <t>ahg Anschütz Handels GmbH</t>
  </si>
  <si>
    <t>Materiálovo technické zabezpečenie - spotrebný strelecký materiál 1ks merač rýchlosti striel na zabezpečenie tréningového procesu talentovanej mládeže</t>
  </si>
  <si>
    <t>Materiálovo technické zabezpečenie - spotrebný strelecký materiál 1ks valček pre puškára, 4ks šilty strelecké pre mládež na zabezpečenie tréningového a súťažného procesu talentovanej mládeže</t>
  </si>
  <si>
    <t>1DF260033</t>
  </si>
  <si>
    <t>služby - meridiánová regeneračná terapia 10 vstupov 69eur/vstup v období január 2026</t>
  </si>
  <si>
    <t>EXEEN s.r.o.</t>
  </si>
  <si>
    <t>1PV260036</t>
  </si>
  <si>
    <t>služby - meridiánová regeneračná terapia 10 vstupov 69eur/vstup v období február 2026</t>
  </si>
  <si>
    <t>1PV260047</t>
  </si>
  <si>
    <t>služby - meridiánová regeneračná terapia 10 vstupov 69eur/vstup v období marec 2026</t>
  </si>
  <si>
    <t>1PV260051</t>
  </si>
  <si>
    <t>95768/0089</t>
  </si>
  <si>
    <t>24.2.2026</t>
  </si>
  <si>
    <t>materiálovo technické zabezpečenie športovej činnosti za dosiahnuté športové výsledky športovca č.11 zaradeného do centra talentovanej mládeže brokových disciplín Trap v roku 2025 - vitamíny D, C čiastočná refundácia zo sumy 59,54eur</t>
  </si>
  <si>
    <t>44106653</t>
  </si>
  <si>
    <t>DROP-STORE s.r.o.</t>
  </si>
  <si>
    <t>1PV260043</t>
  </si>
  <si>
    <t>969</t>
  </si>
  <si>
    <t>28.2.2026</t>
  </si>
  <si>
    <t>materiálovo technické zabezpečenie komplexnej prípravy športového odborníka č.19 z realizačného tímu športovcov zaradených v centre talentovanej mládeže brokových disciplín Skeet v období 1.1.-31.3.2026 - športové rukavice na tréning, športová mikina, športová obuv</t>
  </si>
  <si>
    <t>I2602021</t>
  </si>
  <si>
    <t>4.2.2026</t>
  </si>
  <si>
    <r>
      <t>materiálovo technické zabezpečenie komplexnej prípravy športového odborníka č.8 z realizačného tímu športovcov zaradených v centre talentovanej mládeže</t>
    </r>
    <r>
      <rPr>
        <sz val="8"/>
        <rFont val="Arial"/>
        <family val="2"/>
        <charset val="238"/>
      </rPr>
      <t xml:space="preserve"> puškových</t>
    </r>
    <r>
      <rPr>
        <sz val="8"/>
        <color indexed="8"/>
        <rFont val="Arial"/>
        <family val="2"/>
        <charset val="238"/>
      </rPr>
      <t xml:space="preserve"> disciplín v období 1.1.-31.3.2026 - čistiace filce a olej na zbraň</t>
    </r>
  </si>
  <si>
    <t>13</t>
  </si>
  <si>
    <t>22.2.2026</t>
  </si>
  <si>
    <r>
      <t>materiálovo technické zabezpečenie komplexnej prípravy športového odborníka č.8 z realizačného tímu športovcov zaradených v centre talentovanej mládeže</t>
    </r>
    <r>
      <rPr>
        <sz val="8"/>
        <rFont val="Arial"/>
        <family val="2"/>
        <charset val="238"/>
      </rPr>
      <t xml:space="preserve"> puškových</t>
    </r>
    <r>
      <rPr>
        <sz val="8"/>
        <color indexed="8"/>
        <rFont val="Arial"/>
        <family val="2"/>
        <charset val="238"/>
      </rPr>
      <t xml:space="preserve"> disciplín v období 1.1.-31.3.2026 - strelecké doplnky monokulár čiastočná refundácia zo sumy 61,80eur</t>
    </r>
  </si>
  <si>
    <t>I2602022</t>
  </si>
  <si>
    <t>12863</t>
  </si>
  <si>
    <t>2.2.2026</t>
  </si>
  <si>
    <r>
      <t>materiálovo technické zabezpečenie komplexnej prípravy športového odborníka č.4 z realizačného tímu športovcov zaradených v centre talentovanej mládeže</t>
    </r>
    <r>
      <rPr>
        <sz val="8"/>
        <rFont val="Arial"/>
        <family val="2"/>
        <charset val="238"/>
      </rPr>
      <t xml:space="preserve"> pištoľových a puškových</t>
    </r>
    <r>
      <rPr>
        <sz val="8"/>
        <color indexed="8"/>
        <rFont val="Arial"/>
        <family val="2"/>
        <charset val="238"/>
      </rPr>
      <t xml:space="preserve"> disciplín v období 1.1.-31.3.2026 - strelivo Diabolo 10krabičiek</t>
    </r>
  </si>
  <si>
    <t>Peter Milata - zbrane - strelivo</t>
  </si>
  <si>
    <t>I2602023</t>
  </si>
  <si>
    <t>7</t>
  </si>
  <si>
    <t>21.2.2026</t>
  </si>
  <si>
    <r>
      <t>materiálovo technické zabezpečenie komplexnej prípravy športového odborníka č.11 z realizačného tímu športovcov zaradených v centre talentovanej mládeže</t>
    </r>
    <r>
      <rPr>
        <sz val="8"/>
        <rFont val="Arial"/>
        <family val="2"/>
        <charset val="238"/>
      </rPr>
      <t xml:space="preserve"> puškových</t>
    </r>
    <r>
      <rPr>
        <sz val="8"/>
        <color indexed="8"/>
        <rFont val="Arial"/>
        <family val="2"/>
        <charset val="238"/>
      </rPr>
      <t xml:space="preserve"> disciplín v období 1.1.-31.3.2026 - strelecký hák</t>
    </r>
  </si>
  <si>
    <t>I2602024</t>
  </si>
  <si>
    <t>materiálovo technické zabezpečenie komplexnej prípravy športového odborníka č.9 z realizačného tímu športovcov zaradených v centre talentovanej mládeže pištoľových disciplín v období 1.1.-31.3.2026 - strelecké okuliare čiastočná refundácia zo sumy 121,-eur</t>
  </si>
  <si>
    <t>I2602025</t>
  </si>
  <si>
    <r>
      <t>materiálovo technické zabezpečenie komplexnej prípravy športového odborníka č.12 z realizačného tímu športovcov zaradených v centre talentovanej mládeže</t>
    </r>
    <r>
      <rPr>
        <sz val="8"/>
        <rFont val="Arial"/>
        <family val="2"/>
        <charset val="238"/>
      </rPr>
      <t xml:space="preserve"> puškových</t>
    </r>
    <r>
      <rPr>
        <sz val="8"/>
        <color indexed="8"/>
        <rFont val="Arial"/>
        <family val="2"/>
        <charset val="238"/>
      </rPr>
      <t xml:space="preserve"> disciplín v období 1.1.-31.3.2026 - strelecký bežec na zbraň 2ks čiastočná refundácia zo sumy 122,80eur</t>
    </r>
  </si>
  <si>
    <t>1PV260052</t>
  </si>
  <si>
    <t>98112/0146</t>
  </si>
  <si>
    <t>3.3.2026</t>
  </si>
  <si>
    <r>
      <t>materiálovo technické zabezpečenie komplexnej prípravy športového odborníka č.6 z realizačného tímu športovcov zaradených v centre talentovanej mládeže</t>
    </r>
    <r>
      <rPr>
        <sz val="8"/>
        <rFont val="Arial"/>
        <family val="2"/>
        <charset val="238"/>
      </rPr>
      <t xml:space="preserve"> puškových</t>
    </r>
    <r>
      <rPr>
        <sz val="8"/>
        <color indexed="8"/>
        <rFont val="Arial"/>
        <family val="2"/>
        <charset val="238"/>
      </rPr>
      <t xml:space="preserve"> disciplín v období 1.1.-31.3.2026 - výživové doplnky na bolesť chrbta (Milgamma N) čiastočná refundácia zo sumy 60,57eur</t>
    </r>
  </si>
  <si>
    <t>I2603007</t>
  </si>
  <si>
    <t>02-02-2026/0011</t>
  </si>
  <si>
    <t>19.3.2026</t>
  </si>
  <si>
    <r>
      <t>materiálovo technické zabezpečenie komplexnej prípravy športového odborníka č.16 z realizačného tímu športovcov zaradených v centre talentovanej mládeže</t>
    </r>
    <r>
      <rPr>
        <sz val="8"/>
        <rFont val="Arial"/>
        <family val="2"/>
        <charset val="238"/>
      </rPr>
      <t xml:space="preserve"> pištoľových </t>
    </r>
    <r>
      <rPr>
        <sz val="8"/>
        <color indexed="8"/>
        <rFont val="Arial"/>
        <family val="2"/>
        <charset val="238"/>
      </rPr>
      <t>disciplín v období 1.1.-31.3.2026 - výživové doplnky na imunitu, detoxikáciu a správne fungovanie orgánov (Zinkorot, Generica Silymarin, Generica 3-omega)</t>
    </r>
  </si>
  <si>
    <t>FARMASAB, spol. s r.o.</t>
  </si>
  <si>
    <t>03-02-2026/0060</t>
  </si>
  <si>
    <r>
      <t>materiálovo technické zabezpečenie komplexnej prípravy športového odborníka č.16 z realizačného tímu športovcov zaradených v centre talentovanej mládeže</t>
    </r>
    <r>
      <rPr>
        <sz val="8"/>
        <rFont val="Arial"/>
        <family val="2"/>
        <charset val="238"/>
      </rPr>
      <t xml:space="preserve"> pištoľových </t>
    </r>
    <r>
      <rPr>
        <sz val="8"/>
        <color indexed="8"/>
        <rFont val="Arial"/>
        <family val="2"/>
        <charset val="238"/>
      </rPr>
      <t>disciplín v období 1.1.-31.3.2026 - výživový doplnok, komplex vitamínov a minerálov (Generica Quantum)</t>
    </r>
  </si>
  <si>
    <t>04-02-2026/0149</t>
  </si>
  <si>
    <r>
      <t>materiálovo technické zabezpečenie komplexnej prípravy športového odborníka č.16 z realizačného tímu športovcov zaradených v centre talentovanej mládeže</t>
    </r>
    <r>
      <rPr>
        <sz val="8"/>
        <rFont val="Arial"/>
        <family val="2"/>
        <charset val="238"/>
      </rPr>
      <t xml:space="preserve"> pištoľových </t>
    </r>
    <r>
      <rPr>
        <sz val="8"/>
        <color indexed="8"/>
        <rFont val="Arial"/>
        <family val="2"/>
        <charset val="238"/>
      </rPr>
      <t>disciplín v období 1.1.-31.3.2026 - očný gél (Gorvita gél)</t>
    </r>
  </si>
  <si>
    <t>04-02-2026/0171</t>
  </si>
  <si>
    <r>
      <t>materiálovo technické zabezpečenie komplexnej prípravy športového odborníka č.16 z realizačného tímu športovcov zaradených v centre talentovanej mládeže</t>
    </r>
    <r>
      <rPr>
        <sz val="8"/>
        <rFont val="Arial"/>
        <family val="2"/>
        <charset val="238"/>
      </rPr>
      <t xml:space="preserve"> pištoľových </t>
    </r>
    <r>
      <rPr>
        <sz val="8"/>
        <color indexed="8"/>
        <rFont val="Arial"/>
        <family val="2"/>
        <charset val="238"/>
      </rPr>
      <t>disciplín v období 1.1.-31.3.2026 - výživový doplnok na zmiernenie únavy a vyčerpania (Salus Floradix)</t>
    </r>
  </si>
  <si>
    <t>06-02-2026/0256</t>
  </si>
  <si>
    <t>6.2.2026</t>
  </si>
  <si>
    <r>
      <t>materiálovo technické zabezpečenie komplexnej prípravy športového odborníka č.16 z realizačného tímu športovcov zaradených v centre talentovanej mládeže</t>
    </r>
    <r>
      <rPr>
        <sz val="8"/>
        <rFont val="Arial"/>
        <family val="2"/>
        <charset val="238"/>
      </rPr>
      <t xml:space="preserve"> pištoľových </t>
    </r>
    <r>
      <rPr>
        <sz val="8"/>
        <color indexed="8"/>
        <rFont val="Arial"/>
        <family val="2"/>
        <charset val="238"/>
      </rPr>
      <t>disciplín v období 1.1.-31.3.2026 - výživový doplnok (Vitar magnezium)</t>
    </r>
  </si>
  <si>
    <t>09-02-2026/0293</t>
  </si>
  <si>
    <t>9.2.2026</t>
  </si>
  <si>
    <r>
      <t>materiálovo technické zabezpečenie komplexnej prípravy športového odborníka č.16 z realizačného tímu športovcov zaradených v centre talentovanej mládeže</t>
    </r>
    <r>
      <rPr>
        <sz val="8"/>
        <rFont val="Arial"/>
        <family val="2"/>
        <charset val="238"/>
      </rPr>
      <t xml:space="preserve"> pištoľových </t>
    </r>
    <r>
      <rPr>
        <sz val="8"/>
        <color indexed="8"/>
        <rFont val="Arial"/>
        <family val="2"/>
        <charset val="238"/>
      </rPr>
      <t>disciplín v období 1.1.-31.3.2026 - výživový doplnok na správne fungovanie orgánov (Walmark Omega-3)</t>
    </r>
  </si>
  <si>
    <t>09-02-2026/0300</t>
  </si>
  <si>
    <r>
      <t>materiálovo technické zabezpečenie komplexnej prípravy športového odborníka č.16 z realizačného tímu športovcov zaradených v centre talentovanej mládeže</t>
    </r>
    <r>
      <rPr>
        <sz val="8"/>
        <rFont val="Arial"/>
        <family val="2"/>
        <charset val="238"/>
      </rPr>
      <t xml:space="preserve"> pištoľových </t>
    </r>
    <r>
      <rPr>
        <sz val="8"/>
        <color indexed="8"/>
        <rFont val="Arial"/>
        <family val="2"/>
        <charset val="238"/>
      </rPr>
      <t>disciplín v období 1.1.-31.3.2026 - výživový doplnok (bylinný čaj Fyto proti stresu)</t>
    </r>
  </si>
  <si>
    <t>10-02-2026/0326</t>
  </si>
  <si>
    <t>10.2.2026</t>
  </si>
  <si>
    <r>
      <t>materiálovo technické zabezpečenie komplexnej prípravy športového odborníka č.16 z realizačného tímu športovcov zaradených v centre talentovanej mládeže</t>
    </r>
    <r>
      <rPr>
        <sz val="8"/>
        <rFont val="Arial"/>
        <family val="2"/>
        <charset val="238"/>
      </rPr>
      <t xml:space="preserve"> pištoľových </t>
    </r>
    <r>
      <rPr>
        <sz val="8"/>
        <color indexed="8"/>
        <rFont val="Arial"/>
        <family val="2"/>
        <charset val="238"/>
      </rPr>
      <t>disciplín v období 1.1.-31.3.2026 - pastilky proti bolesti hrdla (Dr.Muller pastilky)</t>
    </r>
  </si>
  <si>
    <t>11-02-2026/0388</t>
  </si>
  <si>
    <t>11.2.2026</t>
  </si>
  <si>
    <r>
      <t>materiálovo technické zabezpečenie komplexnej prípravy športového odborníka č.16 z realizačného tímu športovcov zaradených v centre talentovanej mládeže</t>
    </r>
    <r>
      <rPr>
        <sz val="8"/>
        <rFont val="Arial"/>
        <family val="2"/>
        <charset val="238"/>
      </rPr>
      <t xml:space="preserve"> pištoľových </t>
    </r>
    <r>
      <rPr>
        <sz val="8"/>
        <color indexed="8"/>
        <rFont val="Arial"/>
        <family val="2"/>
        <charset val="238"/>
      </rPr>
      <t xml:space="preserve">disciplín v období 1.1.-31.3.2026 - lieky proti bolesti (No-Spa) a magnézium čiastočná refundácia zo sumy 13,30eur </t>
    </r>
  </si>
  <si>
    <t>I2603008</t>
  </si>
  <si>
    <r>
      <t>materiálovo technické zabezpečenie komplexnej prípravy športového odborníka č.14 z realizačného tímu športovcov zaradených v centre talentovanej mládeže</t>
    </r>
    <r>
      <rPr>
        <sz val="8"/>
        <rFont val="Arial"/>
        <family val="2"/>
        <charset val="238"/>
      </rPr>
      <t xml:space="preserve"> puškových</t>
    </r>
    <r>
      <rPr>
        <sz val="8"/>
        <color indexed="8"/>
        <rFont val="Arial"/>
        <family val="2"/>
        <charset val="238"/>
      </rPr>
      <t xml:space="preserve"> disciplín v období 1.1.-31.3.2026 - malokalibrové strelivo .22LR RN 1200ks</t>
    </r>
  </si>
  <si>
    <t>ZBRANE ŠOLTÉS s.r.o.</t>
  </si>
  <si>
    <t>I2603015</t>
  </si>
  <si>
    <t>12</t>
  </si>
  <si>
    <t>materiálovo technické zabezpečenie komplexnej prípravy športového odborníka č.1 z realizačného tímu športovcov zaradených v centre talentovanej mládeže pištoľových disciplín v období 1.1.-31.3.2026 - strelecké topánky a strelecké doplnky šilt 1ks, chrániče sluchu 1ks</t>
  </si>
  <si>
    <t>46397931</t>
  </si>
  <si>
    <t>16.1.2026</t>
  </si>
  <si>
    <t>materiálovo technické zabezpečenie komplexnej prípravy športového odborníka č.1 z realizačného tímu športovcov zaradených v centre talentovanej mládeže pištoľových disciplín v období 1.1.-31.3.2026 - cestovné súkromné auto Hyundai Tuscon BT266AN Bratislava-Martin a späť najazdených 450km čiastočná refundácia zo sumy 184,91eur</t>
  </si>
  <si>
    <t>Vladimír Skýva</t>
  </si>
  <si>
    <t>1PV260059</t>
  </si>
  <si>
    <t>105865</t>
  </si>
  <si>
    <t>materiálovo technické zabezpečenie komplexnej prípravy športového odborníka č.17 z realizačného tímu športovcov zaradených v centre talentovanej mládeže pištoľových disciplín v období 1.1.-31.3.2026 - športové spodné prádlo (boxerky) 3ks</t>
  </si>
  <si>
    <t>ATU58030419</t>
  </si>
  <si>
    <t>CKU OUTLET PARNDORF</t>
  </si>
  <si>
    <t>682</t>
  </si>
  <si>
    <t>materiálovo technické zabezpečenie komplexnej prípravy športového odborníka č.17 z realizačného tímu športovcov zaradených v centre talentovanej mládeže pištoľových disciplín v období 1.1.-31.3.2026 - výživové doplnky 30ks (proteínové tyčinky)</t>
  </si>
  <si>
    <t>05-02-2026/0198</t>
  </si>
  <si>
    <t>materiálovo technické zabezpečenie komplexnej prípravy športového odborníka č.17 z realizačného tímu športovcov zaradených v centre talentovanej mládeže pištoľových disciplín v období 1.1.-31.3.2026 - bylinné čaje na zníženie cholesterolu a podporu imunity 3ks (Grešík)</t>
  </si>
  <si>
    <t>10-02-2026/0344</t>
  </si>
  <si>
    <t>materiálovo technické zabezpečenie komplexnej prípravy športového odborníka č.17 z realizačného tímu športovcov zaradených v centre talentovanej mládeže pištoľových disciplín v období 1.1.-31.3.2026 - výživový doplnok na zlepšenie spánku (Salutem Melatonin)</t>
  </si>
  <si>
    <t>13-02-2026/0914</t>
  </si>
  <si>
    <t>materiálovo technické zabezpečenie komplexnej prípravy športového odborníka č.17 z realizačného tímu športovcov zaradených v centre talentovanej mládeže pištoľových disciplín v období 1.1.-31.3.2026 - liek proti bolesti (Indometacin)</t>
  </si>
  <si>
    <t>69864/0023</t>
  </si>
  <si>
    <t>materiálovo technické zabezpečenie komplexnej prípravy športového odborníka č.17 z realizačného tímu športovcov zaradených v centre talentovanej mládeže pištoľových disciplín v období 1.1.-31.3.2026 - kompresné pančuchy - čiastočná refundácia zo sumy 18,94eur</t>
  </si>
  <si>
    <t>Medirex Servis, s.r.o.</t>
  </si>
  <si>
    <t>1DF260055</t>
  </si>
  <si>
    <t>26030981</t>
  </si>
  <si>
    <t>12.3.2026</t>
  </si>
  <si>
    <t>Materiálovo technické zabezpečenie - spotrebný materiál výživové doplnky pre zabezpečenie tréningového procesu mládeže zaradenej do CTM, proteínové tyčinky 421ks 1,60€/ks</t>
  </si>
  <si>
    <t>46880674</t>
  </si>
  <si>
    <t>Mgr. Jozef Mindala - FitForm.sk</t>
  </si>
  <si>
    <t>Materiálovo technické zabezpečenie - spotrebný materiál výživové doplnky pre zabezpečenie tréningového procesu mládeže zaradenej do CTM, športový izotonický nápoj vo forme rozpustných tabliet 31ks 4,40€/ks</t>
  </si>
  <si>
    <t>Materiálovo technické zabezpečenie - spotrebný materiál výživové doplnky pre zabezpečenie tréningového procesu mládeže zaradenej do CTM, športový izotonický nápoj v práškovej forme 55ks 7,40€/ks</t>
  </si>
  <si>
    <t>Materiálovo technické zabezpečenie - spotrebný materiál výživové doplnky pre zabezpečenie tréningového procesu mládeže zaradenej do CTM, magnézium v balení 10x25ml 22balení 8,90€/balenie</t>
  </si>
  <si>
    <t>201260037</t>
  </si>
  <si>
    <t>Materiálovo technické zabezpečenie - spotrebný materiál strelivo pre zabezpečenie tréningového procesu mládeže zaradenej do CTM, 100ks Match middle weight 4,49mm zúčtované zúčtovacou FA č. 1DF260062</t>
  </si>
  <si>
    <t>27825426</t>
  </si>
  <si>
    <t>JSB Match Diabolo a. s.</t>
  </si>
  <si>
    <t>Materiálovo technické zabezpečenie - spotrebný materiál strelivo pre zabezpečenie tréningového procesu mládeže zaradenej do CTM, 200ks Match heavy weight 4,49mm zúčtované zúčtovacou FA č. 1DF260062</t>
  </si>
  <si>
    <t>Materiálovo technické zabezpečenie - spotrebný materiál strelivo pre zabezpečenie tréningového procesu mládeže zaradenej do CTM, 50ks Match heavy weight 4,50mm zúčtované zúčtovacou FA č. 1DF260062</t>
  </si>
  <si>
    <t>Materiálovo technické zabezpečenie - spotrebný materiál strelivo pre zabezpečenie tréningového procesu mládeže zaradenej do CTM, 100ks Match light weight 4,49mm 0,5g vrátane dopravy a zaokrúhlenia zúčtované zúčtovacou FA č. 1DF260062</t>
  </si>
  <si>
    <t>I2603014</t>
  </si>
  <si>
    <t>Centové vyrovnanie - Materiálovo technické zabezpečenie - spotrebný materiál strelivo pre zabezpečenie tréningového procesu mládeže zaradenej do CTM, 100ks Match light weight 4,49mm 0,5g vrátane dopravy a zaokrúhlenia zúčtované zúčtovacou FA č. 1DF260062</t>
  </si>
  <si>
    <t>1DF260057</t>
  </si>
  <si>
    <t>2026009</t>
  </si>
  <si>
    <t>16.3.2026</t>
  </si>
  <si>
    <t>Materiálovo technické zabezpečenie - spotrebný materiál strelivo pre zabezpečenie tréningového procesu mládeže zaradenej do CTM Bratislava, 120ks Malorážne pištoľové strelivo Geco Semi-auto</t>
  </si>
  <si>
    <t>37716034</t>
  </si>
  <si>
    <t>Materiálovo technické zabezpečenie - spotrebný materiál strelivo pre zabezpečenie tréningového procesu mládeže zaradenej do CTM Stred, 200ks Malorážne pištoľové strelivo Geco Semi-auto</t>
  </si>
  <si>
    <t>Materiálovo technické zabezpečenie - spotrebný materiál strelivo pre zabezpečenie tréningového procesu mládeže zaradenej do CTM Východ Spišská Nová Ves, 180ks Malorážne pištoľové strelivo Geco Semi-auto</t>
  </si>
  <si>
    <t>Materiálovo technické zabezpečenie - spotrebný materiál strelivo pre zabezpečenie tréningového procesu mládeže zaradenej do CTM Východ Košice, 60ks Malorážne pištoľové strelivo Geco Semi-auto</t>
  </si>
  <si>
    <t>Materiálovo technické zabezpečenie - spotrebný materiál strelivo pre zabezpečenie tréningového procesu mládeže zaradenej do CTM Východ Šarišské Michaľany, 120ks Malorážne pištoľové strelivo Geco Semi-auto</t>
  </si>
  <si>
    <t>Materiálovo technické zabezpečenie - spotrebný materiál strelivo pre zabezpečenie tréningového procesu mládeže zaradenej do CTM Východ Margecany, 120ks Malorážne pištoľové strelivo Geco Semi-auto</t>
  </si>
  <si>
    <t>1PV260066</t>
  </si>
  <si>
    <t>30.3.2026</t>
  </si>
  <si>
    <t>31.03.2026</t>
  </si>
  <si>
    <t>Materiálovo technické zabezpečenie - spotrebný materiál strelivo pre zabezpečenie tréningového procesu mládeže zaradenej do CTM na sústredenie Marec26 Jarovce BA, 86ks Malorážne puškové strelivo 22.LR, čiastočná refundácia zo sumy 765,40eur</t>
  </si>
  <si>
    <t>1DF250230</t>
  </si>
  <si>
    <t>OH nádeje BRNO CZE 26.-28.9.2025 - 8 športovcov a tréner</t>
  </si>
  <si>
    <t>2UHU-337/2025</t>
  </si>
  <si>
    <t>REC0025544</t>
  </si>
  <si>
    <t>JALTA Group s.r.o.</t>
  </si>
  <si>
    <t>13781834</t>
  </si>
  <si>
    <t>2UHU-339/2025</t>
  </si>
  <si>
    <t>16514</t>
  </si>
  <si>
    <t>pohonné hmoty služobné vozidlo Špotového centra polície Peugeot Boxer BL358TS najazdených 364km</t>
  </si>
  <si>
    <t>Albatross s.r.o.</t>
  </si>
  <si>
    <t>1036450575</t>
  </si>
  <si>
    <t>diaľničné poplatky 10 dní Česká republika služobné vozidlo Špotového centra polície Peugeot Boxer BL358TS</t>
  </si>
  <si>
    <t>stravné 8 osôb 3 dni</t>
  </si>
  <si>
    <t>16</t>
  </si>
  <si>
    <t>štartovné 7 športovcov a tréning 6 športovcov 18 položiek</t>
  </si>
  <si>
    <t>17</t>
  </si>
  <si>
    <t>štartovné 1 športovec a tréning 1 športovec 3 položky</t>
  </si>
  <si>
    <t>OH nádeje BRNO CZE 26.9.-28.9.2025, 3 športovci</t>
  </si>
  <si>
    <t>1PV2500216</t>
  </si>
  <si>
    <t>0000018284</t>
  </si>
  <si>
    <t>cestovné súkromné vozidlo Ford Ranger AA752RT najazdených 496km</t>
  </si>
  <si>
    <t>INV-CZ-9485261</t>
  </si>
  <si>
    <t>diaľničné poplatky 10 dní CZE súkromné vozidlo Ford Ranger AA752RT</t>
  </si>
  <si>
    <t>CZKPV018</t>
  </si>
  <si>
    <t>0018</t>
  </si>
  <si>
    <t>štartovné a 3 tréningové položky športovec č.3</t>
  </si>
  <si>
    <t>0020</t>
  </si>
  <si>
    <t>štartovné a 3 tréningové položky športovec č.1</t>
  </si>
  <si>
    <t>0022</t>
  </si>
  <si>
    <t>štartovné a 3 tréningové položky športovec č.2</t>
  </si>
  <si>
    <t>poistenie 11 športovcov 3 dni</t>
  </si>
  <si>
    <t>Grand Prix Belehrad Srbsko 12.12.-14.12.2025, 10 športovcov, 3 tréneri puška, 5 športovcov, 3 tréneri pištol</t>
  </si>
  <si>
    <t>1PV2500337</t>
  </si>
  <si>
    <t>vedúci výpravy Marek Copák st.</t>
  </si>
  <si>
    <t>cestovné vo výške železnice Michalovce-Košice a späť súkromné vozidlo Peugeot 308 MI805EH najazdených 134km</t>
  </si>
  <si>
    <t>cestovné Prešov-Košice a späť súkromné vozidlo Opel Zafira PO405GL najazdených 170km</t>
  </si>
  <si>
    <t>05081</t>
  </si>
  <si>
    <t>pohonné hmoty služobné vozidlo SSZ Ford Tourneo BL320ND cesta Bratislava-Košice najazdených 401km</t>
  </si>
  <si>
    <t>WE392Z2F-WE392Z2F-247689</t>
  </si>
  <si>
    <t>pohonné hmoty služobné vozidlo SSZ Ford Tourneo BL320ND cesta Košice-Belehrad a späť celkovo najazdených 1329km</t>
  </si>
  <si>
    <t>104052135</t>
  </si>
  <si>
    <t>NIS A.D. NOVI SAD</t>
  </si>
  <si>
    <t>04581</t>
  </si>
  <si>
    <t>XADUKU2X-XADUKU2X-22131</t>
  </si>
  <si>
    <t>parkovné na hoteli služobné vozidlo SSZ Ford Tourneo BL320ND 2 noci</t>
  </si>
  <si>
    <t>Agroeconomist D.O.O, Hotel Nobel Palace</t>
  </si>
  <si>
    <t>XADUKU2X-XADUKU2X-22130</t>
  </si>
  <si>
    <t>ubytovanie 8 osôb 2 noci</t>
  </si>
  <si>
    <t>2-16/25</t>
  </si>
  <si>
    <t>štartovné 5 športovcov 10 štartov</t>
  </si>
  <si>
    <t>Shooting association of Belgrade</t>
  </si>
  <si>
    <t>2025/1333989/HWB</t>
  </si>
  <si>
    <t>diaľničná známka Maďarsko 10 dní služobné vozidlo Ford Tourneo BL320ND</t>
  </si>
  <si>
    <t>diaľničné mýto Srbsko služobné vozidlo Ford Tourneo BL320ND</t>
  </si>
  <si>
    <t>30109-409846</t>
  </si>
  <si>
    <t>JP PUTEVI STARA PAZOVA 2</t>
  </si>
  <si>
    <t>31306-201685</t>
  </si>
  <si>
    <t>JP PUTEVI SUBOTICA 2</t>
  </si>
  <si>
    <t>I2512032</t>
  </si>
  <si>
    <t>I2512031</t>
  </si>
  <si>
    <t>poistenie 11 osôb 3 dni</t>
  </si>
  <si>
    <t>I2512033</t>
  </si>
  <si>
    <t>I2512034</t>
  </si>
  <si>
    <t>poistenie 4 športovci 3 dni</t>
  </si>
  <si>
    <t>I2512035</t>
  </si>
  <si>
    <t>poistenie 2 tréneri 3 dni</t>
  </si>
  <si>
    <t>1PV2500320</t>
  </si>
  <si>
    <t>1PV25000320</t>
  </si>
  <si>
    <t>stravné 13 osôb 3 dni</t>
  </si>
  <si>
    <t>5217/25</t>
  </si>
  <si>
    <t>ubytovanie 13 osôb 2 noci</t>
  </si>
  <si>
    <t>Prime Hotel Belehrad</t>
  </si>
  <si>
    <t>5218/25</t>
  </si>
  <si>
    <t>parkovné 2 autá auto Športového centra polícoe - BL427KM a súkromné motorové vozidlo - SN63535) 2 noci</t>
  </si>
  <si>
    <t>Prime Hotel Belehrad, Radoslava Grujica 13, 11000 Belehrad</t>
  </si>
  <si>
    <t>2025/1335094/HWB</t>
  </si>
  <si>
    <t>Nemzeti Útdíjfizetési Szolgáltató Zrt</t>
  </si>
  <si>
    <t>www.putevi-srbije.rs</t>
  </si>
  <si>
    <t>1744/00271</t>
  </si>
  <si>
    <t>PHM (auto ŠCP - BL427KM) počet 1204km</t>
  </si>
  <si>
    <t>10625790-4-44</t>
  </si>
  <si>
    <t>MOL</t>
  </si>
  <si>
    <t>1057/00274</t>
  </si>
  <si>
    <t>10891810-2-44</t>
  </si>
  <si>
    <t>Shell Hungary</t>
  </si>
  <si>
    <t>PHM (auto ŠCP - BL427KM) počet km 1204km</t>
  </si>
  <si>
    <t>Slovnaft a.s.</t>
  </si>
  <si>
    <t>2-17/25</t>
  </si>
  <si>
    <t>12.12.2025</t>
  </si>
  <si>
    <t>štartovné 10športovcov x 2 štarty x 35,-€</t>
  </si>
  <si>
    <t>www.bgshooting.org.rs</t>
  </si>
  <si>
    <t>Cestovné súkromným autom ŠPZ - SN63535 najazdených 1210km</t>
  </si>
  <si>
    <t>Jozef Borz vedúci tréner pištole</t>
  </si>
  <si>
    <t>1PV2500365</t>
  </si>
  <si>
    <t>1336797</t>
  </si>
  <si>
    <t>pohonné hmoty služobné vozidlo SSZ Ford Tourneo BL320ND cesta Košice-Bratislava najazdených 407km</t>
  </si>
  <si>
    <t>Juniorský svetový pohár New Delhi India 24.-30.9.2025 - 3 športovci, 2 tréneri</t>
  </si>
  <si>
    <t>transfer na letisko Trnava - Viedeň a späť 26.9.-1.10.2025 2 športovci</t>
  </si>
  <si>
    <t>spotreba streliva 2 športovci 700 ks</t>
  </si>
  <si>
    <t>079</t>
  </si>
  <si>
    <t>080</t>
  </si>
  <si>
    <t>081</t>
  </si>
  <si>
    <t>082</t>
  </si>
  <si>
    <t>oficálny tréning 2 športovci 6 položiek a bankové poplatky</t>
  </si>
  <si>
    <t xml:space="preserve">taxi z hotela na strelnicu 2 osoby </t>
  </si>
  <si>
    <t>06AAACG1037G1Z5</t>
  </si>
  <si>
    <t>Taj Surajkund Resort &amp; Spa, Delhi NCR</t>
  </si>
  <si>
    <t>I004VC580C25</t>
  </si>
  <si>
    <t>I004VC53C725</t>
  </si>
  <si>
    <t>I004VC06FD25</t>
  </si>
  <si>
    <t>I004VC07DE25</t>
  </si>
  <si>
    <t xml:space="preserve">Grand Prix Plzeň Česká republika 4.-7.2.2026, 5 športovcov a 2 tréneri </t>
  </si>
  <si>
    <t>I2602003</t>
  </si>
  <si>
    <t>poistenie 1 osoba 4 dni</t>
  </si>
  <si>
    <t>I2602005</t>
  </si>
  <si>
    <t>poistenie 4 osoba 3 dni</t>
  </si>
  <si>
    <t>I2602004</t>
  </si>
  <si>
    <t>1PV260042</t>
  </si>
  <si>
    <t>007</t>
  </si>
  <si>
    <t>Sdružení střeleckých klubů města Plzně</t>
  </si>
  <si>
    <t>parkovné na hoteli služobné auto SSZ Ford Tourneo BL320ND</t>
  </si>
  <si>
    <t>Hotel Plzeň s.r.o.</t>
  </si>
  <si>
    <t>825742</t>
  </si>
  <si>
    <t>pohonné hmoty služobné auto SSZ Ford Tourneo BL320ND celkovo najazdených 1033km</t>
  </si>
  <si>
    <t>Slovnaft, a.s.</t>
  </si>
  <si>
    <t>1039553570</t>
  </si>
  <si>
    <t>diaľničná známka 10dní Česká republika služobné auto SSZ Ford Tourneo BL320ND</t>
  </si>
  <si>
    <t>cestovné 1 osoba vo výške železnice, cestovné súkromné auto Škoda Octavia ZV336CO Kriváň-Bratislava a späť najazdených 460km</t>
  </si>
  <si>
    <t>ubytovanie 1 osoba 3 noci a 1 osoba 2 noci a miestny poplatok za ubytovanie 1 osoba 3 noci</t>
  </si>
  <si>
    <t>Kovářka Trend, s.r.o.</t>
  </si>
  <si>
    <t>ubytovanie 3 osoby 2 noci a miestny poplatok za ubytovanie 1 osoba 2 noci</t>
  </si>
  <si>
    <t>miestny poplatok za ubytovanie 2 osoby 2 noci</t>
  </si>
  <si>
    <t>miestny poplatok za ubytovanie 1 osoba 2 noci</t>
  </si>
  <si>
    <t>stravné 2 osoby 4 dni a 5 osôb 3 dni</t>
  </si>
  <si>
    <t>MOL Česká republika, s.r.o.</t>
  </si>
  <si>
    <t>1PV260035</t>
  </si>
  <si>
    <t>diaľničná známka Slovensko služobné auto SSZ Ford Tourneo BL320ND</t>
  </si>
  <si>
    <t>1DF250324</t>
  </si>
  <si>
    <t>225014</t>
  </si>
  <si>
    <t xml:space="preserve">Prenájom streleckých stanovíšt na trénigový proces talentovanej mládeže- strelnica Podhradová Košice Júl- September 2025, 3 športovci z 6  </t>
  </si>
  <si>
    <t>Športovostrelecký klub Podhradová</t>
  </si>
  <si>
    <t>1DF250462</t>
  </si>
  <si>
    <t>225017</t>
  </si>
  <si>
    <t xml:space="preserve">Prenájom streleckých stanovíšt na trénigový proces talentovanej mládeže- strelnica Podhradová Košice Október- December 2025, 1 športovec zo 4 </t>
  </si>
  <si>
    <r>
      <t>Sústredenie talentovanej mládeže 27.-31.10.2025 Olympic Training Center Slovakia</t>
    </r>
    <r>
      <rPr>
        <b/>
        <sz val="8"/>
        <color rgb="FFFF0000"/>
        <rFont val="Arial"/>
        <family val="2"/>
      </rPr>
      <t xml:space="preserve"> </t>
    </r>
    <r>
      <rPr>
        <b/>
        <sz val="8"/>
        <color theme="1"/>
        <rFont val="Arial"/>
        <family val="2"/>
      </rPr>
      <t>42 počet športovcov, 10 trénerov, 8 realizačný tím</t>
    </r>
  </si>
  <si>
    <t>I2510007</t>
  </si>
  <si>
    <t>USO13V558000000NS41</t>
  </si>
  <si>
    <t xml:space="preserve">Materiálovo technické zabezpečenie - spotrebný materiál Premium Soft Fabric Beanbag 26ks, Bean Bag Inner Liner No Filler 26ks, cena za ks 17,65eur potrebný pre zabezpečenie streleckého sústredenia </t>
  </si>
  <si>
    <t>To Infimite Styles Services Co, Ltd</t>
  </si>
  <si>
    <t>1DF250316</t>
  </si>
  <si>
    <t>2520277411</t>
  </si>
  <si>
    <t>7.10.2025</t>
  </si>
  <si>
    <t xml:space="preserve">Materiálovo technické zabezpečenie - spotrebný materiál náplň do mobiliáru 12ks náplň do vakov na sedenie </t>
  </si>
  <si>
    <t>EMI EU s.r.o.</t>
  </si>
  <si>
    <t>1ZF28</t>
  </si>
  <si>
    <t>8.10.2025</t>
  </si>
  <si>
    <r>
      <t>x - bionix hotel čiastočná úhrada za ubytovanie, prenájom športovisk a stravy pre športovcov talentovanej mládeže a mládeže SSZ, trénerov a realizačného tímu SSZ 27.-31.10.2025 spolu 60</t>
    </r>
    <r>
      <rPr>
        <sz val="8"/>
        <color rgb="FFFF0000"/>
        <rFont val="Arial"/>
        <family val="2"/>
      </rPr>
      <t xml:space="preserve"> </t>
    </r>
    <r>
      <rPr>
        <sz val="8"/>
        <color theme="1"/>
        <rFont val="Arial"/>
        <family val="2"/>
      </rPr>
      <t>osôb zúčtované faktúrou 1DF2500377</t>
    </r>
  </si>
  <si>
    <t>46640134</t>
  </si>
  <si>
    <t>X-BIONIC SPHERE, a. s.</t>
  </si>
  <si>
    <t>1DF250336</t>
  </si>
  <si>
    <t>09.10.2025</t>
  </si>
  <si>
    <t>materiálovo technické zabezpečenie - klávesnica 1ks a čierny tonér do tlačiarne</t>
  </si>
  <si>
    <t>AGEM COMPUTERS, spol. s r. o.</t>
  </si>
  <si>
    <t>1PV2500245</t>
  </si>
  <si>
    <t xml:space="preserve">lieky - paralen 1ks, ibalgin1js, náplaste 2 ks balíkov, dezinfekčný sprej 1ks, čierne uhlie 1ks </t>
  </si>
  <si>
    <t>Benu SK 50, s.r.o.</t>
  </si>
  <si>
    <t>1PV2500244</t>
  </si>
  <si>
    <t>materiálovo technické zabezpečenie - hygienické potreby, spotrebný materiál poháriky, uierky a fixky pre školenie účastníkov sústredenia</t>
  </si>
  <si>
    <t>1PV2500246</t>
  </si>
  <si>
    <t>pitný režim pre účastníkov sústredenia 24ks minerálok</t>
  </si>
  <si>
    <t>1PV2500252</t>
  </si>
  <si>
    <t>materiálovo technické zabezpečenie - 12 podložiek na vyrovnávacie cvičenia a na strečingové cvičenia súčasť streleckého tréningu</t>
  </si>
  <si>
    <t>1PV2500248</t>
  </si>
  <si>
    <t xml:space="preserve">cestovné súkromné autá 10 osôb spoliu nazazdených 4564km, 2 osoby cestovné vo výške železnice </t>
  </si>
  <si>
    <t>Kristína Vinická ekonomický referent SSZ</t>
  </si>
  <si>
    <t>1PV2500249</t>
  </si>
  <si>
    <t>cestovné súkromné autá 1osoby BL560XJ, AA631ST spolu najazdených 260km</t>
  </si>
  <si>
    <t>1DF250367</t>
  </si>
  <si>
    <t>116/2025</t>
  </si>
  <si>
    <t>trénerská a metodická činnosť v rozsahu 33,5 hodín/5 dní</t>
  </si>
  <si>
    <t>1PV2500258</t>
  </si>
  <si>
    <t>materiálovo technické zabezpečenie - 10ks deky na zakrytie športovcov pri relaxačných cvičeniach</t>
  </si>
  <si>
    <t>1PV2500259</t>
  </si>
  <si>
    <t>kytice pre tréner na vyhodnotenie sústredania a drobné vecné ceny pre najlepších účastníkov porovnávacieho preteku na konci sústredenia</t>
  </si>
  <si>
    <t>1DF2500377</t>
  </si>
  <si>
    <r>
      <t>x - bionic hotel doplatok za ubytovanie, prenájom športovisk a stravy pre športovcov talentovanej mládeže a mládeže SSZ, trénerov a realizačného tímu SSZ 27.-31.10.2025 spolu 60</t>
    </r>
    <r>
      <rPr>
        <sz val="8"/>
        <color rgb="FFFF0000"/>
        <rFont val="Arial"/>
        <family val="2"/>
      </rPr>
      <t xml:space="preserve"> </t>
    </r>
    <r>
      <rPr>
        <sz val="8"/>
        <color theme="1"/>
        <rFont val="Arial"/>
        <family val="2"/>
      </rPr>
      <t xml:space="preserve">osôb </t>
    </r>
  </si>
  <si>
    <t>1PV2500273</t>
  </si>
  <si>
    <t>202506/00215</t>
  </si>
  <si>
    <t xml:space="preserve">zdravotná športová prehliadky 1 športovca </t>
  </si>
  <si>
    <t>MDclinic 01 s.r.o.</t>
  </si>
  <si>
    <t>drobné vecné ceny pre účastníkov sústredenia - tréningové denníky pre účastníkov</t>
  </si>
  <si>
    <t>služba - potlač Bean Bag Inner Liner No Filler 26ks logo SSZ</t>
  </si>
  <si>
    <t>1PV2500308</t>
  </si>
  <si>
    <t>1087484</t>
  </si>
  <si>
    <t>Organizovanie sústredenia talentovanej mládeže X bionic Šamorín BA - ŠA - BA  PHM - Nafta 44,59 litrov počet najazdených km 665 vozidlo sekretariátu SSZ VW Passat BA720VF</t>
  </si>
  <si>
    <t>1PV2500361</t>
  </si>
  <si>
    <t>05491</t>
  </si>
  <si>
    <t>Organizovanie sústredenia talentovanej mládeže X bionic Šamorín BA - ŠA - BA  PHM - Nafta 76,09 litrov počet najazdených km 720 vozidlo sekretariátu SSZ Ford Tourneo BL320ND</t>
  </si>
  <si>
    <t>CN Trade, s.r.o.</t>
  </si>
  <si>
    <t>417326</t>
  </si>
  <si>
    <t>Organizovanie sústredenia talentovanej mládeže X bionic Šamorín BA - ŠA - BA  PHM - Nafta 74,80 litrov počet najazdených km 600 vozidlo sekretariátu SSZ Volkswagen Caravella BA987SR</t>
  </si>
  <si>
    <t>04069</t>
  </si>
  <si>
    <t>Organizovanie sústredenia talentovanej mládeže X bionic Šamorín BA - ŠA - BA  PHM - Nafta 25,71 litrov počet najazdených km 240 vozidlo sekretariátu SSZ Volkswagen Caravella BA987SR</t>
  </si>
  <si>
    <t>1PV260014</t>
  </si>
  <si>
    <t>Materiálovo technické zabezpečenie - spotrebný materiál 1ks elektronika vzduchová pištoľ na č. 29333 výmena elektroniky z dôvodu nefunkčnosti vrátane servisu zbrane</t>
  </si>
  <si>
    <t>IT00082510397</t>
  </si>
  <si>
    <t>MORINI COMPETITION ARM SA</t>
  </si>
  <si>
    <t>1DF250293</t>
  </si>
  <si>
    <t xml:space="preserve">Trénerský výkon práce  súvisiace so zabezpečením a realizáciou športovej prípravy Centra talentovanej mládeže Východ -Zmluva 21/2025  -3  štvrťrok </t>
  </si>
  <si>
    <t>Mgr. Viera Dancáková Fodorová</t>
  </si>
  <si>
    <t>1DF250497</t>
  </si>
  <si>
    <t>4/2025</t>
  </si>
  <si>
    <t xml:space="preserve">Trénerský výkon práce  súvisiace so zabezpečením a realizáciou športovej prípravy Centra talentovanej mládeže Východ -Zmluva 21/2025  -4  štvrťrok </t>
  </si>
  <si>
    <t>1DF250313</t>
  </si>
  <si>
    <t xml:space="preserve">Trénerský výkon práce  súvisiace so zabezpečením a realizáciou športovej prípravy Centra talentovanej mládeže Stred -Zmluva 20/2025  -3 štvrťrok </t>
  </si>
  <si>
    <t>Ján Kriško</t>
  </si>
  <si>
    <t>1DF250478</t>
  </si>
  <si>
    <t>04/2025</t>
  </si>
  <si>
    <t xml:space="preserve">Trénerský výkon práce  súvisiace so zabezpečením a realizáciou športovej prípravy Centra talentovanej mládeže Stred -Zmluva 20/2025  -4 štvrťrok </t>
  </si>
  <si>
    <t>1DF250348</t>
  </si>
  <si>
    <t xml:space="preserve">Trénerský výkon práce  súvisiace so zabezpečením a realizáciou športovej prípravy Centra talentovanej mládeže Bratislava -Zmluva 19/2025  - 3.štvrťrok </t>
  </si>
  <si>
    <t>Mgr. Michal Slavkovský</t>
  </si>
  <si>
    <t>1DF250483</t>
  </si>
  <si>
    <t xml:space="preserve">Trénerský výkon práce  súvisiace so zabezpečením a realizáciou športovej prípravy Centra talentovanej mládeže Bratislava -Zmluva 19/2025  - 4.štvrťrok </t>
  </si>
  <si>
    <t>IX08001</t>
  </si>
  <si>
    <t xml:space="preserve">Hrubé mzdy vyplatené osobám (zamestnancom) športových odborníkov pre športovú činnosť centier talentovanej mládeže SSZ  vrátane odvodov zamestnávateľa, počet fyzických osôb 1, August </t>
  </si>
  <si>
    <t>Osobné náklady športových odborníkov osobné číslo 67</t>
  </si>
  <si>
    <t>6.10.2025</t>
  </si>
  <si>
    <t>Hrubé mzdy vyplatené osobám (zamestnancom) športových odborníkov pre športovú činnosť centier talentovanej mládeže SSZ  vrátane odvodov zamestnávateľa, počet fyzických osôb 1, September</t>
  </si>
  <si>
    <t>IX10001</t>
  </si>
  <si>
    <t>Hrubé mzdy vyplatené osobám (zamestnancom) športových odborníkov pre športovú činnosť centier talentovanej mládeže SSZ  vrátane odvodov zamestnávateľa, počet fyzických osôb 1, Október</t>
  </si>
  <si>
    <t>Hrubé mzdy vyplatené osobám (zamestnancom) športových odborníkov pre športovú činnosť centier talentovanej mládeže SSZ vrátane odvodov zamestnávateľa, počet fyzických osôb 1, November</t>
  </si>
  <si>
    <t>Hrubé mzdy vyplatené osobám (zamestnancom) športových odborníkov pre športovú činnosť centier talentovanej mládeže SSZ  vrátane odvodov zamestnávateľa, počet fyzických osôb 1, December</t>
  </si>
  <si>
    <r>
      <t xml:space="preserve">29.ročník IC Olympijské nádeje vzduchových zbraní Šamorín  14-16.11.2025 - </t>
    </r>
    <r>
      <rPr>
        <sz val="8"/>
        <color theme="1"/>
        <rFont val="Arial"/>
        <family val="2"/>
        <charset val="238"/>
      </rPr>
      <t xml:space="preserve">297 športovcov, 679 štartov, 9 krajín, 17 rozhodcov , 10 organizačných pracovníkov a  10 pomocný personál,  televízia 2 osoby , oficiálne osoby 2 </t>
    </r>
  </si>
  <si>
    <t>1PV2500287</t>
  </si>
  <si>
    <t>účasť na pretekoch IC OH Šamorín 14.-16.11.2025 cestovné súkromné autá  4 osoby nominovaní tréneri CTM, ŠPZ ZV 341ES, BR391CR, SN635BT a LM060EC celkovo najazdených 2358km</t>
  </si>
  <si>
    <t>administratívno technický pracovník Kristína Vinická</t>
  </si>
  <si>
    <t>1PV2500288</t>
  </si>
  <si>
    <t>účasť nominovaných športovcov CTM SSZ na pretekoch IC OH Šamorín 14.-16.11.2025 stravné 28 športovcov 3 dni, 2 športovci 2 dni</t>
  </si>
  <si>
    <t>1PV2500270</t>
  </si>
  <si>
    <t xml:space="preserve">štartovné na pretekoch IC OH Šamorín 14.-16.11.2025 za športovcvo CTM, talentovanej mládeže spolu 30 športovcov 2 štarty 2 dni, 23 športovcov štarty v mixoch piatok </t>
  </si>
  <si>
    <t>Bc, Ján Bohunický predseda CTM</t>
  </si>
  <si>
    <t>I251204</t>
  </si>
  <si>
    <t>5020255610</t>
  </si>
  <si>
    <t>x - bionix hotel ubytovanie a raňajky za nomináciu talentovaná mládež 31 osôb a 6 trénerov za SVK podľa nominácie 14.-16.11.2025 1ZDF31 zúčtované 2DF250032</t>
  </si>
  <si>
    <t>1DF250466</t>
  </si>
  <si>
    <t>25-S-00476</t>
  </si>
  <si>
    <t>poplatky za pridelenie ID čísel 3 športovci reprezentácie</t>
  </si>
  <si>
    <t>DE129517043</t>
  </si>
  <si>
    <t>ISSF</t>
  </si>
  <si>
    <t>1DF250472</t>
  </si>
  <si>
    <t>ocenenia pre najúspešnejších športovcov SSZ a trénerov za 2025</t>
  </si>
  <si>
    <t>SKLOVAKIA, s.r.o.</t>
  </si>
  <si>
    <t>1DF250498</t>
  </si>
  <si>
    <t>ocenenia pre naj družstvá SSZ a DTP práce s logom MCRaŠ SR  na  vyhodnotenie najúspešnejších športovcov SSZ za 2025 9.12.2025 hotel TATRA</t>
  </si>
  <si>
    <t xml:space="preserve">tašky na prezenty pre ocenených  najúšpešnejších športovcov, trénerov, družstvá vrátane  DTP prác s logom SSZ pre potreby  vyhodnotenia najúspešnejších športovcov SSZ za 2025- 9.12.2025 hotel TATRA </t>
  </si>
  <si>
    <t>1DF250198</t>
  </si>
  <si>
    <t>20250002</t>
  </si>
  <si>
    <t>Trénerský výkon činnosti vedúceho trénera súvisiaca so zabezpečením a realizáciou športovej prípravy brokových disciplín športovej streľby Trap ZML 18/2025  - apríl-jún25</t>
  </si>
  <si>
    <t xml:space="preserve">Ing. Branislav Slamka </t>
  </si>
  <si>
    <t>1DF250337</t>
  </si>
  <si>
    <t>20250004</t>
  </si>
  <si>
    <t>Trénerský výkon činnosti vedúceho trénera súvisiaca so zabezpečením a realizáciou športovej prípravy brokových disciplín športovej streľby Trap ZML 18/2025  - júl-september25</t>
  </si>
  <si>
    <t>1DF250480</t>
  </si>
  <si>
    <t>20250006</t>
  </si>
  <si>
    <t>Trénerský výkon činnosti vedúceho trénera súvisiaca so zabezpečením a realizáciou športovej prípravy brokových disciplín športovej streľby Trap ZML 18/2025  - október - november25</t>
  </si>
  <si>
    <t>Trénerský výkon činnosti vedúceho trénera súvisiaca so zabezpečením a realizáciou športovej prípravy brokových disciplín športovej streľby Trap ZML 84/2025  dod2 - december25</t>
  </si>
  <si>
    <t>JUDr.Michal Slamka</t>
  </si>
  <si>
    <t>1DF250187</t>
  </si>
  <si>
    <t>Ing. Jozef Maňo- Cassovia Efekt</t>
  </si>
  <si>
    <t>1DF250463</t>
  </si>
  <si>
    <t>Výkon práce vedúceho trénera súvisiaca so zabezpečením a realizáciou športovej prípravy reprezentácie SR športovej streľby  Zmluva 15/2025, obdobie Júl až September</t>
  </si>
  <si>
    <t>1DF250531</t>
  </si>
  <si>
    <t>Výkon práce vedúceho trénera súvisiaca so zabezpečením a realizáciou športovej prípravy reprezentácie SR športovej streľby  Zmluva 15/2025, obdobie Október-December</t>
  </si>
  <si>
    <t>1DF250211</t>
  </si>
  <si>
    <t>5.8.2025</t>
  </si>
  <si>
    <t>Výkon činnosti vedúceho trénera súvisiaca so zabezpečením a realizáciou športovej prípravy puškových disciplín reprezentacie športovej streľby  ZML 17 v období Apríl-Jún</t>
  </si>
  <si>
    <t>1DF250321</t>
  </si>
  <si>
    <t>Výkon činnosti vedúceho trénera súvisiaca so zabezpečením a realizáciou športovej prípravy puškových disciplín reprezentacie športovej streľby  ZML 17 v období Júl-September</t>
  </si>
  <si>
    <t>1DF250527</t>
  </si>
  <si>
    <t>Výkon činnosti vedúceho trénera súvisiaca so zabezpečením a realizáciou športovej prípravy puškových disciplín reprezentacie športovej streľby  ZML 17 v období Október-December</t>
  </si>
  <si>
    <t>1DF250176</t>
  </si>
  <si>
    <t>9.7.2025</t>
  </si>
  <si>
    <t xml:space="preserve">Trénerský výkon činnosti vedúceho trénera súvisiaca so zabezpečením a realizáciou športovej prípravy pištolových olympijských disciplín  športovej streľby  ZML 16/2024  - April až Jún  </t>
  </si>
  <si>
    <t>Ivan Némethy</t>
  </si>
  <si>
    <t>1DF250317</t>
  </si>
  <si>
    <t xml:space="preserve">Trénerský výkon činnosti vedúceho trénera súvisiaca so zabezpečením a realizáciou športovej prípravy pištolových olympijských disciplín  športovej streľby  ZML 16/2024  - Júl až 14.9.2025  </t>
  </si>
  <si>
    <t>IX01002</t>
  </si>
  <si>
    <t>Hrubé mzdy vyplatené osobám (zamestnancom) športových odborníkov pre športovú činnosť, účasť reprezentácie na prípravných a významných športových podujatiach technická príprava, vrátane odvodov zamestnávateľa, počet fyzických osôb 2, Január</t>
  </si>
  <si>
    <t>Osobné náklady športových odborníkov osobné číslo 151,123</t>
  </si>
  <si>
    <t>Hrubé mzdy vyplatené osobám (zamestnancom) športových odborníkov pre športovú činnosť, účasť reprezentácie na prípravných a významných športových podujatiach technická príprava, vrátane odvodov zamestnávateľa, počet fyzických osôb 2, Január prefinancované z projektu Generácia Olymp, Zmluva o poskytnutí príspevku LOH Los Angeles 2028 zo dňa 26.9.2025</t>
  </si>
  <si>
    <t>IX02001</t>
  </si>
  <si>
    <t>6.3.2025</t>
  </si>
  <si>
    <t>Hrubé mzdy vyplatené osobám (zamestnancom) športových odborníkov pre športovú činnosť, účasť reprezentácie na prípravných a významných športových podujatiach technická príprava, vrátane odvodov zamestnávateľa, počet fyzických osôb 2, Február</t>
  </si>
  <si>
    <t>Hrubé mzdy vyplatené osobám (zamestnancom) športových odborníkov pre športovú činnosť, účasť reprezentácie na prípravných a významných športových podujatiach technická príprava, vrátane odvodov zamestnávateľa, počet fyzických osôb 2, Február prefinancované z projektu Generácia Olymp, Zmluva o poskytnutí príspevku LOH Los Angeles 2028 zo dňa 26.9.2025</t>
  </si>
  <si>
    <t>IX03001</t>
  </si>
  <si>
    <t>Hrubé mzdy vyplatené osobám (zamestnancom) športových odborníkov pre športovú činnosť, účasť reprezentácie na prípravných a významných športových podujatiach technická príprava, vrátane odvodov zamestnávateľa, počet fyzických osôb 2, Marec</t>
  </si>
  <si>
    <t>Hrubé mzdy vyplatené osobám (zamestnancom) športových odborníkov pre športovú činnosť, účasť reprezentácie na prípravných a významných športových podujatiach technická príprava, vrátane odvodov zamestnávateľa, počet fyzických osôb 2, Marec prefinancované z projektu Generácia Olymp, Zmluva o poskytnutí príspevku LOH Los Angeles 2028 zo dňa 26.9.2025</t>
  </si>
  <si>
    <t>IX04001</t>
  </si>
  <si>
    <t>Hrubé mzdy vyplatené osobám (zamestnancom) športových odborníkov pre športovú činnosť, účasť reprezentácie na prípravných a významných športových podujatiach technická príprava, vrátane odvodov zamestnávateľa, počet fyzických osôb 2, Apríl</t>
  </si>
  <si>
    <t>Hrubé mzdy vyplatené osobám (zamestnancom) športových odborníkov pre športovú činnosť, účasť reprezentácie na prípravných a významných športových podujatiach technická príprava, vrátane odvodov zamestnávateľa, počet fyzických osôb 2, Apríl prefinancované z projektu Generácia Olymp, Zmluva o poskytnutí príspevku LOH Los Angeles 2028 zo dňa 26.9.2025</t>
  </si>
  <si>
    <t>IX05001</t>
  </si>
  <si>
    <t>Hrubé mzdy vyplatené osobám (zamestnancom) športových odborníkov pre športovú činnosť, účasť reprezentácie na prípravných a významných športových podujatiach technická príprava, vrátane odvodov zamestnávateľa, počet fyzických osôb 2, Máj</t>
  </si>
  <si>
    <t>Hrubé mzdy vyplatené osobám (zamestnancom) športových odborníkov pre športovú činnosť, účasť reprezentácie na prípravných a významných športových podujatiach technická príprava, vrátane odvodov zamestnávateľa, počet fyzických osôb 2, Máj prefinancované z projektu Generácia Olymp, Zmluva o poskytnutí príspevku LOH Los Angeles 2028 zo dňa 26.9.2025</t>
  </si>
  <si>
    <t>IX06001</t>
  </si>
  <si>
    <t>Hrubé mzdy vyplatené osobám (zamestnancom) športových odborníkov pre športovú činnosť, účasť reprezentácie na prípravných a významných športových podujatiach technická príprava, vrátane odvodov zamestnávateľa, počet fyzických osôb 2, Jún</t>
  </si>
  <si>
    <t>Hrubé mzdy vyplatené osobám (zamestnancom) športových odborníkov pre športovú činnosť, účasť reprezentácie na prípravných a významných športových podujatiach technická príprava, vrátane odvodov zamestnávateľa, počet fyzických osôb 2, Jún prefinancované z projektu Generácia Olymp, Zmluva o poskytnutí príspevku LOH Los Angeles 2028 zo dňa 26.9.2025</t>
  </si>
  <si>
    <t>IX07001</t>
  </si>
  <si>
    <t>Hrubé mzdy vyplatené osobám (zamestnancom) športových odborníkov pre športovú činnosť, účasť reprezentácie na prípravných a významných športových podujatiach technická príprava, vrátane odvodov zamestnávateľa, počet fyzických osôb 2, Júl</t>
  </si>
  <si>
    <t>Hrubé mzdy vyplatené osobám (zamestnancom) športových odborníkov pre športovú činnosť, účasť reprezentácie na prípravných a významných športových podujatiach technická príprava, vrátane odvodov zamestnávateľa, počet fyzických osôb 2, Júl prefinancované z projektu Generácia Olymp, Zmluva o poskytnutí príspevku LOH Los Angeles 2028 zo dňa 26.9.2025</t>
  </si>
  <si>
    <t>Hrubé mzdy vyplatené osobám (zamestnancom) športových odborníkov pre športovú činnosť, účasť reprezentácie na prípravných a významných športových podujatiach technická príprava, vrátane odvodov zamestnávateľa, počet fyzických osôb 2, August</t>
  </si>
  <si>
    <t>Hrubé mzdy vyplatené osobám (zamestnancom) športových odborníkov pre športovú činnosť, účasť reprezentácie na prípravných a významných športových podujatiach technická príprava, vrátane odvodov zamestnávateľa, počet fyzických osôb 2, August prefinancované z projektu Generácia Olymp, Zmluva o poskytnutí príspevku LOH Los Angeles 2028 zo dňa 26.9.2025</t>
  </si>
  <si>
    <t>Hrubé mzdy vyplatené osobám (zamestnancom) športových odborníkov pre športovú činnosť, účasť reprezentácie na prípravných a významných športových podujatiach technická príprava, vrátane odvodov zamestnávateľa, počet fyzických osôb 2, September</t>
  </si>
  <si>
    <t>Hrubé mzdy vyplatené osobám (zamestnancom) športových odborníkov pre športovú činnosť, účasť reprezentácie na prípravných a významných športových podujatiach technická príprava, vrátane odvodov zamestnávateľa, počet fyzických osôb 2, September prefinancované z projektu Generácia Olymp, Zmluva o poskytnutí príspevku LOH Los Angeles 2028 zo dňa 26.9.2025</t>
  </si>
  <si>
    <t>Hrubé mzdy vyplatené osobám (zamestnancom) športových odborníkov pre športovú činnosť, účasť reprezentácie na prípravných a významných športových podujatiach technická príprava, vrátane odvodov zamestnávateľa, počet fyzických osôb 2, Október</t>
  </si>
  <si>
    <t>Hrubé mzdy vyplatené osobám (zamestnancom) športových odborníkov pre športovú činnosť, účasť reprezentácie na prípravných a významných športových podujatiach technická príprava, vrátane odvodov zamestnávateľa, počet fyzických osôb 2, November</t>
  </si>
  <si>
    <t>Hrubé mzdy vyplatené osobám (zamestnancom) športových odborníkov pre športovú činnosť, účasť reprezentácie na prípravných a významných športových podujatiach technická príprava, vrátane odvodov zamestnávateľa, počet fyzických osôb 2, December</t>
  </si>
  <si>
    <t>Osobné náklady trénerský výkon činnosti vedúceho trénera súvisiaca so zabezpečením a realizáciou športovej prípravy brokových disciplín športovej streľby Skeet ZML 108/2025  - január-december 25</t>
  </si>
  <si>
    <t>Odvody SP, ZP, DÚ z trénerského výkonu činnosti vedúceho trénera súvisiaca so zabezpečením a realizáciou športovej prípravy brokových disciplín športovej streľby Skeet ZML 108/2025  - január-december 25</t>
  </si>
  <si>
    <t>Majstrovstvá Európy MLAIC Fervenca Portugalsko 3.-10.8.2025 - 3 športovci</t>
  </si>
  <si>
    <t>1DF250205</t>
  </si>
  <si>
    <t>2025/2569</t>
  </si>
  <si>
    <t>účastnícky poplatok 3 športovci, štartovné 3 športovci 20 štartov, štartovné team 3 športovci, úschova zbraní 3 športovci a parkovné 2x</t>
  </si>
  <si>
    <t>NIF: 501377751</t>
  </si>
  <si>
    <t>Federacao Portuguesa de Tiro</t>
  </si>
  <si>
    <t>1DF250199</t>
  </si>
  <si>
    <t>2025/2650</t>
  </si>
  <si>
    <t>preprava zbraní 3 športovci</t>
  </si>
  <si>
    <t>1PV2500243</t>
  </si>
  <si>
    <t>stravné 3 osoby 10 dní</t>
  </si>
  <si>
    <t>vedúci výpravy Tomáš Šrámek</t>
  </si>
  <si>
    <t>cestovné súkromné vozidlo Toyota RAV4 BT169EY najazdených 5800km</t>
  </si>
  <si>
    <t>400043772944</t>
  </si>
  <si>
    <t>dialničná známka Rakúsko 2mesiace služobné auto Volkswagen Caravelle BA987SR</t>
  </si>
  <si>
    <t>110306/00337043</t>
  </si>
  <si>
    <t>mýto Portugalsko služobné auto Volkswagen Caravelle BA987SR</t>
  </si>
  <si>
    <t>503933813</t>
  </si>
  <si>
    <t>Infraestruturas de Portugal, S.A.</t>
  </si>
  <si>
    <t>110404/01029455</t>
  </si>
  <si>
    <t>mýto Portugalsko súkromné vozidlo Toyota RAV4 BT169EY</t>
  </si>
  <si>
    <t>110104/00722142</t>
  </si>
  <si>
    <t>7.8.2025</t>
  </si>
  <si>
    <t>110104/00715857</t>
  </si>
  <si>
    <t>110104/00718460</t>
  </si>
  <si>
    <t>071805/00635247</t>
  </si>
  <si>
    <t>110306/00338547</t>
  </si>
  <si>
    <t>R2140853021226500107</t>
  </si>
  <si>
    <t>mýto Španielsko súkromné vozidlo Toyota RAV4 BT169EY</t>
  </si>
  <si>
    <t xml:space="preserve">ASF </t>
  </si>
  <si>
    <t>R2211639119810600145</t>
  </si>
  <si>
    <t>R2220708491121500015</t>
  </si>
  <si>
    <t>10.8.2025</t>
  </si>
  <si>
    <t>mýto Španielsko služobné auto Volkswagen Caravelle BA987SR</t>
  </si>
  <si>
    <t>R2211651229840800158</t>
  </si>
  <si>
    <t>R2211706199870500188</t>
  </si>
  <si>
    <t>R2140921031130500142</t>
  </si>
  <si>
    <t>R2141335269070600335</t>
  </si>
  <si>
    <t>R2141026001011500139</t>
  </si>
  <si>
    <t>R2211959021066600351</t>
  </si>
  <si>
    <t>R2141457089010600274</t>
  </si>
  <si>
    <t>R2141446179040600301</t>
  </si>
  <si>
    <t>033052140177043</t>
  </si>
  <si>
    <t>mýto Francúzsko služobné auto Volkswagen Caravelle BA987SR</t>
  </si>
  <si>
    <t>ATLANDES</t>
  </si>
  <si>
    <t>022052210117566</t>
  </si>
  <si>
    <t>044052210138119</t>
  </si>
  <si>
    <t>mýto Francúzsko súkromné vozidlo Toyota RAV4 BT169EY</t>
  </si>
  <si>
    <t>011052140138336</t>
  </si>
  <si>
    <t>No 1 116 04 0014305545</t>
  </si>
  <si>
    <t>APRR</t>
  </si>
  <si>
    <t>No 1 431 08 0013929630</t>
  </si>
  <si>
    <t>No 1 001 05 0000514364</t>
  </si>
  <si>
    <t>ALIAE</t>
  </si>
  <si>
    <t xml:space="preserve">No 1 132 09 0008947973 </t>
  </si>
  <si>
    <t>No 1 465 52 0002699394</t>
  </si>
  <si>
    <t>RB 110602/00662877</t>
  </si>
  <si>
    <t>RB 110104/00715465</t>
  </si>
  <si>
    <t>RB 110306/00336639</t>
  </si>
  <si>
    <t>3.8.2025</t>
  </si>
  <si>
    <t>RB 110301/00469465</t>
  </si>
  <si>
    <t>RB 110101/00397066</t>
  </si>
  <si>
    <t>RB 110306/00337065</t>
  </si>
  <si>
    <t>RB 110104/00718198</t>
  </si>
  <si>
    <t>RB 110104/00718458</t>
  </si>
  <si>
    <t>RB 110306/00337184</t>
  </si>
  <si>
    <t>RB 110205/00144938</t>
  </si>
  <si>
    <t>RB 110104/00718655</t>
  </si>
  <si>
    <t>RB 110306/00337535</t>
  </si>
  <si>
    <t>RB 110104/00719896</t>
  </si>
  <si>
    <t>No 1 001 04 0000672349</t>
  </si>
  <si>
    <t>RB 110404/01029436</t>
  </si>
  <si>
    <t>R2211725259870500193</t>
  </si>
  <si>
    <t>ASF</t>
  </si>
  <si>
    <t>RB 071805/00635199</t>
  </si>
  <si>
    <t>R2211709229840700154</t>
  </si>
  <si>
    <t>R2212019571121400376</t>
  </si>
  <si>
    <t>R2211945551066600348</t>
  </si>
  <si>
    <t>044072210094225</t>
  </si>
  <si>
    <t>022052210117569</t>
  </si>
  <si>
    <t>R2211625479810600140</t>
  </si>
  <si>
    <t>0002148044</t>
  </si>
  <si>
    <t>A20783023</t>
  </si>
  <si>
    <t>BIDEGI, S.A.</t>
  </si>
  <si>
    <t>0004270947</t>
  </si>
  <si>
    <t>No 1 132 09 0008947553</t>
  </si>
  <si>
    <t>No 1 431 07 0013795589</t>
  </si>
  <si>
    <t>No 1 431 57 0013150238</t>
  </si>
  <si>
    <t>No 1 116 02 0012989954</t>
  </si>
  <si>
    <t>R2140627149010500001</t>
  </si>
  <si>
    <t>R2140325081011700020</t>
  </si>
  <si>
    <t>R2140211121130600023</t>
  </si>
  <si>
    <t>033052140176893</t>
  </si>
  <si>
    <t>011062140144352</t>
  </si>
  <si>
    <t>R2140137221226500014</t>
  </si>
  <si>
    <t>0002148077</t>
  </si>
  <si>
    <t>RB 110603/00107399</t>
  </si>
  <si>
    <t>0005349594</t>
  </si>
  <si>
    <t>768668</t>
  </si>
  <si>
    <t>A01361237</t>
  </si>
  <si>
    <t>ARABAKO BIDEAK VIAS DE ALAVA S.A.</t>
  </si>
  <si>
    <t>R2140555019070600123</t>
  </si>
  <si>
    <t>0004182512</t>
  </si>
  <si>
    <t>767610</t>
  </si>
  <si>
    <t>2801/25</t>
  </si>
  <si>
    <t>ubytovanie 1 osoba 7 nocí</t>
  </si>
  <si>
    <t>Pugliatur - Sociedade Turística de Apulia.Lda</t>
  </si>
  <si>
    <t>2802/25</t>
  </si>
  <si>
    <t>2806/25</t>
  </si>
  <si>
    <t>1199</t>
  </si>
  <si>
    <t>pohonné hmoty služobné auto Volkswagen Caravelle BA987SR celkovo najazdených 6223km</t>
  </si>
  <si>
    <t>507095464</t>
  </si>
  <si>
    <t>A11 Barcelos Sul</t>
  </si>
  <si>
    <t>252210854871</t>
  </si>
  <si>
    <t>CAMPSA ESTACIONES SERVICIO SA</t>
  </si>
  <si>
    <t>007294 00009 00 02 00833856</t>
  </si>
  <si>
    <t>ST MEXANT</t>
  </si>
  <si>
    <t>5724/018/00002</t>
  </si>
  <si>
    <t>DE 362357373</t>
  </si>
  <si>
    <t>BAT Mahlberg Ost</t>
  </si>
  <si>
    <t>3157475</t>
  </si>
  <si>
    <t>ATU 22180100</t>
  </si>
  <si>
    <t>Kreuzmayr GmbH</t>
  </si>
  <si>
    <t>1161012</t>
  </si>
  <si>
    <t>11.8.2025</t>
  </si>
  <si>
    <t>9213/009/00002</t>
  </si>
  <si>
    <t>DE 811127597</t>
  </si>
  <si>
    <t>Leddermann Tankstellen GmbH</t>
  </si>
  <si>
    <t>094158156151-495254-73279152</t>
  </si>
  <si>
    <t>STATION E.LECLERC</t>
  </si>
  <si>
    <t>FSV072113</t>
  </si>
  <si>
    <t>AO1372572</t>
  </si>
  <si>
    <t>EUROCAM VEHICULOS INDUSTRIALES VITORIA S.A.</t>
  </si>
  <si>
    <t>FSV072116</t>
  </si>
  <si>
    <t>I2507054</t>
  </si>
  <si>
    <t>poistenie 3 osoby 10 dní</t>
  </si>
  <si>
    <t>I2603009</t>
  </si>
  <si>
    <t>110054020000105421</t>
  </si>
  <si>
    <t>2.1.2026</t>
  </si>
  <si>
    <t>materiálovo technické zabezpečenie komplexnej prípravy trénera reprezentácie pištoľových disciplín v období 1.1.-31.3.2026 - športové ponožky 7párov</t>
  </si>
  <si>
    <t>ATU21353808</t>
  </si>
  <si>
    <t>FALKE Designer Outlet Parndorf</t>
  </si>
  <si>
    <t>12.2.2026</t>
  </si>
  <si>
    <t>materiálovo technické zabezpečenie komplexnej prípravy trénera reprezentácie pištoľových disciplín v období 1.1.-31.3.2026 - termoprádlo 2ks, športové tričká 2ks, ponožky 5párov a šľapky čiastočná refundácia zo sumy 150,25eur</t>
  </si>
  <si>
    <t>35858541</t>
  </si>
  <si>
    <t>ALL SPORTS SLOVAKIA, s.r.o.</t>
  </si>
  <si>
    <t>1PV2500368</t>
  </si>
  <si>
    <t>materiálovo technické zabezpečenie športovej činnosti za dosiahnuté športové výsledky reprezentanta brokových disciplín Trap č.6 a trénera reprezentácie brokových disciplín Trap č.5 v roku 2025 - strelecká príprava - brokové strelivo Clever Mirage T4 8GOLD 24g 2,4mm 7500ks</t>
  </si>
  <si>
    <t>34550151</t>
  </si>
  <si>
    <t>1PV2500351</t>
  </si>
  <si>
    <t>202511/82</t>
  </si>
  <si>
    <t>materiálovo technické zabezpečenie športovej činnosti za dosiahnuté športové výsledky reprezentanta brokových disciplín Skeet č.3 v roku 2025 - kondičná príprava - športová bunda</t>
  </si>
  <si>
    <t>RDA, s.r.o.</t>
  </si>
  <si>
    <t>5416173827</t>
  </si>
  <si>
    <t>materiálovo technické zabezpečenie športovej činnosti za dosiahnuté športové výsledky reprezentanta brokových disciplín Skeet č.3 v roku 2025 - powerbanka spotrebný materiál</t>
  </si>
  <si>
    <t>EFOSS/25/000156574</t>
  </si>
  <si>
    <t>materiálovo technické zabezpečenie športovej činnosti za dosiahnuté športové výsledky reprezentanta brokových disciplín Skeet č.3 v roku 2025 - strelecká príprava - športové termooblečenie vrátane dopravy</t>
  </si>
  <si>
    <t>OTCF S.A.</t>
  </si>
  <si>
    <t>0000239</t>
  </si>
  <si>
    <t>materiálovo technické zabezpečenie športovej činnosti za dosiahnuté športové výsledky reprezentanta brokových disciplín Skeet č.3 v roku 2025 - kondičná príprava - športové plavky</t>
  </si>
  <si>
    <t>URBANGAMES SK, s.r.o.</t>
  </si>
  <si>
    <t>00359</t>
  </si>
  <si>
    <t>materiálovo technické zabezpečenie športovej činnosti za dosiahnuté športové výsledky reprezentanta brokových disciplín Skeet č.3 v roku 2025 - kondičná príprava - športové nohavice 2ks</t>
  </si>
  <si>
    <t>00928</t>
  </si>
  <si>
    <t>materiálovo technické zabezpečenie športovej činnosti za dosiahnuté športové výsledky reprezentanta brokových disciplín Skeet č.3 v roku 2025 - kondičná príprava - športové rukavice, prilba a ponožky 2páry</t>
  </si>
  <si>
    <t>MAGNET plus, s.r.o.</t>
  </si>
  <si>
    <t>85913/0062</t>
  </si>
  <si>
    <t>materiálovo technické zabezpečenie športovej činnosti za dosiahnuté športové výsledky reprezentanta brokových disciplín Skeet č.3 v roku 2025 - lieky proti bolesti (Ataralgin, Strepfen) a výživové doplnky na srdce a cievy (Arterin)</t>
  </si>
  <si>
    <t>25112301313</t>
  </si>
  <si>
    <t>materiálovo technické zabezpečenie športovej činnosti za dosiahnuté športové výsledky reprezentanta brokových disciplín Skeet č.3 v roku 2025 - strelecká príprava - nepremokavé čižmy, vodoodpudivý sprej na obuv a textil 2ks - čiastočná refundácia zo sumy 47,90eur</t>
  </si>
  <si>
    <t>1PV2500352</t>
  </si>
  <si>
    <t>0000061</t>
  </si>
  <si>
    <t xml:space="preserve">materiálovo technické zabezpečenie športovej činnosti za dosiahnuté športové výsledky trénera reprezentácie brokových disciplín Skeet č.3 v roku 2025 - športová obuv </t>
  </si>
  <si>
    <t>TM INVEST, a.s.</t>
  </si>
  <si>
    <t>0179</t>
  </si>
  <si>
    <t>materiálovo technické zabezpečenie športovej činnosti za dosiahnuté športové výsledky trénera reprezentácie brokových disciplín Skeet č.3 v roku 2025, služby - vstup fyzioterapia 55minút</t>
  </si>
  <si>
    <t>554710</t>
  </si>
  <si>
    <t>Sportdirect.com Slovakia s.r.o.</t>
  </si>
  <si>
    <t>EXOT/40,108</t>
  </si>
  <si>
    <t>materiálovo technické zabezpečenie športovej činnosti za dosiahnuté športové výsledky trénera reprezentácie brokových disciplín Skeet č.3 v roku 2025 - športová bunda a nohavice</t>
  </si>
  <si>
    <t>ATU65763346</t>
  </si>
  <si>
    <t>Desigual Parndorf</t>
  </si>
  <si>
    <t>10483</t>
  </si>
  <si>
    <t>materiálovo technické zabezpečenie športovej činnosti za dosiahnuté športové výsledky trénera reprezentácie brokových disciplín Skeet č.3 v roku 2025 - športové tielko</t>
  </si>
  <si>
    <t>Magenta shop, s.r.o.</t>
  </si>
  <si>
    <t>0000046</t>
  </si>
  <si>
    <t>materiálovo technické zabezpečenie športovej činnosti za dosiahnuté športové výsledky trénera reprezentácie brokových disciplín Skeet č.3 v roku 2025 - športové tričká 4ks, polokošeľa, mikina a tenisky - čiastočná refundácia zo sumy 296,-eur</t>
  </si>
  <si>
    <t>1PV2500348</t>
  </si>
  <si>
    <t>1673</t>
  </si>
  <si>
    <t>materiálovo technické zabezpečenie športovej činnosti za dosiahnuté športové výsledky reprezentanta brokových disciplín Trap č.13 v roku 2025 - tréningové položky Trap 7ks, čiastočná refundácia zo sumy 52,50eur</t>
  </si>
  <si>
    <t>202537</t>
  </si>
  <si>
    <t>06598</t>
  </si>
  <si>
    <t>pohonné hmoty do vozidla Športového centra polície Mercedes V-Klasse BL273TR najazdených 326 km</t>
  </si>
  <si>
    <t>53064313</t>
  </si>
  <si>
    <t>FIMM s.r.o.</t>
  </si>
  <si>
    <t>1033983326</t>
  </si>
  <si>
    <t>diaľničné poplatky 10 dní CZE na vozidlo Športového centra polície Mercedes V-Klasse BL273TR</t>
  </si>
  <si>
    <t xml:space="preserve">Sústredenie pred Majstrovstvami Sveta, Brno CZ 1.-3.10.2025 športovec </t>
  </si>
  <si>
    <t>0000018622</t>
  </si>
  <si>
    <t>Grand Prix Belehrad Srbsko 12.12.-14.12.2025, 1 športovec a 1 tréner</t>
  </si>
  <si>
    <t>Grand Prix AMIR Doha Qatar 5.2.-13.2.2026, 6 športovcov a 2 tréneri</t>
  </si>
  <si>
    <t>1DF260009</t>
  </si>
  <si>
    <t>letenky 6 osôb Viedeň-Doha a späť 8.-13.2.2026 vrátane poistenia storno letenky a príplatok za XL sedadlo pre 2 osoby</t>
  </si>
  <si>
    <t>1DF260012</t>
  </si>
  <si>
    <t>AGPLD26/009</t>
  </si>
  <si>
    <t>27.1.2026</t>
  </si>
  <si>
    <t>štartovné 5 športovcov</t>
  </si>
  <si>
    <t>1DF260026</t>
  </si>
  <si>
    <t>AGPLD26</t>
  </si>
  <si>
    <t xml:space="preserve">štartovné a tréningové položky 1športovec </t>
  </si>
  <si>
    <t>I2602002</t>
  </si>
  <si>
    <t>poistenie športovec 6 dni</t>
  </si>
  <si>
    <t>I2602001</t>
  </si>
  <si>
    <t>poistenie tréner 6 dni</t>
  </si>
  <si>
    <t>I2602006</t>
  </si>
  <si>
    <t>poistenie 6 športovci 6 dni</t>
  </si>
  <si>
    <t>1PV260067</t>
  </si>
  <si>
    <t>stravné 7 osôb 6 dní</t>
  </si>
  <si>
    <t>157 4025790124 4</t>
  </si>
  <si>
    <t>letiskový poplatok za nadváhu letisko Qatar 1 športovec</t>
  </si>
  <si>
    <t>QATAR AIRWAYS</t>
  </si>
  <si>
    <t>10261239</t>
  </si>
  <si>
    <t>výživové doplnky 6 športovcov</t>
  </si>
  <si>
    <t>Rogue Brands s.r.o.</t>
  </si>
  <si>
    <t>RCNU4LJBJ2V</t>
  </si>
  <si>
    <t>KARWA</t>
  </si>
  <si>
    <t>RCNMAJ3KMYL</t>
  </si>
  <si>
    <t>taxi z letiska na hotel 4 osoby</t>
  </si>
  <si>
    <t>S260210HM8V</t>
  </si>
  <si>
    <t>taxi z hotela na strelnicu 4 osoby</t>
  </si>
  <si>
    <t>C2602134899</t>
  </si>
  <si>
    <t>taxi z hotela na letisko 4 osoby</t>
  </si>
  <si>
    <t>RCNNH95LQPI</t>
  </si>
  <si>
    <t>taxi z hotela na letisko 3 osoby</t>
  </si>
  <si>
    <t>S260211KVMP</t>
  </si>
  <si>
    <t>AGPLD26/218</t>
  </si>
  <si>
    <t>tréningové položky 6 športovcov 35 položiek, strelivo 6 športovcov 99 krabičiek po 25ks</t>
  </si>
  <si>
    <t>QATAR SHOOTING&amp;ARCHERY ASSOCIATION</t>
  </si>
  <si>
    <t>1ZDFA3</t>
  </si>
  <si>
    <t>PRO-0009</t>
  </si>
  <si>
    <t>ubytovanie 6 osôb 5 nocí zúčtované zúčtovacou faktúrou č. 1DF260060</t>
  </si>
  <si>
    <t>Retaj Al Rayyan Hotel</t>
  </si>
  <si>
    <t>1PV260062</t>
  </si>
  <si>
    <t>vedúca výpravy Miroslava Hocková</t>
  </si>
  <si>
    <t>00019</t>
  </si>
  <si>
    <t>spotreba streliva 1 športovec 1krabička po 25ks</t>
  </si>
  <si>
    <t>Qatar Shooting &amp; Archery Association</t>
  </si>
  <si>
    <t>00020</t>
  </si>
  <si>
    <t>00022</t>
  </si>
  <si>
    <t>00023</t>
  </si>
  <si>
    <t>00031</t>
  </si>
  <si>
    <t>00032</t>
  </si>
  <si>
    <t>00033</t>
  </si>
  <si>
    <t>00037</t>
  </si>
  <si>
    <t>00038</t>
  </si>
  <si>
    <t>00039</t>
  </si>
  <si>
    <t>AGPLD26/205</t>
  </si>
  <si>
    <t>spotreba streliva 1 športovec 15krabičiek po 25ks</t>
  </si>
  <si>
    <t>08-02-2026/1</t>
  </si>
  <si>
    <t>09-02-2026/1</t>
  </si>
  <si>
    <t>taxi z hotela na letisko 1 osoba</t>
  </si>
  <si>
    <t>1PV260034</t>
  </si>
  <si>
    <t>cestovné súkromné auto Mazda 2 BL217ED najazdených 124km</t>
  </si>
  <si>
    <t>vedúci výpravy Andrea Spevárová</t>
  </si>
  <si>
    <t>6/27451722/040327926/048671</t>
  </si>
  <si>
    <t>parkovné na letisku súkromné auto Mazda 2 BL217ED</t>
  </si>
  <si>
    <t>ATU15447005</t>
  </si>
  <si>
    <t>Flughafen Wien AG</t>
  </si>
  <si>
    <t>diaľničná známka 1deň Rakúsko súkromné auto Mazda 2 BL217ED</t>
  </si>
  <si>
    <t>1DF260043</t>
  </si>
  <si>
    <t>transfer na letisko strelnica Pečeňady-Zvončín-Viedeň a späť 4.-9.2.2026 3 osoby</t>
  </si>
  <si>
    <t>1DF260046</t>
  </si>
  <si>
    <t>transfer na letisko Galanta-Pezinok-Viedeň a späť 8.-13.2.2026 2 osoby</t>
  </si>
  <si>
    <t>1DF260047</t>
  </si>
  <si>
    <t>transfer na letisko strelnica Trnava-Viedeň a späť 8.-13.2.2026 5 osôb</t>
  </si>
  <si>
    <t>Svetový pohár LONATO Taliansko 4.-14.7.2025 1 športovec, tréner, zbrojár</t>
  </si>
  <si>
    <t>ubytovanie 1 športovec 7 nocí, zbrojár 6 nocí zúčtovacia FA 1 DF250265</t>
  </si>
  <si>
    <t>stravné 1 osoba 8 dní 1 osoba 7 dní</t>
  </si>
  <si>
    <t>cestovné súkromné vozidlo Seat Alhambra NM283DT najazdených 1054km</t>
  </si>
  <si>
    <t>02-07-2025/1</t>
  </si>
  <si>
    <t>diaľničné poplatky Taliansko na súkromné vozidlo Seat Alhambra NM283DT</t>
  </si>
  <si>
    <t>576505</t>
  </si>
  <si>
    <t>pohonné hmoty do vozidla Športového centra polície Mercedes V-Klasse BL273TR celkovo najazdených 2128km</t>
  </si>
  <si>
    <t>08-07-2025/1</t>
  </si>
  <si>
    <t>pohonné hmoty do vozidla Športového centra polície Mercedes V-Klasse BL273TR</t>
  </si>
  <si>
    <t>03602700985</t>
  </si>
  <si>
    <t>STAZIONE ENI 01707</t>
  </si>
  <si>
    <t>4542/048/00001</t>
  </si>
  <si>
    <t>Shell Station Zöbern</t>
  </si>
  <si>
    <t>2306758</t>
  </si>
  <si>
    <t>190717</t>
  </si>
  <si>
    <t>pohonné hmoty do vozidla Športového centra polície Volkswagen Caravelle BL831HD celkovo najazdených 2111km</t>
  </si>
  <si>
    <t>04370230262</t>
  </si>
  <si>
    <t>SIA FUEL</t>
  </si>
  <si>
    <t>191212</t>
  </si>
  <si>
    <t>pohonné hmoty do vozidla Športového centra polície Volkswagen Caravelle BL831HD</t>
  </si>
  <si>
    <t>2358622</t>
  </si>
  <si>
    <t>00129</t>
  </si>
  <si>
    <t>diaľničné známky Rakúsko 10 dní 2 ks na vozidlá Športového centra polície Mercedes V-Klasse BL273TR a Volkswagen Caravelle BL831HD</t>
  </si>
  <si>
    <t>02-07-2025/2</t>
  </si>
  <si>
    <t>diaľničné poplatky Taliansko na vozidlo Športového centra polície Mercedes V-Klasse BL273TR</t>
  </si>
  <si>
    <t>09-07-2025/1</t>
  </si>
  <si>
    <t>02-07-2025/3</t>
  </si>
  <si>
    <t>diaľničné poplatky Taliansko na vozidlo Športového centra polície Volkswagen Caravelle BL831HD</t>
  </si>
  <si>
    <t>09-07-2025/2</t>
  </si>
  <si>
    <t>poistenie zbrojár 8 dní</t>
  </si>
  <si>
    <t>štartovné 1 športovec a registrácia zbrojár</t>
  </si>
  <si>
    <t>Majstrovstva Sveta Athens Malakasa GRÉCKO brokové disciplíny 8.-19.10.2025, 3 športovci skeet a 2 tréneri</t>
  </si>
  <si>
    <t>1DF250224</t>
  </si>
  <si>
    <t>letenky 4 osoby Viedeň-Atheny a späť vrátane poistenia storna leteniek 6.-13.10.2025</t>
  </si>
  <si>
    <t>1ZDFA22</t>
  </si>
  <si>
    <t>Kifissia,07/08/25</t>
  </si>
  <si>
    <t>ubytovanie 6.-13.10.2025, 7 nocí, 3 športovci a 2 tréneri zúčtované zúčtovacími FA 1DF250340 a 1DF250341</t>
  </si>
  <si>
    <t>VAT: 801012698</t>
  </si>
  <si>
    <t>A&amp;S YFANTIS SA</t>
  </si>
  <si>
    <t>ubytovanie 6.-13.10.2025, 7 nocí, 3 športovci a 2 tréneri zúčtované zúčtovacími FA 1DF250340 a 1DF250341 prefinancované z projektu Generácia Olymp, Zmluva o poskytnutí príspevku LOH Los Angeles 2028 zo dňa 26.9.2025</t>
  </si>
  <si>
    <t>1DF250276</t>
  </si>
  <si>
    <t>letenka 1 osoba Viedeň-Atheny a späť vrátane poistenia storna leteniek 3.-13.10.2025</t>
  </si>
  <si>
    <t>letenka 1 osoba Viedeň-Atheny a späť vrátane poistenia storna leteniek 3.-13.10.2025 prefinancované z projektu Generácia Olymp, Zmluva o poskytnutí príspevku LOH Los Angeles 2028 zo dňa 26.9.2025</t>
  </si>
  <si>
    <t>1ZDFA25</t>
  </si>
  <si>
    <t>čislo???</t>
  </si>
  <si>
    <t>ubytovanie 10.-19.10.2025, 9 nocí, 2 osoby zúčtované zúčtovacími FA 1DF250338 a 1DF250339</t>
  </si>
  <si>
    <t>DOLPHIN HOTEL</t>
  </si>
  <si>
    <t>1DF250283</t>
  </si>
  <si>
    <t>letenky 10 osôb Viedeň-Atheny a späť vrátane poistenia storna leteniek 12.-19.10.2025</t>
  </si>
  <si>
    <t>letenky 8 osôb Viedeň-Atheny a späť vrátane poistenia storna leteniek 12.-19.10.2025 prefinancované z projektu Generácia Olymp, Zmluva o poskytnutí príspevku LOH Los Angeles 2028 zo dňa 26.9.2025</t>
  </si>
  <si>
    <t>1DF250284</t>
  </si>
  <si>
    <t>požičanie áut 4ks (č.1 až č.4) pre disciplínu TRAP na obddobie 12.-19.10.2025</t>
  </si>
  <si>
    <t>požičanie áut 3ks (č.1 až č.3) pre disciplínu TRAP na obddobie 12.-19.10.2025 prefinancované z projektu Generácia Olymp, Zmluva o poskytnutí príspevku LOH Los Angeles 2028 zo dňa 26.9.2025</t>
  </si>
  <si>
    <t>1ZDFA27</t>
  </si>
  <si>
    <t>Kifissia,11/09/25</t>
  </si>
  <si>
    <t>ubytovanie 4 osoby 7 nocí, 1 osoba 6 nocí zúčtované zúčtovacími FA 1DF250340 a 1DF250341</t>
  </si>
  <si>
    <t>ubytovanie 4 osoby 7 nocí, 1 osoba 6 nocí zúčtované zúčtovacími FA 1DF250340 a 1DF250341 prefinancované z projektu Generácia Olymp, Zmluva o poskytnutí príspevku LOH Los Angeles 2028 zo dňa 26.9.2025</t>
  </si>
  <si>
    <t>I2509043</t>
  </si>
  <si>
    <t>poistenie 2 tréneri 8 dní</t>
  </si>
  <si>
    <t>I2509047</t>
  </si>
  <si>
    <t>poistenie 2 športovci 8 dní</t>
  </si>
  <si>
    <t>I2509044</t>
  </si>
  <si>
    <t>I2509045</t>
  </si>
  <si>
    <t>poistenie 6 športovcov 8 dní</t>
  </si>
  <si>
    <t>I2509046</t>
  </si>
  <si>
    <t>poistenie 4 osoby 8 dní</t>
  </si>
  <si>
    <t>1DF250359</t>
  </si>
  <si>
    <t>transfer na letisko Trnava, Bratislava - Viedeň a späť 6.-13.10.2025 3 športovci a 2 tréneri</t>
  </si>
  <si>
    <t>1DF250360</t>
  </si>
  <si>
    <t>transfer na letisko Trnava-Pezinok-Viedeň a späť 12.-19.10.2025 5 osôb a Galanta-Jelka-Bratislava-Viedeň a späť 12.-19.10.2025 5 osôb</t>
  </si>
  <si>
    <t>1PV2500303</t>
  </si>
  <si>
    <t>stravné 4 osoby 8 dní a 1 osoba 7 dní</t>
  </si>
  <si>
    <t>0000000072</t>
  </si>
  <si>
    <t>oficiálny tréning 3 športovkyne 3 položky</t>
  </si>
  <si>
    <t>Psachna Shooting club</t>
  </si>
  <si>
    <t>10215</t>
  </si>
  <si>
    <t>spotreba streliva Clever Mirage 2 športovkyne 25krabičiek, spotreba streliva Fiocchi Golden 1 športovkyňa 10krabičiek a neoficiálny tréning 3 športovkyne 15 položiek</t>
  </si>
  <si>
    <t>10286</t>
  </si>
  <si>
    <t>neoficiálny tréning 2 športovkyne 2 položky</t>
  </si>
  <si>
    <t>2574005473430</t>
  </si>
  <si>
    <t>letiskové poplatky za zbraň letisko Viedeň športovkyňa č.2</t>
  </si>
  <si>
    <t>2574005473431</t>
  </si>
  <si>
    <t>letiskové poplatky za zbraň letisko Viedeň športovkyňa č.1</t>
  </si>
  <si>
    <t>7244001374760 3</t>
  </si>
  <si>
    <t>letiskové poplatky za zbraň letisko Atény športovkyňa č.1</t>
  </si>
  <si>
    <t>Swiss International Airlines</t>
  </si>
  <si>
    <t>7244001374761 4</t>
  </si>
  <si>
    <t>letiskové poplatky za zbraň letisko Atény športovkyňa č.2</t>
  </si>
  <si>
    <t>AIV-100498</t>
  </si>
  <si>
    <t>požičanie auta Renault Megane na 7 dní</t>
  </si>
  <si>
    <t>095600200</t>
  </si>
  <si>
    <t>AVANCE RENT A CAR</t>
  </si>
  <si>
    <t>0462986</t>
  </si>
  <si>
    <t>pohonné hmoty do požičaného auta Renault Megane</t>
  </si>
  <si>
    <t>800606896</t>
  </si>
  <si>
    <t>ΔHMOΠOYΛOΣ-KAYΣIMA MON. I.K.E.</t>
  </si>
  <si>
    <t>0463645</t>
  </si>
  <si>
    <t>AIV-100520</t>
  </si>
  <si>
    <t>požičanie auta MG ZS na 7 dní</t>
  </si>
  <si>
    <t>0463143</t>
  </si>
  <si>
    <t>pohonné hmoty do požičaného auta MG ZS</t>
  </si>
  <si>
    <t>0463646</t>
  </si>
  <si>
    <t>8658962</t>
  </si>
  <si>
    <t>diaľničné poplatky Grécko požičané auto Renault Megane</t>
  </si>
  <si>
    <t>802573600</t>
  </si>
  <si>
    <t>9439469</t>
  </si>
  <si>
    <t>111L105000103944</t>
  </si>
  <si>
    <t>998807387</t>
  </si>
  <si>
    <t>112A065000164993</t>
  </si>
  <si>
    <t>5925793</t>
  </si>
  <si>
    <t>3631296</t>
  </si>
  <si>
    <t>111L105000106066</t>
  </si>
  <si>
    <t>112A075000437078</t>
  </si>
  <si>
    <t>111L105000108396</t>
  </si>
  <si>
    <t>112A065000168790</t>
  </si>
  <si>
    <t>111L125000040647</t>
  </si>
  <si>
    <t>112A075000441365</t>
  </si>
  <si>
    <t>111L125000043284</t>
  </si>
  <si>
    <t>112A025000277839</t>
  </si>
  <si>
    <t>111L105000117294</t>
  </si>
  <si>
    <t>112A105000106272</t>
  </si>
  <si>
    <t>26 033 2823254</t>
  </si>
  <si>
    <t>parkovné na letisku Atény požičané auto Renault Megane - vyzdvihnutie športovkyne č.3</t>
  </si>
  <si>
    <t>094440299</t>
  </si>
  <si>
    <t>ΔIEΘNHΣ AEPOΛIMENAΣ AΘHNΩN A.E.</t>
  </si>
  <si>
    <t>5653481</t>
  </si>
  <si>
    <t>diaľničné poplatky Grécko požičané auto MG ZS</t>
  </si>
  <si>
    <t>9439472</t>
  </si>
  <si>
    <t>111L095000174920</t>
  </si>
  <si>
    <t>112A075000434439</t>
  </si>
  <si>
    <t>111L115000066198</t>
  </si>
  <si>
    <t>111L115000068222</t>
  </si>
  <si>
    <t>111L125000040675</t>
  </si>
  <si>
    <t>112A075000441554</t>
  </si>
  <si>
    <t>111L125000043314</t>
  </si>
  <si>
    <t>112A075000442838</t>
  </si>
  <si>
    <t>111L115000075507</t>
  </si>
  <si>
    <t>112A115000068184</t>
  </si>
  <si>
    <t>1DF250312</t>
  </si>
  <si>
    <t>0000000056</t>
  </si>
  <si>
    <t>štartovné individuálne 9 športovcov 9 štartov, mix team 2x, družstvá 3x, účastnícky poplatok 6 oficiálnych osôb</t>
  </si>
  <si>
    <t>štartovné individuálne 7 športovcov 7 štartov, štartovné mix team 1x, štartovné družstvá 1x, účastnícky poplatok 6 oficiálnych osôb prefinancované z projektu Generácia Olymp, Zmluva o poskytnutí príspevku LOH Los Angeles 2028 zo dňa 26.9.2025</t>
  </si>
  <si>
    <t>1PV2500236</t>
  </si>
  <si>
    <t>stravné 10 osôb 8 dní</t>
  </si>
  <si>
    <t>vedúca výpravy Andrea Spevárová</t>
  </si>
  <si>
    <t>stravné 4 osoby 8 dní čiastočná refundácia z 1344,- € prefinancované z projektu Generácia Olymp, Zmluva o poskytnutí príspevku LOH Los Angeles 2028 zo dňa 26.9.2025</t>
  </si>
  <si>
    <t>111L125000046461</t>
  </si>
  <si>
    <t>diaľničné poplatky Grécko požičané auto č.1</t>
  </si>
  <si>
    <t>9570949</t>
  </si>
  <si>
    <t>11442853</t>
  </si>
  <si>
    <t>112A075000459163</t>
  </si>
  <si>
    <t>pohonné hmoty požičané auto č.1</t>
  </si>
  <si>
    <t>081111699</t>
  </si>
  <si>
    <t>C.KAPYAMHΣ - N.MΠΛATΣIΩTHΣ O.E</t>
  </si>
  <si>
    <t>30806/0052</t>
  </si>
  <si>
    <t>materiálovo technické zabezpečenie výpravy SR na MS Atény - lieky (Sumamed, Celaskon, Olynth, Paralen, Smecta, Algesal,Flector)</t>
  </si>
  <si>
    <t>Nemocnica AGEL Zvolen a.s.</t>
  </si>
  <si>
    <t>1010487</t>
  </si>
  <si>
    <t>pohonné hmoty požičané auto č.2</t>
  </si>
  <si>
    <t>8672328</t>
  </si>
  <si>
    <t>diaľničné poplatky Grécko požičané auto č.2</t>
  </si>
  <si>
    <t>5954172</t>
  </si>
  <si>
    <t>111L105000118530</t>
  </si>
  <si>
    <t>111L105000124752</t>
  </si>
  <si>
    <t>112A075000450454</t>
  </si>
  <si>
    <t>112A065000186853</t>
  </si>
  <si>
    <t>2044167</t>
  </si>
  <si>
    <t>pohonné hmoty požičané auto č.3</t>
  </si>
  <si>
    <t>11016958</t>
  </si>
  <si>
    <t>diaľničné poplatky Grécko požičané auto č.3</t>
  </si>
  <si>
    <t>5954161</t>
  </si>
  <si>
    <t>111L115000076638</t>
  </si>
  <si>
    <t>112A025000290558</t>
  </si>
  <si>
    <t>0851485</t>
  </si>
  <si>
    <t>pohonné hmoty požičané auto č.4</t>
  </si>
  <si>
    <t>11016894</t>
  </si>
  <si>
    <t>diaľničné poplatky Grécko požičané auto č.4</t>
  </si>
  <si>
    <t>11761805</t>
  </si>
  <si>
    <t>111L125000046478</t>
  </si>
  <si>
    <t>112A025000290464</t>
  </si>
  <si>
    <t>10546</t>
  </si>
  <si>
    <t>neoficiálny tréning 5 športovcov 15položiek</t>
  </si>
  <si>
    <t>strelivo Clever Mirage 4 športovci 80krabičiek, strelivo RC4 2 športovci 30krabičiek (1 krabička obsahuje 25 nábojov)</t>
  </si>
  <si>
    <t>10904</t>
  </si>
  <si>
    <t>vrátenie nespotrebovaného streliva Clever Mirage 4 športovci 10 krabičiek, vrátenie nespotrebovaného streliva RC4 2 športovci 10 krabičiek (1 krabička obsahuje 25 nábojov)</t>
  </si>
  <si>
    <t>0000000143</t>
  </si>
  <si>
    <t>oficiálny tréning 6 športovcov 6položiek</t>
  </si>
  <si>
    <t>2572607333243</t>
  </si>
  <si>
    <t>letiskové poplatky za zbrane letisko Viedeň 6 športovcov</t>
  </si>
  <si>
    <t>2572607332185</t>
  </si>
  <si>
    <t>letiskové poplatky za zbrane letisko Atény 6 športovcov</t>
  </si>
  <si>
    <t>ubytovanie 5 osôb 7 nocí</t>
  </si>
  <si>
    <t>booking.com</t>
  </si>
  <si>
    <t>RCPRNTMQXW</t>
  </si>
  <si>
    <t>Majstrovstva Sveta Káhira Egypt puškové a pištoľové disciplíny 6.-18.11.2025, 1+9 športovcov, 1+4 tréneri, press, vedúci puškových disciplín, oficiálna osoba</t>
  </si>
  <si>
    <t>1DF250226</t>
  </si>
  <si>
    <t>letenky 2 osoby Viedeň-Káhira a späť vrátane poistenia storna leteniek 6.-12.11.2025</t>
  </si>
  <si>
    <t>letenky 13 osôb Viedeň-Káhira a späť vrátane poistenia storna leteniek</t>
  </si>
  <si>
    <t>1DF250278</t>
  </si>
  <si>
    <t>letenky 2 osôb Viedeň-Káhira a späť vrátane poistenia storna leteniek 8.-12.11.2025</t>
  </si>
  <si>
    <t>I2510037</t>
  </si>
  <si>
    <t>poistenie 1 novinár 9 dní</t>
  </si>
  <si>
    <t>I2510038</t>
  </si>
  <si>
    <t>poistenie 2 tréneri 5 dní</t>
  </si>
  <si>
    <t>I2510039</t>
  </si>
  <si>
    <t>I2510040</t>
  </si>
  <si>
    <t>poistenie 1 tréner 8 dní</t>
  </si>
  <si>
    <t>I2510041</t>
  </si>
  <si>
    <t>poistenie 1 športovec 8 dní</t>
  </si>
  <si>
    <t>I2510042</t>
  </si>
  <si>
    <t>poistenie 2 športovci 5 dní</t>
  </si>
  <si>
    <t>I2510043</t>
  </si>
  <si>
    <t>I2510044</t>
  </si>
  <si>
    <t>poistenie 2 tréneri 11 dní</t>
  </si>
  <si>
    <t>I2510046</t>
  </si>
  <si>
    <t>poistenie 3 športovci 11 dní</t>
  </si>
  <si>
    <t>I2510047</t>
  </si>
  <si>
    <t>poistenie 1 tréner 7 dní</t>
  </si>
  <si>
    <t>I2510048</t>
  </si>
  <si>
    <t>1PV2500250</t>
  </si>
  <si>
    <t>lieky a výživové doplnky - C viatmín, calcium, probiotika</t>
  </si>
  <si>
    <t>dm drogeria markt, s.r.o.</t>
  </si>
  <si>
    <t>ubytovanie 17 osôb z toho 2osoby 6 nocí, 3osoby 3 noci, 3 osoby 10 nocí, 1osoba 8 noci, 4 osôb 7 nocí, 4 osoby 4 nocí, štartovné 10 športovcov 21 štartov, licencie na 13 zbraní</t>
  </si>
  <si>
    <t>Internation Sport Shooting Federation</t>
  </si>
  <si>
    <t>0639632124</t>
  </si>
  <si>
    <t>víza Egypt športovec č.1</t>
  </si>
  <si>
    <t>0639632113</t>
  </si>
  <si>
    <t>víza Egypt športovec č.2</t>
  </si>
  <si>
    <t>0639632043</t>
  </si>
  <si>
    <t>víza Egypt športovec č.3</t>
  </si>
  <si>
    <t>0639632032</t>
  </si>
  <si>
    <t>víza Egypt tréner č.1</t>
  </si>
  <si>
    <t>0639632098</t>
  </si>
  <si>
    <t>víza Egypt tréner č.2</t>
  </si>
  <si>
    <t>0639632102</t>
  </si>
  <si>
    <t>víza Egypt športovec č.4</t>
  </si>
  <si>
    <t>0450524149</t>
  </si>
  <si>
    <t>víza Egypt tréner č.3</t>
  </si>
  <si>
    <t>0639632076</t>
  </si>
  <si>
    <t>víza Egypt športovec č.5</t>
  </si>
  <si>
    <t>0639632065</t>
  </si>
  <si>
    <t>víza Egypt športovec č.6</t>
  </si>
  <si>
    <t>1PV2500296</t>
  </si>
  <si>
    <t>225005268448</t>
  </si>
  <si>
    <t>letiskové poplatky za zbrane letisko Egypt športovec č.1</t>
  </si>
  <si>
    <t>225005268351</t>
  </si>
  <si>
    <t>letiskové poplatky za zbrane letisko Egypt športovec č.4</t>
  </si>
  <si>
    <t>225005268498</t>
  </si>
  <si>
    <t>letiskové poplatky za zbrane letisko Egypt športovec č.5</t>
  </si>
  <si>
    <t>000621</t>
  </si>
  <si>
    <t>tréningová položka 1 športovec</t>
  </si>
  <si>
    <t>ISSF World Championship</t>
  </si>
  <si>
    <t>000619</t>
  </si>
  <si>
    <t>000734</t>
  </si>
  <si>
    <t>000936</t>
  </si>
  <si>
    <t>000627</t>
  </si>
  <si>
    <t>000655</t>
  </si>
  <si>
    <t>0001290</t>
  </si>
  <si>
    <t>000622</t>
  </si>
  <si>
    <t>000620</t>
  </si>
  <si>
    <t>0001043</t>
  </si>
  <si>
    <t>000630</t>
  </si>
  <si>
    <t>000628</t>
  </si>
  <si>
    <t>000625</t>
  </si>
  <si>
    <t>000626</t>
  </si>
  <si>
    <t>000629</t>
  </si>
  <si>
    <t>000624</t>
  </si>
  <si>
    <t>000623</t>
  </si>
  <si>
    <t>11.11.2025</t>
  </si>
  <si>
    <t>cestovné súkromné vozidlo Mercedes V 220 PO639HC najazdených 840km</t>
  </si>
  <si>
    <t>Peter Novotný</t>
  </si>
  <si>
    <t>cestovné súkromné vozidlo Volkswagen Golf AA212BI najazdených 540km</t>
  </si>
  <si>
    <t>cestovné súkromné vozidlo BMW KE383HR najazdených 840km</t>
  </si>
  <si>
    <t>Jozef Maňo</t>
  </si>
  <si>
    <t>VIE277769</t>
  </si>
  <si>
    <t>parkovné na letisku Viedeň súkromné vozidlo Volkswagen Golf AA212BI</t>
  </si>
  <si>
    <t>400048162777</t>
  </si>
  <si>
    <t>diaľničná známka 10 dní Rakúsko súkromné vozidlo Volkswagen Golf AA212BI</t>
  </si>
  <si>
    <t>225005167233</t>
  </si>
  <si>
    <t>letiskové poplatky za zbraň letisko Káhira športovec č.6</t>
  </si>
  <si>
    <t>225005167234</t>
  </si>
  <si>
    <t>letiskové poplatky za zbraň letisko Káhira športovec č.5</t>
  </si>
  <si>
    <t>2204093632458</t>
  </si>
  <si>
    <t>letiskové poplatky za zbraň letisko Káhira športovec č.4</t>
  </si>
  <si>
    <t>2204093632406</t>
  </si>
  <si>
    <t>letiskové poplatky za zbraň letisko Káhira športovec č.9</t>
  </si>
  <si>
    <t>stravné 5 osôb 11 dní, 5 osôb 8 dní, 4 osoby 5 dní, 2 osoby 7 dní</t>
  </si>
  <si>
    <t>2259</t>
  </si>
  <si>
    <t>9.11.2025</t>
  </si>
  <si>
    <t>Luz of Egypt</t>
  </si>
  <si>
    <t>0000127</t>
  </si>
  <si>
    <t>17329884</t>
  </si>
  <si>
    <t>MAXIN, spol. s r.o.</t>
  </si>
  <si>
    <t>0000128</t>
  </si>
  <si>
    <t>miestny poplatok za ubytovanie 1 osoba 1 noc</t>
  </si>
  <si>
    <t>0640472005</t>
  </si>
  <si>
    <t>víza Egypt športovec č.7</t>
  </si>
  <si>
    <t>0640467010</t>
  </si>
  <si>
    <t>víza Egypt tréner č.4</t>
  </si>
  <si>
    <t>0641456662</t>
  </si>
  <si>
    <t>víza Egypt športovec č.8</t>
  </si>
  <si>
    <t>0641456640</t>
  </si>
  <si>
    <t>víza Egypt tréner č.5</t>
  </si>
  <si>
    <t>0641456628</t>
  </si>
  <si>
    <t>víza Egypt športovec č.9</t>
  </si>
  <si>
    <t>0641456651</t>
  </si>
  <si>
    <t>víza Egypt oficiálna osoba</t>
  </si>
  <si>
    <t>0641456617</t>
  </si>
  <si>
    <t>víza Egypt tréner č.6</t>
  </si>
  <si>
    <t>2574005621333</t>
  </si>
  <si>
    <t>poplatok za kufor na zbrane športovec č. 1</t>
  </si>
  <si>
    <t>2574005621334</t>
  </si>
  <si>
    <t>poplatok za kufor na zbrane športovec č. 2</t>
  </si>
  <si>
    <t>USDPV005</t>
  </si>
  <si>
    <t>0640467032</t>
  </si>
  <si>
    <t>víza Egypt 1 osoba press</t>
  </si>
  <si>
    <t>1DF250410</t>
  </si>
  <si>
    <t>transfer na letisko Bratislava - Viedeň a späť 5.-15.11.2025 12 osôb</t>
  </si>
  <si>
    <t>1DF260004</t>
  </si>
  <si>
    <t>letenky 3 osoby Viedeň-Varna a späť vrátane poistenia storna leteniek 6.-12.11.2025</t>
  </si>
  <si>
    <t>1DF260013</t>
  </si>
  <si>
    <t>letenky 11 osoby Viedeň-Varna a späť 2.-8.2.2026</t>
  </si>
  <si>
    <t>1DF260014</t>
  </si>
  <si>
    <t>poistenie storno leteniek 11 osoby Viedeň-Varna  2.-8.2.2026</t>
  </si>
  <si>
    <t>1ZDFA2</t>
  </si>
  <si>
    <t>P202600019</t>
  </si>
  <si>
    <t>28.1.2026</t>
  </si>
  <si>
    <t>ubytovanie 11 osôb 6 nocí a 3 osoby 5 nocí zúčtované zúčtovacou FA 1DF260048</t>
  </si>
  <si>
    <t>BG176464933</t>
  </si>
  <si>
    <t>BULGARIAN SHOOTING UNION</t>
  </si>
  <si>
    <t>štartovné 10 osôb 24 štartov, účastnícky poplatok 4 osoby zúčtované zúčtovacou FA 1DF260048</t>
  </si>
  <si>
    <t>transfer 14 osôb letisko Varna-Burgas-letisko Varna zúčtované zúčtovacou FA 1DF260048</t>
  </si>
  <si>
    <t>BULGARIAN SHHOTING UNION</t>
  </si>
  <si>
    <t>I2601013</t>
  </si>
  <si>
    <t>poistenie 3 tréneri 7 dní</t>
  </si>
  <si>
    <t>I2601014</t>
  </si>
  <si>
    <t>poistenie 8 športovcov 7 dní</t>
  </si>
  <si>
    <t>1DF260018</t>
  </si>
  <si>
    <t>zmena mena na letenke 1 osoba Viedeň-Varna a späť 2.-8.2.2026</t>
  </si>
  <si>
    <t>I2603002</t>
  </si>
  <si>
    <t>zmena mena na letenke 1 osoba Viedeň-Varna a späť 2.-8.2.2026 neuznaná poistná udalosť</t>
  </si>
  <si>
    <t>I2602008</t>
  </si>
  <si>
    <t>5.2.2026</t>
  </si>
  <si>
    <t>poistenie tréner 6 dní</t>
  </si>
  <si>
    <t>I2602009</t>
  </si>
  <si>
    <t>poistenie 2 športovci 6 dní</t>
  </si>
  <si>
    <t>I2603004</t>
  </si>
  <si>
    <t>44616/0080</t>
  </si>
  <si>
    <t>liečivá pre potreby výpravy SR na ME - dezinfekčný sprej, náplaste, očné kvapky, sprej do nosa a lieky proti bolesti, nevoľnosti a hnačke</t>
  </si>
  <si>
    <t>BENU SK 14, s.r.o.</t>
  </si>
  <si>
    <t>2572607340956</t>
  </si>
  <si>
    <t>letiskové poplatky za batožinu a zbrane letisko Viedeň 10 osôb</t>
  </si>
  <si>
    <t>2204096401925</t>
  </si>
  <si>
    <t>letiskové poplatky za zbraň letisko Varna športovec č.5</t>
  </si>
  <si>
    <t>Deutsche Lufthansa AG</t>
  </si>
  <si>
    <t>2204096401914</t>
  </si>
  <si>
    <t>letiskové poplatky za zbraň letisko Varna športovec č.4</t>
  </si>
  <si>
    <t>2204096401918</t>
  </si>
  <si>
    <t>letiskové poplatky za zbraň letisko Varna športovec č.3</t>
  </si>
  <si>
    <t>2204096401909</t>
  </si>
  <si>
    <t>letiskové poplatky za zbraň letisko Varna športovec č.2</t>
  </si>
  <si>
    <t>2204096401920</t>
  </si>
  <si>
    <t>letiskové poplatky za zbraň letisko Varna športovec č.1</t>
  </si>
  <si>
    <t>2204096401903</t>
  </si>
  <si>
    <t>letiskové poplatky za zbraň letisko Varna športovec č.7</t>
  </si>
  <si>
    <t>cestovné SR 4 súkromné autá Citroen C4-Grand Picasso SN635BT najazdených 2x 200km, BMW KE383HR najazdených 840km, Ford Mondeo VK607BI najazdených 430km, Opel Vivaro DT807AL najazdených 2x 570km</t>
  </si>
  <si>
    <t>vedúci výpravy Jozef Maňo</t>
  </si>
  <si>
    <t>INV-SUB-491554</t>
  </si>
  <si>
    <t>diaľničná známka 10 dní Rakúsko súkromné auto Opel Vivaro DT807AL</t>
  </si>
  <si>
    <t>ATU77933426</t>
  </si>
  <si>
    <t>DMC Digital Maut Consulting GmbH</t>
  </si>
  <si>
    <t>stravné 3 osoby 8 dní a 8 osôb 7 dní</t>
  </si>
  <si>
    <t>1PV260048</t>
  </si>
  <si>
    <t>2574006183695</t>
  </si>
  <si>
    <t>2574006183694</t>
  </si>
  <si>
    <t>2204096629253</t>
  </si>
  <si>
    <t>letiskové poplatky za zbraň letisko Varna 1 športovec</t>
  </si>
  <si>
    <t>2204096629252</t>
  </si>
  <si>
    <t>cestovné 2 osoby súkromné vozidlo Mercedes V 220 PO639HC najazdených 840km</t>
  </si>
  <si>
    <t>stravné 2 osoby 7 dní a 1 osoba 6 dní</t>
  </si>
  <si>
    <t>1DF260034</t>
  </si>
  <si>
    <t>0000104420</t>
  </si>
  <si>
    <t>ubytovanie pred odletom 2 osoby 1 noc</t>
  </si>
  <si>
    <t>1DF260035</t>
  </si>
  <si>
    <t>0000104417</t>
  </si>
  <si>
    <t>ubytovanie pred odletom 3 osoby 1 noc</t>
  </si>
  <si>
    <t>1DF260044</t>
  </si>
  <si>
    <t>202600702</t>
  </si>
  <si>
    <t>transfer na letisko Bratislava-Viedeň a späť 2.-8.2.2026 4 osoby</t>
  </si>
  <si>
    <t>1DF260045</t>
  </si>
  <si>
    <t>202601102</t>
  </si>
  <si>
    <t>transfer na letisko Bratislava-Viedeň a späť 9.-14.2.2026 2 osoby</t>
  </si>
  <si>
    <r>
      <t>KA</t>
    </r>
    <r>
      <rPr>
        <sz val="8"/>
        <color theme="1"/>
        <rFont val="Arial"/>
        <family val="2"/>
        <charset val="238"/>
      </rPr>
      <t>ΛΥΨΩ K.E.A AE</t>
    </r>
  </si>
  <si>
    <r>
      <t xml:space="preserve">Majstrovstva Europy Burgas Bulharsko puškové a pištoľové disciplíny U16, U18, Junióri  2.-12.2.2026 - tréner, 10 športovcov, </t>
    </r>
    <r>
      <rPr>
        <b/>
        <sz val="8"/>
        <color theme="1"/>
        <rFont val="Arial"/>
        <family val="2"/>
        <charset val="238"/>
      </rPr>
      <t xml:space="preserve"> 3 tréneri, vedúci výpravy KRR</t>
    </r>
  </si>
  <si>
    <t xml:space="preserve">Majstrovstva Europy Jerevan Armensko puškové a pištoľové disciplíny 27.2.-5.3.2026  3 tréneri, 7 športovcov, press </t>
  </si>
  <si>
    <t>1DF260011</t>
  </si>
  <si>
    <t>letenky 7 osôb Viedeň-Jerevan a späť 26.2.-2.3.2026</t>
  </si>
  <si>
    <t>poplatok za XL sedadlo pre 2 osoby</t>
  </si>
  <si>
    <t>poistenie storno leteniek 7 osôb Viedeň-Jerevan a späť  26.2.-2.3.2026</t>
  </si>
  <si>
    <t>19/01-001</t>
  </si>
  <si>
    <t>TIN01366925</t>
  </si>
  <si>
    <t>1DF260019</t>
  </si>
  <si>
    <t>letenka 1 osoba Bratislava-Jerevan a späť 28.2.-5.3.2026</t>
  </si>
  <si>
    <t>1DF260020</t>
  </si>
  <si>
    <t>letenky 3 osoby Viedeň-Jerevan a späť vrátane poistenia storna leteniek 26.2.-5.3.2026</t>
  </si>
  <si>
    <t>I2602017</t>
  </si>
  <si>
    <t>poistenie novinár 6 dní</t>
  </si>
  <si>
    <t>1PP260010</t>
  </si>
  <si>
    <t>poistenie novinár 6 dní - čiastočná refundácia nákladov z vlastných zdrojov</t>
  </si>
  <si>
    <t>I2603021</t>
  </si>
  <si>
    <t>VIE300595</t>
  </si>
  <si>
    <t>parkovné na letisku Viedeň súkromné vozidlo SK6033545</t>
  </si>
  <si>
    <t>400053064164</t>
  </si>
  <si>
    <t>diaľničná známka 10 dní Rakúsko súkromné vozidlo SK6033545</t>
  </si>
  <si>
    <t>2574006296722</t>
  </si>
  <si>
    <t>letiskový poplatok za zbraň letisko Viedeň 1 športovec</t>
  </si>
  <si>
    <t>2574006296721</t>
  </si>
  <si>
    <t>2574006296720</t>
  </si>
  <si>
    <t>2574006296719</t>
  </si>
  <si>
    <t>2574006296718</t>
  </si>
  <si>
    <t>2574006296716</t>
  </si>
  <si>
    <t>2574006296715</t>
  </si>
  <si>
    <t>2574006296714</t>
  </si>
  <si>
    <t>letiskový poplatok za batožinu letisko Viedeň 1 tréner</t>
  </si>
  <si>
    <t>2204097186684</t>
  </si>
  <si>
    <t>letiskový poplatok za zbraň letisko Arménsko 1 športovec</t>
  </si>
  <si>
    <t>2204097186682</t>
  </si>
  <si>
    <t>2204097305101</t>
  </si>
  <si>
    <t>letiskový poplatok za batožinu letisko Arménsko 1 tréner</t>
  </si>
  <si>
    <t>2204097306118</t>
  </si>
  <si>
    <t>2204097305108</t>
  </si>
  <si>
    <t>2204097305109</t>
  </si>
  <si>
    <t>2204097305106</t>
  </si>
  <si>
    <t>2204097305110</t>
  </si>
  <si>
    <t>stravné 6 osôb 5 dní a 8 osôb 8 dní</t>
  </si>
  <si>
    <t>2574006296717</t>
  </si>
  <si>
    <t>City Hotel Bratislava s.r.o.</t>
  </si>
  <si>
    <t>1DF250169</t>
  </si>
  <si>
    <t>prenájom priestorov, ubytovanie a parkovné na volebný zjazd SSZ 28.6.2025 doplatok do sumy 3 915,10eur</t>
  </si>
  <si>
    <t>1ZDF15</t>
  </si>
  <si>
    <t>13.05.2025</t>
  </si>
  <si>
    <t xml:space="preserve">pitný režim, občerstvenie a strava, Volebný zjazd SSZ 27.-28.6.2025, pre výkonný výbor, delegátov zjazdu, hostí a sekretariát SSZ zúčtované zúčtovacou 1DFA250169 </t>
  </si>
  <si>
    <t xml:space="preserve">pitný režim, občerstvenie a strava, Volebný zjazd SSZ 27.-28.6.2025, pre výkonný výbor, delegátov zjazdu, hostí a sekretariát SSZ doplatok do sumy 4033,10eur </t>
  </si>
  <si>
    <t>1PV2500126</t>
  </si>
  <si>
    <t>01.07.2025</t>
  </si>
  <si>
    <t>cestovné - súkromné auta 14x, cestovné vo výške železnice 10 osôb</t>
  </si>
  <si>
    <t>Kristína Vinická, ekonomický úsek SSZ</t>
  </si>
  <si>
    <t>1PV2500185</t>
  </si>
  <si>
    <t>pitný režim na Vv SSZ pred volebným zjazdom 27.6.2025</t>
  </si>
  <si>
    <t>TESCO STORES SR a. s.</t>
  </si>
  <si>
    <t xml:space="preserve">Krajská konferencia SSZ Košice 03.05.2025 19 účastníkov </t>
  </si>
  <si>
    <t>1PV2500353</t>
  </si>
  <si>
    <t>strava a občertvenie pre účastníkov krajskej konferencie</t>
  </si>
  <si>
    <t xml:space="preserve">cestovné súkromné motorové vozidlo ŠPZ AA534AJ najazdených 142km, GL541AU najazdených 90km; pre 7 delegátov nárok vo výške železnice spolu 120,89eur čiastočná refundácia </t>
  </si>
  <si>
    <t>68. Valné zhromaždenie SOŠV, 23.5.2025, 1 oficiálna osoba</t>
  </si>
  <si>
    <t>1PV2500093</t>
  </si>
  <si>
    <t>cestovné súkromné auto</t>
  </si>
  <si>
    <t>Ing. Ingrid Šindlerová generálny sekretár SSZ</t>
  </si>
  <si>
    <t>Krajská konferencia SSZ Bratislava 26.03.2025 19 účastníkov</t>
  </si>
  <si>
    <t>1DF250151</t>
  </si>
  <si>
    <t xml:space="preserve">drobné čerstvenie a pitný režim  pre účastníkov krajskej konferencie </t>
  </si>
  <si>
    <t>ŠPORTOVO-STRELECKÝ KLUB SAV</t>
  </si>
  <si>
    <t>42025</t>
  </si>
  <si>
    <t>prenájom priestorov 5 hod.</t>
  </si>
  <si>
    <t>Zasadnutie Výkonného výboru SSZ 10.10.2025, 12 účastníkov</t>
  </si>
  <si>
    <t>1PV2500156</t>
  </si>
  <si>
    <t>Zasadnutie Výkonného výboru SSZ 10.10.2025 - cestovné súkromné auto 1x, cestovné 2 osoby vo výške železnice, ubytovanie 1noc 1 osoba</t>
  </si>
  <si>
    <t>Kristína VInická ekonomicky úsek SSZ</t>
  </si>
  <si>
    <t>I2510015</t>
  </si>
  <si>
    <t>16.10.2025</t>
  </si>
  <si>
    <t>Zasadnutie Výkonného výboru SSZ 10.10.2025 - cestovné 1osoba vo výške železnice a MHD lístok na sekretariát SSZ</t>
  </si>
  <si>
    <t>Ján Medveď člen Vv SSZ</t>
  </si>
  <si>
    <t>1PV2500221</t>
  </si>
  <si>
    <t>Zasadnutie Výkonného výboru SSZ 10.10.2025 - cestovné súkromné auto 1x, cestovné 2 osoby vo výške železnice</t>
  </si>
  <si>
    <t>1PV2500227</t>
  </si>
  <si>
    <t>pitný režim na Vv SSZ 10.10.2025</t>
  </si>
  <si>
    <t>Lidl Slovenská republika, s.r.o.</t>
  </si>
  <si>
    <t>1PV2500222</t>
  </si>
  <si>
    <t>11.10.2025</t>
  </si>
  <si>
    <t>Zasadnutie Výkonného výboru SSZ 10.10.2025 - cestovné  1 súkromné auto KE383 HR najazdených 840km, stravné 1osoba deň</t>
  </si>
  <si>
    <t>Jozef Maňo víceprezident SSZ</t>
  </si>
  <si>
    <t>Zasadnutie Výkonného výboru SSZ 28.11.2025, 10 účastníkov</t>
  </si>
  <si>
    <t>1PV2500300</t>
  </si>
  <si>
    <t>Zasadnutie Výkonného výboru SSZ 28.11.2025 - cestovné súkromné auto 1x ŠPZ DT 891 BV najazdeýných 130km, cestovné 4 osoby vo výške železnice, stravné 4 osoby</t>
  </si>
  <si>
    <t>bankový výpis 8/2025</t>
  </si>
  <si>
    <t>bankové poplatky  a vklady na účet ATM, výbery kartou, vedenie účtu  August 2025</t>
  </si>
  <si>
    <t>00151653</t>
  </si>
  <si>
    <t>Slovenská sporiteľňa, a. s.</t>
  </si>
  <si>
    <t>bankový výpis 9/2025</t>
  </si>
  <si>
    <t>bankové poplatky  a vklady na účet ATM, výbery kartou, vedenie účtu  September 2025</t>
  </si>
  <si>
    <t>bankový výpis 10/2025</t>
  </si>
  <si>
    <t>bankové poplatky  a vklady na účet ATM, výbery kartou, vedenie účtu  Október 2025</t>
  </si>
  <si>
    <t>bankový výpis 11/2025</t>
  </si>
  <si>
    <t>bankové poplatky  a vklady na účet ATM, výbery kartou, vedenie účtu  November 2025</t>
  </si>
  <si>
    <t>bankový výpis 12/2025</t>
  </si>
  <si>
    <t>bankové poplatky  a vklady na účet ATM, výbery kartou, vedenie účtu  December 2025</t>
  </si>
  <si>
    <t>1DF250245</t>
  </si>
  <si>
    <t>7025114160</t>
  </si>
  <si>
    <t>Zákonný audit v zmysle zákona o športe pre rok 2024 - potvrdenie banky</t>
  </si>
  <si>
    <t>I2510001</t>
  </si>
  <si>
    <t>8880260869</t>
  </si>
  <si>
    <t>1.10.2025</t>
  </si>
  <si>
    <t>Prevádzkové náklady sekretariátu zákonné poistné auta Honda CRV 2,2 BL 991 IC od okt.2025  do  sep.2026</t>
  </si>
  <si>
    <t>Allianz- Slovenská poisťovňa, a.s.</t>
  </si>
  <si>
    <t>I2510032</t>
  </si>
  <si>
    <t>0700720587</t>
  </si>
  <si>
    <t>Prevádzkové náklady sekretariátu havarijné poistné auta FORD Tourneo BL 320 ND  7.10.2025-6.10.2026</t>
  </si>
  <si>
    <t>I2511010</t>
  </si>
  <si>
    <t>8019147823</t>
  </si>
  <si>
    <t>I2510033</t>
  </si>
  <si>
    <t>6646800960</t>
  </si>
  <si>
    <t>Prevádzkové náklady sekretariátu zákonné poistné auta VW Transporter  Caravelle BA987SR  obdobie 27.12.2025- 26.12.2026</t>
  </si>
  <si>
    <t>00585441</t>
  </si>
  <si>
    <t>KOOPERATIVA poisťovňa a.s.</t>
  </si>
  <si>
    <t>I2602012</t>
  </si>
  <si>
    <t>Prevádzkové náklady sekretariátu zákonné poistné auta VW Transporter  Caravelle BA987SR  obdobie 27.12.2025- 26.12.2026 - vrátenie nespotrebovaného poistného k 10.2.2026</t>
  </si>
  <si>
    <t>I2603001</t>
  </si>
  <si>
    <t>0345003681</t>
  </si>
  <si>
    <t>Prevádzkové náklady sekretariátu poistenie osôb VW Transporter  Caravelle BA987SR  obdobie 25.1.2026- 10.2.2026</t>
  </si>
  <si>
    <t>I2512065</t>
  </si>
  <si>
    <t>Prevádzkové náklady sekretariátu havarijné poistné auta FORD Tourneo AB056EZ  17.12.2025-30.9.2026 vozidlo projekt Generácia Olymp</t>
  </si>
  <si>
    <t>1PV2500012</t>
  </si>
  <si>
    <t>2905, 2PV250002</t>
  </si>
  <si>
    <t>07.01.2025</t>
  </si>
  <si>
    <t>1.Sl.liga vzduchové zbrane Košice 4.-5.1.2025 - techické zabezpečenie športového podujatia prevádzkové náklady auta SSZ  Passat BA 720 VF, Pohonné hmoty najazdené 854km -centové vyrovnanie</t>
  </si>
  <si>
    <t>Jánošík - NEA, s.r.o.</t>
  </si>
  <si>
    <t>1PV2500032</t>
  </si>
  <si>
    <t>1663</t>
  </si>
  <si>
    <t xml:space="preserve"> materiálovo technické zabezpečenie športového podujatia NLML 22.-23.2.2025 spotrebný materiál HDMI kábel - halierové vyrovnania</t>
  </si>
  <si>
    <t>FAST PLUS, a. s.</t>
  </si>
  <si>
    <t>1PV2500045</t>
  </si>
  <si>
    <t>8386, 11241</t>
  </si>
  <si>
    <t>PHM auto SSZ VW Caravelle BA 987SR najazdených 1313km  zabezpečenie MSR Košice vzduchové zbrane 21.-23.3.2025-centové vyrovnanie</t>
  </si>
  <si>
    <t>Daniel Taročka člen výkonného výboru SSZ</t>
  </si>
  <si>
    <t>1PV2500043</t>
  </si>
  <si>
    <t>močovina auto SSZ  Ford Transit BT091EJ najazdených 13,79l prevoz elektornických zariadení SIUS ASCOR  z KE do BA a späť - halierové vyrovnanie</t>
  </si>
  <si>
    <t>1PV2500061</t>
  </si>
  <si>
    <t>Organizovanie športového podujatia MSR žiakov a mládeže odvoz dovoz materiálu a osôb 1. - 3.4., 11. a 13.4. 3x cesta BA - Holič a späť PHM auto SSZ  VW Caravela BA987SR najazdených  635 km -centové vyrovnanie</t>
  </si>
  <si>
    <t>1PV2500062</t>
  </si>
  <si>
    <t>Organizovanie športového podujatia M SR žiakov a mládeže Holíč - prevoz elektornických zariadení SIUS ASCOR  z BA do Holíča 3x cesta BA - Holič a späť PHM auto SSZ  Ford Transit BT051EJ najazdených 573 km -centové vyrovnanie</t>
  </si>
  <si>
    <t>1PV2500072</t>
  </si>
  <si>
    <t>5367</t>
  </si>
  <si>
    <t>17.4.2025</t>
  </si>
  <si>
    <t>Prevádzkové náklady auta SSZ - Extraliga a Liga talentovanej mládeoe BA - Príbelce a späť PHM auto SSZ  VW Caravela BA987SR najazdených   402km - centové vyrovnanie</t>
  </si>
  <si>
    <t>1PV2500058</t>
  </si>
  <si>
    <t>Prevádzkové  náklady  auta Honda CRV 2,2 BL 991 IC, PHM obdobie 20.-23.3.2025 najazdených 485 km, Majstrovstva SR vzduchové zbrane Košice-centové vyrovnanie</t>
  </si>
  <si>
    <t>OMV Slovensko, s. r. O.</t>
  </si>
  <si>
    <t>1PV2500092</t>
  </si>
  <si>
    <t>331964, 974974</t>
  </si>
  <si>
    <t>Prevádzkové  náklady  auta VW Caravela BA987SR najazdených   581km - centové vyrovnanie PHM  7.3.2025 , Majstrovstva kraja žiakov ZŠ a OG vzduchové zbrane Poprad a umytie auta-centové vyrovnanie</t>
  </si>
  <si>
    <t>Prevádzkové  náklady  auta VW Caravela BA987SR najazdených   698km - centové vyrovnanie PHM  12.3.2025 , Majstrovstva kraja Prešovského kraja mládeže vzduchové zbrane Poprad  -centové vyrovnanie</t>
  </si>
  <si>
    <t>1PV2500115</t>
  </si>
  <si>
    <t>Prevádzkové náklady auta VW Passat BA 720 VF - najazdených 674km - centové vyrovnanie</t>
  </si>
  <si>
    <t>OMV Slovensko, s. r.o.</t>
  </si>
  <si>
    <t>1PV2500116</t>
  </si>
  <si>
    <t>4931, 4930</t>
  </si>
  <si>
    <t>Prevádzkové náklady auta SSZ  VW Passat BA720VF najazdených 61km a  voda do odstrekovača-centové vyrovnanie</t>
  </si>
  <si>
    <t>OMV Slovensko,s.r.o.</t>
  </si>
  <si>
    <t>1PV2500108</t>
  </si>
  <si>
    <t>Prevádzkové  náklady  auta VW Passat BA720VF PHM obdobie 25.-27.4.2025 najazdených  560km 38,53l - prevoz materiálu a osôb na 1.kolo Extraligy a Ligy talentovnej mládeže guľové zbrane - cebtové vyrovnanie</t>
  </si>
  <si>
    <t>1PV2500109</t>
  </si>
  <si>
    <t>Prevádzkové  náklady  auta VW Passat BA720VF PHM obdobie 4.-9.4.2025 najazdených  560km 38,53l - účasť prezidenta SSZ na športových podujatiach strelniceTT, KK, BA-TT-BA, BA-ZA-BA mesto km 962, litrov nafty 56,00l-centové vyrovnanie</t>
  </si>
  <si>
    <t>MIMAT s.r.o SHELL</t>
  </si>
  <si>
    <t>1PV2500111</t>
  </si>
  <si>
    <t>Prevádzkové  náklady  auta VW CARAVELLA BA 987SR, PHM najazdených 560 km- prevoz malorážnych zbraní Bratislava - Stará Huta a späť-centové vyrovnanie</t>
  </si>
  <si>
    <t>1PV2500112</t>
  </si>
  <si>
    <t>Prevádzkové  náklady  auta VW CARAVELLA BA 987SR, PHM najazdených 191 km- prevoz malorážnych zbraní Bratislava - Trnava a späť-centové vyrovnanie</t>
  </si>
  <si>
    <t>Prevádzkové  náklady  auta Honda CRV 2,2 BL 991 IC, PHM obdobie 22-25.05.2025 najazdených 910 km, účasť na športovom podujatí:2.kolo Extraligy a Ligy talemtovanej mládeže Košice malokalibrová puška-centové vyrovnanie</t>
  </si>
  <si>
    <t>1PV2500128</t>
  </si>
  <si>
    <t>Materálovo technické zabezpečenie volebného zjazdu SSZ 28.6.2025 - rámy 21ks na ocenenia pre navrhnutých členov  SSZ -centové vyrovnanie</t>
  </si>
  <si>
    <t>IKEA Bratislava, s.r.o.</t>
  </si>
  <si>
    <t>1PV2500129</t>
  </si>
  <si>
    <t>5220</t>
  </si>
  <si>
    <t>materiálovo technické zabezpečenie - stojany na reprezentačné oblečenie 5ks a 7ks balíkov vešiakov na uskladnenie reprezentačného oblečenia SSZ-centové vyrovnanie</t>
  </si>
  <si>
    <t>1PV2500153</t>
  </si>
  <si>
    <t>prevádzkové náklady sekretariátu  -  Passat BA 720 Vf voda do odstrekovača 1ks centové vyrovnanie</t>
  </si>
  <si>
    <t>1PV2500159</t>
  </si>
  <si>
    <t>Prevádzkové  náklady  auta VW Passat BA720VF PHM obdobie 15.-2166.2025 najazdených  244km ,17,36l - prevoz materiálu a terčov na Majstrovstva kraja NITRA v streľbe z  guľových zbraní - centové vyrovnanie</t>
  </si>
  <si>
    <t>1PV2500161a</t>
  </si>
  <si>
    <t>Prevádzkové náklady sekretariátu auta -údržba VW Pasat BA720VF najazdené 700km účasť na zabezpečenie športovýcgh podujatí 1.Slovenský liga Zvolenská Slatina 4.7.2025, 1.Slovenský liga mládeže  Vištuk 6.7.2025 .centové vyrovnanie</t>
  </si>
  <si>
    <t>1PV2500161</t>
  </si>
  <si>
    <t>13.7.2025</t>
  </si>
  <si>
    <t>Prevádzkové  náklady  auta VW Passat BA720VF PHM 11.7.2025 najazdených  436m, 23,04l - školenie AI riešenia v rámci web designu web stránky a jej ďalšie možnosti využitia pre SSZ-centová vyrovnanie</t>
  </si>
  <si>
    <t>1PV2500163</t>
  </si>
  <si>
    <t>22.6.2025</t>
  </si>
  <si>
    <t>Prevádzkové  náklady  auta VW Passat BA720VF PHM obdobie 20.-22.6.2025 najazdených  860km, 68,57l - prevoz materiálu, terčov, ascorov na Extraligu Košice20.-22.6.2025 v streľbe z  guľových zbraní - centové vyrovnanie</t>
  </si>
  <si>
    <t>1DF250202</t>
  </si>
  <si>
    <t>2025-704947085</t>
  </si>
  <si>
    <t>Majstrovstva Sveta Univerzálny Trap dospelí Rím Taliansko  28.7.-4.8.2025, 3 športovci - bankový poplatok za prevod finančných prostriedkov</t>
  </si>
  <si>
    <t>FITASC</t>
  </si>
  <si>
    <t>1PV2500165</t>
  </si>
  <si>
    <t>Prevádzkové  náklady  auta Honda CRV 2,2 BL 991 IC, PHM obdobie 1.-18.6.2025 najazdených 690 km, 1.Sl Vzduchové zbrane Holíč 1.6.25, 70.výročie ŠSK Holíč 7.6.25, Majstrovstva kraja NR Šaľa malokalibrové zbrane 14.6.25, volebné zasadnutie ŠSK Beta Holíč14.6.25-centové vyrovnanie</t>
  </si>
  <si>
    <t>1PV2500166</t>
  </si>
  <si>
    <t>Prevádzkové  náklady  auta Honda CRV 2,2 BL 991 IC, PHM obdobie 15.-26.07.2025 najazdených 580 km, účasť na športovom podujatí: Veľká cena ŠSK Sielnica 19.7.2025, Veľká cena Jozefa Laca a 1.slovenská liga Vištuk 26.7.2025 - centové vyrovnanie</t>
  </si>
  <si>
    <t>EMPARK, s.r.o.</t>
  </si>
  <si>
    <t>1PV2500299</t>
  </si>
  <si>
    <t>Prevádzkové náklady auta Honda CRV 2,2 BL 991 IC, PHM obdobie 21.-29.11.2025 najazdených 839km, účasť na športovom podujatí: Majstrovstvá okresu VzPu+Pi Žiar nad Hronom 21.11.2025, 4.kolo KŠSL mládež ZaPu, VzPu+Pi Hôrky 29.11.2025 - centové vyrovnanie</t>
  </si>
  <si>
    <t>Jánošík-NEA, s.r.o.</t>
  </si>
  <si>
    <t>1PV2500190</t>
  </si>
  <si>
    <t>1283076</t>
  </si>
  <si>
    <t>cestovné PHM auto SSZ prevoz terčov, vyhodnocovacieho zariadenia Disag z BA do Príbeliec a späť VW Passat BA 720 VF najazdených 763 km -centové vyrovnanie</t>
  </si>
  <si>
    <t>1PV2500234</t>
  </si>
  <si>
    <t>Prevádzkové náklady auta SSZ - Extraliga a Liga talentovanej mládeže Príbelce 4.kolo - auto SSZ VV Caravela BA 987 SR najazdených 500km, prevoz terčových zaraiadení SIUS ASCOR BA - Príbelce- BA pred športovým podujatím a majstrovstvami kraja BB guľové - centové vyrovnanie</t>
  </si>
  <si>
    <t>Prevádzkové náklady auta SSZ - Extraliga a Liga talentovanej mládeže Príbelce 4.kolo - auto SSZ VW Caravela BA987SR najazdených 451km, 52,94l prevoz terčových zaraiadení SIUS ASCOR BA - Príbelce- BA - centové vyrovnanie</t>
  </si>
  <si>
    <t>1PV2500231</t>
  </si>
  <si>
    <t>1040993</t>
  </si>
  <si>
    <t>prevádzkové náklady sekretariátu  -  Passat BA 720 VF voda do odstrekovača 1ks - cebtový vyrovnanie</t>
  </si>
  <si>
    <t>lieky - paralen 1ks, ibalgin1js, náplaste 2 ks balíkov, dezinfekčný sprej 1ks, čierne uhlie 1ks - cebtový vyrovnanie</t>
  </si>
  <si>
    <t>materiálovo technické zabezpečenie - hygienické potreby, spotrebný materiál poháriky, uierky a fixky pre školenie účastníkov sústredenia - centové vyrovnanie</t>
  </si>
  <si>
    <t>kytice pre tréner na vyhodnotenie sústredania a drobné vecné ceny pre najlepších účastníkov porovnávacieho preteku na konci sústredenia-centové vyrovnanie</t>
  </si>
  <si>
    <t>1PV2500269</t>
  </si>
  <si>
    <t>20.10.2025</t>
  </si>
  <si>
    <t>PHM auto SSZ-  VW Passat BA720VF, najazdených celkom 352km, pracovná cesta do Popradu zástupcovia mesta Poprad, CVČ k okresnej lige školského športu - centové vyrovnanie</t>
  </si>
  <si>
    <t>PHM auto SSZ-  VW Passat BA720VF, najazdených celkom 732km, pracovná cesta BA-Poprad-BA zástupcovia mesta Poprad, CVČ k okresnej lige školského športu -centové vyrovnanie</t>
  </si>
  <si>
    <t>I2505016</t>
  </si>
  <si>
    <t>2477</t>
  </si>
  <si>
    <t>pohonné hmoty vozidlo Športového centra polície Volkswagen Caravelle BL427KM najazdených 842km-centové vyrovnanie</t>
  </si>
  <si>
    <t>51294010</t>
  </si>
  <si>
    <t>materiálovo technické zabezpečenie výpravy SR na MS Atény - lieky (Sumamed, Celaskon, Olynth, Paralen, Smecta, Algesal,Flector) - centové vyrovnanie</t>
  </si>
  <si>
    <t>3DF250079</t>
  </si>
  <si>
    <t>Prevádzkové náklady SSZ- Spotreba vodné, stočné, zrážky, obdobie 18.8.-17.09.2025, čiastočná refundácia 19,92%</t>
  </si>
  <si>
    <t>3DF250091</t>
  </si>
  <si>
    <t>Prevádzkové náklady SSZ- Spotreba vodné, stočné, zrážky, obdobie 18.9.-17.10.2025, čiastočná refundácia 19,92%</t>
  </si>
  <si>
    <t>3DF250100</t>
  </si>
  <si>
    <t>Prevádzkové náklady SSZ- Spotreba vodné, stočné, zrážky, obdobie 18.10.-17.11.2025, čiastočná refundácia 19,92%</t>
  </si>
  <si>
    <t>3DF250111</t>
  </si>
  <si>
    <t>Prevádzkové náklady SSZ- Spotreba vodné, stočné, zrážky, obdobie 18.11.-17.12.2025, čiastočná refundácia 19,92%</t>
  </si>
  <si>
    <t>3DF260004</t>
  </si>
  <si>
    <t>21.1.2026</t>
  </si>
  <si>
    <t>Prevádzkové náklady SSZ- Spotreba vodné, stočné, zrážky, obdobie 18.12.-4.1.2026, čiastočná refundácia 19,92%</t>
  </si>
  <si>
    <t>3DF260005</t>
  </si>
  <si>
    <t>Prevádzkové náklady SSZ- Spotreba vodné, stočné, zrážky, obdobie 5.- 17.1.2026, čiastočná refundácia 19,92%</t>
  </si>
  <si>
    <t>3DF250068</t>
  </si>
  <si>
    <t xml:space="preserve">Prevádzkové náklady sekretariát SSZ- Spotreba elektrickej energie,Júl 25 čiastočná refundácia 19,9%  </t>
  </si>
  <si>
    <t>ZSE Energia</t>
  </si>
  <si>
    <t>3DF250076</t>
  </si>
  <si>
    <t xml:space="preserve">Prevádzkové náklady sekretariát SSZ- Spotreba elektrickej energie,August 25 čiastočná refundácia 19,9%  </t>
  </si>
  <si>
    <t>3DF250085</t>
  </si>
  <si>
    <t xml:space="preserve">Prevádzkové náklady sekretariát SSZ- Spotreba elektrickej energie,Sep 25 čiastočná refundácia 19,9%  </t>
  </si>
  <si>
    <t>3DF250098</t>
  </si>
  <si>
    <t xml:space="preserve">Prevádzkové náklady sekretariát SSZ- Spotreba elektrickej energie,Október 25 čiastočná refundácia 19,9%  </t>
  </si>
  <si>
    <t>3DF250104</t>
  </si>
  <si>
    <t xml:space="preserve">Prevádzkové náklady sekretariát SSZ- Spotreba elektrickej energie November 25 čiastočná refundácia 19,9%  </t>
  </si>
  <si>
    <t>3DF250112</t>
  </si>
  <si>
    <t xml:space="preserve">Prevádzkové náklady sekretariát SSZ- Spotreba elektrickej energie December 25 čiastočná refundácia 19,9%  </t>
  </si>
  <si>
    <t>3DF250069</t>
  </si>
  <si>
    <t>Zúčtovaná dodavatelská FA 2510104875 Variab. Symbol 5111011146 -Prevádzkové náklady sekretariiát SSZ - Dodávka tepelnej energie obdobie Júl čiastočná refundácia 19,92%</t>
  </si>
  <si>
    <t xml:space="preserve">VEOLIA </t>
  </si>
  <si>
    <t>Zúčtovaná dodavatelská FA 2510104875 Variab. Symbol 5111011146 -Prevádzkové náklady sekretariiát SSZ - Dodávka tepelnej energie obdobie Júl čiastočná refundácia 19,92% - vrátený preplatok za 07</t>
  </si>
  <si>
    <t>3DF250077</t>
  </si>
  <si>
    <t>Zúčtovaná dodavatelská FA 2510104875 Variab. Symbol 5111011146 -Prevádzkové náklady sekretariiát SSZ - Dodávka tepelnej energie obdobie August čiastočná refundácia 19,92%</t>
  </si>
  <si>
    <t>Zúčtovaná dodavatelská FA 2510104875 Variab. Symbol 5111011146 -Prevádzkové náklady sekretariiát SSZ - Dodávka tepelnej energie obdobie August čiastočná refundácia 19,92%-vrátený preplatok za 08</t>
  </si>
  <si>
    <t>3DF250088</t>
  </si>
  <si>
    <t>Zúčtovaná dodavatelská FA 2510104875 Variab. Symbol 5111011146 -Prevádzkové náklady sekretariiát SSZ - Dodávka tepelnej energie obdobie September čiastočná refundácia 19,92%</t>
  </si>
  <si>
    <t>Zúčtovaná dodavatelská FA 2510104875 Variab. Symbol 5111011146 -Prevádzkové náklady sekretariiát SSZ - Dodávka tepelnej energie obdobie September čiastočná refundácia 19,92% - vrátený preplatok za 09</t>
  </si>
  <si>
    <t>3DF250099</t>
  </si>
  <si>
    <t>Zúčtovaná dodavatelská FA 2510104875 Variab. Symbol 5111011146 -Prevádzkové náklady sekretariiát SSZ - Dodávka tepelnej energie obdobie Oktober čiastočná refundácia 19,92%</t>
  </si>
  <si>
    <t>Zúčtovaná dodavatelská FA 2510104875 Variab. Symbol 5111011146 -Prevádzkové náklady sekretariiát SSZ - Dodávka tepelnej energie obdobie Oktober čiastočná refundácia 19,92%-vrátený preplatok za 10</t>
  </si>
  <si>
    <t>3DF250105</t>
  </si>
  <si>
    <t>Zúčtovaná dodavatelská FA 2510104875 Variab. Symbol 5111011146 -Prevádzkové náklady sekretariiát SSZ - Dodávka tepelnej energie obdobie November čiastočná refundácia 19,92%</t>
  </si>
  <si>
    <t>3DF260002</t>
  </si>
  <si>
    <t>14.1.2026</t>
  </si>
  <si>
    <t>15.1.2026</t>
  </si>
  <si>
    <t>Zúčtovaná dodavatelská FA 2510104875 Variab. Symbol 5111011146 -Prevádzkové náklady sekretariiát SSZ - Dodávka tepelnej energie obdobie December čiastočná refundácia 19,92%</t>
  </si>
  <si>
    <t>3DF260019</t>
  </si>
  <si>
    <t>23.3.2026</t>
  </si>
  <si>
    <t>Zúčtovaná dodavatelská FA 2610102030 Variab. Symbol 5111011146 -Prevádzkové náklady sekretariiát SSZ - Dodávka tepelnej energie obdobie Január -December 2025, rozhodnutie URSO zmena indikovaných cien, čiastočná refundácia 19,92% - vrátenie preplatku</t>
  </si>
  <si>
    <t>1DF250327</t>
  </si>
  <si>
    <t>183/2025</t>
  </si>
  <si>
    <t>Prevádzkové náklady sekretariátu auta - servis služobného vozidla SSZ, VW Passat BA720VF, Výmena oleja a filtrov, čistič, prezutie a vyváženie kolies</t>
  </si>
  <si>
    <t xml:space="preserve"> GIVIMA s.r.o.</t>
  </si>
  <si>
    <t>1DF250328</t>
  </si>
  <si>
    <t>184/2025</t>
  </si>
  <si>
    <t>Prevádzkové náklady sekretariátu auta - náhradné diely a servis služobného vozidla SSZ, VW Caravelle BA987SR, Výmena lambdasondy, diagnostika el.sústavy vozidla, zimné pneumatiky 4ks, prezutie a vyváženie kolies</t>
  </si>
  <si>
    <t>1DF250329</t>
  </si>
  <si>
    <t>185/2025</t>
  </si>
  <si>
    <t>Prevádzkové náklady sekretariátu auta - prezutie a vyváženie kolies na služobnom aute SSZ, Honda CRV BL991IC</t>
  </si>
  <si>
    <t>1DF250334</t>
  </si>
  <si>
    <t>192/2025</t>
  </si>
  <si>
    <t>Prevádzkové náklady sekretariátu auta - prezutie a vyváženie kolies na služobných autách SSZ, BT091EJ a BL320ND</t>
  </si>
  <si>
    <t>1DF260017</t>
  </si>
  <si>
    <t>FV22630015</t>
  </si>
  <si>
    <t>Prevádzkové náklady auta FORD TRANZIT BT091EJ - oprava čelného skla</t>
  </si>
  <si>
    <t>EUROP-AUTOSKLO BA, s.r.o.</t>
  </si>
  <si>
    <t>1DF250504</t>
  </si>
  <si>
    <t>18/25</t>
  </si>
  <si>
    <t>Prevádzkové náklady - umytie a upratanie  služobných vozidiel SSZ  BL 991IC 1x+umytie motora, BA 987SR + umytie motora 1x, BA 720VF 1x za obdobie júl-december25</t>
  </si>
  <si>
    <t>Pavol Strapek</t>
  </si>
  <si>
    <t>1PV2500228</t>
  </si>
  <si>
    <t>16.10.025</t>
  </si>
  <si>
    <t>prevádzkové náklady sekretariátu  -  FORD Tranzit BT091EJ ADBlue 10l</t>
  </si>
  <si>
    <t>prevádzkové náklady sekretariátu  -  Passat BA 720 VF voda do odstrekovača 1ks</t>
  </si>
  <si>
    <t>1276132</t>
  </si>
  <si>
    <t>27.8.2025</t>
  </si>
  <si>
    <t>prevádzkové náklady sekretariátu  -  Passat BA 720 VF odložka pod evidenčné číslo vozidla 1ks</t>
  </si>
  <si>
    <t>1DF250470</t>
  </si>
  <si>
    <t xml:space="preserve">služby - registrácia nového motorového vozidla pre potreby špoetovej činnosti SSZ - Ford Custom V710 Family Tourneo 320 </t>
  </si>
  <si>
    <t>AUTOPOLIS, a. s.</t>
  </si>
  <si>
    <t>1PV260019</t>
  </si>
  <si>
    <t>22.1.2026</t>
  </si>
  <si>
    <t>Prevádzkové náklady sekretariátu auta - PHM nové reprezentačné vozidlo Ford Tourneo AB056EZ</t>
  </si>
  <si>
    <t>1PV260018</t>
  </si>
  <si>
    <t>Prevádzkové náklady sekretariátu auta - nové motorové vozidlo Ford Tourneo AB056EZ gumové koberce 4ks</t>
  </si>
  <si>
    <t>I2503007</t>
  </si>
  <si>
    <t>1ú25/01-36/57/666926</t>
  </si>
  <si>
    <t>prevádzkové náklady sekretariátu daň z nehnuteľnosti na rok 2025 vo výške 30,40% z 2. splátky</t>
  </si>
  <si>
    <t>prevádzkové náklady sekretariátu daň z nehnuteľnosti na rok 2025 vo výške 30,40% z 3. splátky</t>
  </si>
  <si>
    <t>I2509040</t>
  </si>
  <si>
    <t>2846800917</t>
  </si>
  <si>
    <t>06.09.2025</t>
  </si>
  <si>
    <t>Telefónny poplatok prevádzkový predseda legislatívnej komisie SSZ za August  25 číslo 0905230229</t>
  </si>
  <si>
    <t>Orange Slovensko. a.s.</t>
  </si>
  <si>
    <t>I2510016</t>
  </si>
  <si>
    <t>2851465218</t>
  </si>
  <si>
    <t>4.10.2025</t>
  </si>
  <si>
    <t>Telefónny poplatok prevádzkový predseda legislatívnej komisie SSZ za September  25 číslo 0905230229</t>
  </si>
  <si>
    <t>I2512021</t>
  </si>
  <si>
    <t>2856141739</t>
  </si>
  <si>
    <t>Telefónny poplatok prevádzkový predseda legislatívnej komisie SSZ za Oktober  25 číslo 0905230229</t>
  </si>
  <si>
    <t>I2512022</t>
  </si>
  <si>
    <t>2860833531</t>
  </si>
  <si>
    <t>Telefónny poplatok prevádzkový predseda legislatívnej komisie SSZ za November  25 číslo 0905230229</t>
  </si>
  <si>
    <t>I2602013</t>
  </si>
  <si>
    <t>2865537451</t>
  </si>
  <si>
    <t>Telefónny poplatok prevádzkový predseda legislatívnej komisie SSZ za December  25 číslo 0905230229</t>
  </si>
  <si>
    <t>1PV2500172</t>
  </si>
  <si>
    <t>Telefónny poplatok prevádzkový zamestnanec SSZ osobné číslo 125 za August,  číslo 0905342531</t>
  </si>
  <si>
    <t>Slovak Telekom a.s</t>
  </si>
  <si>
    <t>1PV2500198</t>
  </si>
  <si>
    <t>Telefónny poplatok prevádzkový zamestnanec SSZ osobné číslo 125 za September,  číslo 0905342531</t>
  </si>
  <si>
    <t>1PV2500237</t>
  </si>
  <si>
    <t>Telefónny poplatok prevádzkový zamestnanec SSZ osobné číslo 125 za Oktober,  číslo 0905342531</t>
  </si>
  <si>
    <t>1PV2500278</t>
  </si>
  <si>
    <t>Telefónny poplatok prevádzkový zamestnanec SSZ osobné číslo 125 za November,  číslo 0905342531</t>
  </si>
  <si>
    <t>1PV2500324</t>
  </si>
  <si>
    <t>27.12.2025</t>
  </si>
  <si>
    <t>Telefónny poplatok prevádzkový zamestnanec SSZ osobné číslo 125 za December,  číslo 0905342531</t>
  </si>
  <si>
    <t>1PV2600005</t>
  </si>
  <si>
    <t>20.1.2026</t>
  </si>
  <si>
    <t>Telefónny poplatok prevádzkový zamestnanec SSZ osobné číslo 125 za Január,  číslo 0905342531</t>
  </si>
  <si>
    <t>1DF250259</t>
  </si>
  <si>
    <t>Telefónny poplatok  sekretariát  - čísla 02/62244077,62247252, Internet sekretariát,  číslo 0903 414 810, 09027880068,0908787838, 0904931626,Telekom Cloud Server 1EA7J26Q06, ekonomické 0905431727 August</t>
  </si>
  <si>
    <t>1DF250314</t>
  </si>
  <si>
    <t>Telefónny poplatok  sekretariát  - čísla 02/62244077,62247252, Internet sekretariát,  číslo 0903 414 810, 09027880068,0908787838, 0904931626,Telekom Cloud Server 1EA7J26Q06, ekonomické 0905431727 September</t>
  </si>
  <si>
    <t>1DF250368</t>
  </si>
  <si>
    <t>Telefónny poplatok  sekretariát  - čísla 02/62244077,62247252, Internet sekretariát,  číslo 0903 414 810, 09027880068,0908787838, 0904931626,Telekom Cloud Server 1EA7J26Q06, ekonomické 0905431727 Oktober</t>
  </si>
  <si>
    <t>1DF250423</t>
  </si>
  <si>
    <t>Telefónny poplatok  sekretariát  - čísla 02/62244077,62247252, Internet sekretariát,  číslo 0903 414 810, 09027880068,0908787838, 0904931626,Telekom Cloud Server 1EA7J26Q06, ekonomické 0905431727 November</t>
  </si>
  <si>
    <t>1DF250526</t>
  </si>
  <si>
    <t>Telefónny poplatok  sekretariát  - čísla 02/62244077,62247252, Internet sekretariát,  číslo 0903 414 810, 09027880068,0908787838, 0904931626,Telekom Cloud Server 1EA7J26Q06, ekonomické 0905431727 December</t>
  </si>
  <si>
    <t>1DF250264</t>
  </si>
  <si>
    <t>8375218607</t>
  </si>
  <si>
    <t>Telefónny poplatok  sekretariát  - číslo 0911510604, Magio internet vzduchom August</t>
  </si>
  <si>
    <t>1DF250318</t>
  </si>
  <si>
    <t>83768007347</t>
  </si>
  <si>
    <t>Telefónny poplatok  sekretariát  - číslo 0911510604, Magio internet vzduchom September</t>
  </si>
  <si>
    <t>1DF250371</t>
  </si>
  <si>
    <t>8378381137</t>
  </si>
  <si>
    <t>Telefónny poplatok  sekretariát  - číslo 0911510604, Magio internet vzduchom Október</t>
  </si>
  <si>
    <t>1DF250433</t>
  </si>
  <si>
    <t>8379951289</t>
  </si>
  <si>
    <t>Telefónny poplatok  sekretariát  - číslo 0911510604, Magio internet vzduchom November</t>
  </si>
  <si>
    <t>1DF250530</t>
  </si>
  <si>
    <t>8381523398</t>
  </si>
  <si>
    <t>Telefónny poplatok  sekretariát  - číslo 0911510604, Magio internet vzduchom December</t>
  </si>
  <si>
    <t>1DF250275</t>
  </si>
  <si>
    <t>2250034210</t>
  </si>
  <si>
    <t>Prevádzkové náklady  sekretariát , redakčná rada  Multifunkčné zariadenie tlačiareň a kopírka Minolta bizhub C360i  prenájom zariadenia September</t>
  </si>
  <si>
    <t>Konica Minolta Slovakia spolocnosť s.r.o.</t>
  </si>
  <si>
    <t>1DF250331</t>
  </si>
  <si>
    <t>2250041168</t>
  </si>
  <si>
    <t>Prevádzkové náklady  sekretariát , redakčná rada  Multifunkčné zariadenie tlačiareň a kopírka Minolta bizhub C360i  prenájom zariadenia Október</t>
  </si>
  <si>
    <t>1DF250384</t>
  </si>
  <si>
    <t>2250047760</t>
  </si>
  <si>
    <t>Prevádzkové náklady  sekretariát , redakčná rada  Multifunkčné zariadenie tlačiareň a kopírka Minolta bizhub C360i  prenájom zariadenia November</t>
  </si>
  <si>
    <t>1DF250486</t>
  </si>
  <si>
    <t>2250054642</t>
  </si>
  <si>
    <t>Prevádzkové náklady  sekretariát , redakčná rada  Multifunkčné zariadenie tlačiareň a kopírka Minolta bizhub C360i  prenájom zariadenia December</t>
  </si>
  <si>
    <t>1DF2500424</t>
  </si>
  <si>
    <t>Prevádzkové náklady  sekretariát , redakčná rada, Tlačiarne a Multifunkčné zariadenie tlačiareň, kopírka Minolta  vyúčtovanie- spotreba papier farebný, čiernobiely za September až November 2025</t>
  </si>
  <si>
    <t>1DF260049</t>
  </si>
  <si>
    <t>Prevádzkové náklady  sekretariát , redakčná rada, Tlačiarne a Multifunkčné zariadenie tlačiareň, kopírka Minolta  vyúčtovanie- spotreba papier farebný, čiernobiely za December 25 až Február 26</t>
  </si>
  <si>
    <t>Konica Minolta Slovakia spol. s r.o.</t>
  </si>
  <si>
    <t>Prevádzkové náklady  sekretariát , redakčná rada, Tlačiarne a Multifunkčné zariadenie tlačiareň, kopírka Minolta  vyúčtovanie- spotreba papier farebný, čiernobiely za December 25 až Február 26 - vrátenie mylnej platby</t>
  </si>
  <si>
    <t>Prevádzkové náklady  sekretariát , redakčná rada, Tlačiarne a Multifunkčné zariadenie tlačiareň, kopírka Minolta  vyúčtovanie- spotreba papier farebný, čiernobiely za December 25 až Február 26 - čiastočná refundácia zo sumy 692,40eur</t>
  </si>
  <si>
    <t>1DF250258</t>
  </si>
  <si>
    <t>Zabezpečenie výkonnu činnosti zodpovednej osoby pri ochrane osobných údajov dotknutých spracovaných u prevádzkovateľa , za September</t>
  </si>
  <si>
    <t>Osobnyudaj.sk, s.r.o.</t>
  </si>
  <si>
    <t>1DF250294</t>
  </si>
  <si>
    <t>Zabezpečenie výkonnu činnosti zodpovednej osoby pri ochrane osobných údajov dotknutých spracovaných u prevádzkovateľa , za Oktober</t>
  </si>
  <si>
    <t>1DF250369</t>
  </si>
  <si>
    <t>Zabezpečenie výkonnu činnosti zodpovednej osoby pri ochrane osobných údajov dotknutých spracovaných u prevádzkovateľa , za November</t>
  </si>
  <si>
    <t>1DF250411</t>
  </si>
  <si>
    <t>Zabezpečenie výkonnu činnosti zodpovednej osoby pri ochrane osobných údajov dotknutých spracovaných u prevádzkovateľa , za December</t>
  </si>
  <si>
    <t>1DF260003</t>
  </si>
  <si>
    <t xml:space="preserve">Zabezpečenie výkonnu činnosti zodpovednej osoby pri ochrane osobných údajov dotknutých spracovaných u prevádzkovateľa , za Január </t>
  </si>
  <si>
    <t>3DF250075</t>
  </si>
  <si>
    <t>Prevádzkové náklady SSZ alikv.časť  vedenie a spracovanie  účtovníctva za August</t>
  </si>
  <si>
    <t>POR FIN.SK s.r.o.</t>
  </si>
  <si>
    <t>3DF250083</t>
  </si>
  <si>
    <t>Prevádzkové náklady SSZ alikv.časť  vedenie a spracovanie  účtovníctva za September</t>
  </si>
  <si>
    <t>3DF250096</t>
  </si>
  <si>
    <t>Prevádzkové náklady SSZ alikv.časť  vedenie a spracovanie  účtovníctva za Október</t>
  </si>
  <si>
    <t>3DF250102</t>
  </si>
  <si>
    <t>9.12.2025</t>
  </si>
  <si>
    <t>Prevádzkové náklady SSZ alikv.časť  vedenie a spracovanie  účtovníctva za November</t>
  </si>
  <si>
    <t>3DF260003</t>
  </si>
  <si>
    <t>Prevádzkové náklady SSZ alikv.časť  vedenie a spracovanie  účtovníctva za December</t>
  </si>
  <si>
    <t>1DF250289</t>
  </si>
  <si>
    <t>kancelárske potreby pre sekretariát SSZ</t>
  </si>
  <si>
    <t>Lamitec, spol. s r.o.</t>
  </si>
  <si>
    <t>1DF250333</t>
  </si>
  <si>
    <t>podpora a aktualizácie účtovný softver 2026</t>
  </si>
  <si>
    <t>Daniel Labanič - DL System</t>
  </si>
  <si>
    <t>1DF250517</t>
  </si>
  <si>
    <t>inštalácia účtovný softver a nastavenia užívateľov pre 2025</t>
  </si>
  <si>
    <t xml:space="preserve">Prevádzkové  náklady  auta VW Passat BA720VF PHM obdobie 23.-26.6.2025 najazdených  641km, 29,03l zabezpečenie volebného zjazdu SSZ </t>
  </si>
  <si>
    <t>1PV2500160</t>
  </si>
  <si>
    <t>2.7.2025</t>
  </si>
  <si>
    <t>Prevádzkové  náklady  auta VW Passat BA720VF PHM obdobie 30.6.-2.7.2025 najazdených  877km, 57,43l rokovanie krajská školská správa školský šport 2025/2026</t>
  </si>
  <si>
    <t xml:space="preserve">Prevádzkové náklady sekretariátu auta -údržba VW Pasat BA720VF najazdené 700km účasť na zabezpečenie športovýcgh podujatí 1.Slovenský liga Zvolenská Slatina 4.7.2025, 1.Slovenský liga mládeže 6.7.2025  </t>
  </si>
  <si>
    <t>Prevádzkové  náklady  auta Honda CRV 2,2 BL 991 IC, PHM obdobie 1.-18.6.2025 najazdených 690 km, 1.Sl Vzduchové zbrane Holíč 1.6.25, 70.výročie ŠSK Holíč 7.6.25, Majstrovstva kraja NR Šaľa malokalibrové zbrane 14.6.25, volebné zasadnutie ŠSK Beta Holíč14.6.25</t>
  </si>
  <si>
    <t>diéty oficiálna osoba 3 dni</t>
  </si>
  <si>
    <t>Miloslav Benca, prezident SSZ</t>
  </si>
  <si>
    <t>Prevádzkové  náklady  auta Honda CRV 2,2 BL 991 IC, PHM obdobie 23.-29.6.2025 najazdených 150 km, odovzdánie strelnice Trnava, zabezpečenie volebného zjazdu SSZ</t>
  </si>
  <si>
    <t>diéty oficiálna osoba 1 deň</t>
  </si>
  <si>
    <t>1PV2500186</t>
  </si>
  <si>
    <t>Prevádzkové náklady auta SSZ - Extraliga a Liga talentovanej mládeže Košice 3.kolo - auto SSZ FORD Transit BT091 EJ najazdených 266km, prevoz terčových zaraiadení SIUS ASCOR BA - Košice- BA, dotankovnaie BA</t>
  </si>
  <si>
    <t>Prevádzkové náklady auta SSZ - Extraliga a Liga talentovanej mládeže Príbelce 4.kolo - auto SSZ VV Caravela BA 987 SR najazdených 500km, prevoz terčových zaraiadení SIUS ASCOR BA - Príbelce- BA pred športovým podujatím a majstrovstvami kraja BB guľové</t>
  </si>
  <si>
    <t>1DF250220</t>
  </si>
  <si>
    <t>Import dát SSZ do Informačného systému športu za 15.až 16.týždeň 2025 v rozssahu 50 hodín</t>
  </si>
  <si>
    <t>Projekt PBS, s.r.o.</t>
  </si>
  <si>
    <t>1DF250221</t>
  </si>
  <si>
    <t>Import dát SSZ do Informačného systému športu za 17.až 18.týždeň 2025 v rozssahu 50 hodín</t>
  </si>
  <si>
    <t>1DF250222</t>
  </si>
  <si>
    <t>Import dát SSZ do Informačného systému športu za 19.až 20.týždeň 2025 v rozssahu 52 hodín</t>
  </si>
  <si>
    <t>1DF250223</t>
  </si>
  <si>
    <t>Import dát SSZ do Informačného systému športu za 20.až 22.týždeň 2025 v rozssahu 46 hodín</t>
  </si>
  <si>
    <t>1PV2500193</t>
  </si>
  <si>
    <t>Prevádzkové náklady sekretariát poštovné SSZ August</t>
  </si>
  <si>
    <t>Slovenská pošta a.s.</t>
  </si>
  <si>
    <t>1PV2500214</t>
  </si>
  <si>
    <t>Prevádzkové náklady sekretariát poštovné SSZ September</t>
  </si>
  <si>
    <t>1PV2500253</t>
  </si>
  <si>
    <t>Prevádzkové náklady sekretariát poštovné SSZ Október</t>
  </si>
  <si>
    <t>1PV2500301</t>
  </si>
  <si>
    <t>Prevádzkové náklady sekretariát poštovné SSZ November</t>
  </si>
  <si>
    <t>1PV2500317</t>
  </si>
  <si>
    <t>Prevádzkové náklady sekretariát poštovné SSZ členské výberčie karty</t>
  </si>
  <si>
    <t>1PV260001</t>
  </si>
  <si>
    <t>Prevádzkové náklady sekretariát poštovné SSZ December</t>
  </si>
  <si>
    <t>1DF250529</t>
  </si>
  <si>
    <t>9001830808</t>
  </si>
  <si>
    <t>šeky na členské pre SSZ</t>
  </si>
  <si>
    <t>1PV2500332</t>
  </si>
  <si>
    <t>12-12-2025/1</t>
  </si>
  <si>
    <t>správny poplatok na registráciu Dod1 k Stanovám SSZ vyplývajúcej v znení platného zákona o športe</t>
  </si>
  <si>
    <t>1PV2500158</t>
  </si>
  <si>
    <t>Materiálovo technické zabezpečenie -  54ks rámov na ocenenia športovcov a trénerov za dosiahnuté športové výsledky  - vyhodnotenie 2025</t>
  </si>
  <si>
    <t>1PV2500157</t>
  </si>
  <si>
    <t xml:space="preserve">tlačoviny . Strelecká revue 5ks </t>
  </si>
  <si>
    <t>MAGNET PRESS, SLOVAKIA s.r.o.</t>
  </si>
  <si>
    <t>1PV2500170</t>
  </si>
  <si>
    <t>materiálovo techbické zabezpečenie - registračná pečiatka SSZ TRODAT 5474  podľa zákona o registratúracharchívu MV SR</t>
  </si>
  <si>
    <t>1B Medium s.r.o.</t>
  </si>
  <si>
    <t>1PV2500191</t>
  </si>
  <si>
    <t>prevádzkové náklady seketariátu - kancelársky materiál</t>
  </si>
  <si>
    <t>Štatistické a evidenčné vydavateľstvo tlačív, a. s.</t>
  </si>
  <si>
    <t>1ZF26</t>
  </si>
  <si>
    <t>Z920250314</t>
  </si>
  <si>
    <t>licencia office Professional Plus pre potreby sekretariátu SSZ zúčtované zúčtovacou FA1DF250290</t>
  </si>
  <si>
    <t>e-licencie s.r.o.</t>
  </si>
  <si>
    <t>1DF250322</t>
  </si>
  <si>
    <t>Materiálovo technické zabezpečenie -  2 sady tonerov do tlačiarni na sekretariát SSZ, spolu 8ks</t>
  </si>
  <si>
    <t>Associations Sport Services s.r.o.</t>
  </si>
  <si>
    <t>I2510014</t>
  </si>
  <si>
    <t>Materiálovo technické zabezpečenie -  púzdro na notebook SSZ 1ks</t>
  </si>
  <si>
    <t>Andrea Spevárová zamestnanec sekretariátu SSZ</t>
  </si>
  <si>
    <t>1DF250385</t>
  </si>
  <si>
    <t>FV25079</t>
  </si>
  <si>
    <t>Poskytnutie audítorských služieb - audit účtovnej závierky zostavenej k  31.12.2024  a súlad výročnej správy s auditovanou účtovnou závierkou k 31.12.2024</t>
  </si>
  <si>
    <t>JUDr.Ing. Katarína Šašková</t>
  </si>
  <si>
    <t>1PV2500297</t>
  </si>
  <si>
    <t>2.12.2025</t>
  </si>
  <si>
    <t xml:space="preserve">Prevádzkové náklady sekretariátu auta -údržba VW Pasat BA720VF najazdené 345km účasť na pohrebe členky SSZ, Bratislava-Prievidza-Bratislava 2.12.2025 </t>
  </si>
  <si>
    <t>1PV2500298</t>
  </si>
  <si>
    <t>smútočná kytica 1ks</t>
  </si>
  <si>
    <t>Priska Kajmová Zuzana</t>
  </si>
  <si>
    <t>1ZDF36</t>
  </si>
  <si>
    <t>licencia OLYMP - program - balík služieb MINI</t>
  </si>
  <si>
    <t>KROS  a. s.</t>
  </si>
  <si>
    <t>1PV2500316</t>
  </si>
  <si>
    <t>služby - plná moc na prepis nového motorového vozidla SSZ</t>
  </si>
  <si>
    <t>JUDr.Ježková Petra, notár</t>
  </si>
  <si>
    <t>Hrubé mzdy vyplatené osobám (zamestnancom) vrátane odvodov zamestnávateľa počet fyzických osôb 6, Dohoda o pracovnej činnosti - Administratívny-technický pracovník 46 hodín 1 osoba, Júl</t>
  </si>
  <si>
    <t>Osobné náklady aparátu Slovenského streleckého zväzu osobné číslo  23,67,123,125,151,152,10</t>
  </si>
  <si>
    <t>Hrubé mzdy vyplatené osobám (zamestnancom) vrátane odvodov zamestnávateľa počet fyzických osôb 6, Dohoda o pracovnej činnosti - Administratívny-technický pracovník 40 hodín 1 osoba, August</t>
  </si>
  <si>
    <t>Hrubé mzdy vyplatené osobám (zamestnancom) vrátane odvodov zamestnávateľa počet fyzických osôb 6, Dohoda o pracovnej činnosti - Administratívny-technický pracovník 42 hodín 1 osoba, September</t>
  </si>
  <si>
    <t>Hrubé mzdy vyplatené osobám (zamestnancom) vrátane odvodov zamestnávateľa počet fyzických osôb 6, Dohoda o pracovnej činnosti - Administratívny-technický pracovník 46 hodín 1 osoba, Október</t>
  </si>
  <si>
    <t>138</t>
  </si>
  <si>
    <t>Osobné náklady odmena za výkon činnosti kontrolóra športovej organizácie - Mandátna zmluva, osobné číslo 158</t>
  </si>
  <si>
    <t>Adela Funková</t>
  </si>
  <si>
    <t>Odvody SP, ZP a DÚ z odmeny za výkon činnosti kontrolóra športovej organizácie - Mandátna zmluva, osobné číslo 158</t>
  </si>
  <si>
    <t>Zákonná tvorba sociálneho fondu z hrubých miezd vyplatené osobám (zamestnancom) zamestnávateľa počet fyzických osôb 6, za Júl</t>
  </si>
  <si>
    <t>Osobné náklady aparátu Slovenského streleckého zväzu osobné číslo   23,67,123,125,151,152</t>
  </si>
  <si>
    <t>Zákonná tvorba sociálneho fondu z hrubých miezd vyplatené osobám (zamestnancom) zamestnávateľa počet fyzických osôb 6, za August</t>
  </si>
  <si>
    <t>Zákonná tvorba sociálneho fondu z hrubých miezd vyplatené osobám (zamestnancom) zamestnávateľa počet fyzických osôb 6, za September</t>
  </si>
  <si>
    <t>Zákonná tvorba sociálneho fondu z hrubých miezd vyplatené osobám (zamestnancom) zamestnávateľa počet fyzických osôb 6, za Október</t>
  </si>
  <si>
    <t>Prevádzkové náklady sekretariátu zákonné čerpanie zo sociálneho fondu 83 ks á 0,50€, 6 osôb</t>
  </si>
  <si>
    <t>Prevádzkové náklady sekretariátu zákonné čerpanie zo sociálneho fondu 113 ks á 0,50€, 6 osôb</t>
  </si>
  <si>
    <t>Prevádzkové náklady sekretariátu zákonné čerpanie zo sociálneho fondu 123 ks á 0,50€, 6 osôb</t>
  </si>
  <si>
    <t>Prevádzkové náklady sekretariátu zákonné čerpanie zo sociálneho fondu 81 ks á 0,50€, 6 osôb</t>
  </si>
  <si>
    <t>Prevádzkové náklady sekretariátu - Zákonné sociálne náklady zamestnávateľa 55%  príspevok na stravné 83 ks á 4,00 €</t>
  </si>
  <si>
    <t>Prevádzkové náklady sekretariátu - Zákonné sociálne náklady zamestnávateľa 55%  príspevok na stravné 113 ks á 4,00 €</t>
  </si>
  <si>
    <t>Prevádzkové náklady sekretariátu - Zákonné sociálne náklady zamestnávateľa 55%  príspevok na stravné 123 ks á 4,00 €</t>
  </si>
  <si>
    <t>Prevádzkové náklady sekretariátu - Zákonné sociálne náklady zamestnávateľa 55%  príspevok na stravné 81 ks á 4,00 €</t>
  </si>
  <si>
    <t>1DF250442</t>
  </si>
  <si>
    <t>Vyhodnotenie najúspešnejších športovcov a trénerov SSZ za 2025  9.12.2025 hotel TATRAprenájom priestorov a občerstvenie pre športovcov, trénerov,média a hostí podujatia</t>
  </si>
  <si>
    <t>TATRA UNITED CORPORATION a. s.</t>
  </si>
  <si>
    <t>1PV2500311</t>
  </si>
  <si>
    <t>Vyhodnotenie najúspešnejších športovcov a trénerov SSZ za 2025  9.12.2025 hotel TATRA cestovné ZA383SI, LM961CR, KN766DG, SE601CA spolu najazdených 1514km, 3 x cestovné vo výške železnice</t>
  </si>
  <si>
    <t>Kristína Vinická ekonomický pracovník sekretariátu SSZ</t>
  </si>
  <si>
    <t>I2504011</t>
  </si>
  <si>
    <t>24.06.2025</t>
  </si>
  <si>
    <t>Poistné - poistenie  hnuteľné veci, prevádzkové náklady sekretariátu kancelárie SSZ , časť.  1.7.2025 -30.6.2026,</t>
  </si>
  <si>
    <t>3DF250064</t>
  </si>
  <si>
    <t>21.07.2025</t>
  </si>
  <si>
    <t>07.08.2025</t>
  </si>
  <si>
    <t>Prevádzkové náklady SSZ- Spotreba vodné, stočné, zrážky, obdobie 1.7.2025-17.7.2025, čiastočná refundácia 19,92%</t>
  </si>
  <si>
    <t>3DF250072</t>
  </si>
  <si>
    <t>Prevádzkové náklady SSZ- Spotreba vodné, stočné, zrážky, obdobie 18.7.-17.8.2025, čiastočná refundácia 19,92%</t>
  </si>
  <si>
    <t>Bratislavská vodárenská spoločnosť, a.s.</t>
  </si>
  <si>
    <t>3DF250060</t>
  </si>
  <si>
    <t>7.7.2025</t>
  </si>
  <si>
    <t>08.07.2025</t>
  </si>
  <si>
    <t xml:space="preserve">Prevádzkové náklady sekretariát SSZ- Spotreba elektrickej energie,Jún 25 čiastočná refundácia 19,9%  </t>
  </si>
  <si>
    <t>3DF250062</t>
  </si>
  <si>
    <t>Zúčtovaná dodavatelská FA 2510104875 Variab. Symbol 5111011146 -Prevádzkové náklady sekretariiát SSZ - Dodávka tepelnej energie obdobie Jún čiastočná refundácia 19,92%</t>
  </si>
  <si>
    <t>Zúčtovaná dodavatelská FA 2510104875 Variab. Symbol 5111011146 -Prevádzkové náklady sekretariiát SSZ - Dodávka tepelnej energie obdobie Jún čiastočná refundácia 19,92% - vrátený preplatok za 06</t>
  </si>
  <si>
    <t>1DF250253</t>
  </si>
  <si>
    <t>Prevádzkové náklady  sekretariát , redakčná rada, Tlačiarne a Multifunkčné zariadenie tlačiareň, kopírka Minolta  vyúčtovanie- spotreba papier farebný, čiernobiely za Jún až August 2025</t>
  </si>
  <si>
    <t>3DF250065</t>
  </si>
  <si>
    <t>Prevádzkové náklady SSZ alikv.časť  vedenie a spracovanie  účtovníctva za Júl</t>
  </si>
  <si>
    <t>I2506026</t>
  </si>
  <si>
    <t>8001170501</t>
  </si>
  <si>
    <t>12.06.2025</t>
  </si>
  <si>
    <t>UNIQA poisťovňa a.s.</t>
  </si>
  <si>
    <t>1PV2500155</t>
  </si>
  <si>
    <t>Zasadnutie organizačného výboru v Bratislave   4.8.2025  účastníkov 6,  cestovné súkromné auto 1 osoba</t>
  </si>
  <si>
    <t xml:space="preserve">Ing. Josef Valvoda , predseda komisie rozhocov </t>
  </si>
  <si>
    <t>1PV2500355</t>
  </si>
  <si>
    <t>Materiálovo technické zabezpečenie - spotrebný materiál kancelársky papier pre hlavného rozhodcu potrebný pre zabezpečenie športového podujatia</t>
  </si>
  <si>
    <t>Materiálovo technické zabezpečenie - spotrebný materiál toner do tlačiarne pre hlavného rozhodcu potrebný pre zabezpečenie športového podujatia vrátane dopravy</t>
  </si>
  <si>
    <t>Ledum Kamara SK s.r.o.</t>
  </si>
  <si>
    <t>1DF250335</t>
  </si>
  <si>
    <t>2025-1037</t>
  </si>
  <si>
    <t>služba - aplikácia sportity pre športové podujatie - informačný portál pre súťažiach, trénerov a ostatných účastníkov pred a počas šúťaže</t>
  </si>
  <si>
    <t>EE102177336</t>
  </si>
  <si>
    <t>Sportity OU</t>
  </si>
  <si>
    <t>I2510027</t>
  </si>
  <si>
    <t>USO14Q32F000000286R</t>
  </si>
  <si>
    <t>Materiálovo technické zabezpečenie - spotrebný materiál Premium Soft Fabric Beanbag 26ks, Bean Bag Inner Liner No Filler 26ks, cena za ks 17,65eur potrebný pre zabezpečenie športového podujatia</t>
  </si>
  <si>
    <t>1DF250351</t>
  </si>
  <si>
    <t>Materiálovo technické zabezpečenie - spotrebný materiál náplň do sedacích vakov 1000l Delux EMI 6ks potrebný pre zabezpečenie športového podujatia</t>
  </si>
  <si>
    <t>1ZDF31</t>
  </si>
  <si>
    <t>902025590</t>
  </si>
  <si>
    <t>x - bionix hotel ubytovanie a strava rozhodcovia, technický personál a ostatní celkovo 32 osôb 13.-16.11.2025 vrátane full board, strava pre rozhodcov obedy balíčky do haly 3 dni spolu 80 obedov, 12.-13.11. obedy pre technický personál príprava preteku 17ks obedov, upratovací servis počas konaia preteku 2osoby od 14.-16.11.2025, IBS sesurity zabezpečenie haly, - 1ZDF31 doúčtované FA 2 DF250032, I2512005</t>
  </si>
  <si>
    <t>1PV2500265</t>
  </si>
  <si>
    <t>5415099743</t>
  </si>
  <si>
    <t>spotrebný materiál - 1ks  externý disc Samsung Portable SSD T 1 TB na archiváciu dát zo športového podujatia</t>
  </si>
  <si>
    <t>1PV2500281</t>
  </si>
  <si>
    <t>zabezpečenie zdratovenej asistenčnej služby zákonná povinnosť počas celého priebehu športového podujatia 14.-16.11.2025 zdravotník 1 osoba a 25 hodín ZML01/2025 z 13.11.2025</t>
  </si>
  <si>
    <t>Vladímír Mikolášek</t>
  </si>
  <si>
    <t>1PV2500274</t>
  </si>
  <si>
    <t>materiálovo technické zabezpečenie - spotrebný materiál drogéria 3ks osviežovače vzduchu do priestorov športovej haly</t>
  </si>
  <si>
    <t>1PV2500279</t>
  </si>
  <si>
    <t>16.11.25-2/25</t>
  </si>
  <si>
    <t>zabezpečenie tvorby sprievodnej fotodokumentácie /foto počas celého preteku/, sociálne siete facebook a instagram SSZ zo športového podujatia IC OH Šamorín 29. ročník bez propagácie partnerov, dodávateľov, sponzorov zo zverejnením informácii o Poskytovateľovi prostredníctvom loga MCRaŠ SR a loga SSZ pre sociálne siete 14.-16.11.2025 ZML autorská z 11.11.2025</t>
  </si>
  <si>
    <t>Samuel Ladislav Šindler</t>
  </si>
  <si>
    <t>1PV2500293</t>
  </si>
  <si>
    <t>cestovné súkromné motorové vozidlo BA769II  prevoz materiálu pred začiatkom podujatia 850km</t>
  </si>
  <si>
    <t>vyúčtovanie náležitosti technický personál  - cestovné 3 súkromné motorové vozidla GA720CY, AA631ST, BL217ED spolu najazdených 312km</t>
  </si>
  <si>
    <t>cestovné súkromné motorové vozidlo BA769II  prevoz materiálu po ukončení športového podujatia 850km</t>
  </si>
  <si>
    <t>1PV2500291</t>
  </si>
  <si>
    <t>Smernica o rozhodovaní - dobrovoľnícka činnosť - zabezpečenie športového podujatia /presuny MTZ, stavba kvalifikačnej a finálovej strelnice, zázemia pre strelcov, príprava štartových listín spolu 20 osôb a 574 hodín</t>
  </si>
  <si>
    <t>administratívno technický pracovník Eva Stanková</t>
  </si>
  <si>
    <t>1PV2500292</t>
  </si>
  <si>
    <t>Smernica o rozhodovaní - Zákon o dobrovoľníctve -  technické zabezpečenie počas a po ukončení podujatia spolu 10 osôb a 250 hodín</t>
  </si>
  <si>
    <t>1PV2500290</t>
  </si>
  <si>
    <t>vyúčtovanie náležitosti rozhodcov - cestovné 7 osôb a 7 AUV a 1 osoba vo výške železnice</t>
  </si>
  <si>
    <t>1PV2500289</t>
  </si>
  <si>
    <t>Smernica o rozhodovaní - zákon o dobrovoľníctve -  rozhodcovia spolu 17 osôb a 510 hodín počas športového podujatia</t>
  </si>
  <si>
    <t>administratívno technický pracovník Katarína Vlašičová</t>
  </si>
  <si>
    <t>1DF250373</t>
  </si>
  <si>
    <t>250093109</t>
  </si>
  <si>
    <t>Materiálovo techbické zabezoečenie - drobný spotrebný kancelársky materiál potrebný pre zabezpečenie športového podujatia</t>
  </si>
  <si>
    <t>35710691</t>
  </si>
  <si>
    <t>1PV2500294</t>
  </si>
  <si>
    <t>Materiálovo techbické zabezoečenie - nájom kobercov 16ks balíky dlhé 50m/5dní pre prekrytie palubovky v kvalifikačnej hale a prekrytie finálovej strelnice pre zabezpečenie športového podujatia</t>
  </si>
  <si>
    <t>Boris Rozmuš</t>
  </si>
  <si>
    <t>1PV2500295</t>
  </si>
  <si>
    <t>20254983</t>
  </si>
  <si>
    <t>Materiálovo techbické zabezoečenie - euro krycia plachta na prekrytie finálovej strelnice podlahy 20mx20m pre zabezpečenie športového podujatia</t>
  </si>
  <si>
    <t>52084710</t>
  </si>
  <si>
    <t>Sigress s.r.o.</t>
  </si>
  <si>
    <t>1PV2500283</t>
  </si>
  <si>
    <t>53/1688</t>
  </si>
  <si>
    <t xml:space="preserve">drobné občertvenie pre rozhodcov - pitný režim  sóda </t>
  </si>
  <si>
    <t>1DF250419</t>
  </si>
  <si>
    <t>224005</t>
  </si>
  <si>
    <t>Materiálovo technické zabezpečenie - zabezpečenie live stream 3 dní technická obsluha 1 osoba</t>
  </si>
  <si>
    <t>40978605</t>
  </si>
  <si>
    <t>Ján Šuňavec - B4B</t>
  </si>
  <si>
    <t>1DF250416</t>
  </si>
  <si>
    <t>2025106</t>
  </si>
  <si>
    <t>Zabezpečenie drobného občerstvenia (chlebíčky 60ks, slané kanapky 120ks mís, hanry vajca 20ks, štrúdla 29ks) na slávnostné otvorenia 29th IC OH Šamor. o 17030 hod. 14.11.2025</t>
  </si>
  <si>
    <t>52478076</t>
  </si>
  <si>
    <t>BRIGITTE GASTRO, s.r.o.</t>
  </si>
  <si>
    <t>1DF250432</t>
  </si>
  <si>
    <t>2025103</t>
  </si>
  <si>
    <t xml:space="preserve">drobné vecné ceny- 34ks soľ regeneračná pre víťazov podujatia </t>
  </si>
  <si>
    <t>50125028</t>
  </si>
  <si>
    <t>wellba s.r.o.</t>
  </si>
  <si>
    <t>1PV2500309</t>
  </si>
  <si>
    <t>1320666</t>
  </si>
  <si>
    <t>Organizovanie športového podujatia ICOH 2025 X bionic Šamorín BA - ŠA - BA  PHM - Nafta 27,080 litrov počet najazdených km 366  VW Passat BA720VF vozidlo sekretariátu SSZ</t>
  </si>
  <si>
    <t>1DF250467</t>
  </si>
  <si>
    <t>20251101</t>
  </si>
  <si>
    <t>Prenájom ozvučovacej, prezentačnej, svetelnej a ostatnej techniky vrátane inštalácie a obsluhy  a vysielanie live stream - prenos audiovizuálneho záznamu do live priestoru na internete z finálových účastí všetkých disciplín v dňoch 14.-16.11.2025</t>
  </si>
  <si>
    <t>56133961</t>
  </si>
  <si>
    <t>JEF AUDIO EU s.r.o.</t>
  </si>
  <si>
    <t>1DF250460</t>
  </si>
  <si>
    <t>25200709</t>
  </si>
  <si>
    <t>Materiálovo technické zabezpečenie - banner 25m a jeho potlač logom MCRaŠ SR, SSZ a website;  diplomy A4 tlač 420ks; drobné vecné ceny a ich potlač pre víťazov 15ks vrátane potlače, papierové tašky s potlačov loga SSZ pre ocenených víťazov podujatia vrátane TOP teamov a družstiev 130ks, DTP a grafické práce s prípravou grafík na všetky tlačoviny a ocenenia s logom MCRaŠ SR bez komerčných partnerov vrátane potlače, potlač mobiliára TULI vaky na sedenie 26ks  pre súťažiacich s logom SSZ;</t>
  </si>
  <si>
    <t>45434191</t>
  </si>
  <si>
    <t>Roman Michalík</t>
  </si>
  <si>
    <t>1PV2500363</t>
  </si>
  <si>
    <t>06999</t>
  </si>
  <si>
    <t>Prevádzkové náklady auta SSZ Ford Tourneo BL320ND v období 11.-16.11.2025 - Organizovanie športového podujatia IC OH Šamorín - pohonné hmoty-nafta 74,01 litrov najazdených 625km BA - Šamorín</t>
  </si>
  <si>
    <t>427002</t>
  </si>
  <si>
    <t>Prevádzkové náklady auta SSZ Ford Tourneo BL320ND v období 16.-18.11.2025 - Organizovanie športového podujatia IC OH Šamorín - pohonné hmoty-nafta 24,18 litrov najazdených 250km BA - Šamorín</t>
  </si>
  <si>
    <t>07370</t>
  </si>
  <si>
    <t>Prevádzkové náklady auta SSZ Volkswagen Caravella BA987SR v období 11.-17.11.2025 - Organizovanie športového podujatia IC OH Šamorín - pohonné hmoty-nafta 77,30 litrov najazdených 635km BA - Šamorín</t>
  </si>
  <si>
    <t>1314049</t>
  </si>
  <si>
    <t>Prevádzkové náklady auta SSZ Volkswagen Caravella BA987SR v období 5.-7.11.2025 - Organizovanie športového podujatia IC OH Šamorín - pohonné hmoty-nafta 33,69 litrov najazdených 325km BA - Šamorín</t>
  </si>
  <si>
    <t>1PV260025</t>
  </si>
  <si>
    <t>1319391</t>
  </si>
  <si>
    <t>Prevádzkové náklady auta SSZ Ford Tranzit BT091EJ v období 13.-17.11.2025 - Organizovanie športového podujatia IC OH Šamorín - pohonné hmoty-nafta 35,670 litrov najazdených 259km BA - Šamorín a späť</t>
  </si>
  <si>
    <t>Organizovanie šport podujatí : Majstrovstvá SR  malokalibrových zbraní strelnica Príbelce 12.-14.09.2025  - 146 športovcov, 259 štartov ,24  trénerov ,13 rozhodcov, 2 organizačný pracovníci,11 technický personál ,6 ostatní , 2 oficiálne osoby</t>
  </si>
  <si>
    <t>1PV2500203</t>
  </si>
  <si>
    <t>cestovné súkromné motorové vozidlo GA720CY najazdených 474km, ekonomicko organizačné zabezpečenie športového podujataia za SSZ</t>
  </si>
  <si>
    <t>Mgr. Eva Stanková, asistent pre reprezentáciu a ekonomický referent</t>
  </si>
  <si>
    <t>1PV2500359</t>
  </si>
  <si>
    <t>1287383</t>
  </si>
  <si>
    <t>PHM služobné motorové vozidlo SSZ              EČV:BL320ND Ford Tourneo                         obdobie: 15.9.2025                            najazdené kilomentre: 440km                            PHM  42,93 litrov- Nafta BA-Pribelce-BA , odvoz materiálu výsledkový servis TV</t>
  </si>
  <si>
    <t>1286316</t>
  </si>
  <si>
    <t xml:space="preserve">PHM služobné motorové vozidlo SSZ              EČV:BT091EJ Ford Transit                         obdobie: 14.9.2025                           najazdené kilomentre: 568km                            PHM  49,87l litrov- Nafta BA-Pribelce-BA , prevoz elektornických zariadení SIUS ASCOR </t>
  </si>
  <si>
    <t>1182280</t>
  </si>
  <si>
    <t>29.92025</t>
  </si>
  <si>
    <t xml:space="preserve">PHM služobné motorové vozidlo SSZ              EČV:BT091EJ Ford Transit                         obdobie: 29.9.2025                            najazdené kilomentre: 525km                            PHM  43,83l litrov- Nafta BA-Pribelce-BA , prevoz po ukončení elektornických zariadení SIUS ASCOR  </t>
  </si>
  <si>
    <t>1PV2500233</t>
  </si>
  <si>
    <t>1262944</t>
  </si>
  <si>
    <t xml:space="preserve">PHM služobné motorové vozidlo SSZ              EČV:VW Caravela BA987SR                     obdobie: 12.-14.9.2025, najazdené kilomentre: 500km, PHM  46,14l litrov- Nafta BA-Pribelce-BA </t>
  </si>
  <si>
    <t>1PV2500232</t>
  </si>
  <si>
    <t>PHM služobné motorové vozidlo SSZ              EČV:VW Passat BA720VF                         obdobie: 12.-14.9.2025, najazdené kilomentre: 683km, PHM  45,43l litrov- Nafta BA-Pribelce-BA, prevoz osôb zabezpečenie technického personálu 3 osoby</t>
  </si>
  <si>
    <t>1DF250355</t>
  </si>
  <si>
    <t>12/2025</t>
  </si>
  <si>
    <t xml:space="preserve">ubytovanie 3 osoby spolu 6 nocí; dorastenci 3 osoby a 2 noci;  9 športovocov 1 noc;  ubytovanie oficiálne osoby 2 a 3 noci a 2 osoba 2 noci; </t>
  </si>
  <si>
    <t>Športovostrelecký klub LIAZ Veľký Krtíš</t>
  </si>
  <si>
    <t>cestovné 3 súkromné autá, MT 260FC, VK 771CF, VK963CN spolu najazdených 548km</t>
  </si>
  <si>
    <t xml:space="preserve">dobrovoľnícka činnosť rozhodcovia a technická obsluha šport.streľby  2 osoby 72 hod. za 5 dni </t>
  </si>
  <si>
    <t>ubytovanie strelecký areál -rozhodcovia - 4 osoby spolu 2nocí; dorastenci 3 osoby a 2 noci; technická obsluha 1 osoba 2 noci spolu 13 nocí a 15eur</t>
  </si>
  <si>
    <t>24.9.2025</t>
  </si>
  <si>
    <t>Zabezpečenie stravy účastnímkom 12-14.9.2025, raňajky 36 ks, obedy 119 kusov, večera 37, rozhodcom, technický personál, dorastenci, tréneri  spolu 75osôb</t>
  </si>
  <si>
    <t>prenájom 12.09.2025 - pušková strelnica 30 stavov, pištolová strelnica 16 stavov,vzduch. hala, klubovňa čiastková refundácia z 7138eur</t>
  </si>
  <si>
    <t>prenájom 13.09.2025 - pušková strelnica 30 stavov, pištolová strelnica 16 stavov,vzduch. hala, klubovňa čiastková refundácia z 7138eur</t>
  </si>
  <si>
    <t>10.9.2025</t>
  </si>
  <si>
    <t>materiálovo technické zabezpečenie - 10ks maska SIUS ascor na 50m, terče 50/20 na 50metrov v balení po 125ks spolu 4ks balíkov</t>
  </si>
  <si>
    <t xml:space="preserve">dobrovoľnícka činnosť rozhodcov šport.streľby  13 osôb 390 hod. za 3 dni </t>
  </si>
  <si>
    <t>prenájom 14.09.2025 - pušková strelnica 30 stavov, pištolová strelnica 16 stavov,vzduch. hala, klubovňa čiastková refundácia z 7138eur</t>
  </si>
  <si>
    <t>medaile 108ks , stuhy 108 ks a štítky streľba</t>
  </si>
  <si>
    <t>nálepky SSZ na medaile 100ks</t>
  </si>
  <si>
    <t>dobrovoľnícka činnosť technická obsluha šport.streľby  11 osôb 232 hod. za 3 dni spolu</t>
  </si>
  <si>
    <t>drobné kancelárske potreby - papier ColorCopy 1 balík na diplomy, náplň čb do tlačiarne</t>
  </si>
  <si>
    <t>Majstrovstvá SR  z veľkokalibrovej pištoľ open 30+30, 18.10.2025krytá strelnica Zvolen Sekier-  12 športovcov,  13 štartov, 3 rozhodcovia, 6 organizační pracovníci, 4 pomocní, 3 ostatní</t>
  </si>
  <si>
    <t>1DF250400</t>
  </si>
  <si>
    <t>0012025</t>
  </si>
  <si>
    <t>17.3.2026</t>
  </si>
  <si>
    <t>materiálovo technické zabezpečenie - ocenenia pre víťazov podujatia6 pohárov 6 medaili vrátane príslušenstva 83,52eur; 3 medaile 4,30eur; tlačoviny na diplomy 14,88eur</t>
  </si>
  <si>
    <t>Športovo-strelecký klub Slovenského národného povstania Zvolen</t>
  </si>
  <si>
    <t xml:space="preserve">materiálovo technické zabezpečenie - ocenenia pre víťazov podujatia6 pohárov 6 medaili vrátane príslušenstva; </t>
  </si>
  <si>
    <t>občertvenie a pitný režim</t>
  </si>
  <si>
    <t>materiálovo technické zabezpečenie - drobný spotrebný materiál spony do sponkovačky, záslepky na terče na zabezpečenie športového podujatia</t>
  </si>
  <si>
    <t>odmena pre rozhodcov - dobrovoľnícvo 3 osoby 30hodín/deň čiastočná refundácia z 120eur</t>
  </si>
  <si>
    <t>Majstrovstvá SR  z veľkokalibrovej pištoľ služobná 3x20, 25.10.2025 krytá strelnica Zvolen Sekier-  33 športovcov, 3 rozhodcovia, 6 organizační pracovníci, 5 pomocní, 3 ostatní</t>
  </si>
  <si>
    <t>materiálovo technické zabezpečenie - ocenenia pre víťazov podujatia 6 pohárov 12 medaili vrátane príslušenstva 143eur; tlačoviny na diplomy 11,72eur</t>
  </si>
  <si>
    <t>občerstvenie</t>
  </si>
  <si>
    <t>materiálovo technické zabezpečenie - drobný spotrebný materiál záslepky na terče na zabezpečenie športového podujatia</t>
  </si>
  <si>
    <t xml:space="preserve">Organizovanie šport podujatí : Majstrovstvá Slovenska vzduchové zbrane, miesto: Viničné termín: 20.3.-22.3.2026, 234 športovcov, 206 štartov, 9 rozhodcov a technický personál, 2 organizačný 18 pomocný a ostatní personál, 1 oficiálna osoba, AVIZO č.1/2026/02/01/O-S-E bankovou úhradou dňa 20.2.2026, 4500,-eur </t>
  </si>
  <si>
    <t>1DF260078</t>
  </si>
  <si>
    <t>032026</t>
  </si>
  <si>
    <t>organizačný výbor a nominačná komisia k MSR zduchové zbrane 11.3.2026, 9 osôb - občerstvenie drobné</t>
  </si>
  <si>
    <t>31.3.2026</t>
  </si>
  <si>
    <t>cestovné súkromné motorové vozidlo ŠPZ PK200BE Najazdených 166km</t>
  </si>
  <si>
    <t>Adela Funková organizátor</t>
  </si>
  <si>
    <t>19.2.2026</t>
  </si>
  <si>
    <t>Materiálovo technické zabezpečenie - spotrebný materiál drogéria</t>
  </si>
  <si>
    <t>20.3.2026</t>
  </si>
  <si>
    <t>Materiálovo technické zabezpečenie - váha na prebierku zbraní podľa pravidiel medzinárodnej streleckej federáci ISSF na  zabezpečenie športového podujatia</t>
  </si>
  <si>
    <t>občertvenie pre rozhodcov, technický personál a hostia čiastočná refundácia z 220,80eur</t>
  </si>
  <si>
    <t xml:space="preserve">odmena pre technický personál - dobrovoľnícvo 3 osoby 93hodín/3 dni </t>
  </si>
  <si>
    <t>Materiálovo technické zabezpečenie - kytice pre ocenené víťazky športového podujatia 32ks</t>
  </si>
  <si>
    <t xml:space="preserve">ubytovanie  - rozhodcovia 4 osoby 2 noci </t>
  </si>
  <si>
    <t>21.3.2026</t>
  </si>
  <si>
    <t>Materiálovo technické zabezpečenie - zdravotnícky materiál pre zdravotníka do zdravotnej brašne zákonná povinnosť</t>
  </si>
  <si>
    <t>Materiálovo technické zabezpečenie - tonery 4ks do tlačiarne</t>
  </si>
  <si>
    <t>10.3.2026</t>
  </si>
  <si>
    <t>Materiálovo technické zabezpečenie -drodný kancelársky materiál euroobaly, rezačka papiera, stuhy, špendlíky na štyrtové čísla pre športovcov</t>
  </si>
  <si>
    <t>Materiálovo technické zabezpečenie -perá na diplomy 2ks, 70ks papierov na diplomy</t>
  </si>
  <si>
    <t>18.3.2026</t>
  </si>
  <si>
    <t>Materiálovo technické zabezpečenie-  kancelárske potreby pre zabezpečenie športového podujatia</t>
  </si>
  <si>
    <t>Materiálovo technické zabezpečenie-  drobný spotrebný materiál baterka 1ks, adapter a 10ks termopásky</t>
  </si>
  <si>
    <t>prenájom spoločenského domu vo Viničnom za účelom uskutočnenia športového podujatia 20.-22.3.2026, 3dni po 12 hodín (športové hala, zzasadacia miestnosť, malá kychynka, šatne</t>
  </si>
  <si>
    <t xml:space="preserve"> Organizovanie športových podujatí : 3 kolo EXTRALIGA a Liga talentovanej mládeže v streľbe z guľových  zbraní  v strelecký areál Košice 20.-22.6.2025 - 125 športovcov, 300 štartov,9 rozhodcov, 2 org. pracovníci, 10 pomocní technický  personál</t>
  </si>
  <si>
    <t>Prevádzkové náklady auta SSZ - Extraliga a Liga talentovanej mládeže Košice 3.kolo - auto SSZ FORD Transit BT091 EJ najazdených 600km, prevoz terčových zaraiadení SIUS ASCOR BA - Košice- BA</t>
  </si>
  <si>
    <t>1DF250534</t>
  </si>
  <si>
    <t xml:space="preserve">dobrovoľníci, náhrada za stratu času-rozhodcovia a technický personál 10 osôb spolu 315 hodín </t>
  </si>
  <si>
    <t xml:space="preserve">Športovostrelecký klub Podhradová </t>
  </si>
  <si>
    <t>stravné 3 dni rozhodcovia a tech.personal  a 3osoby; cestovné 1 rozhodca súkromné motorové vozidlo 2 dni ŠPZ PO568ER najazdených 140km; ubytovanie 1 rozhodca 3 noci</t>
  </si>
  <si>
    <t>rozhodcovia ubytovanie  4 osôb 3 noci</t>
  </si>
  <si>
    <t>strava obedy pre 8 rozhodcov pre personál príprava súťaze 20.6.2025</t>
  </si>
  <si>
    <t>strava obedy pre 8 rozhodcov pre personál príprava súťaze 21.6.2025</t>
  </si>
  <si>
    <t>19.6.2025</t>
  </si>
  <si>
    <t>materiálovo technické zabezpečenie - drobný spotrebný materiál pásky 4ks, frevo na opravu streliska pre zabezpečenie športového podujatia</t>
  </si>
  <si>
    <t>prenájom puškovej strelnice 3dni 20hodín, pištolovej strelnice 32hodín 2 dni, vzduchovkovej strelnice 20hodín 2 dni v cene 3000eur čiastočná refundácia</t>
  </si>
  <si>
    <r>
      <t>Organizovanie športových podujatí,</t>
    </r>
    <r>
      <rPr>
        <b/>
        <sz val="8"/>
        <rFont val="Arial"/>
        <family val="2"/>
        <charset val="238"/>
      </rPr>
      <t>Extraliga a liga talentovanej mládeže  vzduchových zbraní ,Mestská športová hala Šaľa 5.12.-7.12.2025</t>
    </r>
    <r>
      <rPr>
        <sz val="8"/>
        <rFont val="Arial"/>
        <family val="2"/>
        <charset val="238"/>
      </rPr>
      <t xml:space="preserve"> 357 športovcov,, 357 štartov, 29 trénerov, 10 rozhodcov, 18 organizačných pracovníkov a pomocný personál</t>
    </r>
  </si>
  <si>
    <t>1PV2500358</t>
  </si>
  <si>
    <t>1739278</t>
  </si>
  <si>
    <t>Prevádzkové náklady auta SSZ v období 5.-8.12.2025 - Extraliga a liga talentovanej mládeže vzduchových zbraní Šaľa - AdBlue auto SSZ Ford Tranzit BT091EJ</t>
  </si>
  <si>
    <t>1034378</t>
  </si>
  <si>
    <t>Prevádzkové náklady auta SSZ v období 5.-8.12.2025 - Extraliga a liga talentovanej mládeže vzduchových zbraní Šaľa - voda do ostrekovačov auto SSZ Ford Tranzit BT091EJ</t>
  </si>
  <si>
    <t>1034379</t>
  </si>
  <si>
    <t>Prevádzkové náklady auta SSZ v období 5.-8.12.2025 - Extraliga a liga talentovanej mládeže vzduchových zbraní Šaľa - pohonné hmoty auto SSZ Ford Tranzit BT091EJ najazdených 560km BA - Šaľa a späť</t>
  </si>
  <si>
    <t>1DF25084</t>
  </si>
  <si>
    <t>10/2025</t>
  </si>
  <si>
    <t>materiálovo technické zabezpečenie k upevnenie streleckých stavov , drobný kancelárske potreby lepidlo, páska na označovanie, toner do výpočtovej techniky k výsledkovým listinám, perá, euroobaly,  materiál jednorázový k občerstveniu a pitnému režimu pre účastníkov</t>
  </si>
  <si>
    <t>Strava pre domáci personál a 6 rozhodcov, oficálne osoby 3 dni spolu 72, stravné 4 rozhodcovia 3 dni 146,40eur</t>
  </si>
  <si>
    <t>cestovné spkromné motorocé vozidla ŠPZ MT260 FC deň, BT266AN 3 dni spolu najazdených 900km, ubytovanie rozhodca 1 noc v cene 60eur</t>
  </si>
  <si>
    <t xml:space="preserve">Smernica o rozhodovaní rozhodcovské 10 osôb /3 dni /250 hodín </t>
  </si>
  <si>
    <t>ocenenia pre víťazov 26ks pohárov vrátane príslušenstva</t>
  </si>
  <si>
    <t>Materiálovo technické zabezpečenie -dosky panely 2000x540, 10ks pre výrobu streleckých stien porebných pre športové podujatie</t>
  </si>
  <si>
    <t>Materiálovo technické zabezpečenie -drobný spotrebný materiál spony farby a materiál na maľovanie streleckých stien, a sprej, banner vrátane potlače klub a MVRaŠ SR, vlajky ponížené o 1,57eur</t>
  </si>
  <si>
    <t>1PV2500362</t>
  </si>
  <si>
    <t>Prevádzkové náklady auta SSZ v období 5.-7.12.2025 - Extraliga a liga talentovanej mládeže vzduchových zbraní Šaľa - pohonné hmoty auto SSZ Ford Tourneo BL320ND najazdených 580km BA - Šaľa a späť</t>
  </si>
  <si>
    <r>
      <t xml:space="preserve">Organizovanie športových podujatí , </t>
    </r>
    <r>
      <rPr>
        <b/>
        <sz val="8"/>
        <color theme="1"/>
        <rFont val="Arial"/>
        <family val="2"/>
        <charset val="238"/>
      </rPr>
      <t xml:space="preserve"> 2 kolo sezóna 2025/2026  Extraliga a liga talentovanej mládeže  vzduchových zbraní ,Mestská športová hala , Košice 19.-21.12.2025 </t>
    </r>
    <r>
      <rPr>
        <sz val="8"/>
        <color theme="1"/>
        <rFont val="Arial"/>
        <family val="2"/>
        <charset val="238"/>
      </rPr>
      <t>137 súťažiacich, 224 štartov, 9 rozhodcov, 2 pomocný personál, ostatní 10 pomocní technický personál, 3 oficiálne osoby</t>
    </r>
  </si>
  <si>
    <t>1DF250533</t>
  </si>
  <si>
    <t>225026</t>
  </si>
  <si>
    <t>vyplatenie náhrad za stratu času rozhodcovia a technický personál 10 osôb/2 dni/314hodín</t>
  </si>
  <si>
    <t xml:space="preserve">cestovné 2 rozhodcovia 2 súkromné motorové vozidla ŠPZ MT260FC najazdených 476km ŠPZ PO568ER najazdených 140km </t>
  </si>
  <si>
    <t>ubytovanie 5 osôb 2 noci vrátane parkovania</t>
  </si>
  <si>
    <t>občerstvenie, pitný režim, vecné ceny</t>
  </si>
  <si>
    <t>prenájom auta na prevoz materiálu pred a po ukončení podujatia  na prevoz streleckého materiálu do športovej haly a späť na strelnicu</t>
  </si>
  <si>
    <t>Pohonné hmoty  do prenajatého auta 7,03l</t>
  </si>
  <si>
    <t>strava obedy pre personál príprava športovej haly 18.a 19.12.2025</t>
  </si>
  <si>
    <t xml:space="preserve"> ocenenia pre víťazov súťaže 12 sád športových pohárov</t>
  </si>
  <si>
    <t>občerstvenie - pitný režim</t>
  </si>
  <si>
    <t>strava obedy pre 16 osôb 20.-21.12.2025</t>
  </si>
  <si>
    <t>prenájom športovej haly 33 hodín 19.-22.12.2025 (Po 4 hodn. Denne pred a po podujatí na vypratanie) čiastočná refundácia z 2145eur</t>
  </si>
  <si>
    <t>1PV2500322</t>
  </si>
  <si>
    <t>Ingrid Šindlerová, člen Vv SSZ</t>
  </si>
  <si>
    <t>2025001999</t>
  </si>
  <si>
    <t>Penzión Hradbová</t>
  </si>
  <si>
    <t>1040177</t>
  </si>
  <si>
    <t>preprava auto SSZ VW Passat BA720VF PHM -najazdených 920 km trasa BA-KE-BA</t>
  </si>
  <si>
    <t>1PV2500356</t>
  </si>
  <si>
    <t>870</t>
  </si>
  <si>
    <t>Materiálovo technické zabezpečenie - spotrebný materiál laminovacie fólie 2ks a lepidlá 2ks pre hlavného rozhodcu potrebné pre zabezpečenie športového podujatia</t>
  </si>
  <si>
    <t>Jaroslava Demáčková DEMRO</t>
  </si>
  <si>
    <t>19</t>
  </si>
  <si>
    <t>Materiálovo technické zabezpečenie - spotrebný materiál tonery do tlačiarne 1sada pre hlavného rozhodcu potrebné pre zabezpečenie športového podujatia</t>
  </si>
  <si>
    <t>MAXcomputers s.r.o.</t>
  </si>
  <si>
    <t>1PV260024</t>
  </si>
  <si>
    <t>Prevádzkové náklady auta SSZ v období 19.-22.12.2025 - Extraliga a liga talentovanej mládeže vzduchových zbraní 2.kolo Košice, prevoz terčového zariadenia SIUS ASCOR - pohonné hmoty auto SSZ Ford Tranzit BT091EJ najazdených 335km Bratislava - Košice a späť</t>
  </si>
  <si>
    <t>Prevádzkové náklady auta SSZ v období 19.-22.12.2025 - Extraliga a liga talentovanej mládeže vzduchových zbraní 2.kolo Košice, prevoz terčového zariadenia SIUS ASCOR - pohonné hmoty auto SSZ Ford Tranzit BT091EJ najazdených 520km Bratislava - Košice a späť</t>
  </si>
  <si>
    <t xml:space="preserve">Extraliga a liga talentovanej mládeže v streľbe zo vzduchových zbraní v Martine - Športová hala TENNIS SPORT  v dňoch 9.-11.1.2026- 233 športovcov, 427 štartov, 25 trénerov,10 rozhodcov, 7 organizačných pracovníkov, 3 pomocní personál, 20 ostatní </t>
  </si>
  <si>
    <t>1DF260015</t>
  </si>
  <si>
    <t xml:space="preserve"> prenájom streleckých stavou 60ks/20eur/deň čiastočná refundácia z 3600eur </t>
  </si>
  <si>
    <t>Športový strelecký klub mesta Martin</t>
  </si>
  <si>
    <t xml:space="preserve"> Dohoda o dobrovoľníctve náhrada za stratu času 3 osoby 3 dni, 7 osôb 2 dni spolu 233hodín</t>
  </si>
  <si>
    <t xml:space="preserve"> ubytovanie rozhodcia 3 osoby a 2 noci</t>
  </si>
  <si>
    <t>stravné 2 dni rozhodcovia a tech.personal  a 20osôb</t>
  </si>
  <si>
    <t xml:space="preserve"> cestovné rozhodca súkromné auto  ŠPZ: PO405GL najazdených440km</t>
  </si>
  <si>
    <t>1PV260030</t>
  </si>
  <si>
    <t>Prevádzkové náklady auta SSZ Ford Tranzit BT091EJ v období 9.-12.1.2026 - Organizovanie športového podujatia Extraliga a liga talentovanej mládeže vzduchových zbraní Martin - pohonné hmoty-nafta 56,400 litrov a AdBlue najazdených 535km BA - Martin a späť</t>
  </si>
  <si>
    <t>Extraliga a liga talentovanej mládeže v streľbe zo vzduchových zbraní v Šamoríne - x-bionix Morpho Sphere  v dňoch 21.-22.2.2026-245 športovcov, 457 štartov, 40 trénerov,11 rozhodcov, 3 organizačných pracovníkov, 16 pomocní personál</t>
  </si>
  <si>
    <t>1DF260058</t>
  </si>
  <si>
    <t>materiálovo technické zabezpečenie -6ks kobercovej pásky na ochranu palubovky v kvalifikačnej hale</t>
  </si>
  <si>
    <t xml:space="preserve"> Dohoda o dobrovoľníctve náhrada za stratu času 10 osôb 3 dni spolu 215hodín</t>
  </si>
  <si>
    <t>drobné občerstvenie  zabezpečené  organizátorom</t>
  </si>
  <si>
    <t xml:space="preserve">strava 20 osôb 3 dni a ubytovanie 10 osôb 17 nocí pre rozhodcov, technický personál a účastníkov pretekov </t>
  </si>
  <si>
    <t>ubytovanie 1 osoba 2 noci, rozhodca</t>
  </si>
  <si>
    <t>cestovné rozhodca súkromné auto  ŠPZ: MT260FC najazdených568km</t>
  </si>
  <si>
    <t>cestovné rozhodca súkromné auto 3x  ŠPZ: BL560XI najazdených210km, taxi 1x Bratislava - Šamorín</t>
  </si>
  <si>
    <t>materiálovo technické zabezpečenie - tlač banera a DTP čiastočná refundácia z 138,10eur</t>
  </si>
  <si>
    <t xml:space="preserve">Oganizovanie podujatí : Prípravný pretek Národná liga mládeže v streľbe zo vzduchových zbraní Holíč konané  13.-14.12.2025 - 83 športovcov, 194 štartov,16 trénerov, 9 rozhodcovia, organizační 3 a 4 pomocní </t>
  </si>
  <si>
    <t>1DF250522</t>
  </si>
  <si>
    <t>0007/2025</t>
  </si>
  <si>
    <t>Smernica o rozhodovaní SSZ,  9 osôb a 180hodín</t>
  </si>
  <si>
    <t>ŠSK BETA 77 HOLÍČ</t>
  </si>
  <si>
    <t xml:space="preserve">Materiálovo technické zabezpečenie - Kancelárske potreby -papier </t>
  </si>
  <si>
    <t>materiálovo technické zabezpečenie elektromateriál - 2ks reflektorov</t>
  </si>
  <si>
    <t xml:space="preserve">materiálovo technické zabezpečenie elektromateriál - materiál na renováciu strechy </t>
  </si>
  <si>
    <t>cestovné súkromné motorové vozidla ŠPZ AA744GD, SI301BT spolu najazdených 440km - prevoz elektronických terčov SETA pred a po ukonční podujatia</t>
  </si>
  <si>
    <t>Ocenenie -športové medaile 54 ks vrátane štítkov, emblémov a stuh</t>
  </si>
  <si>
    <t>1PV2500364</t>
  </si>
  <si>
    <t>7344</t>
  </si>
  <si>
    <t>Prevádzkové náklady auta SSZ v období 13.-14.12.2025 - Národná liga mládeže v streľbe zo vzduchových zbraní Holíč - pohonné hmoty auto SSZ Volkswagen Caravelle BA987SR najazdených 360km BA - Holíč a späť</t>
  </si>
  <si>
    <t>Prevádzkové náklady auta SSZ v období 13.-14.12.2025 - Národná liga mládeže v streľbe zo vzduchových zbraní Holíč - voda do ostrekovačov auto SSZ Volkswagen Caravelle BA987SR</t>
  </si>
  <si>
    <t xml:space="preserve">Oganizovanie podujatí : Prípravný pretek Národná liga mládeže v streľbe zo vzduchových zbraní Vištuk konané  24.-25.01.2026 - 90 športovcov, 150 štartov,8 trénerov, 5 rozhodcovia, 7 organizační a pomocní </t>
  </si>
  <si>
    <t>1DF260024</t>
  </si>
  <si>
    <t>2026/1</t>
  </si>
  <si>
    <t>16.2.2026</t>
  </si>
  <si>
    <t>prenájom streleckých zariadení 15ks spolu,  5eur a kus a 6hodín a 2 dni ( bezpečnostné steny s lapačmi brokov vrátane osvetlenia, ovládače, podložka pod strelcov) čiastočná refundácia z net net sumy 820eur</t>
  </si>
  <si>
    <t>Športovo-strelecký klub Vištuk</t>
  </si>
  <si>
    <t>Ocenenie -športové medaile 42 ks vrátane štítkov, emblémov a stuh, 2 sady pohárov s príslušenstvom</t>
  </si>
  <si>
    <r>
      <t>Organizovanie športových podujatí:</t>
    </r>
    <r>
      <rPr>
        <b/>
        <sz val="8"/>
        <color theme="1"/>
        <rFont val="Arial"/>
        <family val="2"/>
        <charset val="238"/>
      </rPr>
      <t xml:space="preserve"> Streľba vzduchových zbraní Základných škôl postupové súťaže Krajské kolo Prešov ZŠ Šrobárová - Sídlisko Sekčov 7.-8.2.2026</t>
    </r>
  </si>
  <si>
    <t>1PV260041</t>
  </si>
  <si>
    <t>537960</t>
  </si>
  <si>
    <t>Organizovanie športového podujatia - prevádzkové náklady služobného auta SSZ Volkswagen Passat BA720VF pohonné hmoty - Nafta 67,23 litrov najazdených 955km</t>
  </si>
  <si>
    <t>1DF250354</t>
  </si>
  <si>
    <r>
      <t>Organizovanie športových podujatí:</t>
    </r>
    <r>
      <rPr>
        <b/>
        <sz val="8"/>
        <color theme="1"/>
        <rFont val="Arial"/>
        <family val="2"/>
        <charset val="238"/>
      </rPr>
      <t xml:space="preserve"> Streľba vzduchových zbraní Základných škôl postupové súťaže Krajské kolo Trnava vzduchovková strelnica Holíč 7.3.2025</t>
    </r>
    <r>
      <rPr>
        <sz val="8"/>
        <color theme="1"/>
        <rFont val="Arial"/>
        <family val="2"/>
        <charset val="238"/>
      </rPr>
      <t xml:space="preserve">- </t>
    </r>
    <r>
      <rPr>
        <b/>
        <sz val="8"/>
        <color theme="1"/>
        <rFont val="Arial"/>
        <family val="2"/>
        <charset val="238"/>
      </rPr>
      <t>52športovcov a 52 štartov  20 pedagogický dozor a  trénerov-doprovod ,5 rozhodcovia, 3 organizační pracovníci, 2 pomocní personál a ostatní -</t>
    </r>
    <r>
      <rPr>
        <sz val="8"/>
        <color theme="1"/>
        <rFont val="Arial"/>
        <family val="2"/>
        <charset val="238"/>
      </rPr>
      <t xml:space="preserve">   materiiálovo technické zabezpečenie terč slávia 8x5,5mládež 2x3000ks v cene 132eur; ceny pre víťazov športového podujatia poháre 18ks a medaily 30ks s príslušenstvom spolu v cene 280,20eur; občerstvenie pre súťažich a rozhodcov 129eur;  dobrovoľníci náhrada za stratu času 5 osôb a 50hodín rozhodcovia 150eur čiastočná refundácia v cene 58,80eur</t>
    </r>
  </si>
  <si>
    <t xml:space="preserve">ŠSK BETA 77 HOLÍČ </t>
  </si>
  <si>
    <t>1DF250381</t>
  </si>
  <si>
    <r>
      <rPr>
        <b/>
        <sz val="8"/>
        <rFont val="Arial"/>
        <family val="2"/>
        <charset val="238"/>
      </rPr>
      <t>Streľba vzduchových zbraní Základných škôl postupové súťaže Majstrovstvá obvodu Brezno,</t>
    </r>
    <r>
      <rPr>
        <sz val="8"/>
        <rFont val="Arial"/>
        <family val="2"/>
        <charset val="238"/>
      </rPr>
      <t xml:space="preserve"> </t>
    </r>
    <r>
      <rPr>
        <b/>
        <sz val="8"/>
        <rFont val="Arial"/>
        <family val="2"/>
        <charset val="238"/>
      </rPr>
      <t>telocvičňa Základnej školy s materskou školou MPČĽ Brezno 7.2.2025</t>
    </r>
    <r>
      <rPr>
        <sz val="8"/>
        <rFont val="Arial"/>
        <family val="2"/>
        <charset val="238"/>
      </rPr>
      <t>, 62 športovcov, 62 štarotv, 23 trénerov, 5 rozhodcov, 5 pomocní personál - prenájom streleckej steny a zariadenia 25x2,5x6 =375eur, strava pre účastníkov a personál podujatia 95ks obedov v cene 256,50eur čiastočná refundácia v cene 225eur</t>
    </r>
  </si>
  <si>
    <t xml:space="preserve">Športovo strelecký klub pri Mestskom športovom klube Brezno </t>
  </si>
  <si>
    <t>Olympijský klub Turiec, o.z.</t>
  </si>
  <si>
    <t>1DF2500402</t>
  </si>
  <si>
    <t>202504</t>
  </si>
  <si>
    <r>
      <rPr>
        <b/>
        <sz val="8"/>
        <rFont val="Arial"/>
        <family val="2"/>
        <charset val="238"/>
      </rPr>
      <t>Streľba vzduchových zbraní ZŠ- Okresné kolo Príbelce, telocvičňa ZŠ Balogh nad Ipľom 20.11.2025</t>
    </r>
    <r>
      <rPr>
        <sz val="8"/>
        <rFont val="Arial"/>
        <family val="2"/>
        <charset val="238"/>
      </rPr>
      <t>- počet účastníko26, 26 štartov, 8 rozhodcovia,, 2 organizačný , 2pomocní -  diabolky prerozdelené pre 9 ZŠ v cene 55,80eur 12ks aj so spotrebou na preteku; občerstvenie pre súťažiacich v cene 24,35eur; cestovné súkromné motorové vozudla ŠPZ VK 914 CK, VK697BI spolu najazdených 124km v cene 36,70eur; drobný kancelársky materiál v cene 11,15eur; terče mládežnícke 8x5,5 slávia 1000ks v cene 22eur</t>
    </r>
  </si>
  <si>
    <t>Športovo strelecký klub Príbelce</t>
  </si>
  <si>
    <t>1DF2500403</t>
  </si>
  <si>
    <r>
      <rPr>
        <b/>
        <sz val="8"/>
        <rFont val="Arial"/>
        <family val="2"/>
        <charset val="238"/>
      </rPr>
      <t>Streľba vzduchových zbraní ZŠ- Okresné kolo Gelnica, telocvičňa ZŠ s MŠ Margecany  21.11.2025</t>
    </r>
    <r>
      <rPr>
        <sz val="8"/>
        <rFont val="Arial"/>
        <family val="2"/>
        <charset val="238"/>
      </rPr>
      <t>- počet účastníko19, 19 štartov, 2 rozhodcovia, 3organizačný, 1 pomocný -  rozhodcovské  smernica o rozhodovaní42 osoby 20 hodín Dobrovoľníctvo náhrada za stratu času 80eur, medaile 17ks vrátane príslušenstva v cene 20,90eur; papier na diplomy spolu 30ks v cene 24,30eur; občerstvenie drobné 9,30eur; drobný kancelársky papier 5,80eur</t>
    </r>
  </si>
  <si>
    <t>Športovostrelecký klub Margecany</t>
  </si>
  <si>
    <t>1DF2500408</t>
  </si>
  <si>
    <t>2025-0004</t>
  </si>
  <si>
    <r>
      <rPr>
        <b/>
        <sz val="8"/>
        <rFont val="Arial"/>
        <family val="2"/>
        <charset val="238"/>
      </rPr>
      <t>Streľba vzduchových zbraní ZŠ- Okresné kolo Rímavská Sobota,CVČ Relax Rímavská Sobota 13.11.2025</t>
    </r>
    <r>
      <rPr>
        <sz val="8"/>
        <rFont val="Arial"/>
        <family val="2"/>
        <charset val="238"/>
      </rPr>
      <t>- počet účastníko12, 12 štartov, 3 rozhodcovia, 3 trénari, 3 organizační, 1 pomocný a ostatní -  drobný spotrebný materiál batérie do streleckých ovládačov a reflektor na osvetlenie streleckých stien spolu v cene 91,55eur; terče mládežnícke slávia 8x5,5 1000ks v cene 24,15eur; občerstvenie pre súťažiacich 13,65eur; predlžovačka pre potreby osvetlenia 72eur čiastočná refundácia v sume 20,65eur</t>
    </r>
  </si>
  <si>
    <t>ŠSZ MAGNUM</t>
  </si>
  <si>
    <t>1DF250426</t>
  </si>
  <si>
    <r>
      <rPr>
        <b/>
        <sz val="8"/>
        <color theme="1"/>
        <rFont val="Arial"/>
        <family val="2"/>
        <charset val="238"/>
      </rPr>
      <t>Streľba vzduchových zbraní ZŠ- Okresné kolo BAi, BAIV,BAV,Senec,Malacky a Pezinok 27.11.2025</t>
    </r>
    <r>
      <rPr>
        <sz val="8"/>
        <color theme="1"/>
        <rFont val="Arial"/>
        <family val="2"/>
        <charset val="238"/>
      </rPr>
      <t>- počet účastníko 51, 151štartov, 4 rozhodcovia, 4 trénari - ocenenia pre víťazov okresných kôl 12 jednotlivcov a 12 družstiev poháre sada 3ks pohárov a medaile 9ks vrátane príslušenstva 350eur, občertvenie pre účastníkov súťaže 30eur, prenájom športoviska vzduchovková strelnica 6 hodín/deň 370eur</t>
    </r>
  </si>
  <si>
    <t xml:space="preserve">ŠPORTOVO STRELECKÝ KLUB SAV </t>
  </si>
  <si>
    <t>1DF250414</t>
  </si>
  <si>
    <t>22/2025</t>
  </si>
  <si>
    <r>
      <rPr>
        <b/>
        <sz val="8"/>
        <color theme="1"/>
        <rFont val="Arial"/>
        <family val="2"/>
        <charset val="238"/>
      </rPr>
      <t>Streľba vzduchových zbraní ZŠ- Okresné kolo Trebišov  27.11.2025</t>
    </r>
    <r>
      <rPr>
        <sz val="8"/>
        <color theme="1"/>
        <rFont val="Arial"/>
        <family val="2"/>
        <charset val="238"/>
      </rPr>
      <t>- počet účastníko 44, 44štartov, 1 rozhodca, 9 tréneri - ocenenia pre víťazov 30ks medailí, 18ks pohárov vrátane príslušentva</t>
    </r>
  </si>
  <si>
    <t>Centrum voľného času</t>
  </si>
  <si>
    <t>1DF250461</t>
  </si>
  <si>
    <r>
      <rPr>
        <b/>
        <sz val="8"/>
        <color theme="1"/>
        <rFont val="Arial"/>
        <family val="2"/>
        <charset val="238"/>
      </rPr>
      <t>Streľba vzduchových zbraní ZŠ- Okresné kolo Bytča 27.11.2025</t>
    </r>
    <r>
      <rPr>
        <sz val="8"/>
        <color theme="1"/>
        <rFont val="Arial"/>
        <family val="2"/>
        <charset val="238"/>
      </rPr>
      <t>- počet účastníko 42, 42štartov, 1 rozhodca, 7 trénerov - ocenenia pre víťazov 30ks medailí vátane príslušenstva 80eur, občerstvenie pre súťažiacich 70eur</t>
    </r>
  </si>
  <si>
    <t>1DF250474</t>
  </si>
  <si>
    <t>006/2025</t>
  </si>
  <si>
    <r>
      <rPr>
        <b/>
        <sz val="8"/>
        <color theme="1"/>
        <rFont val="Arial"/>
        <family val="2"/>
        <charset val="238"/>
      </rPr>
      <t>Streľba vzduchových zbraní ZŠ- Okresné kolo Brezno 11.12.2025</t>
    </r>
    <r>
      <rPr>
        <sz val="8"/>
        <color theme="1"/>
        <rFont val="Arial"/>
        <family val="2"/>
        <charset val="238"/>
      </rPr>
      <t>- počet účastníko 16, 16štartov, 5 rozhodcov, 6 trénerov, 2 organizační - občerstvenie pre rozhodcov 39eur, prenájom streleckej steny a zariadení 25x2,5x2 v cene 125eur čiastočná refundácia v sume 111eue</t>
    </r>
  </si>
  <si>
    <t>Športový strelecký klub pri MŠK Brezo</t>
  </si>
  <si>
    <t>1DF250448</t>
  </si>
  <si>
    <t>IV2025</t>
  </si>
  <si>
    <r>
      <rPr>
        <b/>
        <sz val="8"/>
        <color theme="1"/>
        <rFont val="Arial"/>
        <family val="2"/>
        <charset val="238"/>
      </rPr>
      <t>Streľba vzduchových zbraní ZŠ- Okresné kolo Brezno 20.11.2025</t>
    </r>
    <r>
      <rPr>
        <sz val="8"/>
        <color theme="1"/>
        <rFont val="Arial"/>
        <family val="2"/>
        <charset val="238"/>
      </rPr>
      <t>- počet účastníko 32, 32štartov, 5 rozhodcov, 3 tréneri,- občerstvenie pre súťažiacich a pitný režim 24,30eur, fotodokumentácia z podujatia 15,45eur, rozhodcovské 5 osôb40hodín deň v cene 60eur, ocenenia pre víťazov a účastníkov 30ks v cene 50eur, spotrebný kancelársky materiál 4,30eur spoluúčasť 4,05eur</t>
    </r>
  </si>
  <si>
    <t>Športovo-strelecký klub mládeže RV 0348 0348 Plešivec</t>
  </si>
  <si>
    <t>1DF250489</t>
  </si>
  <si>
    <r>
      <rPr>
        <b/>
        <sz val="8"/>
        <color theme="1"/>
        <rFont val="Arial"/>
        <family val="2"/>
        <charset val="238"/>
      </rPr>
      <t>Streľba vzduchových zbraní ZŠ- Okresné kolo Vranov nad Topľov a Bardejov 15.12.2025</t>
    </r>
    <r>
      <rPr>
        <sz val="8"/>
        <color theme="1"/>
        <rFont val="Arial"/>
        <family val="2"/>
        <charset val="238"/>
      </rPr>
      <t>- počet účastníko 44, 44štartov, 2 rozhodcovia, 6 trénerov - 10 medaile a 3ks pohárov vrátane príslušenstva 69,25eur; terče 8x5,5 slávia mldádeže kotúč 3000ks 3 balíky v cene 66eur;  diabolky H&amp;N excite kal.4,5mm vrátane poštovného 70eur spoluúčasť 15,25eur</t>
    </r>
  </si>
  <si>
    <t>ZŠ a MŠ Gaboltov</t>
  </si>
  <si>
    <t>1DF250499</t>
  </si>
  <si>
    <t>28/2025</t>
  </si>
  <si>
    <r>
      <rPr>
        <b/>
        <sz val="8"/>
        <color theme="1"/>
        <rFont val="Arial"/>
        <family val="2"/>
        <charset val="238"/>
      </rPr>
      <t>Streľba vzduchových zbraní ZŠ- Okresné kolo Martin 3.12.2025</t>
    </r>
    <r>
      <rPr>
        <sz val="8"/>
        <color theme="1"/>
        <rFont val="Arial"/>
        <family val="2"/>
        <charset val="238"/>
      </rPr>
      <t>- počet účastníko 25, 25štartov, 1 rozhodca, 2 organizační a 7 ostatní - občerstvenie pre účastníkov súťaže 60eur, strelivo 10 krabičiek diaboliek 68eur, dobrovoľník rozhodca 1 osoba/5hodín v sume 22eur</t>
    </r>
  </si>
  <si>
    <r>
      <rPr>
        <b/>
        <sz val="8"/>
        <color theme="1"/>
        <rFont val="Arial"/>
        <family val="2"/>
        <charset val="238"/>
      </rPr>
      <t xml:space="preserve">Streľba vzduchových zbraní ZŠ- Okresné kolo Trnava 7.11.2025  Trakovice </t>
    </r>
    <r>
      <rPr>
        <sz val="8"/>
        <color theme="1"/>
        <rFont val="Arial"/>
        <family val="2"/>
        <charset val="238"/>
      </rPr>
      <t>- počet účastníko 6, 6štartov, 2 tréneri, 2 rozhodcia, 2 organizační a 2 ostatní - Smernica o rozhodovaní,Zákon od dobrovoľníci, dohoda propozície-rozhodcovia, 2 osôby, 20 hodín 50eur; ocenenia športovocov - poháre 6ks a medaile 12ks 68,76eur; cestovné súkromné motorové vozidlo ŠPZ SI543BC najazdených 170km 1x prevoz tečového materiálu Holíč - Trakovice čiastočná refundáciaz 47,77 eur</t>
    </r>
  </si>
  <si>
    <r>
      <rPr>
        <b/>
        <sz val="8"/>
        <color theme="1"/>
        <rFont val="Arial"/>
        <family val="2"/>
        <charset val="238"/>
      </rPr>
      <t xml:space="preserve">Streľba vzduchových zbraní ZŠ- Okresné kolo Galanta 7.11.2025  Trakovice </t>
    </r>
    <r>
      <rPr>
        <sz val="8"/>
        <color theme="1"/>
        <rFont val="Arial"/>
        <family val="2"/>
        <charset val="238"/>
      </rPr>
      <t>- počet účastníko 13, 13štartov, 2 tréneri, 2 rozhodcia, 2 organizační a 2 ostatní - Smernica o rozhodovaní z. od dobrovoľníci, dohoda propozície-rozhodcovia, 2 osôby, 20 hodín 50eur; ocenenia športovocov - poháre 6ks a medaile 12ks 68,76eur; cestovné súkromné motorové vozidlo ŠPZ SI543BC najazdených 170km 1x prevoz tečového materiálu Holíč - Trakovice čiastočná refundáciaz 47,77 eur</t>
    </r>
  </si>
  <si>
    <r>
      <rPr>
        <b/>
        <sz val="8"/>
        <color theme="1"/>
        <rFont val="Arial"/>
        <family val="2"/>
        <charset val="238"/>
      </rPr>
      <t xml:space="preserve">Streľba vzduchových zbraní ZŠ- Okresné kolo Skalica 5.12.2025  Trakovice </t>
    </r>
    <r>
      <rPr>
        <sz val="8"/>
        <color theme="1"/>
        <rFont val="Arial"/>
        <family val="2"/>
        <charset val="238"/>
      </rPr>
      <t>- počet účastníko 23, 37štartov, 7 tréneri, 6 rozhodcia, 2 organizační a 1 ostatní - Smernica o rozhodovaní z. od dobrovoľníci, dohoda propozície-rozhodcovia, 4 osôby, 40 hodín 100eur; ocenenia športovocov - poháre 6ks a medaile 12ks čiastočná refundácia z 68,76eur;</t>
    </r>
  </si>
  <si>
    <t>1DF250516</t>
  </si>
  <si>
    <t>001/2025</t>
  </si>
  <si>
    <r>
      <rPr>
        <b/>
        <sz val="8"/>
        <color theme="1"/>
        <rFont val="Arial"/>
        <family val="2"/>
        <charset val="238"/>
      </rPr>
      <t xml:space="preserve">Streľba vzduchových zbraní ZŠ- Okresné kolo Ružomberok 8.12.2025 </t>
    </r>
    <r>
      <rPr>
        <sz val="8"/>
        <color theme="1"/>
        <rFont val="Arial"/>
        <family val="2"/>
        <charset val="238"/>
      </rPr>
      <t>- počet účastníko 26, 26štartov, 5 trénerov, 2 rozhodcia, 2 organizační a 2 ostatní - ocenenia športovocov - poháre 15ks a medaile 119,90eur; občerstvenie 31,60eur čiastočná refundácia v sume 30,10eur</t>
    </r>
  </si>
  <si>
    <t>1DF260016</t>
  </si>
  <si>
    <t>26/1</t>
  </si>
  <si>
    <r>
      <rPr>
        <b/>
        <sz val="8"/>
        <color theme="1"/>
        <rFont val="Arial"/>
        <family val="2"/>
        <charset val="238"/>
      </rPr>
      <t xml:space="preserve">Streľba vzduchových zbraní ZŠ- Okresné kolo Senica 14.1.2026 </t>
    </r>
    <r>
      <rPr>
        <sz val="8"/>
        <color theme="1"/>
        <rFont val="Arial"/>
        <family val="2"/>
        <charset val="238"/>
      </rPr>
      <t>- počet účastníko 28, 28štartov, 5 trénerov, 1 rozhodca, 2 organizační a 2 ostatní - diabolky HN 6ks krabičiek na zabezpečenie súťaže 50eur, občerstvenie 59,50eur; sada medailí vrátane stúh a emblémov</t>
    </r>
  </si>
  <si>
    <t>Základná škola Senica</t>
  </si>
  <si>
    <t>1DF260039</t>
  </si>
  <si>
    <t>FA202601</t>
  </si>
  <si>
    <t>17.2.2026</t>
  </si>
  <si>
    <r>
      <rPr>
        <b/>
        <sz val="8"/>
        <color theme="1"/>
        <rFont val="Arial"/>
        <family val="2"/>
        <charset val="238"/>
      </rPr>
      <t xml:space="preserve">Streľba vzduchových zbraní ZŠ- Okresné kolo Nitra 3.2.2026 </t>
    </r>
    <r>
      <rPr>
        <sz val="8"/>
        <color theme="1"/>
        <rFont val="Arial"/>
        <family val="2"/>
        <charset val="238"/>
      </rPr>
      <t>- počet účastníko 17, 17štartov, 6 trénerov, 2 rozhodcia, 2 organizační - ocenenia športovocov - poháre 3ks sád a medaile 30ks v cene 75,80eur; prenájom technického zariadenia a terčového materiálu a náklady na zabezpečenie organizácie športového podujatia v sume 100eur a čiastočná refundácia v sume 74,20eur</t>
    </r>
  </si>
  <si>
    <t>Športovo strelecký Klub Vráble, o.z.</t>
  </si>
  <si>
    <t>1DF250540</t>
  </si>
  <si>
    <t>225025</t>
  </si>
  <si>
    <t>4.3.2026</t>
  </si>
  <si>
    <r>
      <rPr>
        <b/>
        <sz val="8"/>
        <color theme="1"/>
        <rFont val="Arial"/>
        <family val="2"/>
        <charset val="238"/>
      </rPr>
      <t xml:space="preserve">Streľba vzduchových zbraní ZŠ- Okresné kolo Košice 1,2,3,4 a okolie 27.11.2025 </t>
    </r>
    <r>
      <rPr>
        <sz val="8"/>
        <color theme="1"/>
        <rFont val="Arial"/>
        <family val="2"/>
        <charset val="238"/>
      </rPr>
      <t xml:space="preserve">- 66 účastníkov, 21štartov, 6 tréneri, 2 rozhodcia, 2 organizační - vyplatenie náhrad za stratu času rozhodcom 2 osoby deň14hodín 56eur, ocenenia športovocov - medaile 66ks vrátane príslušenstva 66,96eur, prenájom priestorov CVČ 7 hodín 50eur, v cene 148,20eur; občerstvenie 66,30 eur </t>
    </r>
  </si>
  <si>
    <t xml:space="preserve">Športovo strelecký klub Podhradová </t>
  </si>
  <si>
    <t>Streľba vzduchových zbraní ZŠ- Okresné kolo Poprad, Levoča, Stará Ľubovňa a Kežmarok 11.12.2025 Spišská Teplica</t>
  </si>
  <si>
    <t>1PV2500374</t>
  </si>
  <si>
    <t>202512/00110</t>
  </si>
  <si>
    <t>Materiálovo technické zabezpečenie - ocenenia pre víťazov 36ks medailí a 36ks stúh</t>
  </si>
  <si>
    <t>Materiálovo technické zabezpečenie - ocenenia pre víťazov 24ks samolepiek na medaile</t>
  </si>
  <si>
    <t>POPRADSKÁ TLAČIAREŇ, VYDAVATEĽSTVO s.r.o.</t>
  </si>
  <si>
    <t>5404</t>
  </si>
  <si>
    <t>Materiálovo technické zabezpečenie - občerstvenie účastníkov</t>
  </si>
  <si>
    <t>1662770</t>
  </si>
  <si>
    <t>Organizovanie športového podujatia - prevádzkové náklady služobného auta SSZ Volkswagen Passat BA720VF pohonné hmoty - Nafta 49,56 litrov najazdených 724km</t>
  </si>
  <si>
    <t>1662771</t>
  </si>
  <si>
    <t>Organizovanie športového podujatia - prevádzkové náklady služobného auta SSZ Volkswagen Passat BA720VF voda do ostrekovačov</t>
  </si>
  <si>
    <t>1221697</t>
  </si>
  <si>
    <t>Organizovanie športového podujatia - prevádzkové náklady služobného auta SSZ Volkswagen Passat BA720VF pohonné hmoty - Nafta 22,18 litrov najazdených 352km</t>
  </si>
  <si>
    <t>1DF260065</t>
  </si>
  <si>
    <t>26001</t>
  </si>
  <si>
    <t>24.3.2026</t>
  </si>
  <si>
    <r>
      <rPr>
        <b/>
        <sz val="8"/>
        <rFont val="Arial"/>
        <family val="2"/>
        <charset val="238"/>
      </rPr>
      <t>Streľba vzduchových zbraní Základných škôl postupové súťaže Okresné kolo Komárno 13.2.2026- 34športovcov, 34štartov, 4 tréneri a pedagogivký dozor, 3 rozhodcovia, 2organizační pracovníci, 4 pomocní personál a ostatní</t>
    </r>
    <r>
      <rPr>
        <sz val="8"/>
        <rFont val="Arial"/>
        <family val="2"/>
        <charset val="238"/>
      </rPr>
      <t xml:space="preserve"> -  ocenenia pre víťazov 6ks pohárov a 30ks medailí vrátena príslušenstva 69,89eur čiastočná refundácia v sume 55eur; dohody o dobrovoľníctve náhrada za stratu času 5 osôb deň a 25hodín 95eur </t>
    </r>
  </si>
  <si>
    <t>Športovo strelecko-atletický klub Elán</t>
  </si>
  <si>
    <t>1DF250528</t>
  </si>
  <si>
    <t>142025</t>
  </si>
  <si>
    <r>
      <t>Organizovanie športových podujatí:</t>
    </r>
    <r>
      <rPr>
        <b/>
        <sz val="8"/>
        <color theme="1"/>
        <rFont val="Arial"/>
        <family val="2"/>
        <charset val="238"/>
      </rPr>
      <t xml:space="preserve"> Streľba zo vzduchových zbraní Slovenská liga Bratislava strelnica SAV 11.-12.10.2025</t>
    </r>
    <r>
      <rPr>
        <sz val="8"/>
        <color theme="1"/>
        <rFont val="Arial"/>
        <family val="2"/>
        <charset val="238"/>
      </rPr>
      <t>- 28 športovcov a 39 štartov  6 trénerov, 2 rozhodcovia - prenájom vzduchovkovej strelnice deň nad 4hod./2dni 500eur</t>
    </r>
  </si>
  <si>
    <t>Športovo-strelecký klub SAV Bratislava</t>
  </si>
  <si>
    <t>Zasadnutie komisie CTM SSZ 11.10.2025 Wolkrová Bratislava 8 osôb</t>
  </si>
  <si>
    <t>stravné 1 deň 8 osôb, cestovné 2 osoby vo výške železnice a 1x taxi BA hl.stanica - Wolkrová BA</t>
  </si>
  <si>
    <t>Ján Bohunické vedúci komisie CTM SSZ</t>
  </si>
  <si>
    <t>Bohdaj RAJ, s.r.o.</t>
  </si>
  <si>
    <t>Vyhodnotenie výkonov športovcov rezortného strediska Športového centra polície 26.11.2025</t>
  </si>
  <si>
    <t>I2512003</t>
  </si>
  <si>
    <t>stravné 2 dni  1 osoba, cestovné súkromné  cestovné motorové vozidlo ŠPZ KE 383HR najazdených 840km</t>
  </si>
  <si>
    <t>ubytovanie 1 noc 1 osoba</t>
  </si>
  <si>
    <t>1DF26001</t>
  </si>
  <si>
    <t>26/55</t>
  </si>
  <si>
    <t>5.1.2026</t>
  </si>
  <si>
    <t xml:space="preserve">Členský poplatok do medzinárodnej Európskej streleckej federácie 2026 </t>
  </si>
  <si>
    <t>European Shooting Confederation, Switzerland</t>
  </si>
  <si>
    <t>1DF260005</t>
  </si>
  <si>
    <t>39/2026-A</t>
  </si>
  <si>
    <t>členské SSZ F.I.T.A.S.C na rok 2026 - Univerzálny TRAP</t>
  </si>
  <si>
    <t>1DF250007</t>
  </si>
  <si>
    <t>INVOICE 07012025</t>
  </si>
  <si>
    <t>členské SSZ International Shooting Confederation na rok 2026</t>
  </si>
  <si>
    <t>1DF260023</t>
  </si>
  <si>
    <t>online prednáška 28.1.2026, 1hod., zakázané a návykové látky</t>
  </si>
  <si>
    <t>ANTIDOPINGOVÁ AGENTÚRA SLOVENSKEJ REPUBLIKY</t>
  </si>
  <si>
    <t>1DF250453</t>
  </si>
  <si>
    <t xml:space="preserve"> Vyhodnotenie športovcov  a trénerov za rok 2025  príprava, vyhotovenie foto, grafická úprava,spracovanie , tlač  dokumentácie a   dodanie albumu so 80 ks fotografií, 120ks digitálne prever'denie  Naúspešnenjších strelcov za rok 2025 </t>
  </si>
  <si>
    <t>Ing. Alena  Mésarošová-ALUMO</t>
  </si>
  <si>
    <t>1DF250452</t>
  </si>
  <si>
    <t xml:space="preserve"> Vyhodnotenie športovcov  príprava,  grafický návrh a spracovanie a dodanie plagátov 500 kusov Najúspešnejší strelci  SSZ rok 2025  -kalendár formát A-2  </t>
  </si>
  <si>
    <t>Prevádzkové náklady auta Honda CRV 2,2 BL 991 IC, PHM obdobie 5.-16.11.2025 najazdených 941km, účasť na športovom podujatí: 1.SLv VzPu+Pi Vištuk 7.11.2025, Majstrovstvá SR ŠSS Vpi 3x20 Rimavská Sobota 8.11.2025, IC OH VzPu+Pi Šamorín 14.-16.11.2025</t>
  </si>
  <si>
    <t>stravné oficiálna osoba 1 deň</t>
  </si>
  <si>
    <t>Prevádzkové náklady auta Honda CRV 2,2 BL 991 IC, PHM obdobie 21.-29.11.2025 najazdených 839km, účasť na športovom podujatí: Majstrovstvá okresu VzPu+Pi Žiar nad Hronom 21.11.2025, 4.kolo KŠSL mládež ZaPu, VzPu+Pi Hôrky 29.11.2025</t>
  </si>
  <si>
    <t>stravné oficiálna osoba 2 dni</t>
  </si>
  <si>
    <t>1PV2500357</t>
  </si>
  <si>
    <t>cestovné súkromné auto Hyundai i30 AA968XG najazdených 444km, účasť na športovom podujatí: Okresné kolo sl.ligy 3.kolo ZaPu Príbelce 6.12.2025</t>
  </si>
  <si>
    <t>cestovné súkromné auto Hyundai i30 AA968XG najazdených 182km, účasť na športovom podujatí: Národná liga mládeže Holíč 13.12.2025</t>
  </si>
  <si>
    <t>stravné oficiálna osoba 3 dni</t>
  </si>
  <si>
    <t>cestovné súkromné auto Hyundai i30 AA968XG najazdených 444km, účasť na športovom podujatí: Silvestrovská diabolka Príbelce 28.12.2025</t>
  </si>
  <si>
    <t>1PV260049</t>
  </si>
  <si>
    <t>Prevádzkové náklady auta Volkswagen Passat BA720VF, PHM obdobie 9.-19.1.2026 najazdených 915km, účasť na športovom podujatí: Extraliga+LTM VzPu+Pi Martin 9.-11.1.2026, NLML VzPu+Pi Šaľa 17.1.2026</t>
  </si>
  <si>
    <t>cestovné súkromné auto Hyundai i30 AA968XG najazdených 810km, účasť na športovom podujatí: KSL žiakov ZŠ a SŠ 1.kolo Košice 15.1.2026</t>
  </si>
  <si>
    <t>Prevádzkové náklady auta SSZ Volkswagen Passat BA720VF, diaľničná známka Slovensko, účasť na športovom podujatí: 1.SLv+MK TT VzPu+Pi Holíč 31.1.-1.2.2026, Národná liga mládeže VzPu+Pi Holíč 8.2.2026</t>
  </si>
  <si>
    <t>1PV260050</t>
  </si>
  <si>
    <t>cestovné súkromné auto Hyundai i30 AA968XG najazdených 182km, účasť na športovom podujatí: Národná liga mládeže Holíč 8.2.2026</t>
  </si>
  <si>
    <t>1PV2500306</t>
  </si>
  <si>
    <t>Pracovné stretnutie k webovej stránke SSZ a databáze Plzeň (CZE) 07.10.2025 2 osoby z BA do Plzňe PHM  56,78 litrov - Nafta BA-PLZ-BA mesto km 900  služobné auto sekretariátu SSZ VW Passat BA720VF</t>
  </si>
  <si>
    <t>dialničná známka CZE  1 deň</t>
  </si>
  <si>
    <t>Státni fond dopravní infrastruktury</t>
  </si>
  <si>
    <t>CZKPV025</t>
  </si>
  <si>
    <t>Ján Bohunický člen Vv SSZ zodpovedný za matričnú komisiu</t>
  </si>
  <si>
    <t>1PV2500307</t>
  </si>
  <si>
    <t>Pracovné stretnutie s prezidentom CSS a zástupcom IT firmy k webovej stránke SSZ a databáze SSZ  Praha (CZE) 20.11.2025 3 osoby z BA do Prahy PHM  45,40 litrov- Nafta BA-PLZ-BA mesto km 758  VW Passat BA720VF</t>
  </si>
  <si>
    <t>CZKPV026</t>
  </si>
  <si>
    <t>stravné 3 osoby 1 deň</t>
  </si>
  <si>
    <t>Ján Bohunický víceprezident SSZ</t>
  </si>
  <si>
    <t>00064581</t>
  </si>
  <si>
    <t>PROVOZNA TEL Hl.m.Praga</t>
  </si>
  <si>
    <t>I2509042</t>
  </si>
  <si>
    <t>8020510573</t>
  </si>
  <si>
    <t>poistné auta FORD TRANSIT BT091EJ  15.12.2025-14.12.2026 druh poitenia MAX - vozidlo slúži výlučne na prevoz meteriálu a techniky pre organizovanie športovej činnosti zväzu</t>
  </si>
  <si>
    <t>1PV2500319</t>
  </si>
  <si>
    <t>901</t>
  </si>
  <si>
    <t>2.12.225</t>
  </si>
  <si>
    <t>Materiálovo technické zabezpečenie - spotrebný materiál SD Ultra karta 16GB na archivácia foto súťaže Extraliga Šaľa 6.-7.12.205, 14.-16.11. 2025 IC OH Šamorín</t>
  </si>
  <si>
    <t>31362621</t>
  </si>
  <si>
    <t>L.V.P.-Slovakia, s.r.o.</t>
  </si>
  <si>
    <t>1PV2500318</t>
  </si>
  <si>
    <t>123</t>
  </si>
  <si>
    <t>Materiálovo technické zabezpečenie - spotrebný materiál premium micro SD  na archivácia foto Vyhodnotenie športovocov 9.12.2025, foto z publikácie SSZ 2021/4</t>
  </si>
  <si>
    <t>35739487</t>
  </si>
  <si>
    <t>1DF260002</t>
  </si>
  <si>
    <t>zabezpečenie bezpečnostnej služby na skladové priestory SSZ v suteréne objektu Wolkrova BA za obdobie jan-dec2026 uskladnenie technológii potrebných pre usporiadanie športových podujatí podľa pravidiel ISSF</t>
  </si>
  <si>
    <t>JABLOTRON ITY Slovakia s.r.o.</t>
  </si>
  <si>
    <t xml:space="preserve">Grand Prix HN, Mníchov, Nemecko 22-24.1.2026, nákup spotrebného streleckého materiálu , doprava autom SSZ, 2 oficiálne osoby, 1 vodič, 1 lekár  </t>
  </si>
  <si>
    <t>I2501008</t>
  </si>
  <si>
    <t xml:space="preserve">poistné 1 osoba 3 dni </t>
  </si>
  <si>
    <t>I2501009</t>
  </si>
  <si>
    <t>poistné 3 osoby 3 dni</t>
  </si>
  <si>
    <t>1PV260015</t>
  </si>
  <si>
    <t>vedúci výpravy Ján Bohunický</t>
  </si>
  <si>
    <t>NL805734958B01</t>
  </si>
  <si>
    <t>Booking.com B.V.</t>
  </si>
  <si>
    <t xml:space="preserve">prevádzkové náklady auta Ford Tourneo AB056EZ diaľničná známka 10 dní Rakúsko </t>
  </si>
  <si>
    <t>4961/009/00002</t>
  </si>
  <si>
    <t xml:space="preserve">prevádzkové náklady auta Ford Tourneo AB056EZ pohonné hmoty  najazdených 580km </t>
  </si>
  <si>
    <t>Shell Station, SAN GmbH</t>
  </si>
  <si>
    <t xml:space="preserve">prevádzkové náklady auta Ford Tourneo AB056EZ pohonné hmoty  najazdených 565km </t>
  </si>
  <si>
    <t>prevádzkové náklady auta Ford Tourneo AB056EZ diaľničná známka Slovensko</t>
  </si>
  <si>
    <t>Grand Prix Jablonec N.N., GP Liberec Česká republika 30.1.-1.2.2026, konzultácia výsledkového servisu SIUS ASCOR nové pravidlá ISSF, doprava autom SSZ, 2 oficiálne osoby</t>
  </si>
  <si>
    <t>CZKPV004</t>
  </si>
  <si>
    <t>Ján Bohunický</t>
  </si>
  <si>
    <t>1039491051</t>
  </si>
  <si>
    <t>prevádzkové náklady auta SSZ Ford Tranzit BT091EJ diaľničná známka 10 dní Česká republika</t>
  </si>
  <si>
    <t>Státní fond dopraní infrastruktury</t>
  </si>
  <si>
    <t>1PV260032</t>
  </si>
  <si>
    <t>1365832</t>
  </si>
  <si>
    <t>prevádzkové náklady auta SSZ Ford Tranzit BT091EJ pohonné hmoty najazdených 460km</t>
  </si>
  <si>
    <t>Shell Czech Republic, a.s.</t>
  </si>
  <si>
    <t>prevádzkové náklady auta SSZ Ford Tranzit BT091EJ pohonné hmoty najazdených 400km</t>
  </si>
  <si>
    <t>prevádzkové náklady auta SSZ Ford Tranzit BT091EJ voda do ostrekovačov</t>
  </si>
  <si>
    <t>poistné 2 osoby 3 dni</t>
  </si>
  <si>
    <t>Allianz - slovenská poisťovňa</t>
  </si>
  <si>
    <t>prevádzkové náklady auta SSZ Ford Tranzit BT091EJ diaľničná známka Slovensko</t>
  </si>
  <si>
    <t>Veľká cena Semily Česká republika 30.10.-2.11.2026, doprava autom SSZ, 2 oficiálne osoby</t>
  </si>
  <si>
    <t>CZKPV003</t>
  </si>
  <si>
    <t>2550062</t>
  </si>
  <si>
    <t>prevádzkové náklady auta SSZ Ford Tranzit BT091EJ pohonné hmoty najazdených 350km</t>
  </si>
  <si>
    <t>1PV260031</t>
  </si>
  <si>
    <t>1037223750</t>
  </si>
  <si>
    <t>1201483</t>
  </si>
  <si>
    <t>prevádzkové náklady auta SSZ Ford Tranzit BT091EJ pohonné hmoty najazdených 380km</t>
  </si>
  <si>
    <t>Majstrovstvá Slovenska vzduchové zbrane, miesto: Viničné 20.3.-22.3.2026</t>
  </si>
  <si>
    <t>1PV260026</t>
  </si>
  <si>
    <t>cestovné súkromné motorové vozidlo ŠPZ MT260FC najazdených 540km - obhliadka športovej haly na usporiadanie MSR vzduchové zbrane čiastočná refundácia zo sumy 219,69eur</t>
  </si>
  <si>
    <t>Ing. Jozef Valvoda predseda komisie rozhodcov</t>
  </si>
  <si>
    <t>I2602026</t>
  </si>
  <si>
    <t>13578/0074</t>
  </si>
  <si>
    <t>materiálovo technické zabezpečenie športovej činnosti za dosiahnuté športové výsledky reprezentanta v streľbe z historických zbraní č.15 v roku 2025 - lieky proti chrípke (Coldrex Maxgrip) a vitamíny (C,D,K)</t>
  </si>
  <si>
    <t>47388102</t>
  </si>
  <si>
    <t>18366</t>
  </si>
  <si>
    <t>materiálovo technické zabezpečenie športovej činnosti za dosiahnuté športové výsledky reprezentanta v streľbe z historických zbraní č.15 v roku 2025 - výživový doplnok na imunitu (Neoglucan akut) čiastočná refundácia z 12,95eur</t>
  </si>
  <si>
    <t>31393781</t>
  </si>
  <si>
    <t>I2603003</t>
  </si>
  <si>
    <t>materiálovo technické zabezpečenie športovej činnosti za dosiahnuté športové výsledky trénera reprezentácie pištoľových disciplín č.6 v roku 2025 - účasť na športovom podujatí GP ISSF Ruše Slovinsko 14.-16.1.2026, cestovné súkromné vozidlo Toyota Auris BB110DS najazdených 1338km, čiastočná refundácia zo sumy 547,11eur</t>
  </si>
  <si>
    <t>Mgr. Miroslav Marko, tréner reprezentácie pištoľových disciplín</t>
  </si>
  <si>
    <t>1DF260025</t>
  </si>
  <si>
    <t>Materiálovo technické zabezpečenie výpravy SR na Majstrovstvá Európy Jerevan ARM - vesty 12ks pre reprezentáciu a realizačný tím puškových a pištoľových disciplín</t>
  </si>
  <si>
    <t>Materiálovo technické zabezpečenie výpravy SR na Majstrovstvá Európy Jerevan ARM - zimné bundy 12ks pre reprezentáciu a realizačný tím puškových a pištoľových disciplín</t>
  </si>
  <si>
    <t>Materiálovo technické zabezpečenie talentovanej mládeže SSZ na Majstrovstvá Slovenska - vesty 3ks pre športovcov, trénerov a realizačný tím Centra talentovanej mládeže puškových a pištoľových disciplín</t>
  </si>
  <si>
    <t>Materiálovo technické zabezpečenie talentovanej mládeže SSZ na Majstrovstvá Slovenska - zimné bundy veľkosť S 12ks pre športovcov, trénerov a realizačný tím Centra talentovanej mládeže puškových a pištoľových disciplín</t>
  </si>
  <si>
    <t>Materiálovo technické zabezpečenie talentovanej mládeže SSZ na Majstrovstvá Slovenska - zimné bundy veľkosť M 12ks pre športovcov, trénerov a realizačný tím Centra talentovanej mládeže puškových a pištoľových disciplín</t>
  </si>
  <si>
    <t>Materiálovo technické zabezpečenie talentovanej mládeže SSZ na Majstrovstvá Slovenska - zimné bundy veľkosť L 8ks pre športovcov, trénerov a realizačný tím Centra talentovanej mládeže puškových a pištoľových disciplín</t>
  </si>
  <si>
    <t>1DF260036</t>
  </si>
  <si>
    <t>Materiálovo technické zabezpečenie Extralíg, Majstrovstiev SR, Majstrovstiev SR mládeže a sústredení SSZ v pištoľových disciplínach - spotrebný materiál SIUS maska na Pištoľ 100ks v balení 25balení</t>
  </si>
  <si>
    <t>DE813150340</t>
  </si>
  <si>
    <t>KRÜGER Druck+Verlag GmbH &amp; Co.KG</t>
  </si>
  <si>
    <t>2DF260002</t>
  </si>
  <si>
    <t>Materiálovo technické zabezpečenie Extralíg, Majstrovstiev SR, Majstrovstiev SR mládeže a sústredení SSZ v puškových a pištoľových disciplínach - spotrebný materiál SIUS maska na vzduchovú pušku 100ks v balení 5balení a SIUS maska na rýchlopalnú Pištoľ 100ks v balení 1balenie</t>
  </si>
  <si>
    <t>Materiálovo technické zabezpečenie súťaží SSZ v streľbe z historických zbraní - spotrebný materiál terč puška pištoľ 50/20 125ks v balení 24balení</t>
  </si>
  <si>
    <t>1DF260050</t>
  </si>
  <si>
    <t>Materiálovo technické zabezpečenie výpravy SR na Majstrovstvá Európy Jerevan ARM - mikiny 12ks pre reprezentáciu a realizačný tím puškových a pištoľových disciplín</t>
  </si>
  <si>
    <t>Materiálovo technické zabezpečenie výpravy SR na Majstrovstvá Európy Jerevan ARM - tepláky 12ks pre reprezentáciu a realizačný tím puškových a pištoľových disciplín</t>
  </si>
  <si>
    <t>Materiálovo technické zabezpečenie talentovanej mládeže SSZ na Majstrovstvá Slovenska - mikiny 12ks pre športovcov, trénerov a realizačný tím Centra talentovanej mládeže puškových a pištoľových disciplín</t>
  </si>
  <si>
    <t>Materiálovo technické zabezpečenie talentovanej mládeže SSZ na Majstrovstvá Slovenska - tepláky 12ks pre športovcov, trénerov a realizačný tím Centra talentovanej mládeže puškových a pištoľových disciplín</t>
  </si>
  <si>
    <t>1DF260042</t>
  </si>
  <si>
    <t>012/2026</t>
  </si>
  <si>
    <t>Materiálovo technické zabezpečenie - spotrebný strelecký materiál prístroj na meranie hrúbky a tuhosti 1ks na zabezpečenie tréningového a súťažného procesu talentovanej mládeže</t>
  </si>
  <si>
    <t>Materiálovo technické zabezpečenie - spotrebný strelecký materiál prístroj na meranie presahu 1ks na zabezpečenie tréningového a súťažného procesu talentovanej mládeže</t>
  </si>
  <si>
    <t>Materiálovo technické zabezpečenie - spotrebný strelecký materiál strelecké okuliare 1ks na zabezpečenie tréningového a súťažného procesu talentovanej mládeže</t>
  </si>
  <si>
    <t>1DF250532</t>
  </si>
  <si>
    <t>200252367</t>
  </si>
  <si>
    <t>materiálovo technické zabezpečenie výpravy SR na ME - zimné bundy s potlačou loga SSZ a SVK 24ks a tričká s potlačou loga SSZ a SVK 7ks</t>
  </si>
  <si>
    <t>EUROSPORTS s.r.o.</t>
  </si>
  <si>
    <t>Hrubé mzdy vyplatené osobám (zamestnancom) športových odborníkov pre športovú činnosť organizovanie športových podujatí technická príprava vrátane odvodov zamestnávateľa, počet fyzických osôb 2, September</t>
  </si>
  <si>
    <t>Osobné náklady športových odborníkov osobné číslo 67, 123</t>
  </si>
  <si>
    <t xml:space="preserve">Hrubé mzdy vyplatené osobám (zamestnancom) športových odborníkov pre športovú činnosť organizovanie športových podujatí technická príprava vrátane odvodov zamestnávateľa, počet fyzických osôb 2, Október </t>
  </si>
  <si>
    <t xml:space="preserve">Hrubé mzdy vyplatené osobám (zamestnancom) športových odborníkov pre športovú činnosť oragnizovanie športových podujatí technická príprava vrátane odvodov zamestnávateľa, počet fyzických osôb 2, November </t>
  </si>
  <si>
    <t>6.1.2026</t>
  </si>
  <si>
    <t xml:space="preserve">Hrubé mzdy vyplatené osobám (zamestnancom) športových odborníkov pre športovú činnosť oragnizovanie športových podujatí technická príprava vrátane odvodov zamestnávateľa, počet fyzických osôb 2, December </t>
  </si>
  <si>
    <r>
      <t xml:space="preserve">Osobné náklady príspevok na športovú činnosť za dosiahnuté športové výsledky reprezentácia pištoľových disciplín v roku 2025 </t>
    </r>
    <r>
      <rPr>
        <b/>
        <sz val="8"/>
        <rFont val="Arial"/>
        <family val="2"/>
        <charset val="238"/>
      </rPr>
      <t>športovec Juraj Tužinský</t>
    </r>
    <r>
      <rPr>
        <sz val="8"/>
        <rFont val="Arial"/>
        <family val="2"/>
        <charset val="238"/>
      </rPr>
      <t>, osobné číslo 92</t>
    </r>
  </si>
  <si>
    <r>
      <t xml:space="preserve">Odvody SP, ZP, DÚ z príspevku na športovú činnosť za dosiahnuté športové výsledky reprezentácia pištoľových disciplín v roku 2025 </t>
    </r>
    <r>
      <rPr>
        <b/>
        <sz val="8"/>
        <rFont val="Arial"/>
        <family val="2"/>
        <charset val="238"/>
      </rPr>
      <t>športovec Juraj Tužinský</t>
    </r>
    <r>
      <rPr>
        <sz val="8"/>
        <rFont val="Arial"/>
        <family val="2"/>
        <charset val="238"/>
      </rPr>
      <t>, osobné číslo 92</t>
    </r>
  </si>
  <si>
    <t>1PV2500304</t>
  </si>
  <si>
    <r>
      <t xml:space="preserve">účasť športovcov krajského výberu SSZ Bratislava na Majstrovstvách SR guľové  zbranePríbelce 12.-14.9.2025 - 14 športovcov, tréner, doprovod - </t>
    </r>
    <r>
      <rPr>
        <sz val="8"/>
        <rFont val="Arial"/>
        <family val="2"/>
        <charset val="238"/>
      </rPr>
      <t>štartovné 14 športovci a 16 štartov,  ubytovanie 5 osôb 1 noc, cestovné súkromné motorové vozidlo ŠPZ BL 351 KE najazdených 550km</t>
    </r>
  </si>
  <si>
    <t>Peter Buberník vedúci tréner</t>
  </si>
  <si>
    <t>1PV2500330</t>
  </si>
  <si>
    <r>
      <t xml:space="preserve">účasť športovcov krajského výberu SSZ Bratislava na  IC OH Šamorín 14.-16.11.2025 vzduchové zbrane Šamorín - 6 športovcov, 10 štartov, 3 tréneri  - </t>
    </r>
    <r>
      <rPr>
        <sz val="8"/>
        <rFont val="Arial"/>
        <family val="2"/>
        <charset val="238"/>
      </rPr>
      <t>štartovné 6 športovcov a 10 štartov,  cestovné súkromné motorové vozidlo ŠPZ BL 351 KE najazdených 192km</t>
    </r>
  </si>
  <si>
    <t>1DF250382</t>
  </si>
  <si>
    <r>
      <t xml:space="preserve">Prevádzkové náklady Krajského výboru SSZ BB -  </t>
    </r>
    <r>
      <rPr>
        <b/>
        <sz val="8"/>
        <rFont val="Arial"/>
        <family val="2"/>
        <charset val="238"/>
      </rPr>
      <t>Majtrovstva Banskobystrického kraja mládeže v streľbe zo vzduchovej pušky- ZŠa MŠ MPČĽ 35 Brezno konané 8.-9.2.2025</t>
    </r>
    <r>
      <rPr>
        <sz val="8"/>
        <rFont val="Arial"/>
        <family val="2"/>
        <charset val="238"/>
      </rPr>
      <t>-</t>
    </r>
    <r>
      <rPr>
        <b/>
        <sz val="8"/>
        <rFont val="Arial"/>
        <family val="2"/>
        <charset val="238"/>
      </rPr>
      <t xml:space="preserve"> 150 športovcov, 171 štartov, 15 trénerov, 5 rozhodcov a 5 pomocní personál -</t>
    </r>
    <r>
      <rPr>
        <sz val="8"/>
        <rFont val="Arial"/>
        <family val="2"/>
        <charset val="238"/>
      </rPr>
      <t xml:space="preserve"> nájomné telocvične veľkej a malej 2 dni spolu 20hodín, za hod. 13eur čiastočná refundácia z 260eur</t>
    </r>
  </si>
  <si>
    <t>1DF250396</t>
  </si>
  <si>
    <t xml:space="preserve">Krajská strelecká liga mládeže Žiar nad Hronom 25.-26.11.2026 športová hala vzduchové zbrane počet športovcov 55m 111 štartov, 10 trénerov, 6 rozhodcov, 4organizační pracovníci, 14 pomocní a ostatní - ceny pre víťazov súťaže 18ks pohárov </t>
  </si>
  <si>
    <t>Mestský športový klub Žiar nad Hronom spol. s r.o.</t>
  </si>
  <si>
    <t>1DF250475</t>
  </si>
  <si>
    <t>Krajská strelecká liga mládeže BB kraja II.kolo 11.12.2026 teleocvičňa MPČĽ ZŠ vzduchové zbrane, počet športovcov 65, 72 štartov, 15 trénerov, 5 rozhodcov, 2 organizační pracovníci - ceny pre víťazov súťaže 45ks medailý vrátane príslušenstva, prenájom streleckých stanovíšť s príslušenstvom 25x2,5x7=437,50eur  čiastočná refundácia v sume 383,15eur</t>
  </si>
  <si>
    <t>1DF250449</t>
  </si>
  <si>
    <t>Majstrovstva kraja BB a Krajská strelecká liga mládeže BB kraja 5.kolo 1.-2.3.2025 teleocvičňa ZŠ  Zvolenská Slatina vzduchové zbrane, počet športovcov 76, 130 štartov, 4 rozhodcovia, 5 organizační a 5 pracovníci - ceny pre víťazov súťaže 90ks medaile vrátane príslušenstva a poháre 6ks 180,48eur,  prenájom streleckých stanovíšť s príslušenstvom 20x1,5x10=300eur net net po zľave 110eur  spoluúčasť 5,48eur</t>
  </si>
  <si>
    <t>Športovo strelecký klub "STRIEBORNÍK" ZV-0097</t>
  </si>
  <si>
    <t xml:space="preserve">Krajská strelecká liga mládeže BB kraja 5.kolo 1.-2.3.2025 Zvolenská Slatina malorážne zbrane, počet športovcov 40, 55 štartov, 4 rozhodcovia, 5 organizační a 5 pracovníci -  prenájom streleckých stanovíšť s príslušenstvom 15x20=300eur net net po zľave 250eur </t>
  </si>
  <si>
    <t xml:space="preserve">Krajská strelecká liga mládeže BB kraja 2.kolo 4.11.2025 Zvolenská Slatina ZŠ vzduchové zbrane, počet športovcov 56, 64 štartov, 9 trénerov, 3 rozhodcov, 2 organizační a 2 pracovníci -  prenájom streleckých stanovíšť s príslušenstvom 3x10x20=360eur net net po zľave 300eur </t>
  </si>
  <si>
    <t>1DF250366</t>
  </si>
  <si>
    <r>
      <t xml:space="preserve">účasť športovcov krajského výberu SSZ Banská Bystrica na Krajskej streleckej ligy BB kraja strelnice Zvolenská Slatiba 6.-7.9.2025 -  6 športovci, 1tréner -  </t>
    </r>
    <r>
      <rPr>
        <sz val="8"/>
        <rFont val="Arial"/>
        <family val="2"/>
        <charset val="238"/>
      </rPr>
      <t>štartovné 8x za 6 športovcov 64eur</t>
    </r>
  </si>
  <si>
    <r>
      <t xml:space="preserve">účasť športovcov krajského výberu SSZ Banská Bystrica Liga talentovanej mládeže  25.-26.10.2025 -  6 športovci, 1tréner -  </t>
    </r>
    <r>
      <rPr>
        <sz val="8"/>
        <rFont val="Arial"/>
        <family val="2"/>
        <charset val="238"/>
      </rPr>
      <t>štartovné 11x za 6 športovcovčiastočná refundácia z 110eur</t>
    </r>
  </si>
  <si>
    <t>1DF250380</t>
  </si>
  <si>
    <r>
      <t xml:space="preserve">účasť športovcov krajského výberu SSZ Banská BystricaNárodná liga mládeže Prešovj  22.-23.2.2025 -  6 športovci, 1tréner, vodič -  </t>
    </r>
    <r>
      <rPr>
        <sz val="8"/>
        <rFont val="Arial"/>
        <family val="2"/>
        <charset val="238"/>
      </rPr>
      <t>štartovné 17x za 6 športovcov, cestovné súkromné vozidlo Peugeot Partner BR195BP najazdených 320km čiastočná refundácia z 169,80eur</t>
    </r>
  </si>
  <si>
    <t>Športovo strelecký klub pri MŠK Brezno</t>
  </si>
  <si>
    <t>účasť športovcov krajského výberu SSZ Banská Bystrica na Národnej lige mládeže vzduchové zbrane Zvolen Holíč 1.2.2025 - 7 športovcov, tréner, šofér - štartovné 7 športovcov spolu 14 štartov 70eur</t>
  </si>
  <si>
    <t>účasť športovcov krajského výberu SSZ Banská Bystrica Majstrovstva BB kraja vzduchové zbrane Brezno 8.-9.2.2025 - 9 športovcov ,tréner, šofér - štartovné 9 športovcov spolu 22 štartov 110eur, cestovné súkromné motorové vozidlo ŠPZ ZV 341 ES spolu najazdených 320km čiastočná refundácia z 194,80eur</t>
  </si>
  <si>
    <t>účasť športovcov krajského výberu SSZ Banská Bystrica Majstrovstva NR kraja vzduchové zbrane Šaľa 1.2.2025 - 1 šprtovec - štartovné 1 štartovné</t>
  </si>
  <si>
    <t>I2512120</t>
  </si>
  <si>
    <t>materiálovo technické zabezpečenie -Uniquiti UniFi U7 Pro pre potreby činnosti kraja</t>
  </si>
  <si>
    <t>Datacomp s.r.o.</t>
  </si>
  <si>
    <t>cestovné zasadnutie krajského výboru SSZ BB 6.11.2025 k tvorby smernice pre rozdielenie talentovanej mládeže a systému žiackých súťaží</t>
  </si>
  <si>
    <t>Stanislav Poljovka predseda krajského výboru SSZ BB</t>
  </si>
  <si>
    <r>
      <t xml:space="preserve">Prevádzkové náklady Krajského výbiru SSZ Nitra -  </t>
    </r>
    <r>
      <rPr>
        <b/>
        <sz val="8"/>
        <rFont val="Arial"/>
        <family val="2"/>
        <charset val="238"/>
      </rPr>
      <t>2.kolo porovnávacieho preteku  Nitrianského kraja v streľbe zo vzduchových zbraní -ZŠ Holého Šaľa Veča konané 28.10.2025</t>
    </r>
    <r>
      <rPr>
        <sz val="8"/>
        <rFont val="Arial"/>
        <family val="2"/>
        <charset val="238"/>
      </rPr>
      <t xml:space="preserve">- 68 športovcov, 75 štartov 9 trénerov, 5 rozhodcov,2 organizačný pracovníci  </t>
    </r>
  </si>
  <si>
    <t>1DF250372</t>
  </si>
  <si>
    <t>Materiálovo technické zabezpečenie - spotrebný materiál baterky 5ks</t>
  </si>
  <si>
    <t xml:space="preserve">Športovostrelecký klub Šaľa </t>
  </si>
  <si>
    <t>Smernica o rozhodovaní rozhodci dobrovoľníctvo náhrada za stratu času   4 osoby / deň 38 hodín čiastočná refundácia z 152eur</t>
  </si>
  <si>
    <r>
      <t>Prevádzkové náklady Krajského výbiru SSZ Nitra -  3</t>
    </r>
    <r>
      <rPr>
        <b/>
        <sz val="8"/>
        <rFont val="Arial"/>
        <family val="2"/>
        <charset val="238"/>
      </rPr>
      <t>.kolo krajska strelecká liga Nitrianského kraja v streľbe zo vzduchových zbraní -ZŠ a MŠ Svätý Peter konané 10.11.2025</t>
    </r>
    <r>
      <rPr>
        <sz val="8"/>
        <rFont val="Arial"/>
        <family val="2"/>
        <charset val="238"/>
      </rPr>
      <t xml:space="preserve">- 64 športovcov, 74 štartov 13 trénerov, 3 rozhodcovia,2 organizační a pomocní  pracovníci  </t>
    </r>
  </si>
  <si>
    <t>1DF250391</t>
  </si>
  <si>
    <t>ocenenia pre víťazov súťaže - medaile 33ks vrátane príslušenstva, 3 poháre vrátane príslušenstva</t>
  </si>
  <si>
    <t>Športový strelecko - atleticý klub Elán</t>
  </si>
  <si>
    <t>Smernica o rozhodovaní rozhodci dobrovoľníctvo náhrada za stratu času   5 osôb / deň/ 32,5 hodín čiastočná refundácia zo 120eur</t>
  </si>
  <si>
    <t>zapožičanie streleckých stavov deň hod a pol/40ks/, 3,25eur/ks</t>
  </si>
  <si>
    <t>Majstrovstvá okresu Nové Zámky školský šport 3.2.2026, 29 športovcov, 29 štartov, 5 trénerov, 2 rozhodcovia, 7 organizační pracovníci</t>
  </si>
  <si>
    <t>1DF260059</t>
  </si>
  <si>
    <t>26/01</t>
  </si>
  <si>
    <t>ocenenia pre víťazov súťaže - 19 pohárov vrátane príslušenstva</t>
  </si>
  <si>
    <t>Športovo-strelecký klub Palárikovo</t>
  </si>
  <si>
    <t>materiálovo technické zabezpečenie - toner do tlačiarne čiastočná refundácia z 30,50eur</t>
  </si>
  <si>
    <t>1DF250392</t>
  </si>
  <si>
    <t>účasť krajského výberu na MSR mládeže Holíč  9 športvocov, 3 tréneri - cestovné súkromné motorové vozidla 3ks KN766DG, KN872FN, BL103NY celkovo najazdených 1110km, štartové 9 športovocov a 13 štartov čiastočná refundácia z vćelkových nákladov 543,45eur</t>
  </si>
  <si>
    <t>1DF250457</t>
  </si>
  <si>
    <t>009/2025</t>
  </si>
  <si>
    <t>účasť krajského výberu na Majstrovstvá SR, 3 športovci, 1 doprovod,  Termín: 14.09.2025 Príbelce guľové zbrane - štartovné 6x, cestovné súkromné motorové vozidlo ŠPZ NR 774FL najazdených 270km</t>
  </si>
  <si>
    <t>Športovo trelecký klub Šaľa o.z.</t>
  </si>
  <si>
    <t>účasť krajského výberu na OH Šamorín 4 športovci, 1 doprovod,  Termín: 15.-16.11.2025 Šamorín vzduchové zbrane - štartovné 3x, cestovné súkromné motorové vozidlo ŠPZ SA952DF najazdených 130km,  stravné 4 osoby 2 dni 3 osoby deň čiastočná refundácia z 328,89eur</t>
  </si>
  <si>
    <r>
      <t xml:space="preserve">Prevádzkové náklady Krajského výboru SSZ Košice -  </t>
    </r>
    <r>
      <rPr>
        <b/>
        <sz val="8"/>
        <rFont val="Arial"/>
        <family val="2"/>
        <charset val="238"/>
      </rPr>
      <t>Krajská strelecká liga žiakov ZŠ a SŠ Košice v streľbe zo vzduchových zbraní - Centrum voľného času KE, 4.kolo 12.3.2025 -</t>
    </r>
    <r>
      <rPr>
        <sz val="8"/>
        <rFont val="Arial"/>
        <family val="2"/>
        <charset val="238"/>
      </rPr>
      <t xml:space="preserve"> 29 športovcov,  29štartov, 6 trénerov, 2 rozhodcovia</t>
    </r>
  </si>
  <si>
    <t>1DF250539</t>
  </si>
  <si>
    <t>225024</t>
  </si>
  <si>
    <t xml:space="preserve">Smernica o rozhodovaní rozhodci dobrovoľníctvo náhrada za stratu času  2osoby deň a 12 hodín </t>
  </si>
  <si>
    <t>prenájom priestoru CVČ 6 hodín</t>
  </si>
  <si>
    <t>občerstvenie a pitný režim</t>
  </si>
  <si>
    <r>
      <t xml:space="preserve">Prevádzkové náklady Krajského výboru SSZ Košice -  </t>
    </r>
    <r>
      <rPr>
        <b/>
        <sz val="8"/>
        <rFont val="Arial"/>
        <family val="2"/>
        <charset val="238"/>
      </rPr>
      <t xml:space="preserve">Krajská strelecká liga žiakov ZŠ a SŠ Košice v streľbe zo vzduchových zbraní - Centrum voľného času KE, 5.kolo 30.4.2025  </t>
    </r>
    <r>
      <rPr>
        <sz val="8"/>
        <rFont val="Arial"/>
        <family val="2"/>
        <charset val="238"/>
      </rPr>
      <t>- 29 športovcov,  29štartov, 6 trénerov, 2 rozhodcovia</t>
    </r>
  </si>
  <si>
    <t xml:space="preserve">Smernica o rozhodovaní rozhodci dobrovoľníctvo náhrada za stratu času  2osoby deň a 10 hodín </t>
  </si>
  <si>
    <t>prenájom priestoru CVČ 5 hodín</t>
  </si>
  <si>
    <r>
      <t xml:space="preserve">Prevádzkové náklady Krajského výboru SSZ Košice -  </t>
    </r>
    <r>
      <rPr>
        <b/>
        <sz val="8"/>
        <rFont val="Arial"/>
        <family val="2"/>
        <charset val="238"/>
      </rPr>
      <t>Krajská strelecká liga žiakov ZŠ a SŠ Košice v streľbe zo vzduchových zbraní - Centrum voľného času KE  finále 13.6.2025</t>
    </r>
    <r>
      <rPr>
        <sz val="8"/>
        <rFont val="Arial"/>
        <family val="2"/>
        <charset val="238"/>
      </rPr>
      <t>- 28 športovcov,  28štartov, 6 trénerov, 2 rozhodcovia</t>
    </r>
  </si>
  <si>
    <t>ocenenia pre víťazov súťaže - medaile 10ks vrátane stúh a emblemu</t>
  </si>
  <si>
    <r>
      <t xml:space="preserve">Prevádzkové náklady Krajského výboru SSZ Košice -  </t>
    </r>
    <r>
      <rPr>
        <b/>
        <sz val="8"/>
        <rFont val="Arial"/>
        <family val="2"/>
        <charset val="238"/>
      </rPr>
      <t>Majstrovstva kraja Košice v streľbe zo vzduchových zbraní - strelnica Podhradová Košice 25.-26.1.2025</t>
    </r>
    <r>
      <rPr>
        <sz val="8"/>
        <rFont val="Arial"/>
        <family val="2"/>
        <charset val="238"/>
      </rPr>
      <t>- 56 športovcov,  91štartov, 4 rozhodcovia, 2 organizační a 1 pomocní</t>
    </r>
  </si>
  <si>
    <t>1Df250536</t>
  </si>
  <si>
    <t>225020</t>
  </si>
  <si>
    <t xml:space="preserve">Smernica o rozhodovaní rozhodci dobrovoľníctvo náhrada za stratu času  4osoby 2 dni a 78 hodín </t>
  </si>
  <si>
    <t>strava pre rozhodcov a organizačné zabezpečenie 2 dni 6 obedov</t>
  </si>
  <si>
    <t>strava 2 osoby, cestovné 2 osoby vo výške železnice</t>
  </si>
  <si>
    <r>
      <t xml:space="preserve">Prevádzkové náklady Krajského výboru SSZ Košice -  </t>
    </r>
    <r>
      <rPr>
        <b/>
        <sz val="8"/>
        <rFont val="Arial"/>
        <family val="2"/>
        <charset val="238"/>
      </rPr>
      <t>Majstrovstva kraja Košice v streľbe z guľových zbraní - strelnica Podhradová Košice 19.-20.7.2025</t>
    </r>
    <r>
      <rPr>
        <sz val="8"/>
        <rFont val="Arial"/>
        <family val="2"/>
        <charset val="238"/>
      </rPr>
      <t>- 30 športovcov,  63štartov, 5 rozhodcov, 2 organizační a 2 pomocní</t>
    </r>
  </si>
  <si>
    <t>1DF250538</t>
  </si>
  <si>
    <t>225023</t>
  </si>
  <si>
    <t xml:space="preserve">Smernica o rozhodovaní rozhodci dobrovoľníctvo náhrada za stratu času  5osôb 2 dni a 79 hodín </t>
  </si>
  <si>
    <t>cestovné súkromné motorové vozidlo ŠPZ PO568ER najazdených 140km</t>
  </si>
  <si>
    <t>strava pre rozhodcov a organizačné zabezpečenie 2 dni, spolu 15 obedov</t>
  </si>
  <si>
    <t>1DF250537</t>
  </si>
  <si>
    <r>
      <rPr>
        <b/>
        <sz val="8"/>
        <rFont val="Arial"/>
        <family val="2"/>
        <charset val="238"/>
      </rPr>
      <t>účasť Krajského výberu SSZ Košice na MSR mládeže Holíč vzduchové zbrane 12.-13.4.2025, tréner,  športovcov</t>
    </r>
    <r>
      <rPr>
        <sz val="8"/>
        <rFont val="Arial"/>
        <family val="2"/>
        <charset val="238"/>
      </rPr>
      <t>- cestovné súkromné motorové vozidlo KE737GT najazdených 850km v cene 238,85eur; dialničná známka 10dní v cene 10,80eur; cestovné vo výške železnice 2 osoby; štartovné 7 športvocov 70eur</t>
    </r>
  </si>
  <si>
    <t>1DF250427</t>
  </si>
  <si>
    <t>2501</t>
  </si>
  <si>
    <r>
      <t>Organizovanie športových podujatí:</t>
    </r>
    <r>
      <rPr>
        <b/>
        <sz val="8"/>
        <color theme="1"/>
        <rFont val="Arial"/>
        <family val="2"/>
        <charset val="238"/>
      </rPr>
      <t xml:space="preserve"> streľbe zo vzduchových zbraní Majstrovstva Prešovského. kraja Šarišské Michaľany 29.-30.11.2025 - 64 športovcov a 104 štartov,  10 trénerov, 4 rozhodcovia, 2 rganizační -  </t>
    </r>
    <r>
      <rPr>
        <sz val="8"/>
        <color theme="1"/>
        <rFont val="Arial"/>
        <family val="2"/>
        <charset val="238"/>
      </rPr>
      <t xml:space="preserve">  tlač diplomov pre vyhodnotených športovcov 33ks 16,50eur čiastočná refundácia 16eur, ;medaile vrátane príslušenstva 30ks v cene 84eur,  rozhodcovia 2 dni 3 osoby a v cene 100eur, </t>
    </r>
  </si>
  <si>
    <t>Športovostrelecký klub Šarišké Michaľany</t>
  </si>
  <si>
    <t>1DF250428</t>
  </si>
  <si>
    <r>
      <t xml:space="preserve">účasť športovcov na súťaži Olympijske nádeje, Šamorín, 14.-16.11.2025, 1 športovec a tréner - </t>
    </r>
    <r>
      <rPr>
        <sz val="8"/>
        <rFont val="Arial"/>
        <family val="2"/>
        <charset val="238"/>
      </rPr>
      <t>štartovné 1 športovec 2 štarty, ubytovanie 2 osoby 2 noci čiastočná refundácia z 121,54eur</t>
    </r>
  </si>
  <si>
    <t>Materiálovo technické zabezpečenie  - Balančná podložka na stabilitu pre strelcov na motorický trénenig 7,99eur,  spotrebný strelecký materiál lepky na terče 45eur, bombičky na CO2 do vzduchových pištolí 16,90eur, 3ks statívov pre športovcov č.1-č.3 na zabezpečenie tréningovej činnosti mládeže 68,95eur</t>
  </si>
  <si>
    <t>1DF250444</t>
  </si>
  <si>
    <t xml:space="preserve">účasť športovcov na I.Slovenskej lige v streľbe zo vzduchových zbraní, Košice-Podhradová, 25.-26.1.2025, cestovné súkromné motorové vozidlo PO157FY najazdených 80km, štartovné 1 športovec, </t>
  </si>
  <si>
    <t>Športovostrelecký klub PO-0016</t>
  </si>
  <si>
    <t>účasť športovcov na I.Slovenskej lige Šarišské Michaľany, 8.-9.2.2025, štartovné-1 športovec 2 štarty; Extraliga+liga talentovanej mládeže, Košice-Podhradová, 24.-25.05.2025, štartovné, 1 športovec,</t>
  </si>
  <si>
    <t>Majstrovstvá SR v streľbe z guľových zbraní 12.-14.9.2025-cestovné súkromné motorové vozidlo PO597GL najazdených 530km, štartovné 1 športovec 2 štarty,stravné 2 osoby 3 dni, ubytovanie 2 osoby 2 noci spolufinancovanie v sume 0,30centov</t>
  </si>
  <si>
    <t>Organizovanie športových podujatí :  Majstrovstva mládeže Trnavského kraja  - vzduchové disciplíny, 25.-26.1.2025, vzduchovková strelnica Holíč- 52 športovcov, 148 štartov, 17 trénerov, 9 rozhodcov, 7 organizační pracovníci, 3 pomocný personál a ostatní</t>
  </si>
  <si>
    <t xml:space="preserve"> Dohoda o dobrovoľníctve náhrada za stratu času 9osôb a 2dni spolu 180hodín čiastočná refundácia z 300eur</t>
  </si>
  <si>
    <t>Ocenenie športovcov - Medaile  36ks vrátane príslušenstva stuhy a emblémy</t>
  </si>
  <si>
    <t>Organizovanie športových podujatí :  Majstrovstva  Trnavského kraja  - malorážne disciplíny, 16.-17.8.2025, strelnica Holíč - 48 športovcov, 66 štartov, 13 trénerov, 9 rozhodcov, 4 organizační pracovníci, 2 pomocný personál a ostatní</t>
  </si>
  <si>
    <t>28.5.2025</t>
  </si>
  <si>
    <t>materiálovo technické zabezpečenie - terče malorážkové na pušku 2 x 3000ks čiastočná refundácia z 300eur</t>
  </si>
  <si>
    <t>1DF250364</t>
  </si>
  <si>
    <r>
      <rPr>
        <b/>
        <sz val="8"/>
        <rFont val="Arial"/>
        <family val="2"/>
        <charset val="238"/>
      </rPr>
      <t>Prípravný pretek Národná liga mládeže Vištuk 11.-12.1.2025</t>
    </r>
    <r>
      <rPr>
        <sz val="8"/>
        <rFont val="Arial"/>
        <family val="2"/>
        <charset val="238"/>
      </rPr>
      <t xml:space="preserve"> - štartovné 13osôb sobota, 5 štartov nedeľa</t>
    </r>
  </si>
  <si>
    <t>cestovné 3 súkromné autá 11.2.2025 -  SI349CF, SI189CJ, AA744GD spolu najazdených 450km, stravné 13 osôb</t>
  </si>
  <si>
    <t>cestovné súkromné auto 12.2.2025 -  SI349CF najazdených 150km, stravné 5 osôb</t>
  </si>
  <si>
    <r>
      <rPr>
        <b/>
        <sz val="8"/>
        <rFont val="Arial"/>
        <family val="2"/>
        <charset val="238"/>
      </rPr>
      <t>Prípravný pretek Extraliga a Liga Talentovanej mládeže vzduchové zbrane Martin 18.-19.1.2025</t>
    </r>
    <r>
      <rPr>
        <sz val="8"/>
        <rFont val="Arial"/>
        <family val="2"/>
        <charset val="238"/>
      </rPr>
      <t xml:space="preserve"> - cestovné súkromné auto 18.1.2025 -  AA744GD najazdených 380km, stravné 4 osoby</t>
    </r>
  </si>
  <si>
    <r>
      <rPr>
        <b/>
        <sz val="8"/>
        <rFont val="Arial"/>
        <family val="2"/>
        <charset val="238"/>
      </rPr>
      <t>Prípravný pretek Extraliga a Liga Talentovanej mládeže vzduchové zbrane Bratislava 18.-19.1.2025</t>
    </r>
    <r>
      <rPr>
        <sz val="8"/>
        <rFont val="Arial"/>
        <family val="2"/>
        <charset val="238"/>
      </rPr>
      <t xml:space="preserve"> - štartovné spolu 8 štartov 75eur, cestovné súkromné auta -  AA744GD  najazdených 170km, 3BB42 56 najazdených 340km 2 dni  v cene 135,15eur; najazdenýchô; stravné 3 osoby 2 dni a 4 osoby 1 deň v cene 95eur</t>
    </r>
  </si>
  <si>
    <r>
      <rPr>
        <b/>
        <sz val="8"/>
        <rFont val="Arial"/>
        <family val="2"/>
        <charset val="238"/>
      </rPr>
      <t>Prípravný pretek mládež vzduchové zbrane Bratislava SAV 22.-23.2.2025</t>
    </r>
    <r>
      <rPr>
        <sz val="8"/>
        <rFont val="Arial"/>
        <family val="2"/>
        <charset val="238"/>
      </rPr>
      <t xml:space="preserve"> - štartovné spolu 14 štartov 80eur, cestovné 3 súkromné auta AA744GD,SI 301BT, SI 543BC spolu najazdených 510km v cene 135,15eur;  stravné 4 osoby 2 dni a 5 osob 1 deň v cene 116,20eur</t>
    </r>
  </si>
  <si>
    <r>
      <rPr>
        <b/>
        <sz val="8"/>
        <rFont val="Arial"/>
        <family val="2"/>
        <charset val="238"/>
      </rPr>
      <t>Prípravný pretek mládež vzduchové zbrane Majstrovstva kraja Nitra v Šali 8.-9.3.2025</t>
    </r>
    <r>
      <rPr>
        <sz val="8"/>
        <rFont val="Arial"/>
        <family val="2"/>
        <charset val="238"/>
      </rPr>
      <t xml:space="preserve"> - štartovné spolu 16 štartov 210eur, stravné 19 osôb v cene 157,70eur; stravné nedeľa 20osôb v cene 166eur;  cestovné 4 súkromné auta AA744GD, SI 543BC, SI  301BT, AA109FK spolu najazdených 920km v cene 258,52eur, spolu 792,22 z toho čiastočná refundácia</t>
    </r>
  </si>
  <si>
    <t>1DF250446</t>
  </si>
  <si>
    <t>22.11.2025</t>
  </si>
  <si>
    <t>Materiálovo technické zabezpečenie krajského výberu talentovanje mládeže - spotrebný materiál strelecké topánky 1 pár Simetra pre športovca č. 1</t>
  </si>
  <si>
    <t>1DF250454</t>
  </si>
  <si>
    <t>Materiálovo technické zabezpečenie:                                                       terče - 1000 ks na zabezpečenie tréningovaej a športovej činnosti krajskej mládeže</t>
  </si>
  <si>
    <t>Športovo-strelecký klub Trakovice</t>
  </si>
  <si>
    <r>
      <t xml:space="preserve">Vyúčtovanie náležitostí účastníkov športového podujatia </t>
    </r>
    <r>
      <rPr>
        <b/>
        <sz val="8"/>
        <rFont val="Arial"/>
        <family val="2"/>
        <charset val="238"/>
      </rPr>
      <t>Stravné</t>
    </r>
    <r>
      <rPr>
        <sz val="8"/>
        <rFont val="Arial"/>
        <family val="2"/>
        <charset val="238"/>
      </rPr>
      <t xml:space="preserve"> 2. kolo Krajská Školská Strelecká Liga TT - Holíč 5.12.2025 - 3 športovci + 1 vodič</t>
    </r>
  </si>
  <si>
    <t>Materiálovo technické zabezpečenie:-diabolky JBS Match S100 (krabička - 500ks)  - na zabezpečenie tréningovaej a športovej činnosti krajskej mládeže čiastočná refundácai z 40,65eur</t>
  </si>
  <si>
    <t>007/2025</t>
  </si>
  <si>
    <r>
      <t xml:space="preserve">Prevádzkové náklady Krajského výbiru SSZ Trenčín -  </t>
    </r>
    <r>
      <rPr>
        <b/>
        <sz val="8"/>
        <rFont val="Arial"/>
        <family val="2"/>
        <charset val="238"/>
      </rPr>
      <t>Majstrovstvá Trenčianského kraja v streľbe z guľových zbraní - strelnica Domaniža konané 23.8.2025</t>
    </r>
    <r>
      <rPr>
        <sz val="8"/>
        <rFont val="Arial"/>
        <family val="2"/>
        <charset val="238"/>
      </rPr>
      <t>- 28 športovcov, 36 štartov, 13 trénerov, 7 rozhodcov,4 organizačný pracovnícim  11 pomocní a ostatní personál</t>
    </r>
  </si>
  <si>
    <t>1DF250503</t>
  </si>
  <si>
    <t>Smernica o rozhodovaní rozhodci dobrovoľníctvo náhrada za stratu času  11osôb / deň a 88 hodín čiastočná refundácia z 269,20eur</t>
  </si>
  <si>
    <t>Športový strelecká klub Domaníža, o.z.</t>
  </si>
  <si>
    <t>1DF260073</t>
  </si>
  <si>
    <r>
      <t xml:space="preserve">Prevádzkové náklady Krajského výbiru SSZ Trenčín -  </t>
    </r>
    <r>
      <rPr>
        <b/>
        <sz val="8"/>
        <rFont val="Arial"/>
        <family val="2"/>
        <charset val="238"/>
      </rPr>
      <t>Krajská strelecká liga v streľbe zo vzduchových zbraní - strelnica Domaníža 26.3.2026</t>
    </r>
    <r>
      <rPr>
        <sz val="8"/>
        <rFont val="Arial"/>
        <family val="2"/>
        <charset val="238"/>
      </rPr>
      <t>- 22 športovcov,  22štartov, 5 trénerov, 5 rozhodcov,3 organizačný pracovníci  a 3 pomocný personál a ostatní - Smernica o rozhodovaní rozhodci dobrovoľníctvo náhrada za stratu času  5osôb / deň a 30 hodín /deň 150eur čiastočná refundácia v sume 146,75eur; stravné 5 osôb deň 46,50eur; ocenenia pre víťazov 35ks medailí 26,75eur; prenájom strelnice vrátane obsluhy 6hodín 70eur; - čiastočná refundácia zo sumy 290eur</t>
    </r>
  </si>
  <si>
    <t>1DF250502</t>
  </si>
  <si>
    <t>materiálovo technické zabezpečenie - cvičebné pomôcky pre kondíčnu prípravu klubovej mládeže</t>
  </si>
  <si>
    <t>1DF250494</t>
  </si>
  <si>
    <t>služby - oprava streleckých kabátov pre mládež v klube a prevádzkové náklady na zabezpečenie streleckej prípravy na strelnici Domaníža v 2025</t>
  </si>
  <si>
    <t>1DF260535</t>
  </si>
  <si>
    <t>2025VFA001</t>
  </si>
  <si>
    <t>účasť šoortovcov krajského výberu SSZ na súťažiach - Národná liga mládeže Holíč  vzduchové zbrane 31.1.-2.2.2025 - 5 športovocov po 2 štarty; mládežnicka srelecká liga Vištuk 11.1.2025 vzduchové zbrane - štartovné 1 športovec</t>
  </si>
  <si>
    <t>Športovo strelecký klub - strelecká akadémia PaedDr. Štefana Bumbála</t>
  </si>
  <si>
    <t>1DF250422</t>
  </si>
  <si>
    <t>003/2025</t>
  </si>
  <si>
    <r>
      <t xml:space="preserve">prevádzkové náklady Krajského výboru SSZ Žilina - </t>
    </r>
    <r>
      <rPr>
        <b/>
        <sz val="8"/>
        <rFont val="Arial"/>
        <family val="2"/>
        <charset val="238"/>
      </rPr>
      <t xml:space="preserve">Krajská liga mládeže v streľbe zo vzduchových zbraní 18.10.2025 - 50 účastníkov, 69 štartov, 6 trénerov, 4 rozhodcovai, 2 organizačný a 2 pomocní </t>
    </r>
    <r>
      <rPr>
        <sz val="8"/>
        <rFont val="Arial"/>
        <family val="2"/>
        <charset val="238"/>
      </rPr>
      <t>- stravné 4 osoby, cestovné 3 súkromné motorové vozidla ZA 373 JZ, ZA 857CK, AA734HX spolu najazdených 60km, náležitovsto rozhodcov zmluva o dobrovošníctve 4 osoby deň 36hodín</t>
    </r>
  </si>
  <si>
    <t>Športovo strelecký klub Hôrky</t>
  </si>
  <si>
    <r>
      <t xml:space="preserve">prevádzkové náklady Krajského výboru SSZ Žilina - </t>
    </r>
    <r>
      <rPr>
        <b/>
        <sz val="8"/>
        <rFont val="Arial"/>
        <family val="2"/>
        <charset val="238"/>
      </rPr>
      <t xml:space="preserve">Krajská liga mládeže v streľbe zo vzduchových zbraní 9.11.2025 - 56 účastníkov, 69 štartov, 6 trénerov, 4 rozhodcovai, 2 organizačný a 2 pomocní </t>
    </r>
    <r>
      <rPr>
        <sz val="8"/>
        <rFont val="Arial"/>
        <family val="2"/>
        <charset val="238"/>
      </rPr>
      <t>- stravné 4 osoby, cestovné 3 súkromné motorové vozidla ZA 373 JZ, ZA 857CK, AA734HX spolu najazdených 60km, náležitovsto rozhodcov zmluva o dobrovošníctve 4 osoby deň 36hodín</t>
    </r>
  </si>
  <si>
    <r>
      <t xml:space="preserve">prevádzkové náklady Krajského výboru SSZ Žilina - </t>
    </r>
    <r>
      <rPr>
        <b/>
        <sz val="8"/>
        <rFont val="Arial"/>
        <family val="2"/>
        <charset val="238"/>
      </rPr>
      <t xml:space="preserve">Krajská liga mládeže v streľbe zo vzduchových zbraní 15.11.2025 - 47 účastníkov, 70 štartov, 6 trénerov, 4 rozhodcovai, 2 organizačný a 2 pomocní </t>
    </r>
    <r>
      <rPr>
        <sz val="8"/>
        <rFont val="Arial"/>
        <family val="2"/>
        <charset val="238"/>
      </rPr>
      <t>- stravné 4 osoby, cestovné 3 súkromné motorové vozidla ZA 373 JZ, ZA 857CK, AA734HX spolu najazdených 60km, náležitovsto rozhodcov zmluva o dobrovošníctve 4 osoby deň 36hodín</t>
    </r>
  </si>
  <si>
    <r>
      <t xml:space="preserve">prevádzkové náklady Krajského výboru SSZ Žilina - </t>
    </r>
    <r>
      <rPr>
        <b/>
        <sz val="8"/>
        <rFont val="Arial"/>
        <family val="2"/>
        <charset val="238"/>
      </rPr>
      <t xml:space="preserve">Krajská liga mládeže v streľbe zo vzduchových zbraní 29.11.2025 - 53 účastníkov, 80 štartov, 6 trénerov, 4 rozhodcovai, 2 organizačný a 2 pomocní </t>
    </r>
    <r>
      <rPr>
        <sz val="8"/>
        <rFont val="Arial"/>
        <family val="2"/>
        <charset val="238"/>
      </rPr>
      <t>- stravné 4 osoby, cestovné 3 súkromné motorové vozidla ZA 373 JZ, ZA 857CK, AA734HX spolu najazdených 60km, náležitovsto rozhodcov zmluva o dobrovošníctve 4 osoby deň 36hodín, ceny pre víťazov krajskej streleckej ligy 36ks vrátane príslušenstva čiastočná refundácia medailý z 65,30eur v sume 64,16eur</t>
    </r>
  </si>
  <si>
    <t>1DF250393</t>
  </si>
  <si>
    <t>VFA 01 2025</t>
  </si>
  <si>
    <t>1.slovenská liga v streľbe zo vzduchových zbraní Šaľa 18.10.2025, štartovné 2 športovci</t>
  </si>
  <si>
    <t>Krajská liga mládeže v streľbe zo vzduchových zbraní Hôrky pri Žiline 18.10.2025, štartovné 2 športovci</t>
  </si>
  <si>
    <t>Liga talentovanje mládeže vzduchové zbrane Žiar nad Hronom 25.10.2025 - štartovné 2 športovci a cestovné súkromné motorové vozidlo NR 346900 najazdených 206km</t>
  </si>
  <si>
    <t>1DF250399</t>
  </si>
  <si>
    <t>IC OH Šamorín 29.ročník vzduchové zbrane - štartovné krajského výbetu talentovanej mládeže Dovaolovo - ZA, 4 športovci  8 štartov čiastočná refundácia z 240eur</t>
  </si>
  <si>
    <t>1DF250451</t>
  </si>
  <si>
    <t>materiálovo technické zabezpečenie - akumulátorové batérie 4ks čiastočná refundácia zo sumy 80eur</t>
  </si>
  <si>
    <t>Športovo strelecký klub Martin</t>
  </si>
  <si>
    <t>1DF250523</t>
  </si>
  <si>
    <t>FO0225</t>
  </si>
  <si>
    <t>účasť talentovanej mládeže na MSR mládeže Holíč 13.4.2025 - 6 špotovcov, tréner - cestovné súkromné vozidlo ŠPZ ZA393EN najazdených 336km</t>
  </si>
  <si>
    <t>štartovné 1 športovec a 2 tréningové položky - doúčtovanie do celkovej nárokovateľnej sumy 86,32eur</t>
  </si>
  <si>
    <t>Materialno technické zabezpečenie spotreba  11krabičiek žlté diabolky JSB, 1ks irisová clona, monokulár 1ks - doúčtovanie do celkovej nárokovateľnej sumy 200,-eur</t>
  </si>
  <si>
    <t>Výkon práce vedúceho trénera súvisiaca so zabezpečením a realizáciou športovej prípravy reprezentácie SR športovej streľby  Zmluva 15/2025, obdobie Apríl až Jún - doúčtovanie do celkovej nárokovateľnej sumy 2000,-eur</t>
  </si>
  <si>
    <t>Prevádzkové náklady sekretariátu povinné zmluvné poistenie auta Honda CRV 2,2 BL 991 IC obdobie od 01.07.-30.09.2025 - doúčtovanie do celkovej nárokovateľnej sumy 62,01eur</t>
  </si>
  <si>
    <t>Materiálovo technické zabezpečenie krajského výberu talentovanje mládeže - spotrebný materiál - terče slávia 8x5x5 9000ks; terč malokalibrový 9000ks na zabezpečenie tréningovej činnosti - doúčtovanie do celkovej nárokovateľnej sumy 550,-eur</t>
  </si>
  <si>
    <t>1PV2500177</t>
  </si>
  <si>
    <t>ubytovanie oficiálna osoba/noc</t>
  </si>
  <si>
    <t>1169264</t>
  </si>
  <si>
    <t>29.8.2025</t>
  </si>
  <si>
    <t>PHM Bratislava - príbelce a späť súkromné motorové vozidlo AA631ST najazdených 546km</t>
  </si>
  <si>
    <t>stravné 1 osoba 2 dni čiastočná refundácia z 23,43eur</t>
  </si>
  <si>
    <t xml:space="preserve">Ingrid Šindlerová, Ing. </t>
  </si>
  <si>
    <t>1.Slovenská liga  strelnica Košice 5.1.2025  cestovné súkromné auto najazdených 208 km, stravné 1 osoba</t>
  </si>
  <si>
    <t>Národná liga mládeže Zvolen 11.1.2025, cestovné súkromné auto najazdených 272 km, stravné 1 osoba</t>
  </si>
  <si>
    <t>1. Slovenská liga Košice,25.1.2025 cestovné súkromné auto najazdených 208 km, stravné 1 osoba</t>
  </si>
  <si>
    <t>1. Slovenská liga Košice 26.1.2025, cestovné súkromné auto najazdených 208 km, stravné 1 osoba</t>
  </si>
  <si>
    <t>Národná liga mládeže Prešov 22.2.2025 cestovné súkromné auto Najazdených 260 km, stravné 1 osoba</t>
  </si>
  <si>
    <t>Národná liga mládeže Prešov 23.2.2025 cestovné súkromné auto Najazdených 260 km, stravné 1 osoba</t>
  </si>
  <si>
    <t>Národná liga mládeže Gelnica 1.3.2025, cestovné súkromé auto najazdených 236 km, stravné 1 osoba</t>
  </si>
  <si>
    <t>Národná liga mládeže Gelnica 2.3.2025, cestovné súkromé auto najazdených 236 km, stravné 1 osoba</t>
  </si>
  <si>
    <t>Majstrovstvá SR Košice vzduchové zbrane 23.3.2025, cestovné súkromné auto Najazdených 208 km, stravné 1 osoba</t>
  </si>
  <si>
    <t>Majstrovstvá KE kraja vzduchové zbrane Gelnica 29.3.2025 cestovné súkromné auto najazdených 236 km, stravné 1 osoba</t>
  </si>
  <si>
    <t>diaľničná známka Maďarsko (BL427KM) 10 dní</t>
  </si>
  <si>
    <t>diaľničný poplatok Srbsko (BL427KM) 2dni</t>
  </si>
  <si>
    <t>diaľničný poplatok Srbsko (BL427KM)</t>
  </si>
  <si>
    <t>ubytovanie 3 osoby 4 noci, 7 osôb 7 nocí zúčtované zúčtovacou FA 1DF260053A</t>
  </si>
  <si>
    <t>štartovné 1 športovec zúčtované vyúčtovacou faktúrou č. 1DF250465</t>
  </si>
  <si>
    <t>štartovné 1 športovec a účastnícky poplatok tréner zúčtované vyúčtovacou faktúrou č. 1DF250465</t>
  </si>
  <si>
    <t>štartovné 2 osoby 2 štarty, zúčtované zúčtovacou FA 1DF260048 prefinancované z European Shooting Confederation, Žiadosť o preplatenie časti nákladov zo dňa 18.3.2026</t>
  </si>
  <si>
    <t>I2506025</t>
  </si>
  <si>
    <t>8001170427</t>
  </si>
  <si>
    <t>Prevádzkové náklady sekretariátu havarijné poistné auta Honda CRV 2,2 BL 991 IC obdobie od 01.07.-30.09.2025 - doúčtovanie do celkovej nárokovateľnej sumy 231,25eur</t>
  </si>
  <si>
    <r>
      <t>Volebný zjazd Slovenského Streleckého Zväzu, Bratislava, 27.6. - 28.6.2025</t>
    </r>
    <r>
      <rPr>
        <sz val="8"/>
        <rFont val="Arial"/>
        <family val="2"/>
        <charset val="238"/>
      </rPr>
      <t xml:space="preserve"> - prenájom priestorov, ubytovanie a parkovné na volebný zjazd SSZ 28.6.2025 zúčtované zúčtovacou faktúrou 1DF250048</t>
    </r>
  </si>
  <si>
    <t>I2602018</t>
  </si>
  <si>
    <t>cestovné súkromné auto Mercedes V220 PO639HC najazdených 840km</t>
  </si>
  <si>
    <t>1PV260065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</si>
</sst>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164" formatCode="dd/mm/yy;@"/>
    <numFmt numFmtId="165" formatCode="dd/mm/yyyy;@"/>
    <numFmt numFmtId="166" formatCode="#,##0.00\ _€"/>
    <numFmt numFmtId="167" formatCode="[$-41B]General"/>
    <numFmt numFmtId="168" formatCode="[$-41B]0"/>
    <numFmt numFmtId="169" formatCode="[$-41B]d&quot;.&quot;m&quot;.&quot;yyyy"/>
    <numFmt numFmtId="170" formatCode="d&quot;.&quot;m&quot;.&quot;yyyy"/>
    <numFmt numFmtId="171" formatCode="[$-41B]0.00"/>
  </numFmts>
  <fonts count="102" x14ac:knownFonts="1">
    <font>
      <sz val="10"/>
      <color theme="1"/>
      <name val="Arial"/>
      <family val="2"/>
      <charset val="238"/>
    </font>
    <font>
      <sz val="11"/>
      <color theme="1"/>
      <name val="Calibri"/>
      <family val="2"/>
      <charset val="238"/>
      <scheme val="minor"/>
    </font>
    <font>
      <sz val="11"/>
      <color theme="1"/>
      <name val="Calibri"/>
      <family val="2"/>
      <charset val="238"/>
      <scheme val="minor"/>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b/>
      <sz val="8"/>
      <color indexed="56"/>
      <name val="Arial"/>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b/>
      <sz val="8"/>
      <color theme="3"/>
      <name val="Arial"/>
      <family val="2"/>
      <charset val="238"/>
    </font>
    <font>
      <b/>
      <sz val="10"/>
      <color rgb="FFC00000"/>
      <name val="Arial"/>
      <family val="2"/>
      <charset val="238"/>
    </font>
    <font>
      <sz val="8"/>
      <color rgb="FF000000"/>
      <name val="Arial"/>
      <family val="2"/>
      <charset val="238"/>
    </font>
    <font>
      <sz val="10"/>
      <name val="Times New Roman"/>
      <family val="1"/>
      <charset val="238"/>
    </font>
    <font>
      <b/>
      <sz val="9"/>
      <name val="Times New Roman"/>
      <family val="1"/>
    </font>
    <font>
      <sz val="8"/>
      <name val="Arial"/>
      <family val="2"/>
    </font>
    <font>
      <sz val="9"/>
      <name val="Times New Roman"/>
      <family val="1"/>
      <charset val="238"/>
    </font>
    <font>
      <sz val="8"/>
      <color rgb="FF1A1A1A"/>
      <name val="Arial"/>
      <family val="2"/>
      <charset val="238"/>
    </font>
    <font>
      <sz val="8"/>
      <color theme="1"/>
      <name val="Arial"/>
      <family val="2"/>
    </font>
    <font>
      <sz val="9"/>
      <color theme="1"/>
      <name val="Times New Roman"/>
      <family val="1"/>
    </font>
    <font>
      <sz val="10"/>
      <name val="Times New Roman"/>
      <family val="1"/>
    </font>
    <font>
      <b/>
      <sz val="8"/>
      <color theme="1"/>
      <name val="Arial"/>
      <family val="2"/>
    </font>
    <font>
      <sz val="8"/>
      <color indexed="8"/>
      <name val="Arial"/>
      <family val="2"/>
    </font>
    <font>
      <sz val="11"/>
      <color indexed="8"/>
      <name val="Calibri"/>
      <family val="2"/>
      <charset val="238"/>
    </font>
    <font>
      <sz val="9"/>
      <color theme="1"/>
      <name val="Times New Roman"/>
      <family val="1"/>
      <charset val="238"/>
    </font>
    <font>
      <sz val="8"/>
      <color rgb="FF0A0A0A"/>
      <name val="Arial"/>
      <family val="2"/>
      <charset val="238"/>
    </font>
    <font>
      <b/>
      <sz val="8"/>
      <color rgb="FF00B0F0"/>
      <name val="Arial"/>
      <family val="2"/>
      <charset val="238"/>
    </font>
    <font>
      <sz val="8"/>
      <color rgb="FF00B0F0"/>
      <name val="Arial"/>
      <family val="2"/>
      <charset val="238"/>
    </font>
    <font>
      <sz val="10"/>
      <color rgb="FF000000"/>
      <name val="Times New Roman"/>
      <family val="1"/>
      <charset val="238"/>
    </font>
    <font>
      <b/>
      <sz val="8"/>
      <color indexed="8"/>
      <name val="Arial"/>
      <family val="2"/>
    </font>
    <font>
      <sz val="8"/>
      <color rgb="FF000000"/>
      <name val="Arial"/>
      <family val="2"/>
    </font>
  </fonts>
  <fills count="2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
      <patternFill patternType="solid">
        <fgColor indexed="9"/>
        <bgColor auto="1"/>
      </patternFill>
    </fill>
    <fill>
      <patternFill patternType="solid">
        <fgColor rgb="FFFF0066"/>
        <bgColor indexed="64"/>
      </patternFill>
    </fill>
    <fill>
      <patternFill patternType="solid">
        <fgColor theme="5" tint="0.59999389629810485"/>
        <bgColor indexed="64"/>
      </patternFill>
    </fill>
    <fill>
      <patternFill patternType="solid">
        <fgColor indexed="9"/>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right style="thin">
        <color indexed="8"/>
      </right>
      <top style="thin">
        <color indexed="8"/>
      </top>
      <bottom/>
      <diagonal/>
    </border>
    <border>
      <left style="thin">
        <color indexed="8"/>
      </left>
      <right style="thin">
        <color indexed="8"/>
      </right>
      <top/>
      <bottom/>
      <diagonal/>
    </border>
    <border>
      <left style="thin">
        <color indexed="64"/>
      </left>
      <right style="thin">
        <color indexed="8"/>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style="thin">
        <color rgb="FF000000"/>
      </top>
      <bottom style="thin">
        <color indexed="64"/>
      </bottom>
      <diagonal/>
    </border>
    <border>
      <left/>
      <right style="thin">
        <color indexed="8"/>
      </right>
      <top/>
      <bottom style="thin">
        <color indexed="8"/>
      </bottom>
      <diagonal/>
    </border>
    <border>
      <left style="thin">
        <color indexed="8"/>
      </left>
      <right style="thin">
        <color indexed="8"/>
      </right>
      <top/>
      <bottom style="thin">
        <color indexed="8"/>
      </bottom>
      <diagonal/>
    </border>
  </borders>
  <cellStyleXfs count="42">
    <xf numFmtId="0" fontId="0" fillId="0" borderId="0"/>
    <xf numFmtId="0" fontId="36" fillId="0" borderId="0" applyNumberFormat="0" applyFill="0" applyBorder="0" applyAlignment="0" applyProtection="0"/>
    <xf numFmtId="0" fontId="37" fillId="0" borderId="0" applyBorder="0" applyProtection="0"/>
    <xf numFmtId="0" fontId="9" fillId="0" borderId="0"/>
    <xf numFmtId="0" fontId="38" fillId="0" borderId="0"/>
    <xf numFmtId="0" fontId="38" fillId="0" borderId="0"/>
    <xf numFmtId="0" fontId="38" fillId="0" borderId="0"/>
    <xf numFmtId="0" fontId="38" fillId="0" borderId="0"/>
    <xf numFmtId="0" fontId="39" fillId="0" borderId="0"/>
    <xf numFmtId="0" fontId="9" fillId="0" borderId="0"/>
    <xf numFmtId="0" fontId="40" fillId="0" borderId="0"/>
    <xf numFmtId="0" fontId="40" fillId="0" borderId="0"/>
    <xf numFmtId="0" fontId="9" fillId="0" borderId="0"/>
    <xf numFmtId="0" fontId="40" fillId="0" borderId="0"/>
    <xf numFmtId="0" fontId="40" fillId="0" borderId="0"/>
    <xf numFmtId="0" fontId="41" fillId="0" borderId="0"/>
    <xf numFmtId="0" fontId="9" fillId="0" borderId="0"/>
    <xf numFmtId="0" fontId="35" fillId="0" borderId="0"/>
    <xf numFmtId="0" fontId="40" fillId="0" borderId="0"/>
    <xf numFmtId="0" fontId="9" fillId="0" borderId="0"/>
    <xf numFmtId="0" fontId="40" fillId="0" borderId="0"/>
    <xf numFmtId="0" fontId="40" fillId="0" borderId="0"/>
    <xf numFmtId="0" fontId="9" fillId="0" borderId="0"/>
    <xf numFmtId="0" fontId="39" fillId="0" borderId="0"/>
    <xf numFmtId="0" fontId="42" fillId="0" borderId="0"/>
    <xf numFmtId="0" fontId="18" fillId="0" borderId="0"/>
    <xf numFmtId="0" fontId="43" fillId="0" borderId="0"/>
    <xf numFmtId="0" fontId="44" fillId="0" borderId="0"/>
    <xf numFmtId="0" fontId="40" fillId="0" borderId="0"/>
    <xf numFmtId="0" fontId="40" fillId="0" borderId="0"/>
    <xf numFmtId="0" fontId="40" fillId="0" borderId="0"/>
    <xf numFmtId="0" fontId="84" fillId="0" borderId="0"/>
    <xf numFmtId="0" fontId="84" fillId="0" borderId="0"/>
    <xf numFmtId="0" fontId="2" fillId="0" borderId="0"/>
    <xf numFmtId="0" fontId="2" fillId="0" borderId="0"/>
    <xf numFmtId="0" fontId="84" fillId="0" borderId="0"/>
    <xf numFmtId="0" fontId="84" fillId="0" borderId="0"/>
    <xf numFmtId="0" fontId="9" fillId="0" borderId="0"/>
    <xf numFmtId="0" fontId="94" fillId="0" borderId="0"/>
    <xf numFmtId="0" fontId="1" fillId="0" borderId="0"/>
    <xf numFmtId="44" fontId="35" fillId="0" borderId="0" applyFont="0" applyFill="0" applyBorder="0" applyAlignment="0" applyProtection="0"/>
    <xf numFmtId="164" fontId="99" fillId="0" borderId="0" applyBorder="0" applyProtection="0"/>
  </cellStyleXfs>
  <cellXfs count="949">
    <xf numFmtId="0" fontId="0" fillId="0" borderId="0" xfId="0"/>
    <xf numFmtId="0" fontId="45" fillId="0" borderId="0" xfId="0" applyFont="1"/>
    <xf numFmtId="0" fontId="45" fillId="4" borderId="0" xfId="0" applyFont="1" applyFill="1"/>
    <xf numFmtId="0" fontId="47" fillId="0" borderId="0" xfId="0" applyFont="1" applyAlignment="1">
      <alignment vertical="top"/>
    </xf>
    <xf numFmtId="0" fontId="47" fillId="0" borderId="0" xfId="0" applyFont="1" applyAlignment="1">
      <alignment horizontal="center" vertical="center"/>
    </xf>
    <xf numFmtId="0" fontId="47" fillId="4" borderId="1" xfId="0" applyFont="1" applyFill="1" applyBorder="1" applyAlignment="1">
      <alignment vertical="top"/>
    </xf>
    <xf numFmtId="0" fontId="3" fillId="3" borderId="0" xfId="0" applyFont="1" applyFill="1" applyProtection="1">
      <protection locked="0"/>
    </xf>
    <xf numFmtId="4" fontId="3" fillId="3" borderId="0" xfId="0" applyNumberFormat="1" applyFont="1" applyFill="1" applyProtection="1">
      <protection locked="0"/>
    </xf>
    <xf numFmtId="0" fontId="3" fillId="3" borderId="0" xfId="0" applyFont="1" applyFill="1"/>
    <xf numFmtId="0" fontId="9" fillId="3" borderId="0" xfId="0" applyFont="1" applyFill="1"/>
    <xf numFmtId="0" fontId="10" fillId="2" borderId="1" xfId="0" applyFont="1" applyFill="1" applyBorder="1" applyAlignment="1">
      <alignment horizontal="center" vertical="center" wrapText="1"/>
    </xf>
    <xf numFmtId="4" fontId="10" fillId="2" borderId="1" xfId="0" applyNumberFormat="1" applyFont="1" applyFill="1" applyBorder="1" applyAlignment="1">
      <alignment horizontal="center" vertical="center" wrapText="1"/>
    </xf>
    <xf numFmtId="0" fontId="12" fillId="3" borderId="0" xfId="0" applyFont="1" applyFill="1"/>
    <xf numFmtId="0" fontId="48" fillId="2" borderId="0" xfId="0" applyFont="1" applyFill="1" applyAlignment="1">
      <alignment horizontal="center" vertical="center" wrapText="1"/>
    </xf>
    <xf numFmtId="49" fontId="3" fillId="3" borderId="0" xfId="0" applyNumberFormat="1" applyFont="1" applyFill="1" applyAlignment="1" applyProtection="1">
      <alignment vertical="top" wrapText="1"/>
      <protection locked="0"/>
    </xf>
    <xf numFmtId="4" fontId="3" fillId="3" borderId="0" xfId="0" applyNumberFormat="1" applyFont="1" applyFill="1" applyAlignment="1" applyProtection="1">
      <alignment vertical="top"/>
      <protection locked="0"/>
    </xf>
    <xf numFmtId="164" fontId="3" fillId="3" borderId="0" xfId="0" applyNumberFormat="1" applyFont="1" applyFill="1" applyAlignment="1" applyProtection="1">
      <alignment vertical="top"/>
      <protection locked="0"/>
    </xf>
    <xf numFmtId="0" fontId="14" fillId="5" borderId="0" xfId="9" applyFont="1" applyFill="1" applyAlignment="1">
      <alignment horizontal="center" vertical="top" wrapText="1"/>
    </xf>
    <xf numFmtId="0" fontId="15" fillId="5" borderId="0" xfId="9" applyFont="1" applyFill="1" applyAlignment="1">
      <alignment vertical="top"/>
    </xf>
    <xf numFmtId="0" fontId="9" fillId="5" borderId="0" xfId="9" applyFill="1" applyAlignment="1">
      <alignment horizontal="justify" vertical="top"/>
    </xf>
    <xf numFmtId="0" fontId="9" fillId="5" borderId="0" xfId="9" applyFill="1" applyAlignment="1">
      <alignment vertical="top"/>
    </xf>
    <xf numFmtId="0" fontId="9" fillId="5" borderId="0" xfId="9" applyFill="1" applyAlignment="1">
      <alignment vertical="top" wrapText="1"/>
    </xf>
    <xf numFmtId="0" fontId="49" fillId="5" borderId="0" xfId="9" applyFont="1" applyFill="1" applyAlignment="1">
      <alignment vertical="top"/>
    </xf>
    <xf numFmtId="0" fontId="9" fillId="5" borderId="0" xfId="9" applyFill="1" applyAlignment="1">
      <alignment horizontal="justify" vertical="top" wrapText="1"/>
    </xf>
    <xf numFmtId="0" fontId="9" fillId="5" borderId="0" xfId="9" applyFill="1" applyAlignment="1">
      <alignment horizontal="justify" wrapText="1"/>
    </xf>
    <xf numFmtId="0" fontId="8" fillId="5" borderId="0" xfId="9" applyFont="1" applyFill="1" applyAlignment="1">
      <alignment horizontal="justify" vertical="top" wrapText="1"/>
    </xf>
    <xf numFmtId="0" fontId="6" fillId="3" borderId="0" xfId="9" applyFont="1" applyFill="1" applyAlignment="1">
      <alignment vertical="center" wrapText="1"/>
    </xf>
    <xf numFmtId="0" fontId="7" fillId="5" borderId="0" xfId="9" applyFont="1" applyFill="1"/>
    <xf numFmtId="0" fontId="6" fillId="3" borderId="0" xfId="9" applyFont="1" applyFill="1" applyAlignment="1">
      <alignment horizontal="center" wrapText="1"/>
    </xf>
    <xf numFmtId="0" fontId="9" fillId="5" borderId="0" xfId="9" applyFill="1"/>
    <xf numFmtId="0" fontId="8" fillId="3" borderId="0" xfId="9" applyFont="1" applyFill="1" applyAlignment="1">
      <alignment horizontal="right"/>
    </xf>
    <xf numFmtId="0" fontId="12" fillId="4" borderId="1" xfId="9" applyFont="1" applyFill="1" applyBorder="1" applyAlignment="1">
      <alignment horizontal="center" vertical="center"/>
    </xf>
    <xf numFmtId="0" fontId="12" fillId="4" borderId="1" xfId="9" applyFont="1" applyFill="1" applyBorder="1" applyAlignment="1">
      <alignment horizontal="center" vertical="center" wrapText="1"/>
    </xf>
    <xf numFmtId="0" fontId="12" fillId="4" borderId="1" xfId="9" applyFont="1" applyFill="1" applyBorder="1" applyAlignment="1">
      <alignment vertical="center"/>
    </xf>
    <xf numFmtId="4" fontId="12" fillId="4" borderId="1" xfId="9" applyNumberFormat="1" applyFont="1" applyFill="1" applyBorder="1" applyAlignment="1">
      <alignment vertical="center"/>
    </xf>
    <xf numFmtId="0" fontId="3" fillId="3" borderId="0" xfId="9" applyFont="1" applyFill="1" applyProtection="1">
      <protection locked="0"/>
    </xf>
    <xf numFmtId="4" fontId="3" fillId="3" borderId="0" xfId="9" applyNumberFormat="1" applyFont="1" applyFill="1" applyProtection="1">
      <protection locked="0"/>
    </xf>
    <xf numFmtId="0" fontId="5" fillId="3" borderId="0" xfId="9" applyFont="1" applyFill="1"/>
    <xf numFmtId="0" fontId="3" fillId="3" borderId="0" xfId="9" applyFont="1" applyFill="1"/>
    <xf numFmtId="0" fontId="4" fillId="3" borderId="0" xfId="9" applyFont="1" applyFill="1"/>
    <xf numFmtId="0" fontId="6" fillId="3" borderId="0" xfId="9" applyFont="1" applyFill="1" applyAlignment="1">
      <alignment horizontal="center"/>
    </xf>
    <xf numFmtId="0" fontId="8" fillId="3" borderId="0" xfId="9" applyFont="1" applyFill="1" applyAlignment="1">
      <alignment horizontal="right" vertical="center"/>
    </xf>
    <xf numFmtId="0" fontId="7" fillId="3" borderId="0" xfId="9" applyFont="1" applyFill="1" applyProtection="1">
      <protection locked="0"/>
    </xf>
    <xf numFmtId="0" fontId="7" fillId="3" borderId="0" xfId="9" applyFont="1" applyFill="1" applyAlignment="1">
      <alignment horizontal="center"/>
    </xf>
    <xf numFmtId="0" fontId="9" fillId="3" borderId="0" xfId="9" applyFill="1"/>
    <xf numFmtId="0" fontId="12" fillId="3" borderId="0" xfId="9" applyFont="1" applyFill="1"/>
    <xf numFmtId="0" fontId="3" fillId="3" borderId="0" xfId="9" applyFont="1" applyFill="1" applyAlignment="1" applyProtection="1">
      <alignment vertical="top" wrapText="1"/>
      <protection locked="0"/>
    </xf>
    <xf numFmtId="49" fontId="3" fillId="3" borderId="0" xfId="9" applyNumberFormat="1" applyFont="1" applyFill="1" applyAlignment="1" applyProtection="1">
      <alignment vertical="top" wrapText="1"/>
      <protection locked="0"/>
    </xf>
    <xf numFmtId="14" fontId="3" fillId="3" borderId="0" xfId="9" applyNumberFormat="1" applyFont="1" applyFill="1" applyAlignment="1" applyProtection="1">
      <alignment vertical="top"/>
      <protection locked="0"/>
    </xf>
    <xf numFmtId="4" fontId="3" fillId="3" borderId="0" xfId="9" applyNumberFormat="1" applyFont="1" applyFill="1" applyAlignment="1" applyProtection="1">
      <alignment vertical="top"/>
      <protection locked="0"/>
    </xf>
    <xf numFmtId="17" fontId="3" fillId="3" borderId="0" xfId="9" applyNumberFormat="1" applyFont="1" applyFill="1" applyAlignment="1" applyProtection="1">
      <alignment vertical="top" wrapText="1"/>
      <protection locked="0"/>
    </xf>
    <xf numFmtId="0" fontId="3" fillId="3" borderId="0" xfId="9" applyFont="1" applyFill="1" applyAlignment="1" applyProtection="1">
      <alignment vertical="top"/>
      <protection locked="0"/>
    </xf>
    <xf numFmtId="1" fontId="5" fillId="3" borderId="0" xfId="9" applyNumberFormat="1" applyFont="1" applyFill="1"/>
    <xf numFmtId="1" fontId="3" fillId="3" borderId="0" xfId="9" applyNumberFormat="1" applyFont="1" applyFill="1"/>
    <xf numFmtId="1" fontId="4" fillId="3" borderId="0" xfId="9" applyNumberFormat="1" applyFont="1" applyFill="1"/>
    <xf numFmtId="1" fontId="3" fillId="3" borderId="0" xfId="9" applyNumberFormat="1" applyFont="1" applyFill="1" applyAlignment="1" applyProtection="1">
      <alignment vertical="top"/>
      <protection locked="0"/>
    </xf>
    <xf numFmtId="4" fontId="3" fillId="3" borderId="0" xfId="0" applyNumberFormat="1" applyFont="1" applyFill="1"/>
    <xf numFmtId="4" fontId="48" fillId="2" borderId="0" xfId="0" applyNumberFormat="1" applyFont="1" applyFill="1" applyAlignment="1">
      <alignment horizontal="center" vertical="center" wrapText="1"/>
    </xf>
    <xf numFmtId="3" fontId="10" fillId="2" borderId="1" xfId="0" applyNumberFormat="1" applyFont="1" applyFill="1" applyBorder="1" applyAlignment="1">
      <alignment horizontal="center" vertical="center" wrapText="1"/>
    </xf>
    <xf numFmtId="3" fontId="48" fillId="2" borderId="0" xfId="0" applyNumberFormat="1" applyFont="1" applyFill="1" applyAlignment="1">
      <alignment horizontal="center" vertical="center" wrapText="1"/>
    </xf>
    <xf numFmtId="0" fontId="16" fillId="5" borderId="0" xfId="9" applyFont="1" applyFill="1" applyAlignment="1">
      <alignment vertical="top"/>
    </xf>
    <xf numFmtId="0" fontId="8" fillId="4" borderId="1" xfId="9" applyFont="1" applyFill="1" applyBorder="1" applyAlignment="1">
      <alignment horizontal="center" vertical="top"/>
    </xf>
    <xf numFmtId="0" fontId="9" fillId="6" borderId="1" xfId="9" applyFill="1" applyBorder="1" applyAlignment="1">
      <alignment vertical="top"/>
    </xf>
    <xf numFmtId="0" fontId="9" fillId="7" borderId="1" xfId="9" applyFill="1" applyBorder="1" applyAlignment="1" applyProtection="1">
      <alignment vertical="top"/>
      <protection locked="0"/>
    </xf>
    <xf numFmtId="0" fontId="8" fillId="3" borderId="0" xfId="0" applyFont="1" applyFill="1" applyAlignment="1">
      <alignment horizontal="right"/>
    </xf>
    <xf numFmtId="14" fontId="50" fillId="8" borderId="0" xfId="0" applyNumberFormat="1" applyFont="1" applyFill="1" applyAlignment="1">
      <alignment horizontal="center"/>
    </xf>
    <xf numFmtId="0" fontId="9" fillId="3" borderId="0" xfId="0" applyFont="1" applyFill="1" applyAlignment="1">
      <alignment horizontal="left"/>
    </xf>
    <xf numFmtId="0" fontId="12" fillId="4" borderId="1" xfId="0" applyFont="1" applyFill="1" applyBorder="1" applyAlignment="1">
      <alignment horizontal="center" vertical="center"/>
    </xf>
    <xf numFmtId="4" fontId="12" fillId="4"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xf>
    <xf numFmtId="0" fontId="3" fillId="3" borderId="1" xfId="0" applyFont="1" applyFill="1" applyBorder="1" applyAlignment="1">
      <alignment vertical="center"/>
    </xf>
    <xf numFmtId="4" fontId="3" fillId="3" borderId="1" xfId="0" applyNumberFormat="1" applyFont="1" applyFill="1" applyBorder="1" applyAlignment="1">
      <alignment vertical="center"/>
    </xf>
    <xf numFmtId="0" fontId="12" fillId="4" borderId="1" xfId="0" applyFont="1" applyFill="1" applyBorder="1" applyAlignment="1">
      <alignment horizontal="center" vertical="center" wrapText="1"/>
    </xf>
    <xf numFmtId="4" fontId="3" fillId="5" borderId="1" xfId="0" applyNumberFormat="1" applyFont="1" applyFill="1" applyBorder="1" applyAlignment="1">
      <alignment vertical="top" wrapText="1"/>
    </xf>
    <xf numFmtId="4" fontId="9" fillId="3" borderId="0" xfId="0" applyNumberFormat="1" applyFont="1" applyFill="1"/>
    <xf numFmtId="0" fontId="3" fillId="3" borderId="1" xfId="0" applyFont="1" applyFill="1" applyBorder="1" applyAlignment="1">
      <alignment horizontal="center" vertical="top" wrapText="1"/>
    </xf>
    <xf numFmtId="3" fontId="3" fillId="5" borderId="0" xfId="0" applyNumberFormat="1" applyFont="1" applyFill="1" applyAlignment="1" applyProtection="1">
      <alignment horizontal="center"/>
      <protection locked="0"/>
    </xf>
    <xf numFmtId="3" fontId="3" fillId="3" borderId="0" xfId="0" applyNumberFormat="1" applyFont="1" applyFill="1" applyAlignment="1" applyProtection="1">
      <alignment horizontal="center" vertical="top"/>
      <protection locked="0"/>
    </xf>
    <xf numFmtId="4" fontId="3" fillId="5" borderId="1" xfId="0" applyNumberFormat="1" applyFont="1" applyFill="1" applyBorder="1" applyAlignment="1">
      <alignment vertical="center"/>
    </xf>
    <xf numFmtId="0" fontId="50" fillId="3" borderId="0" xfId="0" applyFont="1" applyFill="1" applyAlignment="1">
      <alignment horizontal="right" vertical="center"/>
    </xf>
    <xf numFmtId="0" fontId="51" fillId="3" borderId="0" xfId="0" applyFont="1" applyFill="1" applyAlignment="1">
      <alignment horizontal="center"/>
    </xf>
    <xf numFmtId="4" fontId="51" fillId="3" borderId="0" xfId="0" applyNumberFormat="1" applyFont="1" applyFill="1" applyAlignment="1">
      <alignment horizontal="center"/>
    </xf>
    <xf numFmtId="3" fontId="51" fillId="3" borderId="0" xfId="0" applyNumberFormat="1" applyFont="1" applyFill="1" applyAlignment="1">
      <alignment horizontal="center"/>
    </xf>
    <xf numFmtId="0" fontId="51" fillId="3" borderId="0" xfId="0" applyFont="1" applyFill="1"/>
    <xf numFmtId="0" fontId="52" fillId="3" borderId="0" xfId="0" applyFont="1" applyFill="1"/>
    <xf numFmtId="0" fontId="46" fillId="3" borderId="0" xfId="0" applyFont="1" applyFill="1"/>
    <xf numFmtId="4" fontId="52" fillId="3" borderId="0" xfId="0" applyNumberFormat="1" applyFont="1" applyFill="1"/>
    <xf numFmtId="0" fontId="53" fillId="3" borderId="0" xfId="0" applyFont="1" applyFill="1" applyProtection="1">
      <protection locked="0"/>
    </xf>
    <xf numFmtId="0" fontId="54" fillId="3" borderId="0" xfId="0" applyFont="1" applyFill="1" applyProtection="1">
      <protection locked="0"/>
    </xf>
    <xf numFmtId="0" fontId="55" fillId="3" borderId="0" xfId="0" applyFont="1" applyFill="1"/>
    <xf numFmtId="0" fontId="54" fillId="3" borderId="0" xfId="0" applyFont="1" applyFill="1"/>
    <xf numFmtId="0" fontId="53" fillId="3" borderId="0" xfId="0" applyFont="1" applyFill="1"/>
    <xf numFmtId="0" fontId="56" fillId="3" borderId="0" xfId="0" applyFont="1" applyFill="1"/>
    <xf numFmtId="0" fontId="48" fillId="3" borderId="0" xfId="0" applyFont="1" applyFill="1"/>
    <xf numFmtId="0" fontId="53" fillId="3" borderId="2" xfId="0" applyFont="1" applyFill="1" applyBorder="1" applyProtection="1">
      <protection locked="0"/>
    </xf>
    <xf numFmtId="0" fontId="53" fillId="3" borderId="3" xfId="0" applyFont="1" applyFill="1" applyBorder="1" applyProtection="1">
      <protection locked="0"/>
    </xf>
    <xf numFmtId="0" fontId="53" fillId="3" borderId="4" xfId="0" applyFont="1" applyFill="1" applyBorder="1" applyProtection="1">
      <protection locked="0"/>
    </xf>
    <xf numFmtId="0" fontId="53" fillId="3" borderId="5" xfId="0" applyFont="1" applyFill="1" applyBorder="1" applyProtection="1">
      <protection locked="0"/>
    </xf>
    <xf numFmtId="0" fontId="53" fillId="3" borderId="6" xfId="0" applyFont="1" applyFill="1" applyBorder="1" applyProtection="1">
      <protection locked="0"/>
    </xf>
    <xf numFmtId="0" fontId="53" fillId="3" borderId="7" xfId="0" applyFont="1" applyFill="1" applyBorder="1" applyProtection="1">
      <protection locked="0"/>
    </xf>
    <xf numFmtId="0" fontId="53" fillId="3" borderId="8" xfId="0" applyFont="1" applyFill="1" applyBorder="1" applyProtection="1">
      <protection locked="0"/>
    </xf>
    <xf numFmtId="0" fontId="53" fillId="9" borderId="8" xfId="0" applyFont="1" applyFill="1" applyBorder="1" applyProtection="1">
      <protection locked="0"/>
    </xf>
    <xf numFmtId="0" fontId="53" fillId="10" borderId="5" xfId="0" applyFont="1" applyFill="1" applyBorder="1" applyProtection="1">
      <protection locked="0"/>
    </xf>
    <xf numFmtId="0" fontId="53" fillId="10" borderId="6" xfId="0" applyFont="1" applyFill="1" applyBorder="1" applyProtection="1">
      <protection locked="0"/>
    </xf>
    <xf numFmtId="0" fontId="53" fillId="10" borderId="7" xfId="0" applyFont="1" applyFill="1" applyBorder="1" applyProtection="1">
      <protection locked="0"/>
    </xf>
    <xf numFmtId="0" fontId="53" fillId="10" borderId="8" xfId="0" applyFont="1" applyFill="1" applyBorder="1" applyProtection="1">
      <protection locked="0"/>
    </xf>
    <xf numFmtId="0" fontId="53" fillId="3" borderId="9" xfId="0" applyFont="1" applyFill="1" applyBorder="1" applyProtection="1">
      <protection locked="0"/>
    </xf>
    <xf numFmtId="0" fontId="53" fillId="3" borderId="10" xfId="0" applyFont="1" applyFill="1" applyBorder="1" applyProtection="1">
      <protection locked="0"/>
    </xf>
    <xf numFmtId="0" fontId="53" fillId="10" borderId="11" xfId="0" applyFont="1" applyFill="1" applyBorder="1" applyProtection="1">
      <protection locked="0"/>
    </xf>
    <xf numFmtId="0" fontId="53" fillId="10" borderId="10" xfId="0" applyFont="1" applyFill="1" applyBorder="1" applyProtection="1">
      <protection locked="0"/>
    </xf>
    <xf numFmtId="0" fontId="53" fillId="9" borderId="12" xfId="0" applyFont="1" applyFill="1" applyBorder="1" applyProtection="1">
      <protection locked="0"/>
    </xf>
    <xf numFmtId="4" fontId="3" fillId="5" borderId="0" xfId="0" applyNumberFormat="1" applyFont="1" applyFill="1" applyAlignment="1">
      <alignment vertical="top" wrapText="1"/>
    </xf>
    <xf numFmtId="0" fontId="3" fillId="5" borderId="0" xfId="0" applyFont="1" applyFill="1" applyAlignment="1">
      <alignment horizontal="center" vertical="top" wrapText="1"/>
    </xf>
    <xf numFmtId="0" fontId="3" fillId="5" borderId="0" xfId="0" applyFont="1" applyFill="1" applyAlignment="1">
      <alignment vertical="top" wrapText="1"/>
    </xf>
    <xf numFmtId="4" fontId="3" fillId="5" borderId="0" xfId="0" applyNumberFormat="1" applyFont="1" applyFill="1"/>
    <xf numFmtId="0" fontId="3" fillId="5" borderId="1" xfId="0" applyFont="1" applyFill="1" applyBorder="1" applyAlignment="1">
      <alignment horizontal="center" vertical="top" wrapText="1"/>
    </xf>
    <xf numFmtId="0" fontId="3" fillId="5" borderId="1" xfId="0" applyFont="1" applyFill="1" applyBorder="1" applyAlignment="1">
      <alignment vertical="top" wrapText="1"/>
    </xf>
    <xf numFmtId="0" fontId="13" fillId="4" borderId="1" xfId="0" applyFont="1" applyFill="1" applyBorder="1"/>
    <xf numFmtId="0" fontId="52" fillId="3" borderId="0" xfId="0" applyFont="1" applyFill="1" applyAlignment="1">
      <alignment horizontal="left"/>
    </xf>
    <xf numFmtId="0" fontId="3" fillId="3" borderId="1" xfId="0" applyFont="1" applyFill="1" applyBorder="1" applyAlignment="1">
      <alignment horizontal="left" vertical="top" wrapText="1"/>
    </xf>
    <xf numFmtId="0" fontId="52" fillId="3" borderId="1" xfId="0" applyFont="1" applyFill="1" applyBorder="1" applyAlignment="1">
      <alignment horizontal="center"/>
    </xf>
    <xf numFmtId="0" fontId="13" fillId="3" borderId="0" xfId="0" applyFont="1" applyFill="1"/>
    <xf numFmtId="4" fontId="13" fillId="3" borderId="0" xfId="0" applyNumberFormat="1" applyFont="1" applyFill="1"/>
    <xf numFmtId="0" fontId="10" fillId="5" borderId="1" xfId="0" applyFont="1" applyFill="1" applyBorder="1" applyAlignment="1">
      <alignment vertical="top" wrapText="1"/>
    </xf>
    <xf numFmtId="4" fontId="10" fillId="5" borderId="1" xfId="0" applyNumberFormat="1" applyFont="1" applyFill="1" applyBorder="1" applyAlignment="1">
      <alignment vertical="center"/>
    </xf>
    <xf numFmtId="4" fontId="12" fillId="4" borderId="13" xfId="0" applyNumberFormat="1" applyFont="1" applyFill="1" applyBorder="1" applyAlignment="1">
      <alignment horizontal="center" vertical="center" wrapText="1"/>
    </xf>
    <xf numFmtId="4" fontId="3" fillId="3" borderId="13" xfId="0" applyNumberFormat="1" applyFont="1" applyFill="1" applyBorder="1" applyAlignment="1">
      <alignment vertical="center"/>
    </xf>
    <xf numFmtId="0" fontId="13" fillId="5" borderId="0" xfId="9" applyFont="1" applyFill="1" applyAlignment="1">
      <alignment horizontal="left" vertical="top"/>
    </xf>
    <xf numFmtId="0" fontId="13" fillId="5" borderId="2" xfId="9" applyFont="1" applyFill="1" applyBorder="1" applyAlignment="1">
      <alignment horizontal="justify" vertical="top" wrapText="1"/>
    </xf>
    <xf numFmtId="0" fontId="9" fillId="5" borderId="14" xfId="9" applyFill="1" applyBorder="1" applyAlignment="1">
      <alignment horizontal="justify" vertical="top" wrapText="1"/>
    </xf>
    <xf numFmtId="0" fontId="9" fillId="5" borderId="14" xfId="9" applyFill="1" applyBorder="1" applyAlignment="1">
      <alignment horizontal="justify" vertical="top"/>
    </xf>
    <xf numFmtId="0" fontId="9" fillId="5" borderId="3" xfId="9" applyFill="1" applyBorder="1" applyAlignment="1">
      <alignment horizontal="justify" wrapText="1"/>
    </xf>
    <xf numFmtId="0" fontId="9" fillId="4" borderId="1" xfId="9" applyFill="1" applyBorder="1"/>
    <xf numFmtId="0" fontId="3" fillId="0" borderId="1" xfId="9" applyFont="1" applyBorder="1" applyAlignment="1">
      <alignment vertical="center"/>
    </xf>
    <xf numFmtId="0" fontId="9" fillId="0" borderId="1" xfId="9" applyBorder="1"/>
    <xf numFmtId="0" fontId="3" fillId="5" borderId="1" xfId="0" applyFont="1" applyFill="1" applyBorder="1" applyAlignment="1">
      <alignment horizontal="center"/>
    </xf>
    <xf numFmtId="0" fontId="13" fillId="4" borderId="1" xfId="0" applyFont="1" applyFill="1" applyBorder="1" applyAlignment="1">
      <alignment horizontal="center"/>
    </xf>
    <xf numFmtId="0" fontId="57" fillId="5" borderId="0" xfId="0" applyFont="1" applyFill="1" applyAlignment="1">
      <alignment vertical="top"/>
    </xf>
    <xf numFmtId="0" fontId="57" fillId="5" borderId="0" xfId="0" applyFont="1" applyFill="1" applyAlignment="1">
      <alignment vertical="top" wrapText="1"/>
    </xf>
    <xf numFmtId="0" fontId="0" fillId="5" borderId="0" xfId="0" applyFill="1" applyAlignment="1">
      <alignment vertical="top"/>
    </xf>
    <xf numFmtId="0" fontId="24" fillId="5" borderId="0" xfId="0" applyFont="1" applyFill="1" applyAlignment="1">
      <alignment vertical="top"/>
    </xf>
    <xf numFmtId="0" fontId="47" fillId="5" borderId="0" xfId="0" applyFont="1" applyFill="1" applyAlignment="1">
      <alignment vertical="top" wrapText="1"/>
    </xf>
    <xf numFmtId="0" fontId="45"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57" fillId="5" borderId="16" xfId="0" applyFont="1" applyFill="1" applyBorder="1" applyAlignment="1">
      <alignment vertical="top"/>
    </xf>
    <xf numFmtId="0" fontId="57" fillId="5" borderId="17" xfId="0" applyFont="1" applyFill="1" applyBorder="1" applyAlignment="1">
      <alignment vertical="top"/>
    </xf>
    <xf numFmtId="0" fontId="57" fillId="5" borderId="18" xfId="0" applyFont="1" applyFill="1" applyBorder="1" applyAlignment="1">
      <alignment vertical="top"/>
    </xf>
    <xf numFmtId="0" fontId="57" fillId="5" borderId="19" xfId="0" applyFont="1" applyFill="1" applyBorder="1" applyAlignment="1">
      <alignment vertical="top"/>
    </xf>
    <xf numFmtId="165" fontId="24" fillId="11" borderId="1" xfId="0" applyNumberFormat="1" applyFont="1" applyFill="1" applyBorder="1" applyAlignment="1" applyProtection="1">
      <alignment horizontal="left" vertical="top"/>
      <protection locked="0"/>
    </xf>
    <xf numFmtId="4" fontId="24" fillId="11" borderId="1" xfId="0" applyNumberFormat="1" applyFont="1" applyFill="1" applyBorder="1" applyAlignment="1" applyProtection="1">
      <alignment horizontal="left" vertical="top"/>
      <protection locked="0"/>
    </xf>
    <xf numFmtId="0" fontId="24" fillId="11" borderId="1" xfId="0" applyFont="1" applyFill="1" applyBorder="1" applyAlignment="1" applyProtection="1">
      <alignment vertical="top"/>
      <protection locked="0"/>
    </xf>
    <xf numFmtId="49" fontId="10" fillId="12" borderId="0" xfId="9" applyNumberFormat="1" applyFont="1" applyFill="1" applyAlignment="1" applyProtection="1">
      <alignment vertical="top" wrapText="1"/>
      <protection locked="0"/>
    </xf>
    <xf numFmtId="0" fontId="10" fillId="12" borderId="0" xfId="9" applyFont="1" applyFill="1" applyAlignment="1" applyProtection="1">
      <alignment vertical="top" wrapText="1"/>
      <protection locked="0"/>
    </xf>
    <xf numFmtId="4" fontId="10" fillId="12" borderId="0" xfId="9" applyNumberFormat="1" applyFont="1" applyFill="1" applyAlignment="1" applyProtection="1">
      <alignment vertical="top"/>
      <protection locked="0"/>
    </xf>
    <xf numFmtId="1" fontId="10" fillId="12" borderId="0" xfId="9" applyNumberFormat="1" applyFont="1" applyFill="1" applyAlignment="1" applyProtection="1">
      <alignment vertical="top"/>
      <protection locked="0"/>
    </xf>
    <xf numFmtId="49" fontId="10" fillId="3" borderId="0" xfId="9" applyNumberFormat="1" applyFont="1" applyFill="1" applyAlignment="1" applyProtection="1">
      <alignment vertical="top" wrapText="1"/>
      <protection locked="0"/>
    </xf>
    <xf numFmtId="0" fontId="10" fillId="3" borderId="0" xfId="9" applyFont="1" applyFill="1" applyAlignment="1" applyProtection="1">
      <alignment vertical="top" wrapText="1"/>
      <protection locked="0"/>
    </xf>
    <xf numFmtId="4" fontId="10" fillId="3" borderId="0" xfId="9" applyNumberFormat="1" applyFont="1" applyFill="1" applyAlignment="1" applyProtection="1">
      <alignment vertical="top"/>
      <protection locked="0"/>
    </xf>
    <xf numFmtId="1" fontId="10" fillId="3" borderId="0" xfId="9" applyNumberFormat="1" applyFont="1" applyFill="1" applyAlignment="1" applyProtection="1">
      <alignment vertical="top"/>
      <protection locked="0"/>
    </xf>
    <xf numFmtId="0" fontId="8" fillId="3" borderId="0" xfId="0" applyFont="1" applyFill="1" applyAlignment="1">
      <alignment horizontal="right" vertical="top"/>
    </xf>
    <xf numFmtId="0" fontId="52" fillId="3" borderId="1" xfId="0" applyFont="1" applyFill="1" applyBorder="1" applyAlignment="1">
      <alignment horizontal="left"/>
    </xf>
    <xf numFmtId="49" fontId="10" fillId="13" borderId="1" xfId="22" applyNumberFormat="1" applyFont="1" applyFill="1" applyBorder="1" applyAlignment="1">
      <alignment horizontal="center" vertical="center" wrapText="1"/>
    </xf>
    <xf numFmtId="0" fontId="10" fillId="13" borderId="1" xfId="22" applyFont="1" applyFill="1" applyBorder="1" applyAlignment="1">
      <alignment horizontal="center" vertical="center" wrapText="1"/>
    </xf>
    <xf numFmtId="3" fontId="10" fillId="13" borderId="1" xfId="22" applyNumberFormat="1" applyFont="1" applyFill="1" applyBorder="1" applyAlignment="1">
      <alignment horizontal="center" vertical="center" wrapText="1"/>
    </xf>
    <xf numFmtId="49" fontId="58" fillId="13" borderId="1" xfId="17" applyNumberFormat="1" applyFont="1" applyFill="1" applyBorder="1" applyAlignment="1">
      <alignment horizontal="center" vertical="center" wrapText="1"/>
    </xf>
    <xf numFmtId="49" fontId="47" fillId="5" borderId="1" xfId="17" applyNumberFormat="1" applyFont="1" applyFill="1" applyBorder="1" applyAlignment="1">
      <alignment vertical="top"/>
    </xf>
    <xf numFmtId="0" fontId="47" fillId="0" borderId="1" xfId="0" applyFont="1" applyBorder="1" applyAlignment="1">
      <alignment vertical="top"/>
    </xf>
    <xf numFmtId="0" fontId="58" fillId="13" borderId="1" xfId="17" applyFont="1" applyFill="1" applyBorder="1" applyAlignment="1">
      <alignment horizontal="center" vertical="center" wrapText="1"/>
    </xf>
    <xf numFmtId="0" fontId="47" fillId="5" borderId="1" xfId="17" applyFont="1" applyFill="1" applyBorder="1" applyAlignment="1">
      <alignment vertical="top"/>
    </xf>
    <xf numFmtId="3" fontId="58" fillId="13" borderId="1" xfId="17" applyNumberFormat="1" applyFont="1" applyFill="1" applyBorder="1" applyAlignment="1">
      <alignment horizontal="center" vertical="center" wrapText="1"/>
    </xf>
    <xf numFmtId="9" fontId="58" fillId="13" borderId="1" xfId="17" applyNumberFormat="1" applyFont="1" applyFill="1" applyBorder="1" applyAlignment="1">
      <alignment horizontal="center" vertical="center" wrapText="1"/>
    </xf>
    <xf numFmtId="3" fontId="47" fillId="5" borderId="1" xfId="17" applyNumberFormat="1" applyFont="1" applyFill="1" applyBorder="1" applyAlignment="1">
      <alignment vertical="top"/>
    </xf>
    <xf numFmtId="9" fontId="47" fillId="5" borderId="1" xfId="17" applyNumberFormat="1" applyFont="1" applyFill="1" applyBorder="1" applyAlignment="1">
      <alignment vertical="top"/>
    </xf>
    <xf numFmtId="14" fontId="6" fillId="11" borderId="1" xfId="9" applyNumberFormat="1" applyFont="1" applyFill="1" applyBorder="1" applyAlignment="1" applyProtection="1">
      <alignment horizontal="center" vertical="center"/>
      <protection locked="0"/>
    </xf>
    <xf numFmtId="4" fontId="3" fillId="11" borderId="1" xfId="9" applyNumberFormat="1" applyFont="1" applyFill="1" applyBorder="1" applyAlignment="1" applyProtection="1">
      <alignment vertical="center"/>
      <protection locked="0"/>
    </xf>
    <xf numFmtId="0" fontId="59" fillId="3" borderId="0" xfId="0" applyFont="1" applyFill="1"/>
    <xf numFmtId="0" fontId="60" fillId="3" borderId="0" xfId="0" applyFont="1" applyFill="1"/>
    <xf numFmtId="49" fontId="3" fillId="0" borderId="1" xfId="22" applyNumberFormat="1" applyFont="1" applyBorder="1"/>
    <xf numFmtId="49" fontId="3" fillId="5" borderId="0" xfId="22" applyNumberFormat="1" applyFont="1" applyFill="1"/>
    <xf numFmtId="0" fontId="3" fillId="5" borderId="0" xfId="22" applyFont="1" applyFill="1"/>
    <xf numFmtId="3" fontId="3" fillId="5" borderId="0" xfId="22" applyNumberFormat="1" applyFont="1" applyFill="1"/>
    <xf numFmtId="49" fontId="47" fillId="5" borderId="1" xfId="17" applyNumberFormat="1" applyFont="1" applyFill="1" applyBorder="1"/>
    <xf numFmtId="49" fontId="47" fillId="5" borderId="0" xfId="17" applyNumberFormat="1" applyFont="1" applyFill="1"/>
    <xf numFmtId="0" fontId="47" fillId="5" borderId="0" xfId="17" applyFont="1" applyFill="1"/>
    <xf numFmtId="0" fontId="47" fillId="5" borderId="1" xfId="17" applyFont="1" applyFill="1" applyBorder="1"/>
    <xf numFmtId="3" fontId="47" fillId="0" borderId="1" xfId="17" applyNumberFormat="1" applyFont="1" applyBorder="1"/>
    <xf numFmtId="3" fontId="47" fillId="5" borderId="1" xfId="17" applyNumberFormat="1" applyFont="1" applyFill="1" applyBorder="1"/>
    <xf numFmtId="3" fontId="47" fillId="5" borderId="0" xfId="17" applyNumberFormat="1" applyFont="1" applyFill="1"/>
    <xf numFmtId="9" fontId="47" fillId="5" borderId="0" xfId="17" applyNumberFormat="1" applyFont="1" applyFill="1"/>
    <xf numFmtId="0" fontId="47" fillId="5" borderId="1" xfId="17" applyFont="1" applyFill="1" applyBorder="1" applyAlignment="1">
      <alignment vertical="top" wrapText="1"/>
    </xf>
    <xf numFmtId="3" fontId="47" fillId="0" borderId="1" xfId="0" applyNumberFormat="1" applyFont="1" applyBorder="1"/>
    <xf numFmtId="49" fontId="47" fillId="0" borderId="1" xfId="0" applyNumberFormat="1" applyFont="1" applyBorder="1" applyAlignment="1">
      <alignment vertical="top"/>
    </xf>
    <xf numFmtId="0" fontId="45" fillId="5" borderId="0" xfId="0" applyFont="1" applyFill="1" applyAlignment="1">
      <alignment horizontal="right" vertical="top"/>
    </xf>
    <xf numFmtId="0" fontId="45" fillId="5" borderId="0" xfId="0" applyFont="1" applyFill="1" applyAlignment="1">
      <alignment horizontal="left" vertical="top"/>
    </xf>
    <xf numFmtId="0" fontId="22" fillId="5" borderId="1" xfId="0" applyFont="1" applyFill="1" applyBorder="1" applyAlignment="1">
      <alignment vertical="top" wrapText="1"/>
    </xf>
    <xf numFmtId="0" fontId="47" fillId="5" borderId="1" xfId="17" applyFont="1" applyFill="1" applyBorder="1" applyAlignment="1">
      <alignment wrapText="1"/>
    </xf>
    <xf numFmtId="0" fontId="47" fillId="0" borderId="1" xfId="0" applyFont="1" applyBorder="1" applyAlignment="1">
      <alignment wrapText="1"/>
    </xf>
    <xf numFmtId="49" fontId="3" fillId="0" borderId="1" xfId="22" applyNumberFormat="1" applyFont="1" applyBorder="1" applyAlignment="1">
      <alignment vertical="top"/>
    </xf>
    <xf numFmtId="0" fontId="3" fillId="0" borderId="1" xfId="22" applyFont="1" applyBorder="1" applyAlignment="1">
      <alignment vertical="top"/>
    </xf>
    <xf numFmtId="0" fontId="47" fillId="0" borderId="1" xfId="22" applyFont="1" applyBorder="1" applyAlignment="1">
      <alignment vertical="top"/>
    </xf>
    <xf numFmtId="3" fontId="3" fillId="0" borderId="1" xfId="22" applyNumberFormat="1" applyFont="1" applyBorder="1" applyAlignment="1">
      <alignment vertical="top"/>
    </xf>
    <xf numFmtId="49" fontId="3" fillId="5" borderId="1" xfId="22" applyNumberFormat="1" applyFont="1" applyFill="1" applyBorder="1" applyAlignment="1">
      <alignment vertical="top"/>
    </xf>
    <xf numFmtId="49" fontId="3" fillId="5" borderId="1" xfId="22" applyNumberFormat="1" applyFont="1" applyFill="1" applyBorder="1"/>
    <xf numFmtId="0" fontId="47" fillId="4" borderId="1" xfId="17" applyFont="1" applyFill="1" applyBorder="1"/>
    <xf numFmtId="0" fontId="16" fillId="5" borderId="0" xfId="9" applyFont="1" applyFill="1" applyAlignment="1">
      <alignment horizontal="center" vertical="top" wrapText="1"/>
    </xf>
    <xf numFmtId="0" fontId="0" fillId="5" borderId="15" xfId="0" applyFill="1" applyBorder="1" applyAlignment="1">
      <alignment wrapText="1"/>
    </xf>
    <xf numFmtId="0" fontId="57" fillId="5" borderId="20" xfId="0" applyFont="1" applyFill="1" applyBorder="1" applyAlignment="1">
      <alignment vertical="top"/>
    </xf>
    <xf numFmtId="0" fontId="57" fillId="5" borderId="21" xfId="0" applyFont="1" applyFill="1" applyBorder="1" applyAlignment="1">
      <alignment vertical="top"/>
    </xf>
    <xf numFmtId="0" fontId="57" fillId="5" borderId="22" xfId="0" applyFont="1" applyFill="1" applyBorder="1" applyAlignment="1">
      <alignment vertical="top"/>
    </xf>
    <xf numFmtId="0" fontId="57"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10" fillId="5" borderId="0" xfId="22" applyFont="1" applyFill="1" applyAlignment="1">
      <alignment vertical="center"/>
    </xf>
    <xf numFmtId="0" fontId="3" fillId="0" borderId="0" xfId="22" applyFont="1"/>
    <xf numFmtId="0" fontId="9" fillId="3" borderId="0" xfId="0" applyFont="1" applyFill="1" applyAlignment="1">
      <alignment vertical="center" wrapText="1"/>
    </xf>
    <xf numFmtId="0" fontId="9" fillId="3" borderId="0" xfId="0" applyFont="1" applyFill="1" applyAlignment="1">
      <alignment vertical="top" wrapText="1"/>
    </xf>
    <xf numFmtId="4" fontId="3" fillId="5" borderId="1" xfId="0" applyNumberFormat="1" applyFont="1" applyFill="1" applyBorder="1"/>
    <xf numFmtId="4" fontId="3" fillId="5" borderId="24" xfId="0" applyNumberFormat="1" applyFont="1" applyFill="1" applyBorder="1" applyAlignment="1">
      <alignment vertical="center"/>
    </xf>
    <xf numFmtId="0" fontId="52" fillId="3" borderId="0" xfId="0" applyFont="1" applyFill="1" applyAlignment="1">
      <alignment horizontal="right"/>
    </xf>
    <xf numFmtId="4" fontId="52" fillId="3" borderId="0" xfId="0" applyNumberFormat="1" applyFont="1" applyFill="1" applyAlignment="1">
      <alignment horizontal="right"/>
    </xf>
    <xf numFmtId="3" fontId="52" fillId="3" borderId="0" xfId="0" applyNumberFormat="1" applyFont="1" applyFill="1" applyAlignment="1">
      <alignment horizontal="center"/>
    </xf>
    <xf numFmtId="4" fontId="48" fillId="4" borderId="1" xfId="0" applyNumberFormat="1" applyFont="1" applyFill="1" applyBorder="1" applyAlignment="1">
      <alignment horizontal="center" vertical="center" wrapText="1"/>
    </xf>
    <xf numFmtId="4" fontId="3" fillId="3" borderId="15" xfId="0" applyNumberFormat="1" applyFont="1" applyFill="1" applyBorder="1" applyAlignment="1">
      <alignment vertical="center"/>
    </xf>
    <xf numFmtId="4" fontId="10" fillId="5" borderId="24" xfId="0" applyNumberFormat="1" applyFont="1" applyFill="1" applyBorder="1" applyAlignment="1">
      <alignment vertical="center"/>
    </xf>
    <xf numFmtId="0" fontId="61" fillId="3" borderId="0" xfId="0" applyFont="1" applyFill="1"/>
    <xf numFmtId="0" fontId="10" fillId="3" borderId="0" xfId="0" applyFont="1" applyFill="1"/>
    <xf numFmtId="0" fontId="10" fillId="4" borderId="1" xfId="0" applyFont="1" applyFill="1" applyBorder="1" applyAlignment="1">
      <alignment horizontal="center" vertical="top" wrapText="1"/>
    </xf>
    <xf numFmtId="0" fontId="10" fillId="4" borderId="1" xfId="0" applyFont="1" applyFill="1" applyBorder="1" applyAlignment="1">
      <alignment horizontal="left" vertical="top" wrapText="1"/>
    </xf>
    <xf numFmtId="4" fontId="10" fillId="4" borderId="1" xfId="0" applyNumberFormat="1" applyFont="1" applyFill="1" applyBorder="1" applyAlignment="1">
      <alignment vertical="top" wrapText="1"/>
    </xf>
    <xf numFmtId="3" fontId="9" fillId="5" borderId="0" xfId="0" applyNumberFormat="1" applyFont="1" applyFill="1"/>
    <xf numFmtId="9" fontId="47" fillId="5" borderId="1" xfId="17" applyNumberFormat="1" applyFont="1" applyFill="1" applyBorder="1"/>
    <xf numFmtId="0" fontId="52" fillId="5" borderId="13" xfId="0" applyFont="1" applyFill="1" applyBorder="1" applyProtection="1">
      <protection locked="0"/>
    </xf>
    <xf numFmtId="0" fontId="62" fillId="9" borderId="25" xfId="0" applyFont="1" applyFill="1" applyBorder="1" applyAlignment="1" applyProtection="1">
      <alignment horizontal="center"/>
      <protection locked="0"/>
    </xf>
    <xf numFmtId="9" fontId="52" fillId="5" borderId="26" xfId="0" applyNumberFormat="1" applyFont="1" applyFill="1" applyBorder="1" applyAlignment="1" applyProtection="1">
      <alignment horizontal="center"/>
      <protection locked="0"/>
    </xf>
    <xf numFmtId="0" fontId="52" fillId="5" borderId="1" xfId="0" applyFont="1" applyFill="1" applyBorder="1" applyAlignment="1" applyProtection="1">
      <alignment horizontal="center"/>
      <protection locked="0"/>
    </xf>
    <xf numFmtId="0" fontId="52" fillId="5" borderId="1" xfId="0" applyFont="1" applyFill="1" applyBorder="1" applyProtection="1">
      <protection locked="0"/>
    </xf>
    <xf numFmtId="4" fontId="52" fillId="5" borderId="1" xfId="0" applyNumberFormat="1" applyFont="1" applyFill="1" applyBorder="1" applyProtection="1">
      <protection locked="0"/>
    </xf>
    <xf numFmtId="0" fontId="62" fillId="9" borderId="27" xfId="0" applyFont="1" applyFill="1" applyBorder="1" applyAlignment="1" applyProtection="1">
      <alignment horizontal="center"/>
      <protection locked="0"/>
    </xf>
    <xf numFmtId="0" fontId="62" fillId="9" borderId="28" xfId="0" applyFont="1" applyFill="1" applyBorder="1" applyAlignment="1" applyProtection="1">
      <alignment horizontal="center"/>
      <protection locked="0"/>
    </xf>
    <xf numFmtId="0" fontId="62" fillId="5" borderId="3" xfId="0" applyFont="1" applyFill="1" applyBorder="1" applyProtection="1">
      <protection locked="0"/>
    </xf>
    <xf numFmtId="9" fontId="52" fillId="5" borderId="1" xfId="0" applyNumberFormat="1" applyFont="1" applyFill="1" applyBorder="1" applyAlignment="1" applyProtection="1">
      <alignment horizontal="center"/>
      <protection locked="0"/>
    </xf>
    <xf numFmtId="0" fontId="52" fillId="3" borderId="0" xfId="0" applyFont="1" applyFill="1" applyProtection="1">
      <protection locked="0"/>
    </xf>
    <xf numFmtId="0" fontId="52" fillId="5" borderId="0" xfId="0" applyFont="1" applyFill="1" applyAlignment="1" applyProtection="1">
      <alignment horizontal="center"/>
      <protection locked="0"/>
    </xf>
    <xf numFmtId="4" fontId="52" fillId="3" borderId="0" xfId="0" applyNumberFormat="1" applyFont="1" applyFill="1" applyProtection="1">
      <protection locked="0"/>
    </xf>
    <xf numFmtId="0" fontId="52" fillId="3" borderId="1" xfId="0" applyFont="1" applyFill="1" applyBorder="1" applyProtection="1">
      <protection locked="0"/>
    </xf>
    <xf numFmtId="3" fontId="52" fillId="5" borderId="0" xfId="0" applyNumberFormat="1" applyFont="1" applyFill="1" applyAlignment="1" applyProtection="1">
      <alignment horizontal="center"/>
      <protection locked="0"/>
    </xf>
    <xf numFmtId="0" fontId="52" fillId="3" borderId="1" xfId="0" applyFont="1" applyFill="1" applyBorder="1" applyAlignment="1" applyProtection="1">
      <alignment vertical="top"/>
      <protection locked="0"/>
    </xf>
    <xf numFmtId="0" fontId="52" fillId="3" borderId="0" xfId="0" applyFont="1" applyFill="1" applyAlignment="1" applyProtection="1">
      <alignment vertical="top"/>
      <protection locked="0"/>
    </xf>
    <xf numFmtId="0" fontId="52" fillId="3" borderId="0" xfId="0" applyFont="1" applyFill="1" applyAlignment="1" applyProtection="1">
      <alignment wrapText="1"/>
      <protection locked="0"/>
    </xf>
    <xf numFmtId="0" fontId="63" fillId="3" borderId="0" xfId="0" applyFont="1" applyFill="1" applyAlignment="1">
      <alignment horizontal="right" vertical="center"/>
    </xf>
    <xf numFmtId="0" fontId="64" fillId="3" borderId="0" xfId="0" applyFont="1" applyFill="1" applyAlignment="1" applyProtection="1">
      <alignment horizontal="center"/>
      <protection locked="0"/>
    </xf>
    <xf numFmtId="0" fontId="64" fillId="3" borderId="0" xfId="0" applyFont="1" applyFill="1" applyAlignment="1">
      <alignment horizontal="center"/>
    </xf>
    <xf numFmtId="164" fontId="7" fillId="5" borderId="0" xfId="9" applyNumberFormat="1" applyFont="1" applyFill="1"/>
    <xf numFmtId="164" fontId="28" fillId="5" borderId="0" xfId="9" applyNumberFormat="1" applyFont="1" applyFill="1"/>
    <xf numFmtId="0" fontId="13" fillId="5" borderId="0" xfId="0" applyFont="1" applyFill="1" applyAlignment="1">
      <alignment vertical="top"/>
    </xf>
    <xf numFmtId="9" fontId="9" fillId="5" borderId="0" xfId="9" applyNumberFormat="1" applyFill="1" applyAlignment="1">
      <alignment horizontal="center" vertical="center" wrapText="1"/>
    </xf>
    <xf numFmtId="9" fontId="9" fillId="5" borderId="0" xfId="9" applyNumberFormat="1" applyFill="1" applyAlignment="1">
      <alignment horizontal="center" vertical="center"/>
    </xf>
    <xf numFmtId="0" fontId="46" fillId="5" borderId="0" xfId="9" applyFont="1" applyFill="1" applyAlignment="1">
      <alignment vertical="top"/>
    </xf>
    <xf numFmtId="0" fontId="14" fillId="5" borderId="0" xfId="9" applyFont="1" applyFill="1" applyAlignment="1">
      <alignment horizontal="center" vertical="top"/>
    </xf>
    <xf numFmtId="0" fontId="35" fillId="5" borderId="0" xfId="9" applyFont="1" applyFill="1" applyAlignment="1" applyProtection="1">
      <alignment horizontal="justify" vertical="top" wrapText="1"/>
      <protection locked="0"/>
    </xf>
    <xf numFmtId="0" fontId="8" fillId="14" borderId="1" xfId="9" applyFont="1" applyFill="1" applyBorder="1" applyAlignment="1">
      <alignment horizontal="justify" vertical="top" wrapText="1"/>
    </xf>
    <xf numFmtId="0" fontId="46" fillId="5" borderId="0" xfId="9" applyFont="1" applyFill="1" applyAlignment="1">
      <alignment vertical="top" wrapText="1"/>
    </xf>
    <xf numFmtId="0" fontId="65" fillId="5" borderId="0" xfId="9" applyFont="1" applyFill="1" applyAlignment="1">
      <alignment vertical="top"/>
    </xf>
    <xf numFmtId="0" fontId="9" fillId="3" borderId="0" xfId="0" applyFont="1" applyFill="1" applyAlignment="1">
      <alignment horizontal="center" vertical="top" wrapText="1"/>
    </xf>
    <xf numFmtId="0" fontId="0" fillId="5" borderId="0" xfId="0" applyFill="1" applyAlignment="1">
      <alignment vertical="top" wrapText="1"/>
    </xf>
    <xf numFmtId="0" fontId="3" fillId="0" borderId="1" xfId="1" applyFont="1" applyFill="1" applyBorder="1" applyAlignment="1" applyProtection="1">
      <alignment vertical="top"/>
    </xf>
    <xf numFmtId="0" fontId="66" fillId="3" borderId="0" xfId="0" applyFont="1" applyFill="1"/>
    <xf numFmtId="0" fontId="32" fillId="5" borderId="2" xfId="9" applyFont="1" applyFill="1" applyBorder="1" applyAlignment="1">
      <alignment horizontal="left" vertical="top" wrapText="1"/>
    </xf>
    <xf numFmtId="0" fontId="9" fillId="5" borderId="14" xfId="9" applyFill="1" applyBorder="1" applyAlignment="1">
      <alignment horizontal="left" vertical="top" wrapText="1"/>
    </xf>
    <xf numFmtId="0" fontId="9" fillId="5" borderId="14" xfId="9" applyFill="1" applyBorder="1" applyAlignment="1">
      <alignment horizontal="left" vertical="top"/>
    </xf>
    <xf numFmtId="0" fontId="67" fillId="5" borderId="0" xfId="9" applyFont="1" applyFill="1" applyAlignment="1">
      <alignment horizontal="justify" vertical="top"/>
    </xf>
    <xf numFmtId="0" fontId="9" fillId="0" borderId="0" xfId="9" applyAlignment="1">
      <alignment horizontal="justify" vertical="top"/>
    </xf>
    <xf numFmtId="0" fontId="34" fillId="5" borderId="0" xfId="0" applyFont="1" applyFill="1" applyAlignment="1">
      <alignment vertical="top" wrapText="1"/>
    </xf>
    <xf numFmtId="0" fontId="9" fillId="5" borderId="0" xfId="0" applyFont="1" applyFill="1" applyAlignment="1">
      <alignment vertical="top"/>
    </xf>
    <xf numFmtId="0" fontId="10" fillId="13" borderId="1" xfId="22" applyFont="1" applyFill="1" applyBorder="1" applyAlignment="1">
      <alignment horizontal="center" vertical="center"/>
    </xf>
    <xf numFmtId="0" fontId="3" fillId="0" borderId="1" xfId="22" applyFont="1" applyBorder="1" applyAlignment="1">
      <alignment vertical="top" wrapText="1"/>
    </xf>
    <xf numFmtId="49" fontId="3" fillId="0" borderId="0" xfId="22" applyNumberFormat="1" applyFont="1"/>
    <xf numFmtId="0" fontId="3" fillId="0" borderId="1" xfId="22" applyFont="1" applyBorder="1"/>
    <xf numFmtId="0" fontId="47" fillId="0" borderId="1" xfId="0" applyFont="1" applyBorder="1" applyAlignment="1">
      <alignment vertical="center"/>
    </xf>
    <xf numFmtId="0" fontId="9" fillId="3" borderId="15" xfId="0" applyFont="1" applyFill="1" applyBorder="1" applyAlignment="1" applyProtection="1">
      <alignment horizontal="center"/>
      <protection locked="0"/>
    </xf>
    <xf numFmtId="0" fontId="9" fillId="3" borderId="0" xfId="0" applyFont="1" applyFill="1" applyAlignment="1">
      <alignment horizontal="left" vertical="top" wrapText="1"/>
    </xf>
    <xf numFmtId="0" fontId="9" fillId="3" borderId="0" xfId="0" applyFont="1" applyFill="1" applyAlignment="1" applyProtection="1">
      <alignment horizontal="left" vertical="top" wrapText="1"/>
      <protection locked="0"/>
    </xf>
    <xf numFmtId="3" fontId="57" fillId="5" borderId="19" xfId="0" applyNumberFormat="1" applyFont="1" applyFill="1" applyBorder="1" applyAlignment="1">
      <alignment vertical="top"/>
    </xf>
    <xf numFmtId="3" fontId="57" fillId="5" borderId="23" xfId="0" applyNumberFormat="1" applyFont="1" applyFill="1" applyBorder="1" applyAlignment="1">
      <alignment vertical="top"/>
    </xf>
    <xf numFmtId="1" fontId="57" fillId="5" borderId="0" xfId="0" applyNumberFormat="1" applyFont="1" applyFill="1" applyAlignment="1">
      <alignment vertical="top"/>
    </xf>
    <xf numFmtId="0" fontId="3" fillId="5" borderId="1" xfId="22" applyFont="1" applyFill="1" applyBorder="1"/>
    <xf numFmtId="3" fontId="3" fillId="5" borderId="1" xfId="22" applyNumberFormat="1" applyFont="1" applyFill="1" applyBorder="1"/>
    <xf numFmtId="4" fontId="47" fillId="5" borderId="1" xfId="17" applyNumberFormat="1" applyFont="1" applyFill="1" applyBorder="1"/>
    <xf numFmtId="4" fontId="47" fillId="5" borderId="1" xfId="17" applyNumberFormat="1" applyFont="1" applyFill="1" applyBorder="1" applyAlignment="1">
      <alignment vertical="top"/>
    </xf>
    <xf numFmtId="4" fontId="47" fillId="0" borderId="1" xfId="17" applyNumberFormat="1" applyFont="1" applyBorder="1"/>
    <xf numFmtId="4" fontId="47" fillId="0" borderId="1" xfId="0" applyNumberFormat="1" applyFont="1" applyBorder="1"/>
    <xf numFmtId="0" fontId="77" fillId="5" borderId="0" xfId="9" applyFont="1" applyFill="1" applyAlignment="1">
      <alignment horizontal="justify" vertical="top"/>
    </xf>
    <xf numFmtId="0" fontId="76" fillId="5" borderId="0" xfId="9" applyFont="1" applyFill="1" applyAlignment="1">
      <alignment horizontal="justify" vertical="top"/>
    </xf>
    <xf numFmtId="4" fontId="78" fillId="2" borderId="1" xfId="0" applyNumberFormat="1" applyFont="1" applyFill="1" applyBorder="1" applyAlignment="1">
      <alignment horizontal="center" vertical="center" wrapText="1"/>
    </xf>
    <xf numFmtId="0" fontId="40" fillId="5" borderId="14" xfId="9" applyFont="1" applyFill="1" applyBorder="1" applyAlignment="1">
      <alignment horizontal="left" vertical="top" wrapText="1"/>
    </xf>
    <xf numFmtId="0" fontId="13" fillId="14" borderId="1" xfId="9" applyFont="1" applyFill="1" applyBorder="1" applyAlignment="1">
      <alignment horizontal="justify" vertical="top" wrapText="1"/>
    </xf>
    <xf numFmtId="0" fontId="9" fillId="5" borderId="1" xfId="9" applyFill="1" applyBorder="1" applyAlignment="1">
      <alignment horizontal="justify" vertical="top" wrapText="1"/>
    </xf>
    <xf numFmtId="0" fontId="21" fillId="5" borderId="0" xfId="9" applyFont="1" applyFill="1" applyAlignment="1">
      <alignment horizontal="center" vertical="top" wrapText="1"/>
    </xf>
    <xf numFmtId="0" fontId="13" fillId="5" borderId="0" xfId="9" applyFont="1" applyFill="1" applyAlignment="1">
      <alignment horizontal="justify" vertical="top"/>
    </xf>
    <xf numFmtId="0" fontId="13" fillId="0" borderId="0" xfId="0" applyFont="1" applyAlignment="1">
      <alignment horizontal="justify" vertical="top" wrapText="1"/>
    </xf>
    <xf numFmtId="0" fontId="40" fillId="5" borderId="0" xfId="9" applyFont="1" applyFill="1" applyAlignment="1">
      <alignment horizontal="justify" vertical="top"/>
    </xf>
    <xf numFmtId="0" fontId="9" fillId="0" borderId="0" xfId="0" applyFont="1" applyAlignment="1">
      <alignment vertical="top" wrapText="1"/>
    </xf>
    <xf numFmtId="0" fontId="9" fillId="5" borderId="3" xfId="9" applyFill="1" applyBorder="1" applyAlignment="1">
      <alignment horizontal="left" vertical="top" wrapText="1"/>
    </xf>
    <xf numFmtId="0" fontId="14" fillId="5" borderId="0" xfId="9" applyFont="1" applyFill="1" applyAlignment="1">
      <alignment horizontal="center" vertical="center"/>
    </xf>
    <xf numFmtId="0" fontId="63" fillId="5" borderId="0" xfId="9" applyFont="1" applyFill="1" applyAlignment="1">
      <alignment horizontal="justify" vertical="top" wrapText="1"/>
    </xf>
    <xf numFmtId="0" fontId="80" fillId="5" borderId="0" xfId="9" applyFont="1" applyFill="1" applyAlignment="1">
      <alignment horizontal="justify" vertical="top" wrapText="1"/>
    </xf>
    <xf numFmtId="0" fontId="14" fillId="5" borderId="0" xfId="9" applyFont="1" applyFill="1" applyAlignment="1">
      <alignment horizontal="center" vertical="center" wrapText="1"/>
    </xf>
    <xf numFmtId="0" fontId="9" fillId="5" borderId="0" xfId="9" applyFill="1" applyAlignment="1">
      <alignment horizontal="left" vertical="top" wrapText="1"/>
    </xf>
    <xf numFmtId="0" fontId="63"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47" fillId="0" borderId="1" xfId="0" applyFont="1" applyBorder="1" applyAlignment="1">
      <alignment horizontal="justify" vertical="center"/>
    </xf>
    <xf numFmtId="0" fontId="22" fillId="5" borderId="24" xfId="0" applyFont="1" applyFill="1" applyBorder="1" applyAlignment="1">
      <alignment vertical="top" wrapText="1"/>
    </xf>
    <xf numFmtId="0" fontId="36" fillId="0" borderId="1" xfId="1" applyFill="1" applyBorder="1" applyAlignment="1" applyProtection="1">
      <alignment vertical="top"/>
    </xf>
    <xf numFmtId="0" fontId="36" fillId="5" borderId="1" xfId="1" applyFill="1" applyBorder="1" applyAlignment="1" applyProtection="1"/>
    <xf numFmtId="0" fontId="3" fillId="0" borderId="1" xfId="1" applyFont="1" applyFill="1" applyBorder="1" applyAlignment="1" applyProtection="1">
      <alignment vertical="top" wrapText="1"/>
    </xf>
    <xf numFmtId="0" fontId="47" fillId="0" borderId="1" xfId="22" applyFont="1" applyBorder="1" applyAlignment="1">
      <alignment vertical="top" wrapText="1"/>
    </xf>
    <xf numFmtId="3" fontId="3" fillId="0" borderId="1" xfId="22" applyNumberFormat="1" applyFont="1" applyBorder="1" applyAlignment="1">
      <alignment vertical="top" wrapText="1"/>
    </xf>
    <xf numFmtId="0" fontId="83" fillId="0" borderId="1" xfId="0" applyFont="1" applyBorder="1" applyAlignment="1">
      <alignment vertical="top"/>
    </xf>
    <xf numFmtId="0" fontId="3" fillId="0" borderId="1" xfId="0" applyFont="1" applyBorder="1"/>
    <xf numFmtId="0" fontId="47" fillId="0" borderId="1" xfId="0" applyFont="1" applyBorder="1"/>
    <xf numFmtId="0" fontId="3" fillId="0" borderId="1" xfId="1" applyFont="1" applyBorder="1" applyAlignment="1" applyProtection="1">
      <alignment vertical="top"/>
    </xf>
    <xf numFmtId="0" fontId="36" fillId="0" borderId="1" xfId="1" applyBorder="1" applyAlignment="1" applyProtection="1">
      <alignment vertical="top"/>
    </xf>
    <xf numFmtId="3" fontId="3" fillId="0" borderId="1" xfId="22" applyNumberFormat="1" applyFont="1" applyBorder="1"/>
    <xf numFmtId="3" fontId="3" fillId="0" borderId="1" xfId="22" applyNumberFormat="1" applyFont="1" applyBorder="1" applyAlignment="1">
      <alignment wrapText="1"/>
    </xf>
    <xf numFmtId="0" fontId="3" fillId="0" borderId="1" xfId="1" applyFont="1" applyFill="1" applyBorder="1" applyAlignment="1" applyProtection="1"/>
    <xf numFmtId="0" fontId="36" fillId="0" borderId="1" xfId="1" applyBorder="1" applyAlignment="1" applyProtection="1"/>
    <xf numFmtId="0" fontId="85" fillId="0" borderId="1" xfId="31" applyFont="1" applyBorder="1" applyAlignment="1" applyProtection="1">
      <alignment wrapText="1"/>
      <protection locked="0"/>
    </xf>
    <xf numFmtId="0" fontId="85" fillId="0" borderId="1" xfId="31" applyFont="1" applyBorder="1" applyAlignment="1" applyProtection="1">
      <alignment horizontal="center" wrapText="1"/>
      <protection locked="0"/>
    </xf>
    <xf numFmtId="0" fontId="85" fillId="0" borderId="1" xfId="31" applyFont="1" applyBorder="1" applyAlignment="1" applyProtection="1">
      <alignment horizontal="center"/>
      <protection locked="0"/>
    </xf>
    <xf numFmtId="4" fontId="85" fillId="0" borderId="1" xfId="31" applyNumberFormat="1" applyFont="1" applyBorder="1" applyAlignment="1" applyProtection="1">
      <alignment horizontal="center" wrapText="1"/>
      <protection locked="0"/>
    </xf>
    <xf numFmtId="49" fontId="86" fillId="0" borderId="1" xfId="31" applyNumberFormat="1" applyFont="1" applyBorder="1" applyAlignment="1" applyProtection="1">
      <alignment horizontal="left"/>
      <protection locked="0"/>
    </xf>
    <xf numFmtId="14" fontId="86" fillId="0" borderId="1" xfId="31" applyNumberFormat="1" applyFont="1" applyBorder="1" applyAlignment="1" applyProtection="1">
      <alignment horizontal="left"/>
      <protection locked="0"/>
    </xf>
    <xf numFmtId="14" fontId="86" fillId="0" borderId="1" xfId="31" applyNumberFormat="1" applyFont="1" applyBorder="1" applyAlignment="1" applyProtection="1">
      <alignment horizontal="left" wrapText="1"/>
      <protection locked="0"/>
    </xf>
    <xf numFmtId="0" fontId="86" fillId="0" borderId="1" xfId="31" applyFont="1" applyBorder="1" applyAlignment="1" applyProtection="1">
      <alignment horizontal="left" wrapText="1"/>
      <protection locked="0"/>
    </xf>
    <xf numFmtId="0" fontId="86" fillId="0" borderId="1" xfId="31" applyFont="1" applyBorder="1" applyProtection="1">
      <protection locked="0"/>
    </xf>
    <xf numFmtId="2" fontId="86" fillId="0" borderId="1" xfId="31" applyNumberFormat="1" applyFont="1" applyBorder="1" applyAlignment="1" applyProtection="1">
      <alignment horizontal="center"/>
      <protection locked="0"/>
    </xf>
    <xf numFmtId="49" fontId="86" fillId="0" borderId="1" xfId="31" applyNumberFormat="1" applyFont="1" applyBorder="1" applyProtection="1">
      <protection locked="0"/>
    </xf>
    <xf numFmtId="0" fontId="86" fillId="0" borderId="1" xfId="31" applyFont="1" applyBorder="1" applyAlignment="1" applyProtection="1">
      <alignment horizontal="left"/>
      <protection locked="0"/>
    </xf>
    <xf numFmtId="0" fontId="86" fillId="0" borderId="1" xfId="31" applyFont="1" applyBorder="1" applyAlignment="1" applyProtection="1">
      <alignment wrapText="1"/>
      <protection locked="0"/>
    </xf>
    <xf numFmtId="0" fontId="12" fillId="0" borderId="1" xfId="31" applyFont="1" applyBorder="1" applyAlignment="1" applyProtection="1">
      <alignment wrapText="1"/>
      <protection locked="0"/>
    </xf>
    <xf numFmtId="0" fontId="86" fillId="0" borderId="1" xfId="31" applyFont="1" applyBorder="1" applyAlignment="1" applyProtection="1">
      <alignment horizontal="right"/>
      <protection locked="0"/>
    </xf>
    <xf numFmtId="14" fontId="86" fillId="0" borderId="1" xfId="31" applyNumberFormat="1" applyFont="1" applyBorder="1" applyAlignment="1" applyProtection="1">
      <alignment horizontal="right"/>
      <protection locked="0"/>
    </xf>
    <xf numFmtId="14" fontId="86" fillId="0" borderId="1" xfId="31" applyNumberFormat="1" applyFont="1" applyBorder="1" applyAlignment="1" applyProtection="1">
      <alignment wrapText="1"/>
      <protection locked="0"/>
    </xf>
    <xf numFmtId="2" fontId="86" fillId="0" borderId="1" xfId="31" applyNumberFormat="1" applyFont="1" applyBorder="1" applyAlignment="1" applyProtection="1">
      <alignment horizontal="right"/>
      <protection locked="0"/>
    </xf>
    <xf numFmtId="49" fontId="87" fillId="0" borderId="1" xfId="31" applyNumberFormat="1" applyFont="1" applyBorder="1" applyAlignment="1" applyProtection="1">
      <alignment horizontal="center"/>
      <protection locked="0"/>
    </xf>
    <xf numFmtId="0" fontId="87" fillId="0" borderId="1" xfId="31" applyFont="1" applyBorder="1" applyAlignment="1" applyProtection="1">
      <alignment horizontal="center"/>
      <protection locked="0"/>
    </xf>
    <xf numFmtId="14" fontId="87" fillId="0" borderId="1" xfId="31" applyNumberFormat="1" applyFont="1" applyBorder="1" applyAlignment="1" applyProtection="1">
      <alignment horizontal="center"/>
      <protection locked="0"/>
    </xf>
    <xf numFmtId="0" fontId="87" fillId="0" borderId="1" xfId="31" applyFont="1" applyBorder="1" applyAlignment="1" applyProtection="1">
      <alignment wrapText="1"/>
      <protection locked="0"/>
    </xf>
    <xf numFmtId="0" fontId="87" fillId="0" borderId="1" xfId="31" applyFont="1" applyBorder="1" applyAlignment="1" applyProtection="1">
      <alignment horizontal="left"/>
      <protection locked="0"/>
    </xf>
    <xf numFmtId="2" fontId="87" fillId="0" borderId="1" xfId="31" applyNumberFormat="1" applyFont="1" applyBorder="1" applyAlignment="1" applyProtection="1">
      <alignment horizontal="center"/>
      <protection locked="0"/>
    </xf>
    <xf numFmtId="0" fontId="10" fillId="0" borderId="1" xfId="31" applyFont="1" applyBorder="1" applyAlignment="1" applyProtection="1">
      <alignment wrapText="1"/>
      <protection locked="0"/>
    </xf>
    <xf numFmtId="0" fontId="87" fillId="0" borderId="1" xfId="31" applyFont="1" applyBorder="1" applyAlignment="1" applyProtection="1">
      <alignment horizontal="right"/>
      <protection locked="0"/>
    </xf>
    <xf numFmtId="0" fontId="87" fillId="0" borderId="1" xfId="31" applyFont="1" applyBorder="1" applyAlignment="1" applyProtection="1">
      <alignment horizontal="left" wrapText="1"/>
      <protection locked="0"/>
    </xf>
    <xf numFmtId="2" fontId="87" fillId="0" borderId="1" xfId="31" applyNumberFormat="1" applyFont="1" applyBorder="1" applyAlignment="1" applyProtection="1">
      <alignment horizontal="right"/>
      <protection locked="0"/>
    </xf>
    <xf numFmtId="49" fontId="3" fillId="0" borderId="1" xfId="31" applyNumberFormat="1" applyFont="1" applyBorder="1" applyAlignment="1" applyProtection="1">
      <alignment horizontal="left"/>
      <protection locked="0"/>
    </xf>
    <xf numFmtId="0" fontId="3" fillId="0" borderId="1" xfId="31" applyFont="1" applyBorder="1" applyAlignment="1" applyProtection="1">
      <alignment horizontal="left"/>
      <protection locked="0"/>
    </xf>
    <xf numFmtId="14" fontId="3" fillId="0" borderId="1" xfId="31" applyNumberFormat="1" applyFont="1" applyBorder="1" applyAlignment="1" applyProtection="1">
      <alignment horizontal="left"/>
      <protection locked="0"/>
    </xf>
    <xf numFmtId="0" fontId="3" fillId="0" borderId="1" xfId="31" applyFont="1" applyBorder="1" applyAlignment="1" applyProtection="1">
      <alignment horizontal="left" wrapText="1"/>
      <protection locked="0"/>
    </xf>
    <xf numFmtId="2" fontId="3" fillId="0" borderId="1" xfId="31" applyNumberFormat="1" applyFont="1" applyBorder="1" applyAlignment="1" applyProtection="1">
      <alignment horizontal="center"/>
      <protection locked="0"/>
    </xf>
    <xf numFmtId="14" fontId="3" fillId="5" borderId="1" xfId="31" applyNumberFormat="1" applyFont="1" applyFill="1" applyBorder="1" applyAlignment="1" applyProtection="1">
      <alignment horizontal="left" wrapText="1"/>
      <protection locked="0"/>
    </xf>
    <xf numFmtId="0" fontId="3" fillId="0" borderId="4" xfId="32" applyFont="1" applyBorder="1" applyAlignment="1" applyProtection="1">
      <alignment horizontal="left"/>
      <protection locked="0"/>
    </xf>
    <xf numFmtId="1" fontId="3" fillId="0" borderId="4" xfId="32" applyNumberFormat="1" applyFont="1" applyBorder="1" applyAlignment="1" applyProtection="1">
      <alignment horizontal="left" wrapText="1"/>
      <protection locked="0"/>
    </xf>
    <xf numFmtId="14" fontId="3" fillId="0" borderId="1" xfId="31" applyNumberFormat="1" applyFont="1" applyBorder="1" applyAlignment="1" applyProtection="1">
      <alignment horizontal="left" wrapText="1"/>
      <protection locked="0"/>
    </xf>
    <xf numFmtId="0" fontId="3" fillId="0" borderId="1" xfId="0" applyFont="1" applyBorder="1" applyAlignment="1" applyProtection="1">
      <alignment horizontal="left" wrapText="1"/>
      <protection locked="0"/>
    </xf>
    <xf numFmtId="1" fontId="3" fillId="0" borderId="1" xfId="0" applyNumberFormat="1" applyFont="1" applyBorder="1" applyAlignment="1" applyProtection="1">
      <alignment horizontal="left" wrapText="1"/>
      <protection locked="0"/>
    </xf>
    <xf numFmtId="0" fontId="47" fillId="0" borderId="1" xfId="31" applyFont="1" applyBorder="1" applyAlignment="1" applyProtection="1">
      <alignment horizontal="left" wrapText="1"/>
      <protection locked="0"/>
    </xf>
    <xf numFmtId="14" fontId="47" fillId="0" borderId="1" xfId="32" applyNumberFormat="1" applyFont="1" applyBorder="1" applyAlignment="1" applyProtection="1">
      <alignment horizontal="left"/>
      <protection locked="0"/>
    </xf>
    <xf numFmtId="0" fontId="3" fillId="0" borderId="1" xfId="32" applyFont="1" applyBorder="1" applyAlignment="1" applyProtection="1">
      <alignment horizontal="left" wrapText="1"/>
      <protection locked="0"/>
    </xf>
    <xf numFmtId="0" fontId="47" fillId="0" borderId="1" xfId="32" applyFont="1" applyBorder="1" applyAlignment="1" applyProtection="1">
      <alignment horizontal="left" wrapText="1"/>
      <protection locked="0"/>
    </xf>
    <xf numFmtId="2" fontId="3" fillId="0" borderId="1" xfId="32" applyNumberFormat="1" applyFont="1" applyBorder="1" applyAlignment="1" applyProtection="1">
      <alignment horizontal="center"/>
      <protection locked="0"/>
    </xf>
    <xf numFmtId="49" fontId="47" fillId="0" borderId="4" xfId="32" applyNumberFormat="1" applyFont="1" applyBorder="1" applyAlignment="1" applyProtection="1">
      <alignment horizontal="left" wrapText="1"/>
      <protection locked="0"/>
    </xf>
    <xf numFmtId="14" fontId="47" fillId="0" borderId="3" xfId="32" applyNumberFormat="1" applyFont="1" applyBorder="1" applyAlignment="1" applyProtection="1">
      <alignment horizontal="left"/>
      <protection locked="0"/>
    </xf>
    <xf numFmtId="0" fontId="3" fillId="0" borderId="3" xfId="32" applyFont="1" applyBorder="1" applyAlignment="1" applyProtection="1">
      <alignment horizontal="left" wrapText="1"/>
      <protection locked="0"/>
    </xf>
    <xf numFmtId="0" fontId="47" fillId="0" borderId="3" xfId="32" applyFont="1" applyBorder="1" applyAlignment="1" applyProtection="1">
      <alignment horizontal="left" wrapText="1"/>
      <protection locked="0"/>
    </xf>
    <xf numFmtId="2" fontId="3" fillId="0" borderId="3" xfId="32" applyNumberFormat="1" applyFont="1" applyBorder="1" applyAlignment="1" applyProtection="1">
      <alignment horizontal="center"/>
      <protection locked="0"/>
    </xf>
    <xf numFmtId="14" fontId="3" fillId="0" borderId="1" xfId="32" applyNumberFormat="1" applyFont="1" applyBorder="1" applyAlignment="1" applyProtection="1">
      <alignment horizontal="left"/>
      <protection locked="0"/>
    </xf>
    <xf numFmtId="49" fontId="47" fillId="0" borderId="1" xfId="32" applyNumberFormat="1" applyFont="1" applyBorder="1" applyAlignment="1" applyProtection="1">
      <alignment horizontal="left" wrapText="1"/>
      <protection locked="0"/>
    </xf>
    <xf numFmtId="0" fontId="47" fillId="0" borderId="1" xfId="33" applyFont="1" applyBorder="1" applyAlignment="1" applyProtection="1">
      <alignment horizontal="left" wrapText="1"/>
      <protection locked="0"/>
    </xf>
    <xf numFmtId="49" fontId="47" fillId="0" borderId="4" xfId="32" applyNumberFormat="1" applyFont="1" applyBorder="1" applyAlignment="1" applyProtection="1">
      <alignment horizontal="left"/>
      <protection locked="0"/>
    </xf>
    <xf numFmtId="0" fontId="47" fillId="0" borderId="1" xfId="34" applyFont="1" applyBorder="1" applyAlignment="1" applyProtection="1">
      <alignment horizontal="left" wrapText="1"/>
      <protection locked="0"/>
    </xf>
    <xf numFmtId="14" fontId="87" fillId="0" borderId="1" xfId="31" applyNumberFormat="1" applyFont="1" applyBorder="1" applyAlignment="1" applyProtection="1">
      <alignment horizontal="left" wrapText="1"/>
      <protection locked="0"/>
    </xf>
    <xf numFmtId="49" fontId="47" fillId="17" borderId="39" xfId="0" applyNumberFormat="1" applyFont="1" applyFill="1" applyBorder="1" applyAlignment="1" applyProtection="1">
      <alignment horizontal="left"/>
      <protection locked="0"/>
    </xf>
    <xf numFmtId="49" fontId="47" fillId="17" borderId="40" xfId="0" applyNumberFormat="1" applyFont="1" applyFill="1" applyBorder="1" applyAlignment="1" applyProtection="1">
      <alignment horizontal="left"/>
      <protection locked="0"/>
    </xf>
    <xf numFmtId="49" fontId="47" fillId="17" borderId="41" xfId="0" applyNumberFormat="1" applyFont="1" applyFill="1" applyBorder="1" applyAlignment="1" applyProtection="1">
      <alignment horizontal="left" wrapText="1"/>
      <protection locked="0"/>
    </xf>
    <xf numFmtId="0" fontId="47" fillId="17" borderId="40" xfId="0" applyFont="1" applyFill="1" applyBorder="1" applyAlignment="1" applyProtection="1">
      <alignment horizontal="left"/>
      <protection locked="0"/>
    </xf>
    <xf numFmtId="2" fontId="47" fillId="17" borderId="40" xfId="0" applyNumberFormat="1" applyFont="1" applyFill="1" applyBorder="1" applyAlignment="1" applyProtection="1">
      <alignment horizontal="center"/>
      <protection locked="0"/>
    </xf>
    <xf numFmtId="49" fontId="47" fillId="17" borderId="40" xfId="0" applyNumberFormat="1" applyFont="1" applyFill="1" applyBorder="1" applyAlignment="1" applyProtection="1">
      <alignment horizontal="left" wrapText="1"/>
      <protection locked="0"/>
    </xf>
    <xf numFmtId="4" fontId="47" fillId="17" borderId="40" xfId="0" applyNumberFormat="1" applyFont="1" applyFill="1" applyBorder="1" applyAlignment="1" applyProtection="1">
      <alignment horizontal="center"/>
      <protection locked="0"/>
    </xf>
    <xf numFmtId="0" fontId="47" fillId="17" borderId="1" xfId="0" applyFont="1" applyFill="1" applyBorder="1" applyAlignment="1" applyProtection="1">
      <alignment horizontal="left"/>
      <protection locked="0"/>
    </xf>
    <xf numFmtId="0" fontId="47" fillId="17" borderId="42" xfId="0" applyFont="1" applyFill="1" applyBorder="1" applyAlignment="1" applyProtection="1">
      <alignment horizontal="left"/>
      <protection locked="0"/>
    </xf>
    <xf numFmtId="49" fontId="47" fillId="17" borderId="42" xfId="0" applyNumberFormat="1" applyFont="1" applyFill="1" applyBorder="1" applyAlignment="1" applyProtection="1">
      <alignment horizontal="left"/>
      <protection locked="0"/>
    </xf>
    <xf numFmtId="49" fontId="22" fillId="17" borderId="1" xfId="0" applyNumberFormat="1" applyFont="1" applyFill="1" applyBorder="1" applyAlignment="1" applyProtection="1">
      <alignment horizontal="left"/>
      <protection locked="0"/>
    </xf>
    <xf numFmtId="49" fontId="22" fillId="17" borderId="43" xfId="0" applyNumberFormat="1" applyFont="1" applyFill="1" applyBorder="1" applyAlignment="1" applyProtection="1">
      <alignment horizontal="left"/>
      <protection locked="0"/>
    </xf>
    <xf numFmtId="49" fontId="22" fillId="17" borderId="44" xfId="0" applyNumberFormat="1" applyFont="1" applyFill="1" applyBorder="1" applyAlignment="1" applyProtection="1">
      <alignment horizontal="left"/>
      <protection locked="0"/>
    </xf>
    <xf numFmtId="2" fontId="3" fillId="0" borderId="2" xfId="31" applyNumberFormat="1" applyFont="1" applyBorder="1" applyAlignment="1" applyProtection="1">
      <alignment horizontal="center"/>
      <protection locked="0"/>
    </xf>
    <xf numFmtId="0" fontId="22" fillId="17" borderId="1" xfId="0" applyFont="1" applyFill="1" applyBorder="1" applyAlignment="1" applyProtection="1">
      <alignment horizontal="left" wrapText="1"/>
      <protection locked="0"/>
    </xf>
    <xf numFmtId="0" fontId="22" fillId="17" borderId="1" xfId="0" applyFont="1" applyFill="1" applyBorder="1" applyAlignment="1" applyProtection="1">
      <alignment horizontal="left"/>
      <protection locked="0"/>
    </xf>
    <xf numFmtId="2" fontId="22" fillId="17" borderId="1" xfId="0" applyNumberFormat="1" applyFont="1" applyFill="1" applyBorder="1" applyAlignment="1" applyProtection="1">
      <alignment horizontal="center"/>
      <protection locked="0"/>
    </xf>
    <xf numFmtId="49" fontId="3" fillId="0" borderId="2" xfId="31" applyNumberFormat="1" applyFont="1" applyBorder="1" applyAlignment="1" applyProtection="1">
      <alignment horizontal="left"/>
      <protection locked="0"/>
    </xf>
    <xf numFmtId="0" fontId="22" fillId="17" borderId="2" xfId="0" applyFont="1" applyFill="1" applyBorder="1" applyAlignment="1" applyProtection="1">
      <alignment horizontal="left"/>
      <protection locked="0"/>
    </xf>
    <xf numFmtId="49" fontId="22" fillId="17" borderId="2" xfId="0" applyNumberFormat="1" applyFont="1" applyFill="1" applyBorder="1" applyAlignment="1" applyProtection="1">
      <alignment horizontal="left"/>
      <protection locked="0"/>
    </xf>
    <xf numFmtId="0" fontId="3" fillId="0" borderId="2" xfId="31" applyFont="1" applyBorder="1" applyAlignment="1" applyProtection="1">
      <alignment horizontal="left" wrapText="1"/>
      <protection locked="0"/>
    </xf>
    <xf numFmtId="49" fontId="22" fillId="17" borderId="2" xfId="0" applyNumberFormat="1" applyFont="1" applyFill="1" applyBorder="1" applyAlignment="1" applyProtection="1">
      <alignment horizontal="left" wrapText="1"/>
      <protection locked="0"/>
    </xf>
    <xf numFmtId="2" fontId="22" fillId="17" borderId="2" xfId="0" applyNumberFormat="1" applyFont="1" applyFill="1" applyBorder="1" applyAlignment="1" applyProtection="1">
      <alignment horizontal="center"/>
      <protection locked="0"/>
    </xf>
    <xf numFmtId="49" fontId="22" fillId="17" borderId="1" xfId="0" applyNumberFormat="1" applyFont="1" applyFill="1" applyBorder="1" applyAlignment="1" applyProtection="1">
      <alignment horizontal="left" wrapText="1"/>
      <protection locked="0"/>
    </xf>
    <xf numFmtId="49" fontId="47" fillId="17" borderId="1" xfId="0" applyNumberFormat="1" applyFont="1" applyFill="1" applyBorder="1" applyAlignment="1" applyProtection="1">
      <alignment horizontal="left"/>
      <protection locked="0"/>
    </xf>
    <xf numFmtId="0" fontId="3" fillId="0" borderId="2" xfId="0" applyFont="1" applyBorder="1" applyAlignment="1" applyProtection="1">
      <alignment horizontal="left" wrapText="1"/>
      <protection locked="0"/>
    </xf>
    <xf numFmtId="49" fontId="3" fillId="0" borderId="1" xfId="0" applyNumberFormat="1" applyFont="1" applyBorder="1" applyAlignment="1" applyProtection="1">
      <alignment horizontal="left"/>
      <protection locked="0"/>
    </xf>
    <xf numFmtId="0" fontId="47" fillId="17" borderId="39" xfId="0" applyFont="1" applyFill="1" applyBorder="1" applyAlignment="1" applyProtection="1">
      <alignment horizontal="left"/>
      <protection locked="0"/>
    </xf>
    <xf numFmtId="49" fontId="3" fillId="0" borderId="2" xfId="0" applyNumberFormat="1" applyFont="1" applyBorder="1" applyAlignment="1" applyProtection="1">
      <alignment horizontal="left"/>
      <protection locked="0"/>
    </xf>
    <xf numFmtId="49" fontId="47" fillId="17" borderId="2" xfId="0" applyNumberFormat="1" applyFont="1" applyFill="1" applyBorder="1" applyAlignment="1" applyProtection="1">
      <alignment horizontal="left"/>
      <protection locked="0"/>
    </xf>
    <xf numFmtId="0" fontId="47" fillId="17" borderId="45" xfId="0" applyFont="1" applyFill="1" applyBorder="1" applyAlignment="1" applyProtection="1">
      <alignment horizontal="left"/>
      <protection locked="0"/>
    </xf>
    <xf numFmtId="2" fontId="47" fillId="17" borderId="42" xfId="0" applyNumberFormat="1" applyFont="1" applyFill="1" applyBorder="1" applyAlignment="1" applyProtection="1">
      <alignment horizontal="center"/>
      <protection locked="0"/>
    </xf>
    <xf numFmtId="2" fontId="47" fillId="17" borderId="1" xfId="0" applyNumberFormat="1" applyFont="1" applyFill="1" applyBorder="1" applyAlignment="1" applyProtection="1">
      <alignment horizontal="center"/>
      <protection locked="0"/>
    </xf>
    <xf numFmtId="4" fontId="47" fillId="17" borderId="1" xfId="0" applyNumberFormat="1" applyFont="1" applyFill="1" applyBorder="1" applyAlignment="1" applyProtection="1">
      <alignment horizontal="center"/>
      <protection locked="0"/>
    </xf>
    <xf numFmtId="0" fontId="3" fillId="0" borderId="14" xfId="31" applyFont="1" applyBorder="1" applyAlignment="1" applyProtection="1">
      <alignment horizontal="left" wrapText="1"/>
      <protection locked="0"/>
    </xf>
    <xf numFmtId="0" fontId="3" fillId="0" borderId="14" xfId="0" applyFont="1" applyBorder="1" applyAlignment="1" applyProtection="1">
      <alignment horizontal="left" wrapText="1"/>
      <protection locked="0"/>
    </xf>
    <xf numFmtId="0" fontId="47" fillId="17" borderId="46" xfId="0" applyFont="1" applyFill="1" applyBorder="1" applyAlignment="1" applyProtection="1">
      <alignment horizontal="left"/>
      <protection locked="0"/>
    </xf>
    <xf numFmtId="49" fontId="47" fillId="17" borderId="46" xfId="0" applyNumberFormat="1" applyFont="1" applyFill="1" applyBorder="1" applyAlignment="1" applyProtection="1">
      <alignment horizontal="left"/>
      <protection locked="0"/>
    </xf>
    <xf numFmtId="4" fontId="47" fillId="17" borderId="46" xfId="0" applyNumberFormat="1" applyFont="1" applyFill="1" applyBorder="1" applyAlignment="1" applyProtection="1">
      <alignment horizontal="center"/>
      <protection locked="0"/>
    </xf>
    <xf numFmtId="0" fontId="88" fillId="0" borderId="1" xfId="0" applyFont="1" applyBorder="1" applyAlignment="1" applyProtection="1">
      <alignment horizontal="left" wrapText="1"/>
      <protection locked="0"/>
    </xf>
    <xf numFmtId="49" fontId="22" fillId="0" borderId="1" xfId="0" applyNumberFormat="1" applyFont="1" applyBorder="1" applyAlignment="1" applyProtection="1">
      <alignment horizontal="left"/>
      <protection locked="0"/>
    </xf>
    <xf numFmtId="2" fontId="22" fillId="0" borderId="1" xfId="0" applyNumberFormat="1" applyFont="1" applyBorder="1" applyAlignment="1" applyProtection="1">
      <alignment horizontal="center"/>
      <protection locked="0"/>
    </xf>
    <xf numFmtId="14" fontId="87" fillId="0" borderId="1" xfId="31" applyNumberFormat="1" applyFont="1" applyBorder="1" applyAlignment="1" applyProtection="1">
      <alignment horizontal="left"/>
      <protection locked="0"/>
    </xf>
    <xf numFmtId="0" fontId="3" fillId="0" borderId="1" xfId="33" applyFont="1" applyBorder="1" applyAlignment="1" applyProtection="1">
      <alignment horizontal="left"/>
      <protection locked="0"/>
    </xf>
    <xf numFmtId="0" fontId="3" fillId="0" borderId="1" xfId="33" applyFont="1" applyBorder="1" applyAlignment="1" applyProtection="1">
      <alignment horizontal="left" wrapText="1"/>
      <protection locked="0"/>
    </xf>
    <xf numFmtId="0" fontId="3" fillId="0" borderId="1" xfId="33" applyFont="1" applyBorder="1" applyAlignment="1" applyProtection="1">
      <alignment horizontal="center"/>
      <protection locked="0"/>
    </xf>
    <xf numFmtId="49" fontId="3" fillId="0" borderId="1" xfId="33" applyNumberFormat="1" applyFont="1" applyBorder="1" applyAlignment="1" applyProtection="1">
      <alignment horizontal="left"/>
      <protection locked="0"/>
    </xf>
    <xf numFmtId="4" fontId="3" fillId="0" borderId="1" xfId="32" applyNumberFormat="1" applyFont="1" applyBorder="1" applyAlignment="1" applyProtection="1">
      <alignment horizontal="center"/>
      <protection locked="0"/>
    </xf>
    <xf numFmtId="0" fontId="3" fillId="0" borderId="1" xfId="33" applyFont="1" applyBorder="1" applyAlignment="1" applyProtection="1">
      <alignment horizontal="left" vertical="center"/>
      <protection locked="0"/>
    </xf>
    <xf numFmtId="0" fontId="3" fillId="0" borderId="1" xfId="32" applyFont="1" applyBorder="1" applyAlignment="1" applyProtection="1">
      <alignment horizontal="left" vertical="center" wrapText="1"/>
      <protection locked="0"/>
    </xf>
    <xf numFmtId="0" fontId="3" fillId="0" borderId="13" xfId="32" applyFont="1" applyBorder="1" applyAlignment="1" applyProtection="1">
      <alignment horizontal="left" wrapText="1"/>
      <protection locked="0"/>
    </xf>
    <xf numFmtId="0" fontId="3" fillId="0" borderId="1" xfId="0" applyFont="1" applyBorder="1" applyAlignment="1" applyProtection="1">
      <alignment horizontal="left"/>
      <protection locked="0"/>
    </xf>
    <xf numFmtId="0" fontId="3" fillId="0" borderId="1" xfId="0" applyFont="1" applyBorder="1" applyAlignment="1" applyProtection="1">
      <alignment horizontal="left" vertical="center"/>
      <protection locked="0"/>
    </xf>
    <xf numFmtId="0" fontId="3" fillId="0" borderId="1" xfId="32" applyFont="1" applyBorder="1" applyAlignment="1" applyProtection="1">
      <alignment horizontal="left" vertical="center"/>
      <protection locked="0"/>
    </xf>
    <xf numFmtId="4" fontId="3" fillId="0" borderId="1" xfId="32" applyNumberFormat="1" applyFont="1" applyBorder="1" applyAlignment="1" applyProtection="1">
      <alignment horizontal="center" vertical="center"/>
      <protection locked="0"/>
    </xf>
    <xf numFmtId="0" fontId="3" fillId="0" borderId="0" xfId="31" applyFont="1" applyAlignment="1" applyProtection="1">
      <alignment horizontal="center"/>
      <protection locked="0"/>
    </xf>
    <xf numFmtId="0" fontId="3" fillId="0" borderId="1" xfId="31" applyFont="1" applyBorder="1" applyAlignment="1" applyProtection="1">
      <alignment horizontal="center"/>
      <protection locked="0"/>
    </xf>
    <xf numFmtId="2" fontId="86" fillId="0" borderId="1" xfId="31" applyNumberFormat="1" applyFont="1" applyBorder="1" applyProtection="1">
      <protection locked="0"/>
    </xf>
    <xf numFmtId="0" fontId="3" fillId="0" borderId="26" xfId="0" applyFont="1" applyBorder="1" applyAlignment="1" applyProtection="1">
      <alignment horizontal="left" wrapText="1"/>
      <protection locked="0"/>
    </xf>
    <xf numFmtId="49" fontId="3" fillId="0" borderId="4" xfId="32" applyNumberFormat="1" applyFont="1" applyBorder="1" applyAlignment="1" applyProtection="1">
      <alignment horizontal="left" wrapText="1"/>
      <protection locked="0"/>
    </xf>
    <xf numFmtId="14" fontId="3" fillId="0" borderId="3" xfId="32" applyNumberFormat="1" applyFont="1" applyBorder="1" applyAlignment="1" applyProtection="1">
      <alignment horizontal="left"/>
      <protection locked="0"/>
    </xf>
    <xf numFmtId="0" fontId="3" fillId="0" borderId="1" xfId="34" applyFont="1" applyBorder="1" applyAlignment="1" applyProtection="1">
      <alignment horizontal="left" wrapText="1"/>
      <protection locked="0"/>
    </xf>
    <xf numFmtId="0" fontId="3" fillId="0" borderId="4" xfId="32" applyFont="1" applyBorder="1" applyAlignment="1" applyProtection="1">
      <alignment horizontal="left" wrapText="1"/>
      <protection locked="0"/>
    </xf>
    <xf numFmtId="0" fontId="86" fillId="0" borderId="4" xfId="32" applyFont="1" applyBorder="1" applyAlignment="1" applyProtection="1">
      <alignment horizontal="left"/>
      <protection locked="0"/>
    </xf>
    <xf numFmtId="1" fontId="86" fillId="0" borderId="4" xfId="32" applyNumberFormat="1" applyFont="1" applyBorder="1" applyAlignment="1" applyProtection="1">
      <alignment horizontal="left" wrapText="1"/>
      <protection locked="0"/>
    </xf>
    <xf numFmtId="0" fontId="89" fillId="0" borderId="1" xfId="31" applyFont="1" applyBorder="1" applyAlignment="1" applyProtection="1">
      <alignment horizontal="left" wrapText="1"/>
      <protection locked="0"/>
    </xf>
    <xf numFmtId="0" fontId="89" fillId="0" borderId="1" xfId="33" applyFont="1" applyBorder="1" applyAlignment="1" applyProtection="1">
      <alignment horizontal="left" wrapText="1"/>
      <protection locked="0"/>
    </xf>
    <xf numFmtId="1" fontId="86" fillId="0" borderId="1" xfId="31" applyNumberFormat="1" applyFont="1" applyBorder="1" applyAlignment="1" applyProtection="1">
      <alignment horizontal="left"/>
      <protection locked="0"/>
    </xf>
    <xf numFmtId="0" fontId="89" fillId="0" borderId="0" xfId="0" applyFont="1" applyAlignment="1" applyProtection="1">
      <alignment horizontal="left"/>
      <protection locked="0"/>
    </xf>
    <xf numFmtId="0" fontId="86" fillId="0" borderId="3" xfId="35" applyFont="1" applyBorder="1" applyAlignment="1" applyProtection="1">
      <alignment horizontal="left" wrapText="1"/>
      <protection locked="0"/>
    </xf>
    <xf numFmtId="49" fontId="89" fillId="0" borderId="4" xfId="32" applyNumberFormat="1" applyFont="1" applyBorder="1" applyAlignment="1" applyProtection="1">
      <alignment horizontal="left"/>
      <protection locked="0"/>
    </xf>
    <xf numFmtId="49" fontId="86" fillId="0" borderId="1" xfId="31" applyNumberFormat="1" applyFont="1" applyBorder="1" applyAlignment="1" applyProtection="1">
      <alignment horizontal="center"/>
      <protection locked="0"/>
    </xf>
    <xf numFmtId="0" fontId="47" fillId="0" borderId="4" xfId="32" applyFont="1" applyBorder="1" applyAlignment="1" applyProtection="1">
      <alignment horizontal="left" wrapText="1"/>
      <protection locked="0"/>
    </xf>
    <xf numFmtId="49" fontId="83" fillId="0" borderId="4" xfId="0" applyNumberFormat="1" applyFont="1" applyBorder="1" applyAlignment="1" applyProtection="1">
      <alignment horizontal="left" wrapText="1"/>
      <protection locked="0"/>
    </xf>
    <xf numFmtId="0" fontId="86" fillId="0" borderId="1" xfId="31" applyFont="1" applyBorder="1" applyAlignment="1" applyProtection="1">
      <alignment horizontal="center"/>
      <protection locked="0"/>
    </xf>
    <xf numFmtId="49" fontId="86" fillId="0" borderId="3" xfId="31" applyNumberFormat="1" applyFont="1" applyBorder="1" applyAlignment="1" applyProtection="1">
      <alignment horizontal="left"/>
      <protection locked="0"/>
    </xf>
    <xf numFmtId="14" fontId="89" fillId="0" borderId="3" xfId="32" applyNumberFormat="1" applyFont="1" applyBorder="1" applyAlignment="1" applyProtection="1">
      <alignment horizontal="left"/>
      <protection locked="0"/>
    </xf>
    <xf numFmtId="0" fontId="89" fillId="0" borderId="3" xfId="31" applyFont="1" applyBorder="1" applyAlignment="1" applyProtection="1">
      <alignment horizontal="left" wrapText="1"/>
      <protection locked="0"/>
    </xf>
    <xf numFmtId="0" fontId="89" fillId="0" borderId="4" xfId="32" applyFont="1" applyBorder="1" applyAlignment="1" applyProtection="1">
      <alignment horizontal="left" wrapText="1"/>
      <protection locked="0"/>
    </xf>
    <xf numFmtId="0" fontId="89" fillId="0" borderId="3" xfId="32" applyFont="1" applyBorder="1" applyAlignment="1" applyProtection="1">
      <alignment horizontal="left" wrapText="1"/>
      <protection locked="0"/>
    </xf>
    <xf numFmtId="2" fontId="86" fillId="0" borderId="3" xfId="32" applyNumberFormat="1" applyFont="1" applyBorder="1" applyAlignment="1" applyProtection="1">
      <alignment horizontal="center"/>
      <protection locked="0"/>
    </xf>
    <xf numFmtId="0" fontId="89" fillId="0" borderId="4" xfId="32" applyFont="1" applyBorder="1" applyAlignment="1" applyProtection="1">
      <alignment horizontal="left"/>
      <protection locked="0"/>
    </xf>
    <xf numFmtId="2" fontId="89" fillId="0" borderId="1" xfId="32" applyNumberFormat="1" applyFont="1" applyBorder="1" applyAlignment="1" applyProtection="1">
      <alignment horizontal="center"/>
      <protection locked="0"/>
    </xf>
    <xf numFmtId="0" fontId="47" fillId="0" borderId="4" xfId="32" applyFont="1" applyBorder="1" applyProtection="1">
      <protection locked="0"/>
    </xf>
    <xf numFmtId="0" fontId="47" fillId="0" borderId="1" xfId="33" applyFont="1" applyBorder="1" applyAlignment="1" applyProtection="1">
      <alignment wrapText="1"/>
      <protection locked="0"/>
    </xf>
    <xf numFmtId="2" fontId="47" fillId="0" borderId="1" xfId="32" applyNumberFormat="1" applyFont="1" applyBorder="1" applyProtection="1">
      <protection locked="0"/>
    </xf>
    <xf numFmtId="49" fontId="87" fillId="0" borderId="1" xfId="31" applyNumberFormat="1" applyFont="1" applyBorder="1" applyProtection="1">
      <protection locked="0"/>
    </xf>
    <xf numFmtId="2" fontId="87" fillId="0" borderId="1" xfId="31" applyNumberFormat="1" applyFont="1" applyBorder="1" applyProtection="1">
      <protection locked="0"/>
    </xf>
    <xf numFmtId="0" fontId="83" fillId="0" borderId="1" xfId="0" applyFont="1" applyBorder="1" applyAlignment="1" applyProtection="1">
      <alignment horizontal="left"/>
      <protection locked="0"/>
    </xf>
    <xf numFmtId="2" fontId="3" fillId="0" borderId="4" xfId="0" applyNumberFormat="1" applyFont="1" applyBorder="1" applyAlignment="1" applyProtection="1">
      <alignment horizontal="center"/>
      <protection locked="0"/>
    </xf>
    <xf numFmtId="0" fontId="83" fillId="0" borderId="3" xfId="0" applyFont="1" applyBorder="1" applyAlignment="1" applyProtection="1">
      <alignment horizontal="left"/>
      <protection locked="0"/>
    </xf>
    <xf numFmtId="2" fontId="83" fillId="0" borderId="4" xfId="0" applyNumberFormat="1" applyFont="1" applyBorder="1" applyAlignment="1" applyProtection="1">
      <alignment horizontal="center"/>
      <protection locked="0"/>
    </xf>
    <xf numFmtId="49" fontId="47" fillId="0" borderId="26" xfId="32" applyNumberFormat="1" applyFont="1" applyBorder="1" applyAlignment="1" applyProtection="1">
      <alignment horizontal="left" wrapText="1"/>
      <protection locked="0"/>
    </xf>
    <xf numFmtId="2" fontId="83" fillId="0" borderId="26" xfId="0" applyNumberFormat="1" applyFont="1" applyBorder="1" applyAlignment="1" applyProtection="1">
      <alignment horizontal="center"/>
      <protection locked="0"/>
    </xf>
    <xf numFmtId="14" fontId="86" fillId="0" borderId="1" xfId="31" applyNumberFormat="1" applyFont="1" applyBorder="1" applyAlignment="1" applyProtection="1">
      <alignment horizontal="center"/>
      <protection locked="0"/>
    </xf>
    <xf numFmtId="49" fontId="3" fillId="0" borderId="1" xfId="31" applyNumberFormat="1" applyFont="1" applyBorder="1" applyProtection="1">
      <protection locked="0"/>
    </xf>
    <xf numFmtId="14" fontId="3" fillId="0" borderId="1" xfId="31" applyNumberFormat="1" applyFont="1" applyBorder="1" applyAlignment="1" applyProtection="1">
      <alignment horizontal="center"/>
      <protection locked="0"/>
    </xf>
    <xf numFmtId="0" fontId="3" fillId="0" borderId="4" xfId="32" applyFont="1" applyBorder="1" applyAlignment="1" applyProtection="1">
      <alignment horizontal="right"/>
      <protection locked="0"/>
    </xf>
    <xf numFmtId="2" fontId="3" fillId="0" borderId="1" xfId="31" applyNumberFormat="1" applyFont="1" applyBorder="1" applyAlignment="1" applyProtection="1">
      <alignment horizontal="right"/>
      <protection locked="0"/>
    </xf>
    <xf numFmtId="49" fontId="87" fillId="0" borderId="1" xfId="31" applyNumberFormat="1" applyFont="1" applyBorder="1" applyAlignment="1" applyProtection="1">
      <alignment horizontal="left"/>
      <protection locked="0"/>
    </xf>
    <xf numFmtId="0" fontId="92" fillId="0" borderId="1" xfId="31" applyFont="1" applyBorder="1" applyAlignment="1" applyProtection="1">
      <alignment wrapText="1"/>
      <protection locked="0"/>
    </xf>
    <xf numFmtId="0" fontId="58" fillId="0" borderId="1" xfId="31" applyFont="1" applyBorder="1" applyAlignment="1" applyProtection="1">
      <alignment wrapText="1"/>
      <protection locked="0"/>
    </xf>
    <xf numFmtId="0" fontId="10" fillId="0" borderId="3" xfId="36" applyFont="1" applyBorder="1" applyAlignment="1" applyProtection="1">
      <alignment wrapText="1"/>
      <protection locked="0"/>
    </xf>
    <xf numFmtId="14" fontId="87" fillId="0" borderId="1" xfId="31" applyNumberFormat="1" applyFont="1" applyBorder="1" applyProtection="1">
      <protection locked="0"/>
    </xf>
    <xf numFmtId="2" fontId="87" fillId="0" borderId="2" xfId="31" applyNumberFormat="1" applyFont="1" applyBorder="1" applyProtection="1">
      <protection locked="0"/>
    </xf>
    <xf numFmtId="0" fontId="47" fillId="0" borderId="4" xfId="32" applyFont="1" applyBorder="1" applyAlignment="1" applyProtection="1">
      <alignment horizontal="right" wrapText="1"/>
      <protection locked="0"/>
    </xf>
    <xf numFmtId="0" fontId="3" fillId="0" borderId="1" xfId="33" applyFont="1" applyBorder="1" applyProtection="1">
      <protection locked="0"/>
    </xf>
    <xf numFmtId="0" fontId="22" fillId="0" borderId="1" xfId="0" applyFont="1" applyBorder="1" applyAlignment="1" applyProtection="1">
      <alignment horizontal="right" wrapText="1"/>
      <protection locked="0"/>
    </xf>
    <xf numFmtId="0" fontId="3" fillId="0" borderId="1" xfId="0" applyFont="1" applyBorder="1" applyAlignment="1" applyProtection="1">
      <alignment wrapText="1"/>
      <protection locked="0"/>
    </xf>
    <xf numFmtId="49" fontId="3" fillId="0" borderId="4" xfId="32" applyNumberFormat="1" applyFont="1" applyBorder="1" applyAlignment="1" applyProtection="1">
      <alignment horizontal="right"/>
      <protection locked="0"/>
    </xf>
    <xf numFmtId="14" fontId="87" fillId="0" borderId="1" xfId="31" applyNumberFormat="1" applyFont="1" applyBorder="1" applyAlignment="1" applyProtection="1">
      <alignment wrapText="1"/>
      <protection locked="0"/>
    </xf>
    <xf numFmtId="14" fontId="87" fillId="0" borderId="1" xfId="31" applyNumberFormat="1" applyFont="1" applyBorder="1" applyAlignment="1" applyProtection="1">
      <alignment horizontal="right" wrapText="1"/>
      <protection locked="0"/>
    </xf>
    <xf numFmtId="1" fontId="87" fillId="0" borderId="1" xfId="0" applyNumberFormat="1" applyFont="1" applyBorder="1" applyAlignment="1" applyProtection="1">
      <alignment horizontal="left" wrapText="1"/>
      <protection locked="0"/>
    </xf>
    <xf numFmtId="0" fontId="87" fillId="0" borderId="1" xfId="0" applyFont="1" applyBorder="1" applyAlignment="1" applyProtection="1">
      <alignment horizontal="left" wrapText="1"/>
      <protection locked="0"/>
    </xf>
    <xf numFmtId="4" fontId="89" fillId="0" borderId="1" xfId="37" applyNumberFormat="1" applyFont="1" applyBorder="1" applyAlignment="1" applyProtection="1">
      <alignment horizontal="left" wrapText="1"/>
      <protection locked="0"/>
    </xf>
    <xf numFmtId="49" fontId="86" fillId="0" borderId="1" xfId="37" applyNumberFormat="1" applyFont="1" applyBorder="1" applyAlignment="1" applyProtection="1">
      <alignment horizontal="left" wrapText="1"/>
      <protection locked="0"/>
    </xf>
    <xf numFmtId="0" fontId="93" fillId="0" borderId="1" xfId="0" applyFont="1" applyBorder="1" applyAlignment="1" applyProtection="1">
      <alignment horizontal="left" wrapText="1"/>
      <protection locked="0"/>
    </xf>
    <xf numFmtId="4" fontId="86" fillId="0" borderId="1" xfId="37" applyNumberFormat="1" applyFont="1" applyBorder="1" applyAlignment="1" applyProtection="1">
      <alignment horizontal="left" wrapText="1"/>
      <protection locked="0"/>
    </xf>
    <xf numFmtId="0" fontId="89" fillId="0" borderId="1" xfId="0" applyFont="1" applyBorder="1" applyAlignment="1" applyProtection="1">
      <alignment horizontal="left"/>
      <protection locked="0"/>
    </xf>
    <xf numFmtId="49" fontId="93" fillId="0" borderId="1" xfId="0" applyNumberFormat="1" applyFont="1" applyBorder="1" applyAlignment="1" applyProtection="1">
      <alignment horizontal="left"/>
      <protection locked="0"/>
    </xf>
    <xf numFmtId="14" fontId="93" fillId="0" borderId="1" xfId="0" applyNumberFormat="1" applyFont="1" applyBorder="1" applyAlignment="1" applyProtection="1">
      <alignment horizontal="left"/>
      <protection locked="0"/>
    </xf>
    <xf numFmtId="4" fontId="86" fillId="0" borderId="1" xfId="0" applyNumberFormat="1" applyFont="1" applyBorder="1" applyAlignment="1" applyProtection="1">
      <alignment horizontal="center"/>
      <protection locked="0"/>
    </xf>
    <xf numFmtId="0" fontId="93" fillId="0" borderId="1" xfId="0" applyFont="1" applyBorder="1" applyAlignment="1" applyProtection="1">
      <alignment horizontal="left"/>
      <protection locked="0"/>
    </xf>
    <xf numFmtId="0" fontId="47" fillId="0" borderId="1" xfId="4" applyFont="1" applyBorder="1" applyAlignment="1" applyProtection="1">
      <alignment horizontal="left" vertical="top" wrapText="1"/>
      <protection locked="0"/>
    </xf>
    <xf numFmtId="0" fontId="47" fillId="0" borderId="26" xfId="4" applyFont="1" applyBorder="1" applyAlignment="1" applyProtection="1">
      <alignment horizontal="left" wrapText="1"/>
      <protection locked="0"/>
    </xf>
    <xf numFmtId="14" fontId="58" fillId="0" borderId="1" xfId="4" applyNumberFormat="1" applyFont="1" applyBorder="1" applyAlignment="1" applyProtection="1">
      <alignment horizontal="left" wrapText="1"/>
      <protection locked="0"/>
    </xf>
    <xf numFmtId="14" fontId="58" fillId="0" borderId="0" xfId="4" applyNumberFormat="1" applyFont="1" applyAlignment="1" applyProtection="1">
      <alignment horizontal="left" wrapText="1"/>
      <protection locked="0"/>
    </xf>
    <xf numFmtId="0" fontId="22" fillId="0" borderId="1" xfId="4" applyFont="1" applyBorder="1" applyAlignment="1" applyProtection="1">
      <alignment horizontal="left" wrapText="1"/>
      <protection locked="0"/>
    </xf>
    <xf numFmtId="0" fontId="47" fillId="0" borderId="1" xfId="4" applyFont="1" applyBorder="1" applyAlignment="1" applyProtection="1">
      <alignment horizontal="left" wrapText="1"/>
      <protection locked="0"/>
    </xf>
    <xf numFmtId="166" fontId="47" fillId="0" borderId="1" xfId="4" applyNumberFormat="1" applyFont="1" applyBorder="1" applyAlignment="1" applyProtection="1">
      <alignment horizontal="center"/>
      <protection locked="0"/>
    </xf>
    <xf numFmtId="0" fontId="47" fillId="0" borderId="1" xfId="14" applyFont="1" applyBorder="1" applyAlignment="1" applyProtection="1">
      <alignment horizontal="left"/>
      <protection locked="0"/>
    </xf>
    <xf numFmtId="49" fontId="47" fillId="0" borderId="1" xfId="14" applyNumberFormat="1" applyFont="1" applyBorder="1" applyAlignment="1" applyProtection="1">
      <alignment horizontal="left"/>
      <protection locked="0"/>
    </xf>
    <xf numFmtId="14" fontId="47" fillId="0" borderId="1" xfId="14" applyNumberFormat="1" applyFont="1" applyBorder="1" applyAlignment="1" applyProtection="1">
      <alignment horizontal="left"/>
      <protection locked="0"/>
    </xf>
    <xf numFmtId="0" fontId="3" fillId="0" borderId="1" xfId="37" applyFont="1" applyBorder="1" applyAlignment="1" applyProtection="1">
      <alignment horizontal="left" wrapText="1"/>
      <protection locked="0"/>
    </xf>
    <xf numFmtId="2" fontId="47" fillId="0" borderId="1" xfId="4" applyNumberFormat="1" applyFont="1" applyBorder="1" applyAlignment="1" applyProtection="1">
      <alignment horizontal="center"/>
      <protection locked="0"/>
    </xf>
    <xf numFmtId="2" fontId="3" fillId="0" borderId="1" xfId="4" applyNumberFormat="1" applyFont="1" applyBorder="1" applyAlignment="1" applyProtection="1">
      <alignment horizontal="center"/>
      <protection locked="0"/>
    </xf>
    <xf numFmtId="0" fontId="47"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58" fillId="0" borderId="1" xfId="0" applyFont="1" applyBorder="1" applyAlignment="1" applyProtection="1">
      <alignment horizontal="left" wrapText="1"/>
      <protection locked="0"/>
    </xf>
    <xf numFmtId="0" fontId="58" fillId="0" borderId="1" xfId="0" applyFont="1" applyBorder="1" applyAlignment="1" applyProtection="1">
      <alignment horizontal="left"/>
      <protection locked="0"/>
    </xf>
    <xf numFmtId="2" fontId="58" fillId="0" borderId="1" xfId="0" applyNumberFormat="1" applyFont="1" applyBorder="1" applyAlignment="1" applyProtection="1">
      <alignment horizontal="center"/>
      <protection locked="0"/>
    </xf>
    <xf numFmtId="2" fontId="47" fillId="0" borderId="1" xfId="0" applyNumberFormat="1" applyFont="1" applyBorder="1" applyAlignment="1" applyProtection="1">
      <alignment horizontal="center"/>
      <protection locked="0"/>
    </xf>
    <xf numFmtId="14" fontId="47" fillId="0" borderId="1" xfId="4" applyNumberFormat="1" applyFont="1" applyBorder="1" applyAlignment="1" applyProtection="1">
      <alignment horizontal="left"/>
      <protection locked="0"/>
    </xf>
    <xf numFmtId="0" fontId="47" fillId="0" borderId="0" xfId="0" applyFont="1" applyAlignment="1" applyProtection="1">
      <alignment horizontal="left"/>
      <protection locked="0"/>
    </xf>
    <xf numFmtId="0" fontId="47" fillId="0" borderId="1" xfId="0" applyFont="1" applyBorder="1" applyAlignment="1" applyProtection="1">
      <alignment horizontal="left"/>
      <protection locked="0"/>
    </xf>
    <xf numFmtId="0" fontId="47" fillId="0" borderId="1" xfId="4" applyFont="1" applyBorder="1" applyAlignment="1" applyProtection="1">
      <alignment horizontal="left" vertical="top"/>
      <protection locked="0"/>
    </xf>
    <xf numFmtId="0" fontId="47" fillId="0" borderId="26" xfId="4" applyFont="1" applyBorder="1" applyAlignment="1" applyProtection="1">
      <alignment horizontal="left"/>
      <protection locked="0"/>
    </xf>
    <xf numFmtId="0" fontId="47" fillId="0" borderId="1" xfId="4" applyFont="1" applyBorder="1" applyAlignment="1" applyProtection="1">
      <alignment horizontal="left"/>
      <protection locked="0"/>
    </xf>
    <xf numFmtId="0" fontId="22" fillId="0" borderId="0" xfId="4" applyFont="1" applyAlignment="1" applyProtection="1">
      <alignment horizontal="left" wrapText="1"/>
      <protection locked="0"/>
    </xf>
    <xf numFmtId="0" fontId="10" fillId="0" borderId="1" xfId="4" applyFont="1" applyBorder="1" applyAlignment="1" applyProtection="1">
      <alignment horizontal="left" wrapText="1"/>
      <protection locked="0"/>
    </xf>
    <xf numFmtId="49" fontId="47" fillId="0" borderId="1" xfId="4" applyNumberFormat="1" applyFont="1" applyBorder="1" applyAlignment="1" applyProtection="1">
      <alignment horizontal="left"/>
      <protection locked="0"/>
    </xf>
    <xf numFmtId="14" fontId="47" fillId="0" borderId="13" xfId="4" applyNumberFormat="1" applyFont="1" applyBorder="1" applyAlignment="1" applyProtection="1">
      <alignment horizontal="left"/>
      <protection locked="0"/>
    </xf>
    <xf numFmtId="14" fontId="47" fillId="0" borderId="2" xfId="4" applyNumberFormat="1" applyFont="1" applyBorder="1" applyAlignment="1" applyProtection="1">
      <alignment horizontal="left"/>
      <protection locked="0"/>
    </xf>
    <xf numFmtId="0" fontId="47" fillId="0" borderId="3" xfId="0" applyFont="1" applyBorder="1" applyAlignment="1" applyProtection="1">
      <alignment horizontal="left" wrapText="1"/>
      <protection locked="0"/>
    </xf>
    <xf numFmtId="2" fontId="47" fillId="0" borderId="2" xfId="4" applyNumberFormat="1" applyFont="1" applyBorder="1" applyAlignment="1" applyProtection="1">
      <alignment horizontal="center"/>
      <protection locked="0"/>
    </xf>
    <xf numFmtId="0" fontId="47" fillId="0" borderId="24" xfId="4" applyFont="1" applyBorder="1" applyAlignment="1" applyProtection="1">
      <alignment wrapText="1"/>
      <protection locked="0"/>
    </xf>
    <xf numFmtId="0" fontId="47" fillId="0" borderId="11" xfId="4" applyFont="1" applyBorder="1" applyAlignment="1" applyProtection="1">
      <alignment wrapText="1"/>
      <protection locked="0"/>
    </xf>
    <xf numFmtId="0" fontId="47" fillId="0" borderId="11" xfId="4" applyFont="1" applyBorder="1" applyAlignment="1" applyProtection="1">
      <alignment horizontal="left" wrapText="1"/>
      <protection locked="0"/>
    </xf>
    <xf numFmtId="0" fontId="47" fillId="0" borderId="1" xfId="4" applyFont="1" applyBorder="1" applyAlignment="1" applyProtection="1">
      <alignment horizontal="left" vertical="center" wrapText="1"/>
      <protection locked="0"/>
    </xf>
    <xf numFmtId="14" fontId="47" fillId="0" borderId="47" xfId="4" applyNumberFormat="1" applyFont="1" applyBorder="1" applyAlignment="1" applyProtection="1">
      <alignment horizontal="left"/>
      <protection locked="0"/>
    </xf>
    <xf numFmtId="14" fontId="47" fillId="0" borderId="40" xfId="4" applyNumberFormat="1" applyFont="1" applyBorder="1" applyAlignment="1" applyProtection="1">
      <alignment horizontal="left"/>
      <protection locked="0"/>
    </xf>
    <xf numFmtId="0" fontId="3" fillId="0" borderId="3" xfId="4" applyFont="1" applyBorder="1" applyAlignment="1" applyProtection="1">
      <alignment horizontal="left" wrapText="1"/>
      <protection locked="0"/>
    </xf>
    <xf numFmtId="0" fontId="47" fillId="0" borderId="40" xfId="4" applyFont="1" applyBorder="1" applyAlignment="1" applyProtection="1">
      <alignment horizontal="left" wrapText="1"/>
      <protection locked="0"/>
    </xf>
    <xf numFmtId="2" fontId="47" fillId="0" borderId="40" xfId="4" applyNumberFormat="1" applyFont="1" applyBorder="1" applyAlignment="1" applyProtection="1">
      <alignment horizontal="center"/>
      <protection locked="0"/>
    </xf>
    <xf numFmtId="0" fontId="47" fillId="0" borderId="0" xfId="4" applyFont="1" applyAlignment="1" applyProtection="1">
      <alignment horizontal="left"/>
      <protection locked="0"/>
    </xf>
    <xf numFmtId="0" fontId="22" fillId="0" borderId="40" xfId="4" applyFont="1" applyBorder="1" applyAlignment="1" applyProtection="1">
      <alignment horizontal="left" wrapText="1"/>
      <protection locked="0"/>
    </xf>
    <xf numFmtId="14" fontId="83" fillId="0" borderId="3" xfId="4" applyNumberFormat="1" applyFont="1" applyBorder="1" applyAlignment="1" applyProtection="1">
      <alignment horizontal="left"/>
      <protection locked="0"/>
    </xf>
    <xf numFmtId="2" fontId="47" fillId="0" borderId="48" xfId="0" applyNumberFormat="1" applyFont="1" applyBorder="1" applyAlignment="1" applyProtection="1">
      <alignment horizontal="center"/>
      <protection locked="0"/>
    </xf>
    <xf numFmtId="2" fontId="47" fillId="0" borderId="49" xfId="0" applyNumberFormat="1" applyFont="1" applyBorder="1" applyAlignment="1" applyProtection="1">
      <alignment horizontal="center"/>
      <protection locked="0"/>
    </xf>
    <xf numFmtId="14" fontId="47" fillId="0" borderId="3" xfId="4" applyNumberFormat="1" applyFont="1" applyBorder="1" applyAlignment="1" applyProtection="1">
      <alignment horizontal="left"/>
      <protection locked="0"/>
    </xf>
    <xf numFmtId="2" fontId="47" fillId="0" borderId="3" xfId="0" applyNumberFormat="1" applyFont="1" applyBorder="1" applyAlignment="1" applyProtection="1">
      <alignment horizontal="center"/>
      <protection locked="0"/>
    </xf>
    <xf numFmtId="14" fontId="47" fillId="0" borderId="3" xfId="0" applyNumberFormat="1" applyFont="1" applyBorder="1" applyAlignment="1" applyProtection="1">
      <alignment horizontal="left"/>
      <protection locked="0"/>
    </xf>
    <xf numFmtId="14" fontId="47" fillId="0" borderId="1" xfId="0" applyNumberFormat="1" applyFont="1" applyBorder="1" applyAlignment="1" applyProtection="1">
      <alignment horizontal="left"/>
      <protection locked="0"/>
    </xf>
    <xf numFmtId="0" fontId="47" fillId="0" borderId="2" xfId="4" applyFont="1" applyBorder="1" applyAlignment="1" applyProtection="1">
      <alignment horizontal="left" vertical="top"/>
      <protection locked="0"/>
    </xf>
    <xf numFmtId="0" fontId="47" fillId="0" borderId="11" xfId="4" applyFont="1" applyBorder="1" applyAlignment="1" applyProtection="1">
      <alignment horizontal="left"/>
      <protection locked="0"/>
    </xf>
    <xf numFmtId="0" fontId="47" fillId="0" borderId="2" xfId="4" applyFont="1" applyBorder="1" applyAlignment="1" applyProtection="1">
      <alignment horizontal="left"/>
      <protection locked="0"/>
    </xf>
    <xf numFmtId="0" fontId="3" fillId="0" borderId="14" xfId="4" applyFont="1" applyBorder="1" applyAlignment="1" applyProtection="1">
      <alignment horizontal="left"/>
      <protection locked="0"/>
    </xf>
    <xf numFmtId="0" fontId="47" fillId="0" borderId="2" xfId="4" applyFont="1" applyBorder="1" applyAlignment="1" applyProtection="1">
      <alignment horizontal="left" wrapText="1"/>
      <protection locked="0"/>
    </xf>
    <xf numFmtId="0" fontId="47" fillId="0" borderId="2" xfId="4" applyFont="1" applyBorder="1" applyAlignment="1" applyProtection="1">
      <alignment horizontal="left" vertical="center" wrapText="1"/>
      <protection locked="0"/>
    </xf>
    <xf numFmtId="4" fontId="3" fillId="0" borderId="2" xfId="4" applyNumberFormat="1" applyFont="1" applyBorder="1" applyAlignment="1" applyProtection="1">
      <alignment horizontal="left"/>
      <protection locked="0"/>
    </xf>
    <xf numFmtId="20" fontId="83" fillId="0" borderId="1" xfId="0" applyNumberFormat="1" applyFont="1" applyBorder="1" applyAlignment="1" applyProtection="1">
      <alignment horizontal="left" wrapText="1"/>
      <protection locked="0"/>
    </xf>
    <xf numFmtId="0" fontId="3" fillId="0" borderId="1" xfId="4" applyFont="1" applyBorder="1" applyAlignment="1" applyProtection="1">
      <alignment horizontal="left"/>
      <protection locked="0"/>
    </xf>
    <xf numFmtId="2" fontId="83" fillId="0" borderId="1" xfId="0" applyNumberFormat="1" applyFont="1" applyBorder="1" applyAlignment="1" applyProtection="1">
      <alignment horizontal="center"/>
      <protection locked="0"/>
    </xf>
    <xf numFmtId="0" fontId="83" fillId="0" borderId="1" xfId="0" applyFont="1" applyBorder="1" applyAlignment="1" applyProtection="1">
      <alignment horizontal="left" wrapText="1"/>
      <protection locked="0"/>
    </xf>
    <xf numFmtId="49" fontId="47" fillId="0" borderId="1" xfId="0" applyNumberFormat="1" applyFont="1" applyBorder="1" applyAlignment="1" applyProtection="1">
      <alignment horizontal="left"/>
      <protection locked="0"/>
    </xf>
    <xf numFmtId="1" fontId="3" fillId="0" borderId="4" xfId="0" applyNumberFormat="1" applyFont="1" applyBorder="1" applyAlignment="1" applyProtection="1">
      <alignment horizontal="left" wrapText="1"/>
      <protection locked="0"/>
    </xf>
    <xf numFmtId="14" fontId="83" fillId="0" borderId="3" xfId="0" applyNumberFormat="1" applyFont="1" applyBorder="1" applyAlignment="1" applyProtection="1">
      <alignment horizontal="left"/>
      <protection locked="0"/>
    </xf>
    <xf numFmtId="2" fontId="47" fillId="0" borderId="48" xfId="4" applyNumberFormat="1" applyFont="1" applyBorder="1" applyAlignment="1" applyProtection="1">
      <alignment horizontal="center"/>
      <protection locked="0"/>
    </xf>
    <xf numFmtId="49" fontId="83" fillId="0" borderId="1" xfId="0" applyNumberFormat="1" applyFont="1" applyBorder="1" applyAlignment="1" applyProtection="1">
      <alignment horizontal="left"/>
      <protection locked="0"/>
    </xf>
    <xf numFmtId="14" fontId="83" fillId="0" borderId="1" xfId="0" applyNumberFormat="1" applyFont="1" applyBorder="1" applyAlignment="1" applyProtection="1">
      <alignment horizontal="left"/>
      <protection locked="0"/>
    </xf>
    <xf numFmtId="2" fontId="47" fillId="0" borderId="13" xfId="4" applyNumberFormat="1" applyFont="1" applyBorder="1" applyAlignment="1" applyProtection="1">
      <alignment horizontal="center"/>
      <protection locked="0"/>
    </xf>
    <xf numFmtId="1" fontId="3" fillId="0" borderId="26" xfId="0" applyNumberFormat="1" applyFont="1" applyBorder="1" applyAlignment="1" applyProtection="1">
      <alignment horizontal="left"/>
      <protection locked="0"/>
    </xf>
    <xf numFmtId="2" fontId="47" fillId="0" borderId="0" xfId="4" applyNumberFormat="1" applyFont="1" applyAlignment="1" applyProtection="1">
      <alignment horizontal="center"/>
      <protection locked="0"/>
    </xf>
    <xf numFmtId="2" fontId="3" fillId="0" borderId="3" xfId="4" applyNumberFormat="1" applyFont="1" applyBorder="1" applyAlignment="1" applyProtection="1">
      <alignment horizontal="center"/>
      <protection locked="0"/>
    </xf>
    <xf numFmtId="0" fontId="23" fillId="0" borderId="40" xfId="4" applyFont="1" applyBorder="1" applyAlignment="1" applyProtection="1">
      <alignment horizontal="left" wrapText="1"/>
      <protection locked="0"/>
    </xf>
    <xf numFmtId="0" fontId="3" fillId="0" borderId="4" xfId="0" applyFont="1" applyBorder="1" applyAlignment="1" applyProtection="1">
      <alignment horizontal="left"/>
      <protection locked="0"/>
    </xf>
    <xf numFmtId="0" fontId="3" fillId="0" borderId="3" xfId="0" applyFont="1" applyBorder="1" applyAlignment="1" applyProtection="1">
      <alignment horizontal="left" wrapText="1"/>
      <protection locked="0"/>
    </xf>
    <xf numFmtId="49" fontId="87" fillId="18" borderId="1" xfId="31" applyNumberFormat="1" applyFont="1" applyFill="1" applyBorder="1" applyProtection="1">
      <protection locked="0"/>
    </xf>
    <xf numFmtId="49" fontId="87" fillId="18" borderId="1" xfId="31" applyNumberFormat="1" applyFont="1" applyFill="1" applyBorder="1" applyAlignment="1" applyProtection="1">
      <alignment horizontal="left"/>
      <protection locked="0"/>
    </xf>
    <xf numFmtId="14" fontId="95" fillId="18" borderId="1" xfId="32" applyNumberFormat="1" applyFont="1" applyFill="1" applyBorder="1" applyAlignment="1" applyProtection="1">
      <alignment horizontal="left"/>
      <protection locked="0"/>
    </xf>
    <xf numFmtId="14" fontId="87" fillId="18" borderId="1" xfId="32" applyNumberFormat="1" applyFont="1" applyFill="1" applyBorder="1" applyAlignment="1" applyProtection="1">
      <alignment horizontal="left" wrapText="1"/>
      <protection locked="0"/>
    </xf>
    <xf numFmtId="0" fontId="87" fillId="18" borderId="1" xfId="32" applyFont="1" applyFill="1" applyBorder="1" applyAlignment="1" applyProtection="1">
      <alignment horizontal="right" wrapText="1"/>
      <protection locked="0"/>
    </xf>
    <xf numFmtId="0" fontId="87" fillId="18" borderId="1" xfId="32" applyFont="1" applyFill="1" applyBorder="1" applyAlignment="1" applyProtection="1">
      <alignment horizontal="left"/>
      <protection locked="0"/>
    </xf>
    <xf numFmtId="2" fontId="87" fillId="18" borderId="1" xfId="32" applyNumberFormat="1" applyFont="1" applyFill="1" applyBorder="1" applyProtection="1">
      <protection locked="0"/>
    </xf>
    <xf numFmtId="0" fontId="87" fillId="0" borderId="51" xfId="31" applyFont="1" applyBorder="1" applyAlignment="1" applyProtection="1">
      <alignment horizontal="right"/>
      <protection locked="0"/>
    </xf>
    <xf numFmtId="0" fontId="87" fillId="0" borderId="51" xfId="31" applyFont="1" applyBorder="1" applyAlignment="1" applyProtection="1">
      <alignment horizontal="left"/>
      <protection locked="0"/>
    </xf>
    <xf numFmtId="49" fontId="83" fillId="0" borderId="1" xfId="0" applyNumberFormat="1" applyFont="1" applyBorder="1" applyAlignment="1" applyProtection="1">
      <alignment horizontal="right" wrapText="1"/>
      <protection locked="0"/>
    </xf>
    <xf numFmtId="0" fontId="10" fillId="0" borderId="1" xfId="31" applyFont="1" applyBorder="1" applyAlignment="1" applyProtection="1">
      <alignment horizontal="left" wrapText="1"/>
      <protection locked="0"/>
    </xf>
    <xf numFmtId="0" fontId="3" fillId="0" borderId="3" xfId="31" applyFont="1" applyBorder="1" applyAlignment="1" applyProtection="1">
      <alignment horizontal="left"/>
      <protection locked="0"/>
    </xf>
    <xf numFmtId="14" fontId="3" fillId="0" borderId="1" xfId="0" applyNumberFormat="1" applyFont="1" applyBorder="1" applyAlignment="1" applyProtection="1">
      <alignment horizontal="left"/>
      <protection locked="0"/>
    </xf>
    <xf numFmtId="14" fontId="3" fillId="0" borderId="1" xfId="0" applyNumberFormat="1" applyFont="1" applyBorder="1" applyAlignment="1" applyProtection="1">
      <alignment horizontal="left" vertical="center"/>
      <protection locked="0"/>
    </xf>
    <xf numFmtId="4" fontId="3" fillId="0" borderId="1" xfId="0" applyNumberFormat="1" applyFont="1" applyBorder="1" applyAlignment="1" applyProtection="1">
      <alignment horizontal="center" wrapText="1"/>
      <protection locked="0"/>
    </xf>
    <xf numFmtId="0" fontId="10" fillId="0" borderId="3" xfId="32" applyFont="1" applyBorder="1" applyAlignment="1" applyProtection="1">
      <alignment horizontal="left" vertical="center" wrapText="1"/>
      <protection locked="0"/>
    </xf>
    <xf numFmtId="1" fontId="3" fillId="0" borderId="4" xfId="32" applyNumberFormat="1" applyFont="1" applyBorder="1" applyAlignment="1" applyProtection="1">
      <alignment horizontal="left"/>
      <protection locked="0"/>
    </xf>
    <xf numFmtId="49" fontId="3" fillId="0" borderId="4" xfId="32" applyNumberFormat="1" applyFont="1" applyBorder="1" applyAlignment="1" applyProtection="1">
      <alignment horizontal="left"/>
      <protection locked="0"/>
    </xf>
    <xf numFmtId="1" fontId="3" fillId="0" borderId="1" xfId="32" applyNumberFormat="1" applyFont="1" applyBorder="1" applyAlignment="1" applyProtection="1">
      <alignment horizontal="left" wrapText="1"/>
      <protection locked="0"/>
    </xf>
    <xf numFmtId="2" fontId="47" fillId="0" borderId="1" xfId="32" applyNumberFormat="1" applyFont="1" applyBorder="1" applyAlignment="1" applyProtection="1">
      <alignment horizontal="center"/>
      <protection locked="0"/>
    </xf>
    <xf numFmtId="4" fontId="47" fillId="0" borderId="1" xfId="32" applyNumberFormat="1" applyFont="1" applyBorder="1" applyAlignment="1" applyProtection="1">
      <alignment horizontal="center"/>
      <protection locked="0"/>
    </xf>
    <xf numFmtId="0" fontId="58" fillId="0" borderId="3" xfId="36" applyFont="1" applyBorder="1" applyAlignment="1" applyProtection="1">
      <alignment horizontal="left" wrapText="1"/>
      <protection locked="0"/>
    </xf>
    <xf numFmtId="49" fontId="47" fillId="0" borderId="1" xfId="32" applyNumberFormat="1" applyFont="1" applyBorder="1" applyAlignment="1" applyProtection="1">
      <alignment horizontal="left"/>
      <protection locked="0"/>
    </xf>
    <xf numFmtId="0" fontId="10" fillId="0" borderId="14" xfId="36" applyFont="1" applyBorder="1" applyAlignment="1" applyProtection="1">
      <alignment horizontal="left" wrapText="1"/>
      <protection locked="0"/>
    </xf>
    <xf numFmtId="0" fontId="3" fillId="0" borderId="1" xfId="31" applyFont="1" applyBorder="1" applyAlignment="1" applyProtection="1">
      <alignment horizontal="left" shrinkToFit="1"/>
      <protection locked="0"/>
    </xf>
    <xf numFmtId="0" fontId="47" fillId="0" borderId="1" xfId="32" applyFont="1" applyBorder="1" applyAlignment="1" applyProtection="1">
      <alignment horizontal="left" vertical="center" wrapText="1"/>
      <protection locked="0"/>
    </xf>
    <xf numFmtId="0" fontId="10" fillId="0" borderId="1" xfId="36" applyFont="1" applyBorder="1" applyAlignment="1" applyProtection="1">
      <alignment horizontal="left" wrapText="1"/>
      <protection locked="0"/>
    </xf>
    <xf numFmtId="0" fontId="3" fillId="0" borderId="3" xfId="36" applyFont="1" applyBorder="1" applyAlignment="1" applyProtection="1">
      <alignment horizontal="left" wrapText="1"/>
      <protection locked="0"/>
    </xf>
    <xf numFmtId="0" fontId="3" fillId="0" borderId="4" xfId="36" applyFont="1" applyBorder="1" applyAlignment="1" applyProtection="1">
      <alignment horizontal="left"/>
      <protection locked="0"/>
    </xf>
    <xf numFmtId="0" fontId="47" fillId="0" borderId="1" xfId="36" applyFont="1" applyBorder="1" applyAlignment="1" applyProtection="1">
      <alignment horizontal="left" wrapText="1"/>
      <protection locked="0"/>
    </xf>
    <xf numFmtId="0" fontId="3" fillId="0" borderId="3" xfId="36" applyFont="1" applyBorder="1" applyAlignment="1" applyProtection="1">
      <alignment horizontal="left" vertical="center" wrapText="1"/>
      <protection locked="0"/>
    </xf>
    <xf numFmtId="4" fontId="58" fillId="0" borderId="1" xfId="37" applyNumberFormat="1" applyFont="1" applyBorder="1" applyAlignment="1" applyProtection="1">
      <alignment horizontal="left" wrapText="1"/>
      <protection locked="0"/>
    </xf>
    <xf numFmtId="1" fontId="3" fillId="0" borderId="4" xfId="36" applyNumberFormat="1" applyFont="1" applyBorder="1" applyAlignment="1" applyProtection="1">
      <alignment horizontal="left" wrapText="1"/>
      <protection locked="0"/>
    </xf>
    <xf numFmtId="0" fontId="47" fillId="0" borderId="4" xfId="36" applyFont="1" applyBorder="1" applyAlignment="1" applyProtection="1">
      <alignment horizontal="left" wrapText="1"/>
      <protection locked="0"/>
    </xf>
    <xf numFmtId="49" fontId="3" fillId="0" borderId="4" xfId="36" applyNumberFormat="1" applyFont="1" applyBorder="1" applyAlignment="1" applyProtection="1">
      <alignment horizontal="left"/>
      <protection locked="0"/>
    </xf>
    <xf numFmtId="0" fontId="47" fillId="0" borderId="4" xfId="36" applyFont="1" applyBorder="1" applyAlignment="1" applyProtection="1">
      <alignment horizontal="left" vertical="center" wrapText="1"/>
      <protection locked="0"/>
    </xf>
    <xf numFmtId="49" fontId="47" fillId="0" borderId="3" xfId="32" applyNumberFormat="1" applyFont="1" applyBorder="1" applyAlignment="1" applyProtection="1">
      <alignment horizontal="left" wrapText="1"/>
      <protection locked="0"/>
    </xf>
    <xf numFmtId="4" fontId="47" fillId="0" borderId="1" xfId="37" applyNumberFormat="1" applyFont="1" applyBorder="1" applyAlignment="1" applyProtection="1">
      <alignment horizontal="left" wrapText="1"/>
      <protection locked="0"/>
    </xf>
    <xf numFmtId="0" fontId="47" fillId="0" borderId="4" xfId="33" applyFont="1" applyBorder="1" applyAlignment="1" applyProtection="1">
      <alignment horizontal="left" wrapText="1"/>
      <protection locked="0"/>
    </xf>
    <xf numFmtId="0" fontId="3" fillId="0" borderId="1" xfId="35" applyFont="1" applyBorder="1" applyAlignment="1" applyProtection="1">
      <alignment horizontal="left" wrapText="1"/>
      <protection locked="0"/>
    </xf>
    <xf numFmtId="0" fontId="47" fillId="0" borderId="3" xfId="33" applyFont="1" applyBorder="1" applyAlignment="1" applyProtection="1">
      <alignment horizontal="left" wrapText="1"/>
      <protection locked="0"/>
    </xf>
    <xf numFmtId="0" fontId="10" fillId="0" borderId="3" xfId="36" applyFont="1" applyBorder="1" applyAlignment="1" applyProtection="1">
      <alignment horizontal="left" wrapText="1"/>
      <protection locked="0"/>
    </xf>
    <xf numFmtId="3" fontId="3" fillId="0" borderId="1" xfId="31" applyNumberFormat="1" applyFont="1" applyBorder="1" applyAlignment="1" applyProtection="1">
      <alignment horizontal="left"/>
      <protection locked="0"/>
    </xf>
    <xf numFmtId="16" fontId="3" fillId="0" borderId="1" xfId="31" applyNumberFormat="1" applyFont="1" applyBorder="1" applyAlignment="1" applyProtection="1">
      <alignment horizontal="left"/>
      <protection locked="0"/>
    </xf>
    <xf numFmtId="0" fontId="83" fillId="0" borderId="4" xfId="0" applyFont="1" applyBorder="1" applyAlignment="1" applyProtection="1">
      <alignment horizontal="left" wrapText="1"/>
      <protection locked="0"/>
    </xf>
    <xf numFmtId="2" fontId="3" fillId="0" borderId="50" xfId="0" applyNumberFormat="1" applyFont="1" applyBorder="1" applyAlignment="1" applyProtection="1">
      <alignment horizontal="center"/>
      <protection locked="0"/>
    </xf>
    <xf numFmtId="49" fontId="86" fillId="0" borderId="51" xfId="31" applyNumberFormat="1" applyFont="1" applyBorder="1" applyAlignment="1" applyProtection="1">
      <alignment horizontal="left"/>
      <protection locked="0"/>
    </xf>
    <xf numFmtId="14" fontId="86" fillId="0" borderId="51" xfId="31" applyNumberFormat="1" applyFont="1" applyBorder="1" applyAlignment="1" applyProtection="1">
      <alignment horizontal="left"/>
      <protection locked="0"/>
    </xf>
    <xf numFmtId="0" fontId="86" fillId="0" borderId="51" xfId="31" applyFont="1" applyBorder="1" applyAlignment="1" applyProtection="1">
      <alignment horizontal="left" wrapText="1"/>
      <protection locked="0"/>
    </xf>
    <xf numFmtId="0" fontId="12" fillId="0" borderId="14" xfId="36" applyFont="1" applyBorder="1" applyAlignment="1" applyProtection="1">
      <alignment horizontal="left" wrapText="1"/>
      <protection locked="0"/>
    </xf>
    <xf numFmtId="0" fontId="86" fillId="0" borderId="51" xfId="31" applyFont="1" applyBorder="1" applyAlignment="1" applyProtection="1">
      <alignment horizontal="left"/>
      <protection locked="0"/>
    </xf>
    <xf numFmtId="2" fontId="86" fillId="0" borderId="51" xfId="31" applyNumberFormat="1" applyFont="1" applyBorder="1" applyAlignment="1" applyProtection="1">
      <alignment horizontal="left" wrapText="1"/>
      <protection locked="0"/>
    </xf>
    <xf numFmtId="2" fontId="86" fillId="0" borderId="51" xfId="31" applyNumberFormat="1" applyFont="1" applyBorder="1" applyAlignment="1" applyProtection="1">
      <alignment horizontal="center"/>
      <protection locked="0"/>
    </xf>
    <xf numFmtId="1" fontId="86" fillId="0" borderId="1" xfId="0" applyNumberFormat="1" applyFont="1" applyBorder="1" applyAlignment="1" applyProtection="1">
      <alignment horizontal="left" vertical="center" wrapText="1"/>
      <protection locked="0"/>
    </xf>
    <xf numFmtId="14" fontId="89" fillId="0" borderId="1" xfId="0" applyNumberFormat="1" applyFont="1" applyBorder="1" applyAlignment="1" applyProtection="1">
      <alignment horizontal="left"/>
      <protection locked="0"/>
    </xf>
    <xf numFmtId="0" fontId="86" fillId="0" borderId="1" xfId="0" applyFont="1" applyBorder="1" applyAlignment="1" applyProtection="1">
      <alignment horizontal="left" vertical="center" wrapText="1"/>
      <protection locked="0"/>
    </xf>
    <xf numFmtId="4" fontId="89" fillId="0" borderId="1" xfId="0" applyNumberFormat="1" applyFont="1" applyBorder="1" applyAlignment="1" applyProtection="1">
      <alignment horizontal="center" vertical="center"/>
      <protection locked="0"/>
    </xf>
    <xf numFmtId="0" fontId="86" fillId="0" borderId="1" xfId="32" applyFont="1" applyBorder="1" applyAlignment="1" applyProtection="1">
      <alignment horizontal="left" vertical="center" wrapText="1"/>
      <protection locked="0"/>
    </xf>
    <xf numFmtId="0" fontId="86" fillId="0" borderId="1" xfId="32" applyFont="1" applyBorder="1" applyAlignment="1" applyProtection="1">
      <alignment horizontal="left" vertical="center"/>
      <protection locked="0"/>
    </xf>
    <xf numFmtId="2" fontId="86" fillId="0" borderId="1" xfId="31" applyNumberFormat="1" applyFont="1" applyBorder="1" applyAlignment="1" applyProtection="1">
      <alignment horizontal="left" wrapText="1"/>
      <protection locked="0"/>
    </xf>
    <xf numFmtId="2" fontId="86" fillId="0" borderId="1" xfId="32" applyNumberFormat="1" applyFont="1" applyBorder="1" applyAlignment="1" applyProtection="1">
      <alignment horizontal="center" vertical="center"/>
      <protection locked="0"/>
    </xf>
    <xf numFmtId="2" fontId="86" fillId="0" borderId="1" xfId="0" applyNumberFormat="1" applyFont="1" applyBorder="1" applyAlignment="1" applyProtection="1">
      <alignment horizontal="center" vertical="center"/>
      <protection locked="0"/>
    </xf>
    <xf numFmtId="49" fontId="89" fillId="0" borderId="1" xfId="0" applyNumberFormat="1" applyFont="1" applyBorder="1" applyAlignment="1" applyProtection="1">
      <alignment horizontal="left" vertical="center"/>
      <protection locked="0"/>
    </xf>
    <xf numFmtId="0" fontId="86" fillId="0" borderId="1" xfId="0" applyFont="1" applyBorder="1" applyAlignment="1" applyProtection="1">
      <alignment horizontal="left" vertical="center"/>
      <protection locked="0"/>
    </xf>
    <xf numFmtId="0" fontId="86" fillId="0" borderId="1" xfId="32" applyFont="1" applyBorder="1" applyAlignment="1" applyProtection="1">
      <alignment horizontal="left" wrapText="1"/>
      <protection locked="0"/>
    </xf>
    <xf numFmtId="0" fontId="86" fillId="0" borderId="1" xfId="0" applyFont="1" applyBorder="1" applyAlignment="1" applyProtection="1">
      <alignment horizontal="left" wrapText="1"/>
      <protection locked="0"/>
    </xf>
    <xf numFmtId="0" fontId="86" fillId="0" borderId="1" xfId="0" applyFont="1" applyBorder="1" applyAlignment="1" applyProtection="1">
      <alignment horizontal="left"/>
      <protection locked="0"/>
    </xf>
    <xf numFmtId="0" fontId="86" fillId="0" borderId="1" xfId="32" applyFont="1" applyBorder="1" applyAlignment="1" applyProtection="1">
      <alignment horizontal="left"/>
      <protection locked="0"/>
    </xf>
    <xf numFmtId="49" fontId="89" fillId="0" borderId="1" xfId="0" applyNumberFormat="1" applyFont="1" applyBorder="1" applyAlignment="1" applyProtection="1">
      <alignment horizontal="left"/>
      <protection locked="0"/>
    </xf>
    <xf numFmtId="1" fontId="86" fillId="0" borderId="1" xfId="0" applyNumberFormat="1" applyFont="1" applyBorder="1" applyAlignment="1" applyProtection="1">
      <alignment horizontal="left" wrapText="1"/>
      <protection locked="0"/>
    </xf>
    <xf numFmtId="0" fontId="96" fillId="0" borderId="0" xfId="0" applyFont="1" applyAlignment="1" applyProtection="1">
      <alignment horizontal="left"/>
      <protection locked="0"/>
    </xf>
    <xf numFmtId="0" fontId="96" fillId="0" borderId="1" xfId="0" applyFont="1" applyBorder="1" applyAlignment="1" applyProtection="1">
      <alignment horizontal="left"/>
      <protection locked="0"/>
    </xf>
    <xf numFmtId="0" fontId="86" fillId="0" borderId="3" xfId="31" applyFont="1" applyBorder="1" applyAlignment="1" applyProtection="1">
      <alignment horizontal="left"/>
      <protection locked="0"/>
    </xf>
    <xf numFmtId="14" fontId="86" fillId="0" borderId="3" xfId="31" applyNumberFormat="1" applyFont="1" applyBorder="1" applyAlignment="1" applyProtection="1">
      <alignment horizontal="left"/>
      <protection locked="0"/>
    </xf>
    <xf numFmtId="0" fontId="86" fillId="0" borderId="3" xfId="31" applyFont="1" applyBorder="1" applyAlignment="1" applyProtection="1">
      <alignment wrapText="1"/>
      <protection locked="0"/>
    </xf>
    <xf numFmtId="0" fontId="86" fillId="0" borderId="3" xfId="31" applyFont="1" applyBorder="1" applyAlignment="1" applyProtection="1">
      <alignment horizontal="right"/>
      <protection locked="0"/>
    </xf>
    <xf numFmtId="2" fontId="86" fillId="0" borderId="3" xfId="31" applyNumberFormat="1" applyFont="1" applyBorder="1" applyProtection="1">
      <protection locked="0"/>
    </xf>
    <xf numFmtId="14" fontId="86" fillId="0" borderId="1" xfId="31" applyNumberFormat="1" applyFont="1" applyBorder="1" applyProtection="1">
      <protection locked="0"/>
    </xf>
    <xf numFmtId="49" fontId="47" fillId="0" borderId="4" xfId="32" applyNumberFormat="1" applyFont="1" applyBorder="1" applyAlignment="1" applyProtection="1">
      <alignment horizontal="center" wrapText="1"/>
      <protection locked="0"/>
    </xf>
    <xf numFmtId="0" fontId="47" fillId="0" borderId="4" xfId="33" applyFont="1" applyBorder="1" applyAlignment="1" applyProtection="1">
      <alignment wrapText="1"/>
      <protection locked="0"/>
    </xf>
    <xf numFmtId="2" fontId="3" fillId="0" borderId="3" xfId="32" applyNumberFormat="1" applyFont="1" applyBorder="1" applyProtection="1">
      <protection locked="0"/>
    </xf>
    <xf numFmtId="49" fontId="86" fillId="12" borderId="1" xfId="31" applyNumberFormat="1" applyFont="1" applyFill="1" applyBorder="1" applyAlignment="1" applyProtection="1">
      <alignment horizontal="left"/>
      <protection locked="0"/>
    </xf>
    <xf numFmtId="0" fontId="86" fillId="12" borderId="1" xfId="31" applyFont="1" applyFill="1" applyBorder="1" applyAlignment="1" applyProtection="1">
      <alignment horizontal="left"/>
      <protection locked="0"/>
    </xf>
    <xf numFmtId="14" fontId="86" fillId="12" borderId="1" xfId="31" applyNumberFormat="1" applyFont="1" applyFill="1" applyBorder="1" applyAlignment="1" applyProtection="1">
      <alignment horizontal="left"/>
      <protection locked="0"/>
    </xf>
    <xf numFmtId="0" fontId="86" fillId="12" borderId="1" xfId="31" applyFont="1" applyFill="1" applyBorder="1" applyAlignment="1" applyProtection="1">
      <alignment horizontal="left" wrapText="1"/>
      <protection locked="0"/>
    </xf>
    <xf numFmtId="0" fontId="12" fillId="12" borderId="1" xfId="31" applyFont="1" applyFill="1" applyBorder="1" applyAlignment="1" applyProtection="1">
      <alignment horizontal="left" wrapText="1"/>
      <protection locked="0"/>
    </xf>
    <xf numFmtId="2" fontId="86" fillId="12" borderId="1" xfId="31" applyNumberFormat="1" applyFont="1" applyFill="1" applyBorder="1" applyAlignment="1" applyProtection="1">
      <alignment horizontal="center"/>
      <protection locked="0"/>
    </xf>
    <xf numFmtId="49" fontId="86" fillId="12" borderId="4" xfId="32" applyNumberFormat="1" applyFont="1" applyFill="1" applyBorder="1" applyAlignment="1" applyProtection="1">
      <alignment horizontal="left"/>
      <protection locked="0"/>
    </xf>
    <xf numFmtId="1" fontId="86" fillId="12" borderId="4" xfId="32" applyNumberFormat="1" applyFont="1" applyFill="1" applyBorder="1" applyAlignment="1" applyProtection="1">
      <alignment horizontal="left" wrapText="1"/>
      <protection locked="0"/>
    </xf>
    <xf numFmtId="14" fontId="89" fillId="12" borderId="1" xfId="32" applyNumberFormat="1" applyFont="1" applyFill="1" applyBorder="1" applyAlignment="1" applyProtection="1">
      <alignment horizontal="left"/>
      <protection locked="0"/>
    </xf>
    <xf numFmtId="0" fontId="86" fillId="12" borderId="1" xfId="32" applyFont="1" applyFill="1" applyBorder="1" applyAlignment="1" applyProtection="1">
      <alignment horizontal="left" wrapText="1"/>
      <protection locked="0"/>
    </xf>
    <xf numFmtId="49" fontId="89" fillId="12" borderId="1" xfId="32" applyNumberFormat="1" applyFont="1" applyFill="1" applyBorder="1" applyAlignment="1" applyProtection="1">
      <alignment horizontal="left" wrapText="1"/>
      <protection locked="0"/>
    </xf>
    <xf numFmtId="0" fontId="89" fillId="12" borderId="1" xfId="32" applyFont="1" applyFill="1" applyBorder="1" applyAlignment="1" applyProtection="1">
      <alignment horizontal="left" wrapText="1"/>
      <protection locked="0"/>
    </xf>
    <xf numFmtId="2" fontId="86" fillId="12" borderId="1" xfId="32" applyNumberFormat="1" applyFont="1" applyFill="1" applyBorder="1" applyAlignment="1" applyProtection="1">
      <alignment horizontal="center"/>
      <protection locked="0"/>
    </xf>
    <xf numFmtId="0" fontId="12" fillId="0" borderId="1" xfId="31" applyFont="1" applyBorder="1" applyAlignment="1" applyProtection="1">
      <alignment horizontal="left" wrapText="1"/>
      <protection locked="0"/>
    </xf>
    <xf numFmtId="2" fontId="86" fillId="0" borderId="1" xfId="31" applyNumberFormat="1" applyFont="1" applyBorder="1" applyAlignment="1" applyProtection="1">
      <alignment horizontal="left"/>
      <protection locked="0"/>
    </xf>
    <xf numFmtId="49" fontId="89" fillId="0" borderId="4" xfId="32" applyNumberFormat="1" applyFont="1" applyBorder="1" applyAlignment="1" applyProtection="1">
      <alignment horizontal="left" wrapText="1"/>
      <protection locked="0"/>
    </xf>
    <xf numFmtId="0" fontId="89" fillId="0" borderId="3" xfId="33" applyFont="1" applyBorder="1" applyAlignment="1" applyProtection="1">
      <alignment horizontal="left" wrapText="1"/>
      <protection locked="0"/>
    </xf>
    <xf numFmtId="1" fontId="86" fillId="0" borderId="4" xfId="32" applyNumberFormat="1" applyFont="1" applyBorder="1" applyAlignment="1" applyProtection="1">
      <alignment horizontal="left"/>
      <protection locked="0"/>
    </xf>
    <xf numFmtId="2" fontId="89" fillId="0" borderId="3" xfId="32" applyNumberFormat="1" applyFont="1" applyBorder="1" applyAlignment="1" applyProtection="1">
      <alignment horizontal="center"/>
      <protection locked="0"/>
    </xf>
    <xf numFmtId="0" fontId="86" fillId="3" borderId="1" xfId="12" applyFont="1" applyFill="1" applyBorder="1" applyAlignment="1" applyProtection="1">
      <alignment horizontal="left"/>
      <protection locked="0"/>
    </xf>
    <xf numFmtId="4" fontId="93" fillId="0" borderId="1" xfId="0" applyNumberFormat="1" applyFont="1" applyBorder="1" applyAlignment="1" applyProtection="1">
      <alignment horizontal="center"/>
      <protection locked="0"/>
    </xf>
    <xf numFmtId="2" fontId="3" fillId="0" borderId="1" xfId="31" applyNumberFormat="1" applyFont="1" applyBorder="1" applyAlignment="1" applyProtection="1">
      <alignment horizontal="left"/>
      <protection locked="0"/>
    </xf>
    <xf numFmtId="0" fontId="22" fillId="0" borderId="1" xfId="0" applyFont="1" applyBorder="1" applyAlignment="1" applyProtection="1">
      <alignment horizontal="left"/>
      <protection locked="0"/>
    </xf>
    <xf numFmtId="14" fontId="22" fillId="0" borderId="1" xfId="0" applyNumberFormat="1" applyFont="1" applyBorder="1" applyAlignment="1" applyProtection="1">
      <alignment horizontal="left"/>
      <protection locked="0"/>
    </xf>
    <xf numFmtId="4" fontId="3" fillId="0" borderId="1" xfId="37" applyNumberFormat="1" applyFont="1" applyBorder="1" applyAlignment="1" applyProtection="1">
      <alignment horizontal="left" wrapText="1"/>
      <protection locked="0"/>
    </xf>
    <xf numFmtId="49" fontId="3" fillId="0" borderId="1" xfId="37" applyNumberFormat="1" applyFont="1" applyBorder="1" applyAlignment="1" applyProtection="1">
      <alignment horizontal="left" wrapText="1"/>
      <protection locked="0"/>
    </xf>
    <xf numFmtId="4" fontId="3" fillId="0" borderId="1" xfId="0" applyNumberFormat="1" applyFont="1" applyBorder="1" applyAlignment="1" applyProtection="1">
      <alignment horizontal="center"/>
      <protection locked="0"/>
    </xf>
    <xf numFmtId="49" fontId="3" fillId="0" borderId="1" xfId="0" applyNumberFormat="1" applyFont="1" applyBorder="1" applyAlignment="1" applyProtection="1">
      <alignment horizontal="left" wrapText="1"/>
      <protection locked="0"/>
    </xf>
    <xf numFmtId="14" fontId="83" fillId="0" borderId="50" xfId="0" applyNumberFormat="1" applyFont="1" applyBorder="1" applyAlignment="1" applyProtection="1">
      <alignment horizontal="left"/>
      <protection locked="0"/>
    </xf>
    <xf numFmtId="0" fontId="83" fillId="0" borderId="50" xfId="0" applyFont="1" applyBorder="1" applyAlignment="1" applyProtection="1">
      <alignment horizontal="left" wrapText="1"/>
      <protection locked="0"/>
    </xf>
    <xf numFmtId="49" fontId="3" fillId="0" borderId="50" xfId="0" applyNumberFormat="1" applyFont="1" applyBorder="1" applyAlignment="1" applyProtection="1">
      <alignment horizontal="left" wrapText="1"/>
      <protection locked="0"/>
    </xf>
    <xf numFmtId="4" fontId="3" fillId="0" borderId="50" xfId="0" applyNumberFormat="1" applyFont="1" applyBorder="1" applyAlignment="1" applyProtection="1">
      <alignment horizontal="center"/>
      <protection locked="0"/>
    </xf>
    <xf numFmtId="0" fontId="3" fillId="19" borderId="3" xfId="0" applyFont="1" applyFill="1" applyBorder="1" applyAlignment="1" applyProtection="1">
      <alignment horizontal="left"/>
      <protection locked="0"/>
    </xf>
    <xf numFmtId="49" fontId="3" fillId="19" borderId="1" xfId="0" applyNumberFormat="1" applyFont="1" applyFill="1" applyBorder="1" applyAlignment="1" applyProtection="1">
      <alignment horizontal="left"/>
      <protection locked="0"/>
    </xf>
    <xf numFmtId="0" fontId="3" fillId="19" borderId="1" xfId="0" applyFont="1" applyFill="1" applyBorder="1" applyAlignment="1" applyProtection="1">
      <alignment horizontal="left" wrapText="1"/>
      <protection locked="0"/>
    </xf>
    <xf numFmtId="4" fontId="22" fillId="19" borderId="1" xfId="0" applyNumberFormat="1" applyFont="1" applyFill="1" applyBorder="1" applyAlignment="1" applyProtection="1">
      <alignment horizontal="center"/>
      <protection locked="0"/>
    </xf>
    <xf numFmtId="49" fontId="22" fillId="20" borderId="3" xfId="0" applyNumberFormat="1" applyFont="1" applyFill="1" applyBorder="1" applyAlignment="1" applyProtection="1">
      <alignment horizontal="left"/>
      <protection locked="0"/>
    </xf>
    <xf numFmtId="49" fontId="22" fillId="20" borderId="3" xfId="0" applyNumberFormat="1" applyFont="1" applyFill="1" applyBorder="1" applyAlignment="1" applyProtection="1">
      <alignment horizontal="left" wrapText="1"/>
      <protection locked="0"/>
    </xf>
    <xf numFmtId="2" fontId="22" fillId="20" borderId="3" xfId="0" applyNumberFormat="1" applyFont="1" applyFill="1" applyBorder="1" applyAlignment="1" applyProtection="1">
      <alignment horizontal="center"/>
      <protection locked="0"/>
    </xf>
    <xf numFmtId="49" fontId="3" fillId="0" borderId="3" xfId="31" applyNumberFormat="1" applyFont="1" applyBorder="1" applyAlignment="1" applyProtection="1">
      <alignment horizontal="left"/>
      <protection locked="0"/>
    </xf>
    <xf numFmtId="14" fontId="3" fillId="0" borderId="3" xfId="31" applyNumberFormat="1" applyFont="1" applyBorder="1" applyAlignment="1" applyProtection="1">
      <alignment horizontal="left"/>
      <protection locked="0"/>
    </xf>
    <xf numFmtId="0" fontId="3" fillId="0" borderId="3" xfId="31" applyFont="1" applyBorder="1" applyAlignment="1" applyProtection="1">
      <alignment horizontal="left" wrapText="1"/>
      <protection locked="0"/>
    </xf>
    <xf numFmtId="2" fontId="3" fillId="0" borderId="3" xfId="31" applyNumberFormat="1" applyFont="1" applyBorder="1" applyAlignment="1" applyProtection="1">
      <alignment horizontal="center"/>
      <protection locked="0"/>
    </xf>
    <xf numFmtId="1" fontId="3" fillId="0" borderId="1" xfId="31" applyNumberFormat="1" applyFont="1" applyBorder="1" applyAlignment="1" applyProtection="1">
      <alignment horizontal="left"/>
      <protection locked="0"/>
    </xf>
    <xf numFmtId="0" fontId="47" fillId="0" borderId="1" xfId="32" applyFont="1" applyBorder="1" applyAlignment="1" applyProtection="1">
      <alignment horizontal="left"/>
      <protection locked="0"/>
    </xf>
    <xf numFmtId="49" fontId="3" fillId="19" borderId="1" xfId="31" applyNumberFormat="1" applyFont="1" applyFill="1" applyBorder="1" applyAlignment="1" applyProtection="1">
      <alignment horizontal="left"/>
      <protection locked="0"/>
    </xf>
    <xf numFmtId="0" fontId="3" fillId="19" borderId="1" xfId="31" applyFont="1" applyFill="1" applyBorder="1" applyAlignment="1" applyProtection="1">
      <alignment horizontal="left"/>
      <protection locked="0"/>
    </xf>
    <xf numFmtId="14" fontId="3" fillId="19" borderId="1" xfId="31" applyNumberFormat="1" applyFont="1" applyFill="1" applyBorder="1" applyAlignment="1" applyProtection="1">
      <alignment horizontal="left"/>
      <protection locked="0"/>
    </xf>
    <xf numFmtId="0" fontId="3" fillId="19" borderId="1" xfId="31" applyFont="1" applyFill="1" applyBorder="1" applyAlignment="1" applyProtection="1">
      <alignment horizontal="left" wrapText="1"/>
      <protection locked="0"/>
    </xf>
    <xf numFmtId="2" fontId="3" fillId="19" borderId="1" xfId="31" applyNumberFormat="1" applyFont="1" applyFill="1" applyBorder="1" applyAlignment="1" applyProtection="1">
      <alignment horizontal="center"/>
      <protection locked="0"/>
    </xf>
    <xf numFmtId="0" fontId="87" fillId="0" borderId="1" xfId="31" applyFont="1" applyBorder="1" applyAlignment="1" applyProtection="1">
      <alignment horizontal="center" wrapText="1"/>
      <protection locked="0"/>
    </xf>
    <xf numFmtId="0" fontId="87" fillId="0" borderId="1" xfId="31" applyFont="1" applyBorder="1" applyProtection="1">
      <protection locked="0"/>
    </xf>
    <xf numFmtId="14" fontId="3" fillId="9" borderId="1" xfId="31" applyNumberFormat="1" applyFont="1" applyFill="1" applyBorder="1" applyAlignment="1" applyProtection="1">
      <alignment horizontal="left"/>
      <protection locked="0"/>
    </xf>
    <xf numFmtId="14" fontId="3" fillId="19" borderId="1" xfId="31" applyNumberFormat="1" applyFont="1" applyFill="1" applyBorder="1" applyAlignment="1" applyProtection="1">
      <alignment horizontal="left" wrapText="1"/>
      <protection locked="0"/>
    </xf>
    <xf numFmtId="49" fontId="3" fillId="0" borderId="1" xfId="31" applyNumberFormat="1" applyFont="1" applyBorder="1" applyAlignment="1" applyProtection="1">
      <alignment horizontal="left" wrapText="1"/>
      <protection locked="0"/>
    </xf>
    <xf numFmtId="0" fontId="3" fillId="0" borderId="1" xfId="31" applyFont="1" applyBorder="1" applyAlignment="1" applyProtection="1">
      <alignment wrapText="1"/>
      <protection locked="0"/>
    </xf>
    <xf numFmtId="2" fontId="3" fillId="0" borderId="1" xfId="31" applyNumberFormat="1" applyFont="1" applyBorder="1" applyProtection="1">
      <protection locked="0"/>
    </xf>
    <xf numFmtId="0" fontId="3" fillId="0" borderId="1" xfId="0" applyFont="1" applyBorder="1" applyAlignment="1" applyProtection="1">
      <alignment horizontal="left" vertical="center" wrapText="1"/>
      <protection locked="0"/>
    </xf>
    <xf numFmtId="164" fontId="3" fillId="0" borderId="1" xfId="31" applyNumberFormat="1" applyFont="1" applyBorder="1" applyAlignment="1" applyProtection="1">
      <alignment horizontal="left"/>
      <protection locked="0"/>
    </xf>
    <xf numFmtId="4" fontId="3" fillId="0" borderId="1" xfId="31" applyNumberFormat="1" applyFont="1" applyBorder="1" applyAlignment="1" applyProtection="1">
      <alignment horizontal="center"/>
      <protection locked="0"/>
    </xf>
    <xf numFmtId="49" fontId="3" fillId="18" borderId="1" xfId="31" applyNumberFormat="1" applyFont="1" applyFill="1" applyBorder="1" applyAlignment="1" applyProtection="1">
      <alignment horizontal="left"/>
      <protection locked="0"/>
    </xf>
    <xf numFmtId="1" fontId="3" fillId="0" borderId="1" xfId="32" applyNumberFormat="1" applyFont="1" applyBorder="1" applyAlignment="1" applyProtection="1">
      <alignment horizontal="left"/>
      <protection locked="0"/>
    </xf>
    <xf numFmtId="0" fontId="47" fillId="0" borderId="1" xfId="37" applyFont="1" applyBorder="1" applyAlignment="1" applyProtection="1">
      <alignment horizontal="left" wrapText="1"/>
      <protection locked="0"/>
    </xf>
    <xf numFmtId="0" fontId="3" fillId="0" borderId="13" xfId="37" applyFont="1" applyBorder="1" applyAlignment="1" applyProtection="1">
      <alignment horizontal="left" wrapText="1"/>
      <protection locked="0"/>
    </xf>
    <xf numFmtId="4" fontId="47" fillId="0" borderId="1" xfId="37" applyNumberFormat="1" applyFont="1" applyBorder="1" applyAlignment="1" applyProtection="1">
      <alignment horizontal="center"/>
      <protection locked="0"/>
    </xf>
    <xf numFmtId="49" fontId="3" fillId="0" borderId="4" xfId="0" applyNumberFormat="1" applyFont="1" applyBorder="1" applyAlignment="1" applyProtection="1">
      <alignment horizontal="left"/>
      <protection locked="0"/>
    </xf>
    <xf numFmtId="14" fontId="3" fillId="0" borderId="0" xfId="0" applyNumberFormat="1" applyFont="1" applyAlignment="1" applyProtection="1">
      <alignment horizontal="left"/>
      <protection locked="0"/>
    </xf>
    <xf numFmtId="0" fontId="25" fillId="0" borderId="1" xfId="37" applyFont="1" applyBorder="1" applyAlignment="1" applyProtection="1">
      <alignment horizontal="left" wrapText="1"/>
      <protection locked="0"/>
    </xf>
    <xf numFmtId="0" fontId="25" fillId="0" borderId="1" xfId="0" applyFont="1" applyBorder="1" applyAlignment="1" applyProtection="1">
      <alignment horizontal="left"/>
      <protection locked="0"/>
    </xf>
    <xf numFmtId="0" fontId="23" fillId="0" borderId="1" xfId="0" applyFont="1" applyBorder="1" applyAlignment="1" applyProtection="1">
      <alignment horizontal="left" wrapText="1"/>
      <protection locked="0"/>
    </xf>
    <xf numFmtId="0" fontId="22" fillId="0" borderId="1" xfId="0" applyFont="1" applyBorder="1" applyAlignment="1" applyProtection="1">
      <alignment horizontal="center"/>
      <protection locked="0"/>
    </xf>
    <xf numFmtId="14" fontId="47" fillId="0" borderId="1" xfId="37" applyNumberFormat="1" applyFont="1" applyBorder="1" applyAlignment="1" applyProtection="1">
      <alignment horizontal="left"/>
      <protection locked="0"/>
    </xf>
    <xf numFmtId="4" fontId="47" fillId="0" borderId="1" xfId="37" applyNumberFormat="1" applyFont="1" applyBorder="1" applyAlignment="1" applyProtection="1">
      <alignment horizontal="center" wrapText="1"/>
      <protection locked="0"/>
    </xf>
    <xf numFmtId="14" fontId="3" fillId="0" borderId="1" xfId="37" applyNumberFormat="1" applyFont="1" applyBorder="1" applyAlignment="1" applyProtection="1">
      <alignment horizontal="left"/>
      <protection locked="0"/>
    </xf>
    <xf numFmtId="0" fontId="47" fillId="0" borderId="1" xfId="39" applyFont="1" applyBorder="1" applyAlignment="1" applyProtection="1">
      <alignment horizontal="left"/>
      <protection locked="0"/>
    </xf>
    <xf numFmtId="0" fontId="3" fillId="0" borderId="0" xfId="31" applyFont="1" applyAlignment="1" applyProtection="1">
      <alignment horizontal="left"/>
      <protection locked="0"/>
    </xf>
    <xf numFmtId="0" fontId="3" fillId="0" borderId="1" xfId="10" applyFont="1" applyBorder="1" applyAlignment="1" applyProtection="1">
      <alignment horizontal="left" wrapText="1"/>
      <protection locked="0"/>
    </xf>
    <xf numFmtId="0" fontId="10" fillId="0" borderId="1" xfId="0" applyFont="1" applyBorder="1" applyAlignment="1" applyProtection="1">
      <alignment horizontal="left" wrapText="1"/>
      <protection locked="0"/>
    </xf>
    <xf numFmtId="0" fontId="10" fillId="0" borderId="1" xfId="37" applyFont="1" applyBorder="1" applyAlignment="1" applyProtection="1">
      <alignment horizontal="left" wrapText="1"/>
      <protection locked="0"/>
    </xf>
    <xf numFmtId="4" fontId="97" fillId="0" borderId="1" xfId="0" applyNumberFormat="1" applyFont="1" applyBorder="1" applyAlignment="1" applyProtection="1">
      <alignment horizontal="center" wrapText="1"/>
      <protection locked="0"/>
    </xf>
    <xf numFmtId="49" fontId="3" fillId="0" borderId="4" xfId="0" applyNumberFormat="1" applyFont="1" applyBorder="1" applyAlignment="1" applyProtection="1">
      <alignment horizontal="left" wrapText="1"/>
      <protection locked="0"/>
    </xf>
    <xf numFmtId="0" fontId="47" fillId="0" borderId="1" xfId="10" applyFont="1" applyBorder="1" applyAlignment="1" applyProtection="1">
      <alignment horizontal="left"/>
      <protection locked="0"/>
    </xf>
    <xf numFmtId="0" fontId="58" fillId="0" borderId="1" xfId="10" applyFont="1" applyBorder="1" applyAlignment="1" applyProtection="1">
      <alignment horizontal="left" wrapText="1"/>
      <protection locked="0"/>
    </xf>
    <xf numFmtId="0" fontId="52" fillId="0" borderId="1" xfId="10" applyFont="1" applyBorder="1" applyAlignment="1" applyProtection="1">
      <alignment horizontal="left" wrapText="1"/>
      <protection locked="0"/>
    </xf>
    <xf numFmtId="0" fontId="47" fillId="0" borderId="1" xfId="10" applyFont="1" applyBorder="1" applyAlignment="1" applyProtection="1">
      <alignment horizontal="center"/>
      <protection locked="0"/>
    </xf>
    <xf numFmtId="1" fontId="3" fillId="0" borderId="1" xfId="0" applyNumberFormat="1" applyFont="1" applyBorder="1" applyAlignment="1" applyProtection="1">
      <alignment horizontal="left"/>
      <protection locked="0"/>
    </xf>
    <xf numFmtId="0" fontId="3" fillId="0" borderId="1" xfId="0" applyFont="1" applyBorder="1" applyAlignment="1" applyProtection="1">
      <alignment horizontal="left" wrapText="1" shrinkToFit="1"/>
      <protection locked="0"/>
    </xf>
    <xf numFmtId="2" fontId="3" fillId="0" borderId="1" xfId="0" applyNumberFormat="1" applyFont="1" applyBorder="1" applyAlignment="1" applyProtection="1">
      <alignment horizontal="center"/>
      <protection locked="0"/>
    </xf>
    <xf numFmtId="0" fontId="52" fillId="0" borderId="1" xfId="10" applyFont="1" applyBorder="1" applyAlignment="1" applyProtection="1">
      <alignment horizontal="left"/>
      <protection locked="0"/>
    </xf>
    <xf numFmtId="49" fontId="52" fillId="0" borderId="1" xfId="37" applyNumberFormat="1" applyFont="1" applyBorder="1" applyAlignment="1" applyProtection="1">
      <alignment horizontal="left"/>
      <protection locked="0"/>
    </xf>
    <xf numFmtId="14" fontId="52" fillId="0" borderId="1" xfId="37" applyNumberFormat="1" applyFont="1" applyBorder="1" applyAlignment="1" applyProtection="1">
      <alignment horizontal="left"/>
      <protection locked="0"/>
    </xf>
    <xf numFmtId="0" fontId="58" fillId="0" borderId="1" xfId="37" applyFont="1" applyBorder="1" applyAlignment="1" applyProtection="1">
      <alignment horizontal="left" vertical="center" wrapText="1"/>
      <protection locked="0"/>
    </xf>
    <xf numFmtId="4" fontId="98" fillId="0" borderId="1" xfId="37" applyNumberFormat="1" applyFont="1" applyBorder="1" applyAlignment="1" applyProtection="1">
      <alignment horizontal="center"/>
      <protection locked="0"/>
    </xf>
    <xf numFmtId="1" fontId="83" fillId="0" borderId="1" xfId="10" applyNumberFormat="1" applyFont="1" applyBorder="1" applyAlignment="1" applyProtection="1">
      <alignment horizontal="left"/>
      <protection locked="0"/>
    </xf>
    <xf numFmtId="0" fontId="3" fillId="0" borderId="1" xfId="28" applyFont="1" applyBorder="1" applyAlignment="1" applyProtection="1">
      <alignment horizontal="left" wrapText="1"/>
      <protection locked="0"/>
    </xf>
    <xf numFmtId="14" fontId="47" fillId="0" borderId="1" xfId="28" applyNumberFormat="1" applyFont="1" applyBorder="1" applyAlignment="1" applyProtection="1">
      <alignment horizontal="left"/>
      <protection locked="0"/>
    </xf>
    <xf numFmtId="0" fontId="3" fillId="0" borderId="1" xfId="37" applyFont="1" applyBorder="1" applyAlignment="1" applyProtection="1">
      <alignment horizontal="left"/>
      <protection locked="0"/>
    </xf>
    <xf numFmtId="49" fontId="3" fillId="0" borderId="1" xfId="37" applyNumberFormat="1" applyFont="1" applyBorder="1" applyAlignment="1" applyProtection="1">
      <alignment horizontal="left"/>
      <protection locked="0"/>
    </xf>
    <xf numFmtId="0" fontId="3" fillId="0" borderId="1" xfId="37" applyFont="1" applyBorder="1" applyAlignment="1" applyProtection="1">
      <alignment horizontal="left" vertical="center" wrapText="1"/>
      <protection locked="0"/>
    </xf>
    <xf numFmtId="4" fontId="3" fillId="0" borderId="1" xfId="37" applyNumberFormat="1" applyFont="1" applyBorder="1" applyAlignment="1" applyProtection="1">
      <alignment horizontal="center"/>
      <protection locked="0"/>
    </xf>
    <xf numFmtId="49" fontId="3" fillId="0" borderId="1" xfId="28" applyNumberFormat="1" applyFont="1" applyBorder="1" applyAlignment="1" applyProtection="1">
      <alignment horizontal="left"/>
      <protection locked="0"/>
    </xf>
    <xf numFmtId="1" fontId="3" fillId="0" borderId="1" xfId="28" applyNumberFormat="1" applyFont="1" applyBorder="1" applyAlignment="1" applyProtection="1">
      <alignment horizontal="left" wrapText="1"/>
      <protection locked="0"/>
    </xf>
    <xf numFmtId="0" fontId="3" fillId="0" borderId="1" xfId="28" applyFont="1" applyBorder="1" applyAlignment="1" applyProtection="1">
      <alignment horizontal="left"/>
      <protection locked="0"/>
    </xf>
    <xf numFmtId="0" fontId="3" fillId="0" borderId="3" xfId="0" applyFont="1" applyBorder="1" applyAlignment="1" applyProtection="1">
      <alignment horizontal="left"/>
      <protection locked="0"/>
    </xf>
    <xf numFmtId="0" fontId="47" fillId="0" borderId="3" xfId="0" applyFont="1" applyBorder="1" applyAlignment="1" applyProtection="1">
      <alignment horizontal="left" vertical="center" wrapText="1" shrinkToFit="1"/>
      <protection locked="0"/>
    </xf>
    <xf numFmtId="4" fontId="47" fillId="0" borderId="3" xfId="0" applyNumberFormat="1" applyFont="1" applyBorder="1" applyAlignment="1" applyProtection="1">
      <alignment horizontal="center" wrapText="1"/>
      <protection locked="0"/>
    </xf>
    <xf numFmtId="0" fontId="47" fillId="0" borderId="1" xfId="0" applyFont="1" applyBorder="1" applyAlignment="1" applyProtection="1">
      <alignment horizontal="left" vertical="center" wrapText="1" shrinkToFit="1"/>
      <protection locked="0"/>
    </xf>
    <xf numFmtId="0" fontId="47" fillId="0" borderId="1" xfId="37" applyFont="1" applyBorder="1" applyAlignment="1" applyProtection="1">
      <alignment horizontal="left" vertical="center" wrapText="1"/>
      <protection locked="0"/>
    </xf>
    <xf numFmtId="2" fontId="3" fillId="0" borderId="3" xfId="0" applyNumberFormat="1" applyFont="1" applyBorder="1" applyAlignment="1" applyProtection="1">
      <alignment horizontal="center"/>
      <protection locked="0"/>
    </xf>
    <xf numFmtId="49" fontId="47" fillId="0" borderId="3" xfId="0" applyNumberFormat="1" applyFont="1" applyBorder="1" applyAlignment="1" applyProtection="1">
      <alignment horizontal="left"/>
      <protection locked="0"/>
    </xf>
    <xf numFmtId="0" fontId="3" fillId="0" borderId="3" xfId="0" applyFont="1" applyBorder="1" applyAlignment="1" applyProtection="1">
      <alignment horizontal="left" vertical="center" wrapText="1"/>
      <protection locked="0"/>
    </xf>
    <xf numFmtId="0" fontId="22" fillId="0" borderId="1" xfId="0" applyFont="1" applyBorder="1" applyAlignment="1" applyProtection="1">
      <alignment horizontal="left" vertical="center"/>
      <protection locked="0"/>
    </xf>
    <xf numFmtId="14" fontId="22" fillId="0" borderId="1" xfId="0" applyNumberFormat="1" applyFont="1" applyBorder="1" applyAlignment="1" applyProtection="1">
      <alignment horizontal="left" vertical="center"/>
      <protection locked="0"/>
    </xf>
    <xf numFmtId="164" fontId="22" fillId="0" borderId="1" xfId="0" applyNumberFormat="1" applyFont="1" applyBorder="1" applyAlignment="1" applyProtection="1">
      <alignment horizontal="left" vertical="center"/>
      <protection locked="0"/>
    </xf>
    <xf numFmtId="0" fontId="10"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4" fontId="47" fillId="0" borderId="1" xfId="0" applyNumberFormat="1" applyFont="1" applyBorder="1" applyAlignment="1" applyProtection="1">
      <alignment horizontal="center" vertical="center"/>
      <protection locked="0"/>
    </xf>
    <xf numFmtId="4" fontId="47" fillId="0" borderId="1" xfId="0" applyNumberFormat="1" applyFont="1" applyBorder="1" applyAlignment="1" applyProtection="1">
      <alignment horizontal="center"/>
      <protection locked="0"/>
    </xf>
    <xf numFmtId="164" fontId="22" fillId="0" borderId="1" xfId="0" applyNumberFormat="1" applyFont="1" applyBorder="1" applyAlignment="1" applyProtection="1">
      <alignment horizontal="left"/>
      <protection locked="0"/>
    </xf>
    <xf numFmtId="0" fontId="3" fillId="0" borderId="14" xfId="36" applyFont="1" applyBorder="1" applyAlignment="1" applyProtection="1">
      <alignment horizontal="left" wrapText="1"/>
      <protection locked="0"/>
    </xf>
    <xf numFmtId="0" fontId="58" fillId="0" borderId="1" xfId="0" applyFont="1" applyBorder="1" applyAlignment="1" applyProtection="1">
      <alignment horizontal="left" vertical="center" wrapText="1"/>
      <protection locked="0"/>
    </xf>
    <xf numFmtId="2" fontId="98" fillId="0" borderId="1" xfId="0" applyNumberFormat="1" applyFont="1" applyBorder="1" applyAlignment="1" applyProtection="1">
      <alignment horizontal="center"/>
      <protection locked="0"/>
    </xf>
    <xf numFmtId="14" fontId="3" fillId="0" borderId="1" xfId="0" applyNumberFormat="1" applyFont="1" applyBorder="1" applyAlignment="1" applyProtection="1">
      <alignment horizontal="left" wrapText="1"/>
      <protection locked="0"/>
    </xf>
    <xf numFmtId="0" fontId="52" fillId="0" borderId="1" xfId="0" applyFont="1" applyBorder="1" applyAlignment="1" applyProtection="1">
      <alignment horizontal="left"/>
      <protection locked="0"/>
    </xf>
    <xf numFmtId="49" fontId="52" fillId="0" borderId="1" xfId="0" applyNumberFormat="1" applyFont="1" applyBorder="1" applyAlignment="1" applyProtection="1">
      <alignment horizontal="left"/>
      <protection locked="0"/>
    </xf>
    <xf numFmtId="14" fontId="52" fillId="0" borderId="1" xfId="0" applyNumberFormat="1" applyFont="1" applyBorder="1" applyAlignment="1" applyProtection="1">
      <alignment horizontal="left"/>
      <protection locked="0"/>
    </xf>
    <xf numFmtId="0" fontId="52" fillId="0" borderId="1" xfId="37" applyFont="1" applyBorder="1" applyAlignment="1" applyProtection="1">
      <alignment horizontal="left" wrapText="1"/>
      <protection locked="0"/>
    </xf>
    <xf numFmtId="2" fontId="52" fillId="0" borderId="1" xfId="0" applyNumberFormat="1" applyFont="1" applyBorder="1" applyAlignment="1" applyProtection="1">
      <alignment horizontal="center"/>
      <protection locked="0"/>
    </xf>
    <xf numFmtId="14" fontId="47" fillId="0" borderId="1" xfId="0" applyNumberFormat="1" applyFont="1" applyBorder="1" applyAlignment="1" applyProtection="1">
      <alignment horizontal="left" wrapText="1"/>
      <protection locked="0"/>
    </xf>
    <xf numFmtId="0" fontId="83" fillId="0" borderId="50" xfId="10" applyFont="1" applyBorder="1" applyAlignment="1" applyProtection="1">
      <alignment horizontal="left" vertical="center" wrapText="1"/>
      <protection locked="0"/>
    </xf>
    <xf numFmtId="0" fontId="47" fillId="0" borderId="1" xfId="31" applyFont="1" applyBorder="1" applyAlignment="1" applyProtection="1">
      <alignment horizontal="left"/>
      <protection locked="0"/>
    </xf>
    <xf numFmtId="49" fontId="47" fillId="0" borderId="1" xfId="0" applyNumberFormat="1" applyFont="1" applyBorder="1" applyAlignment="1" applyProtection="1">
      <alignment horizontal="left" wrapText="1"/>
      <protection locked="0"/>
    </xf>
    <xf numFmtId="17" fontId="3" fillId="0" borderId="1" xfId="37" applyNumberFormat="1" applyFont="1" applyBorder="1" applyAlignment="1" applyProtection="1">
      <alignment horizontal="left"/>
      <protection locked="0"/>
    </xf>
    <xf numFmtId="4" fontId="47" fillId="0" borderId="3" xfId="37" applyNumberFormat="1" applyFont="1" applyBorder="1" applyAlignment="1" applyProtection="1">
      <alignment horizontal="center"/>
      <protection locked="0"/>
    </xf>
    <xf numFmtId="0" fontId="22" fillId="0" borderId="1" xfId="21" applyFont="1" applyBorder="1" applyAlignment="1" applyProtection="1">
      <alignment horizontal="left" wrapText="1"/>
      <protection locked="0"/>
    </xf>
    <xf numFmtId="0" fontId="22" fillId="0" borderId="1" xfId="21" applyFont="1" applyBorder="1" applyAlignment="1" applyProtection="1">
      <alignment horizontal="left"/>
      <protection locked="0"/>
    </xf>
    <xf numFmtId="2" fontId="47" fillId="0" borderId="1" xfId="31" applyNumberFormat="1" applyFont="1" applyBorder="1" applyAlignment="1" applyProtection="1">
      <alignment horizontal="center"/>
      <protection locked="0"/>
    </xf>
    <xf numFmtId="14" fontId="47" fillId="0" borderId="1" xfId="31" applyNumberFormat="1" applyFont="1" applyBorder="1" applyAlignment="1" applyProtection="1">
      <alignment horizontal="left"/>
      <protection locked="0"/>
    </xf>
    <xf numFmtId="17" fontId="3" fillId="0" borderId="1" xfId="31" applyNumberFormat="1" applyFont="1" applyBorder="1" applyAlignment="1" applyProtection="1">
      <alignment horizontal="left"/>
      <protection locked="0"/>
    </xf>
    <xf numFmtId="0" fontId="58" fillId="0" borderId="1" xfId="37" applyFont="1" applyBorder="1" applyAlignment="1" applyProtection="1">
      <alignment horizontal="left" wrapText="1"/>
      <protection locked="0"/>
    </xf>
    <xf numFmtId="0" fontId="3" fillId="0" borderId="1" xfId="36" applyFont="1" applyBorder="1" applyAlignment="1" applyProtection="1">
      <alignment horizontal="left" wrapText="1"/>
      <protection locked="0"/>
    </xf>
    <xf numFmtId="4" fontId="47" fillId="0" borderId="1" xfId="0" applyNumberFormat="1" applyFont="1" applyBorder="1" applyAlignment="1" applyProtection="1">
      <alignment horizontal="center" wrapText="1"/>
      <protection locked="0"/>
    </xf>
    <xf numFmtId="0" fontId="10" fillId="0" borderId="1" xfId="0" applyFont="1" applyBorder="1" applyAlignment="1" applyProtection="1">
      <alignment horizontal="left"/>
      <protection locked="0"/>
    </xf>
    <xf numFmtId="4" fontId="10" fillId="0" borderId="1" xfId="0" applyNumberFormat="1" applyFont="1" applyBorder="1" applyAlignment="1" applyProtection="1">
      <alignment horizontal="center" wrapText="1"/>
      <protection locked="0"/>
    </xf>
    <xf numFmtId="14" fontId="47" fillId="0" borderId="1" xfId="18" applyNumberFormat="1" applyFont="1" applyBorder="1" applyAlignment="1" applyProtection="1">
      <alignment horizontal="left"/>
      <protection locked="0"/>
    </xf>
    <xf numFmtId="164" fontId="25" fillId="0" borderId="1" xfId="0" applyNumberFormat="1" applyFont="1" applyBorder="1" applyAlignment="1" applyProtection="1">
      <alignment horizontal="left"/>
      <protection locked="0"/>
    </xf>
    <xf numFmtId="0" fontId="22" fillId="0" borderId="51" xfId="0" applyFont="1" applyBorder="1" applyAlignment="1" applyProtection="1">
      <alignment horizontal="left"/>
      <protection locked="0"/>
    </xf>
    <xf numFmtId="14" fontId="22" fillId="0" borderId="51" xfId="0" applyNumberFormat="1" applyFont="1" applyBorder="1" applyAlignment="1" applyProtection="1">
      <alignment horizontal="left"/>
      <protection locked="0"/>
    </xf>
    <xf numFmtId="164" fontId="22" fillId="0" borderId="51" xfId="0" applyNumberFormat="1" applyFont="1" applyBorder="1" applyAlignment="1" applyProtection="1">
      <alignment horizontal="left"/>
      <protection locked="0"/>
    </xf>
    <xf numFmtId="170" fontId="83" fillId="0" borderId="1" xfId="10" applyNumberFormat="1" applyFont="1" applyBorder="1" applyAlignment="1" applyProtection="1">
      <alignment horizontal="left"/>
      <protection locked="0"/>
    </xf>
    <xf numFmtId="0" fontId="83" fillId="0" borderId="52" xfId="10" applyFont="1" applyBorder="1" applyAlignment="1" applyProtection="1">
      <alignment horizontal="left" wrapText="1"/>
      <protection locked="0"/>
    </xf>
    <xf numFmtId="0" fontId="3" fillId="0" borderId="50" xfId="9" applyFont="1" applyBorder="1" applyAlignment="1" applyProtection="1">
      <alignment horizontal="left" wrapText="1"/>
      <protection locked="0"/>
    </xf>
    <xf numFmtId="0" fontId="3" fillId="0" borderId="1" xfId="9" applyFont="1" applyBorder="1" applyAlignment="1" applyProtection="1">
      <alignment horizontal="left" wrapText="1"/>
      <protection locked="0"/>
    </xf>
    <xf numFmtId="2" fontId="47" fillId="0" borderId="53" xfId="10" applyNumberFormat="1" applyFont="1" applyBorder="1" applyAlignment="1" applyProtection="1">
      <alignment horizontal="center"/>
      <protection locked="0"/>
    </xf>
    <xf numFmtId="170" fontId="83" fillId="0" borderId="54" xfId="10" applyNumberFormat="1" applyFont="1" applyBorder="1" applyAlignment="1" applyProtection="1">
      <alignment horizontal="left"/>
      <protection locked="0"/>
    </xf>
    <xf numFmtId="0" fontId="22" fillId="0" borderId="1" xfId="9" applyFont="1" applyBorder="1" applyAlignment="1" applyProtection="1">
      <alignment horizontal="left" wrapText="1"/>
      <protection locked="0"/>
    </xf>
    <xf numFmtId="2" fontId="47" fillId="0" borderId="55" xfId="10" applyNumberFormat="1" applyFont="1" applyBorder="1" applyAlignment="1" applyProtection="1">
      <alignment horizontal="center"/>
      <protection locked="0"/>
    </xf>
    <xf numFmtId="1" fontId="83" fillId="0" borderId="50" xfId="10" applyNumberFormat="1" applyFont="1" applyBorder="1" applyAlignment="1" applyProtection="1">
      <alignment horizontal="left"/>
      <protection locked="0"/>
    </xf>
    <xf numFmtId="170" fontId="83" fillId="0" borderId="50" xfId="10" applyNumberFormat="1" applyFont="1" applyBorder="1" applyAlignment="1" applyProtection="1">
      <alignment horizontal="left"/>
      <protection locked="0"/>
    </xf>
    <xf numFmtId="0" fontId="3" fillId="0" borderId="4" xfId="3" applyFont="1" applyBorder="1" applyAlignment="1" applyProtection="1">
      <alignment horizontal="left"/>
      <protection locked="0"/>
    </xf>
    <xf numFmtId="0" fontId="3" fillId="0" borderId="3" xfId="3" applyFont="1" applyBorder="1" applyAlignment="1" applyProtection="1">
      <alignment horizontal="left"/>
      <protection locked="0"/>
    </xf>
    <xf numFmtId="2" fontId="47" fillId="0" borderId="1" xfId="10" applyNumberFormat="1" applyFont="1" applyBorder="1" applyAlignment="1" applyProtection="1">
      <alignment horizontal="center"/>
      <protection locked="0"/>
    </xf>
    <xf numFmtId="0" fontId="3" fillId="0" borderId="1" xfId="32" applyFont="1" applyBorder="1" applyAlignment="1" applyProtection="1">
      <alignment horizontal="left"/>
      <protection locked="0"/>
    </xf>
    <xf numFmtId="2" fontId="47" fillId="0" borderId="3" xfId="32" applyNumberFormat="1" applyFont="1" applyBorder="1" applyAlignment="1" applyProtection="1">
      <alignment horizontal="center"/>
      <protection locked="0"/>
    </xf>
    <xf numFmtId="2" fontId="47" fillId="0" borderId="3" xfId="10" applyNumberFormat="1" applyFont="1" applyBorder="1" applyAlignment="1" applyProtection="1">
      <alignment horizontal="center"/>
      <protection locked="0"/>
    </xf>
    <xf numFmtId="2" fontId="47" fillId="0" borderId="0" xfId="10" applyNumberFormat="1" applyFont="1" applyAlignment="1" applyProtection="1">
      <alignment horizontal="center"/>
      <protection locked="0"/>
    </xf>
    <xf numFmtId="1" fontId="83" fillId="0" borderId="3" xfId="10" applyNumberFormat="1" applyFont="1" applyBorder="1" applyAlignment="1" applyProtection="1">
      <alignment horizontal="left"/>
      <protection locked="0"/>
    </xf>
    <xf numFmtId="0" fontId="3" fillId="0" borderId="50" xfId="0" applyFont="1" applyBorder="1" applyAlignment="1" applyProtection="1">
      <alignment horizontal="left"/>
      <protection locked="0"/>
    </xf>
    <xf numFmtId="14" fontId="3" fillId="0" borderId="29" xfId="0" applyNumberFormat="1" applyFont="1" applyBorder="1" applyAlignment="1" applyProtection="1">
      <alignment horizontal="left"/>
      <protection locked="0"/>
    </xf>
    <xf numFmtId="164" fontId="3" fillId="0" borderId="1" xfId="0" applyNumberFormat="1" applyFont="1" applyBorder="1" applyAlignment="1" applyProtection="1">
      <alignment horizontal="left"/>
      <protection locked="0"/>
    </xf>
    <xf numFmtId="0" fontId="3" fillId="0" borderId="3" xfId="32" applyFont="1" applyBorder="1" applyAlignment="1" applyProtection="1">
      <alignment horizontal="left"/>
      <protection locked="0"/>
    </xf>
    <xf numFmtId="0" fontId="10" fillId="0" borderId="1" xfId="32" applyFont="1" applyBorder="1" applyAlignment="1" applyProtection="1">
      <alignment horizontal="left" wrapText="1"/>
      <protection locked="0"/>
    </xf>
    <xf numFmtId="0" fontId="10" fillId="0" borderId="1" xfId="32" applyFont="1" applyBorder="1" applyAlignment="1" applyProtection="1">
      <alignment horizontal="left"/>
      <protection locked="0"/>
    </xf>
    <xf numFmtId="4" fontId="58" fillId="0" borderId="1" xfId="32" applyNumberFormat="1" applyFont="1" applyBorder="1" applyAlignment="1" applyProtection="1">
      <alignment horizontal="center" wrapText="1"/>
      <protection locked="0"/>
    </xf>
    <xf numFmtId="49" fontId="22" fillId="0" borderId="3" xfId="0" applyNumberFormat="1" applyFont="1" applyBorder="1" applyAlignment="1" applyProtection="1">
      <alignment horizontal="left"/>
      <protection locked="0"/>
    </xf>
    <xf numFmtId="49" fontId="22" fillId="0" borderId="14" xfId="0" applyNumberFormat="1" applyFont="1" applyBorder="1" applyAlignment="1" applyProtection="1">
      <alignment horizontal="left"/>
      <protection locked="0"/>
    </xf>
    <xf numFmtId="49" fontId="22" fillId="0" borderId="3" xfId="0" applyNumberFormat="1" applyFont="1" applyBorder="1" applyAlignment="1" applyProtection="1">
      <alignment horizontal="left" wrapText="1"/>
      <protection locked="0"/>
    </xf>
    <xf numFmtId="0" fontId="3" fillId="0" borderId="1" xfId="9" applyFont="1" applyBorder="1" applyAlignment="1" applyProtection="1">
      <alignment horizontal="left"/>
      <protection locked="0"/>
    </xf>
    <xf numFmtId="4" fontId="22" fillId="0" borderId="1" xfId="0" applyNumberFormat="1" applyFont="1" applyBorder="1" applyAlignment="1" applyProtection="1">
      <alignment horizontal="center"/>
      <protection locked="0"/>
    </xf>
    <xf numFmtId="0" fontId="3" fillId="0" borderId="3" xfId="35" applyFont="1" applyBorder="1" applyAlignment="1" applyProtection="1">
      <alignment horizontal="left" wrapText="1"/>
      <protection locked="0"/>
    </xf>
    <xf numFmtId="168" fontId="22" fillId="0" borderId="56" xfId="41" applyNumberFormat="1" applyFont="1" applyBorder="1" applyAlignment="1" applyProtection="1">
      <alignment horizontal="left" wrapText="1"/>
      <protection locked="0"/>
    </xf>
    <xf numFmtId="168" fontId="22" fillId="0" borderId="56" xfId="41" applyNumberFormat="1" applyFont="1" applyBorder="1" applyAlignment="1" applyProtection="1">
      <alignment horizontal="left"/>
      <protection locked="0"/>
    </xf>
    <xf numFmtId="49" fontId="22" fillId="0" borderId="40" xfId="41" applyNumberFormat="1" applyFont="1" applyBorder="1" applyAlignment="1" applyProtection="1">
      <alignment horizontal="left"/>
      <protection locked="0"/>
    </xf>
    <xf numFmtId="169" fontId="22" fillId="0" borderId="40" xfId="41" applyNumberFormat="1" applyFont="1" applyBorder="1" applyAlignment="1" applyProtection="1">
      <alignment horizontal="left"/>
      <protection locked="0"/>
    </xf>
    <xf numFmtId="2" fontId="47" fillId="0" borderId="40" xfId="41" applyNumberFormat="1" applyFont="1" applyBorder="1" applyAlignment="1" applyProtection="1">
      <alignment horizontal="center"/>
      <protection locked="0"/>
    </xf>
    <xf numFmtId="49" fontId="47" fillId="0" borderId="3" xfId="0" applyNumberFormat="1" applyFont="1" applyBorder="1" applyAlignment="1" applyProtection="1">
      <alignment horizontal="left" wrapText="1"/>
      <protection locked="0"/>
    </xf>
    <xf numFmtId="169" fontId="22" fillId="0" borderId="57" xfId="41" applyNumberFormat="1" applyFont="1" applyBorder="1" applyAlignment="1" applyProtection="1">
      <alignment horizontal="left"/>
      <protection locked="0"/>
    </xf>
    <xf numFmtId="171" fontId="98" fillId="0" borderId="40" xfId="41" applyNumberFormat="1" applyFont="1" applyBorder="1" applyAlignment="1" applyProtection="1">
      <alignment horizontal="center"/>
      <protection locked="0"/>
    </xf>
    <xf numFmtId="0" fontId="3" fillId="10" borderId="1" xfId="37" applyFont="1" applyFill="1" applyBorder="1" applyAlignment="1" applyProtection="1">
      <alignment horizontal="left" wrapText="1"/>
      <protection locked="0"/>
    </xf>
    <xf numFmtId="0" fontId="10" fillId="0" borderId="3" xfId="0" applyFont="1" applyBorder="1" applyAlignment="1" applyProtection="1">
      <alignment horizontal="left" vertical="center" wrapText="1"/>
      <protection locked="0"/>
    </xf>
    <xf numFmtId="0" fontId="47" fillId="0" borderId="1" xfId="39" applyFont="1" applyBorder="1" applyAlignment="1" applyProtection="1">
      <alignment horizontal="left" wrapText="1"/>
      <protection locked="0"/>
    </xf>
    <xf numFmtId="168" fontId="100" fillId="0" borderId="56" xfId="41" applyNumberFormat="1" applyFont="1" applyBorder="1" applyAlignment="1" applyProtection="1">
      <alignment horizontal="left"/>
      <protection locked="0"/>
    </xf>
    <xf numFmtId="168" fontId="93" fillId="0" borderId="56" xfId="41" applyNumberFormat="1" applyFont="1" applyBorder="1" applyAlignment="1" applyProtection="1">
      <alignment horizontal="left" wrapText="1"/>
      <protection locked="0"/>
    </xf>
    <xf numFmtId="169" fontId="93" fillId="0" borderId="57" xfId="41" applyNumberFormat="1" applyFont="1" applyBorder="1" applyAlignment="1" applyProtection="1">
      <alignment horizontal="left"/>
      <protection locked="0"/>
    </xf>
    <xf numFmtId="0" fontId="12" fillId="0" borderId="1" xfId="28" applyFont="1" applyBorder="1" applyAlignment="1" applyProtection="1">
      <alignment horizontal="left" wrapText="1"/>
      <protection locked="0"/>
    </xf>
    <xf numFmtId="167" fontId="93" fillId="0" borderId="56" xfId="41" applyNumberFormat="1" applyFont="1" applyBorder="1" applyAlignment="1" applyProtection="1">
      <alignment horizontal="left"/>
      <protection locked="0"/>
    </xf>
    <xf numFmtId="171" fontId="93" fillId="0" borderId="57" xfId="41" applyNumberFormat="1" applyFont="1" applyBorder="1" applyAlignment="1" applyProtection="1">
      <alignment horizontal="center"/>
      <protection locked="0"/>
    </xf>
    <xf numFmtId="49" fontId="101" fillId="0" borderId="1" xfId="10" applyNumberFormat="1" applyFont="1" applyBorder="1" applyAlignment="1" applyProtection="1">
      <alignment horizontal="left"/>
      <protection locked="0"/>
    </xf>
    <xf numFmtId="0" fontId="86" fillId="0" borderId="51" xfId="0" applyFont="1" applyBorder="1" applyAlignment="1" applyProtection="1">
      <alignment horizontal="left" wrapText="1"/>
      <protection locked="0"/>
    </xf>
    <xf numFmtId="0" fontId="86" fillId="0" borderId="1" xfId="37" applyFont="1" applyBorder="1" applyAlignment="1" applyProtection="1">
      <alignment horizontal="left" wrapText="1"/>
      <protection locked="0"/>
    </xf>
    <xf numFmtId="0" fontId="86" fillId="0" borderId="1" xfId="37" applyFont="1" applyBorder="1" applyAlignment="1" applyProtection="1">
      <alignment horizontal="left"/>
      <protection locked="0"/>
    </xf>
    <xf numFmtId="0" fontId="86" fillId="0" borderId="1" xfId="28" applyFont="1" applyBorder="1" applyAlignment="1" applyProtection="1">
      <alignment horizontal="left" wrapText="1"/>
      <protection locked="0"/>
    </xf>
    <xf numFmtId="49" fontId="83" fillId="0" borderId="1" xfId="10" applyNumberFormat="1" applyFont="1" applyBorder="1" applyAlignment="1" applyProtection="1">
      <alignment horizontal="left"/>
      <protection locked="0"/>
    </xf>
    <xf numFmtId="0" fontId="3" fillId="0" borderId="1" xfId="0" applyFont="1" applyBorder="1" applyAlignment="1" applyProtection="1">
      <alignment horizontal="left" vertical="top" wrapText="1"/>
      <protection locked="0"/>
    </xf>
    <xf numFmtId="14" fontId="3" fillId="0" borderId="1" xfId="37" applyNumberFormat="1" applyFont="1" applyBorder="1" applyAlignment="1" applyProtection="1">
      <alignment horizontal="left" vertical="center"/>
      <protection locked="0"/>
    </xf>
    <xf numFmtId="0" fontId="3" fillId="18" borderId="1" xfId="31" applyFont="1" applyFill="1" applyBorder="1" applyAlignment="1" applyProtection="1">
      <alignment horizontal="left"/>
      <protection locked="0"/>
    </xf>
    <xf numFmtId="14" fontId="3" fillId="18" borderId="1" xfId="31" applyNumberFormat="1" applyFont="1" applyFill="1" applyBorder="1" applyAlignment="1" applyProtection="1">
      <alignment horizontal="left"/>
      <protection locked="0"/>
    </xf>
    <xf numFmtId="0" fontId="3" fillId="18" borderId="1" xfId="31" applyFont="1" applyFill="1" applyBorder="1" applyAlignment="1" applyProtection="1">
      <alignment horizontal="left" wrapText="1"/>
      <protection locked="0"/>
    </xf>
    <xf numFmtId="2" fontId="3" fillId="18" borderId="1" xfId="31" applyNumberFormat="1" applyFont="1" applyFill="1" applyBorder="1" applyAlignment="1" applyProtection="1">
      <alignment horizontal="center"/>
      <protection locked="0"/>
    </xf>
    <xf numFmtId="49" fontId="3" fillId="0" borderId="1" xfId="31" applyNumberFormat="1" applyFont="1" applyBorder="1" applyAlignment="1" applyProtection="1">
      <alignment horizontal="center" vertical="center"/>
      <protection locked="0"/>
    </xf>
    <xf numFmtId="0" fontId="3" fillId="0" borderId="1" xfId="31" applyFont="1" applyBorder="1" applyAlignment="1" applyProtection="1">
      <alignment horizontal="center" vertical="center"/>
      <protection locked="0"/>
    </xf>
    <xf numFmtId="14" fontId="3" fillId="0" borderId="1" xfId="31" applyNumberFormat="1" applyFont="1" applyBorder="1" applyAlignment="1" applyProtection="1">
      <alignment horizontal="center" vertical="center"/>
      <protection locked="0"/>
    </xf>
    <xf numFmtId="14" fontId="22" fillId="0" borderId="1" xfId="0" applyNumberFormat="1" applyFont="1" applyBorder="1" applyAlignment="1" applyProtection="1">
      <alignment horizontal="center" vertical="center"/>
      <protection locked="0"/>
    </xf>
    <xf numFmtId="0" fontId="3" fillId="0" borderId="1" xfId="9" applyFont="1" applyBorder="1" applyAlignment="1" applyProtection="1">
      <alignment horizontal="left" vertical="center" wrapText="1"/>
      <protection locked="0"/>
    </xf>
    <xf numFmtId="0" fontId="3" fillId="0" borderId="1" xfId="9" applyFont="1" applyBorder="1" applyAlignment="1" applyProtection="1">
      <alignment horizontal="right"/>
      <protection locked="0"/>
    </xf>
    <xf numFmtId="1" fontId="89" fillId="0" borderId="1" xfId="10" applyNumberFormat="1" applyFont="1" applyBorder="1" applyAlignment="1" applyProtection="1">
      <alignment horizontal="left"/>
      <protection locked="0"/>
    </xf>
    <xf numFmtId="0" fontId="86" fillId="0" borderId="50" xfId="3" applyFont="1" applyBorder="1" applyAlignment="1" applyProtection="1">
      <alignment horizontal="left"/>
      <protection locked="0"/>
    </xf>
    <xf numFmtId="14" fontId="86" fillId="0" borderId="50" xfId="3" applyNumberFormat="1" applyFont="1" applyBorder="1" applyAlignment="1" applyProtection="1">
      <alignment horizontal="left"/>
      <protection locked="0"/>
    </xf>
    <xf numFmtId="14" fontId="89" fillId="0" borderId="50" xfId="3" applyNumberFormat="1" applyFont="1" applyBorder="1" applyAlignment="1" applyProtection="1">
      <alignment horizontal="left"/>
      <protection locked="0"/>
    </xf>
    <xf numFmtId="0" fontId="86" fillId="0" borderId="1" xfId="3" applyFont="1" applyBorder="1" applyAlignment="1" applyProtection="1">
      <alignment horizontal="left"/>
      <protection locked="0"/>
    </xf>
    <xf numFmtId="0" fontId="89" fillId="0" borderId="50" xfId="3" applyFont="1" applyBorder="1" applyAlignment="1" applyProtection="1">
      <alignment horizontal="left" wrapText="1"/>
      <protection locked="0"/>
    </xf>
    <xf numFmtId="2" fontId="89" fillId="0" borderId="1" xfId="3" applyNumberFormat="1" applyFont="1" applyBorder="1" applyAlignment="1" applyProtection="1">
      <alignment horizontal="center"/>
      <protection locked="0"/>
    </xf>
    <xf numFmtId="49" fontId="86" fillId="0" borderId="4" xfId="3" applyNumberFormat="1" applyFont="1" applyBorder="1" applyAlignment="1" applyProtection="1">
      <alignment horizontal="left"/>
      <protection locked="0"/>
    </xf>
    <xf numFmtId="0" fontId="86" fillId="0" borderId="3" xfId="3" applyFont="1" applyBorder="1" applyAlignment="1" applyProtection="1">
      <alignment horizontal="left" wrapText="1"/>
      <protection locked="0"/>
    </xf>
    <xf numFmtId="0" fontId="86" fillId="0" borderId="4" xfId="3" applyFont="1" applyBorder="1" applyAlignment="1" applyProtection="1">
      <alignment horizontal="left"/>
      <protection locked="0"/>
    </xf>
    <xf numFmtId="0" fontId="86" fillId="0" borderId="3" xfId="3" applyFont="1" applyBorder="1" applyAlignment="1" applyProtection="1">
      <alignment horizontal="left"/>
      <protection locked="0"/>
    </xf>
    <xf numFmtId="9" fontId="9" fillId="0" borderId="0" xfId="9" applyNumberFormat="1" applyAlignment="1">
      <alignment horizontal="center" vertical="center"/>
    </xf>
    <xf numFmtId="0" fontId="9" fillId="0" borderId="0" xfId="9" applyAlignment="1">
      <alignment horizontal="center" vertical="center"/>
    </xf>
    <xf numFmtId="0" fontId="16" fillId="5" borderId="0" xfId="9" applyFont="1" applyFill="1" applyAlignment="1">
      <alignment horizontal="center" vertical="top" wrapText="1"/>
    </xf>
    <xf numFmtId="0" fontId="9" fillId="5" borderId="0" xfId="9" applyFill="1" applyAlignment="1">
      <alignment horizontal="center" vertical="center"/>
    </xf>
    <xf numFmtId="9" fontId="9" fillId="5" borderId="0" xfId="9" applyNumberFormat="1" applyFill="1" applyAlignment="1">
      <alignment horizontal="center" vertical="center"/>
    </xf>
    <xf numFmtId="0" fontId="16" fillId="3" borderId="0" xfId="9" applyFont="1" applyFill="1" applyAlignment="1">
      <alignment horizontal="center"/>
    </xf>
    <xf numFmtId="0" fontId="7" fillId="3" borderId="13" xfId="9" applyFont="1" applyFill="1" applyBorder="1" applyProtection="1">
      <protection locked="0"/>
    </xf>
    <xf numFmtId="0" fontId="7" fillId="3" borderId="29" xfId="9" applyFont="1" applyFill="1" applyBorder="1" applyProtection="1">
      <protection locked="0"/>
    </xf>
    <xf numFmtId="0" fontId="7" fillId="3" borderId="26" xfId="9" applyFont="1" applyFill="1" applyBorder="1" applyProtection="1">
      <protection locked="0"/>
    </xf>
    <xf numFmtId="2" fontId="68" fillId="8" borderId="0" xfId="0" applyNumberFormat="1" applyFont="1" applyFill="1" applyAlignment="1">
      <alignment horizontal="center"/>
    </xf>
    <xf numFmtId="164" fontId="68" fillId="8" borderId="0" xfId="0" applyNumberFormat="1" applyFont="1" applyFill="1" applyAlignment="1">
      <alignment horizontal="center"/>
    </xf>
    <xf numFmtId="0" fontId="19" fillId="3" borderId="0" xfId="0" applyFont="1" applyFill="1" applyAlignment="1">
      <alignment horizontal="center"/>
    </xf>
    <xf numFmtId="0" fontId="9" fillId="5" borderId="0" xfId="9" applyFill="1"/>
    <xf numFmtId="0" fontId="9" fillId="5" borderId="0" xfId="9" applyFill="1" applyAlignment="1">
      <alignment vertical="top" wrapText="1"/>
    </xf>
    <xf numFmtId="0" fontId="6" fillId="3" borderId="0" xfId="9" applyFont="1" applyFill="1" applyAlignment="1">
      <alignment vertical="center" wrapText="1"/>
    </xf>
    <xf numFmtId="0" fontId="6" fillId="3" borderId="30" xfId="9" applyFont="1" applyFill="1" applyBorder="1" applyAlignment="1">
      <alignment vertical="center" wrapText="1"/>
    </xf>
    <xf numFmtId="0" fontId="9" fillId="3" borderId="24" xfId="0" applyFont="1" applyFill="1" applyBorder="1" applyAlignment="1">
      <alignment horizontal="center" vertical="top" wrapText="1"/>
    </xf>
    <xf numFmtId="4" fontId="21" fillId="3" borderId="31" xfId="0" applyNumberFormat="1" applyFont="1" applyFill="1" applyBorder="1"/>
    <xf numFmtId="4" fontId="21" fillId="3" borderId="32" xfId="0" applyNumberFormat="1" applyFont="1" applyFill="1" applyBorder="1"/>
    <xf numFmtId="4" fontId="69" fillId="5" borderId="0" xfId="0" applyNumberFormat="1" applyFont="1" applyFill="1" applyAlignment="1">
      <alignment horizontal="left" vertical="top" wrapText="1"/>
    </xf>
    <xf numFmtId="0" fontId="69" fillId="5" borderId="0" xfId="0" applyFont="1" applyFill="1" applyAlignment="1">
      <alignment horizontal="left" vertical="top" wrapText="1"/>
    </xf>
    <xf numFmtId="0" fontId="3" fillId="5" borderId="13" xfId="0" applyFont="1" applyFill="1" applyBorder="1" applyAlignment="1">
      <alignment vertical="center"/>
    </xf>
    <xf numFmtId="0" fontId="3" fillId="5" borderId="29" xfId="0" applyFont="1" applyFill="1" applyBorder="1" applyAlignment="1">
      <alignment vertical="center"/>
    </xf>
    <xf numFmtId="0" fontId="3" fillId="5" borderId="26" xfId="0" applyFont="1" applyFill="1" applyBorder="1" applyAlignment="1">
      <alignment vertical="center"/>
    </xf>
    <xf numFmtId="0" fontId="16" fillId="3" borderId="0" xfId="0" applyFont="1" applyFill="1" applyAlignment="1">
      <alignment horizontal="center"/>
    </xf>
    <xf numFmtId="0" fontId="9" fillId="3" borderId="0" xfId="0" applyFont="1" applyFill="1" applyAlignment="1">
      <alignment vertical="top" wrapText="1"/>
    </xf>
    <xf numFmtId="0" fontId="70" fillId="4" borderId="33" xfId="0" applyFont="1" applyFill="1" applyBorder="1" applyAlignment="1">
      <alignment horizontal="center" vertical="center" wrapText="1"/>
    </xf>
    <xf numFmtId="0" fontId="70" fillId="4" borderId="34" xfId="0" applyFont="1" applyFill="1" applyBorder="1" applyAlignment="1">
      <alignment horizontal="center" vertical="center" wrapText="1"/>
    </xf>
    <xf numFmtId="4" fontId="21" fillId="11" borderId="35" xfId="0" applyNumberFormat="1" applyFont="1" applyFill="1" applyBorder="1" applyAlignment="1">
      <alignment horizontal="right" vertical="center"/>
    </xf>
    <xf numFmtId="4" fontId="21" fillId="11" borderId="36" xfId="0" applyNumberFormat="1" applyFont="1" applyFill="1" applyBorder="1" applyAlignment="1">
      <alignment horizontal="right" vertical="center"/>
    </xf>
    <xf numFmtId="4" fontId="21" fillId="3" borderId="37" xfId="0" applyNumberFormat="1" applyFont="1" applyFill="1" applyBorder="1"/>
    <xf numFmtId="4" fontId="21" fillId="3" borderId="38" xfId="0" applyNumberFormat="1" applyFont="1" applyFill="1" applyBorder="1"/>
    <xf numFmtId="0" fontId="3" fillId="5" borderId="1" xfId="0" applyFont="1" applyFill="1" applyBorder="1" applyAlignment="1">
      <alignment vertical="center"/>
    </xf>
    <xf numFmtId="0" fontId="3" fillId="5" borderId="13" xfId="0" applyFont="1" applyFill="1" applyBorder="1" applyAlignment="1">
      <alignment vertical="center" wrapText="1"/>
    </xf>
    <xf numFmtId="0" fontId="3" fillId="5" borderId="29" xfId="0" applyFont="1" applyFill="1" applyBorder="1" applyAlignment="1">
      <alignment vertical="center" wrapText="1"/>
    </xf>
    <xf numFmtId="0" fontId="3" fillId="5" borderId="26" xfId="0" applyFont="1" applyFill="1" applyBorder="1" applyAlignment="1">
      <alignment vertical="center" wrapText="1"/>
    </xf>
    <xf numFmtId="3" fontId="9" fillId="5" borderId="15" xfId="0" applyNumberFormat="1" applyFont="1" applyFill="1" applyBorder="1" applyAlignment="1" applyProtection="1">
      <alignment horizontal="center"/>
      <protection locked="0"/>
    </xf>
    <xf numFmtId="0" fontId="13" fillId="4" borderId="13" xfId="0" applyFont="1" applyFill="1" applyBorder="1" applyAlignment="1">
      <alignment horizontal="left"/>
    </xf>
    <xf numFmtId="0" fontId="13" fillId="4" borderId="29" xfId="0" applyFont="1" applyFill="1" applyBorder="1" applyAlignment="1">
      <alignment horizontal="left"/>
    </xf>
    <xf numFmtId="0" fontId="13" fillId="4" borderId="26" xfId="0" applyFont="1" applyFill="1" applyBorder="1" applyAlignment="1">
      <alignment horizontal="left"/>
    </xf>
    <xf numFmtId="0" fontId="3" fillId="5" borderId="13" xfId="0" applyFont="1" applyFill="1" applyBorder="1" applyAlignment="1">
      <alignment horizontal="left" vertical="center"/>
    </xf>
    <xf numFmtId="0" fontId="3" fillId="5" borderId="29" xfId="0" applyFont="1" applyFill="1" applyBorder="1" applyAlignment="1">
      <alignment horizontal="left" vertical="center"/>
    </xf>
    <xf numFmtId="0" fontId="3" fillId="5" borderId="26" xfId="0" applyFont="1" applyFill="1" applyBorder="1" applyAlignment="1">
      <alignment horizontal="left" vertical="center"/>
    </xf>
    <xf numFmtId="0" fontId="3" fillId="5" borderId="13" xfId="0" applyFont="1" applyFill="1" applyBorder="1" applyAlignment="1">
      <alignment horizontal="left" vertical="center" wrapText="1"/>
    </xf>
    <xf numFmtId="0" fontId="3" fillId="5" borderId="29" xfId="0" applyFont="1" applyFill="1" applyBorder="1" applyAlignment="1">
      <alignment horizontal="left" vertical="center" wrapText="1"/>
    </xf>
    <xf numFmtId="0" fontId="3" fillId="5" borderId="26" xfId="0" applyFont="1" applyFill="1" applyBorder="1" applyAlignment="1">
      <alignment horizontal="left" vertical="center" wrapText="1"/>
    </xf>
    <xf numFmtId="0" fontId="3" fillId="5" borderId="1" xfId="0" applyFont="1" applyFill="1" applyBorder="1" applyAlignment="1">
      <alignment horizontal="left" vertical="center"/>
    </xf>
    <xf numFmtId="0" fontId="60" fillId="3" borderId="0" xfId="0" applyFont="1" applyFill="1" applyAlignment="1">
      <alignment horizontal="center"/>
    </xf>
    <xf numFmtId="164" fontId="71" fillId="8" borderId="0" xfId="0" applyNumberFormat="1" applyFont="1" applyFill="1" applyAlignment="1">
      <alignment horizontal="center"/>
    </xf>
    <xf numFmtId="2" fontId="71" fillId="8" borderId="0" xfId="0" applyNumberFormat="1" applyFont="1" applyFill="1" applyAlignment="1">
      <alignment horizontal="center"/>
    </xf>
    <xf numFmtId="0" fontId="72" fillId="15" borderId="13" xfId="0" applyFont="1" applyFill="1" applyBorder="1" applyAlignment="1">
      <alignment horizontal="center" vertical="center" wrapText="1"/>
    </xf>
    <xf numFmtId="0" fontId="72" fillId="15" borderId="29" xfId="0" applyFont="1" applyFill="1" applyBorder="1" applyAlignment="1">
      <alignment horizontal="center" vertical="center" wrapText="1"/>
    </xf>
    <xf numFmtId="0" fontId="72" fillId="15" borderId="26" xfId="0" applyFont="1" applyFill="1" applyBorder="1" applyAlignment="1">
      <alignment horizontal="center" vertical="center" wrapText="1"/>
    </xf>
    <xf numFmtId="0" fontId="0" fillId="5" borderId="0" xfId="0" applyFill="1" applyAlignment="1">
      <alignment horizontal="center" vertical="top" wrapText="1"/>
    </xf>
    <xf numFmtId="0" fontId="57" fillId="5" borderId="15" xfId="0" applyFont="1" applyFill="1" applyBorder="1" applyAlignment="1">
      <alignment horizontal="center" vertical="center" wrapText="1"/>
    </xf>
    <xf numFmtId="0" fontId="73" fillId="16" borderId="0" xfId="0" applyFont="1" applyFill="1" applyAlignment="1">
      <alignment horizontal="center" vertical="center" wrapText="1"/>
    </xf>
    <xf numFmtId="0" fontId="73" fillId="16" borderId="0" xfId="0" applyFont="1" applyFill="1" applyAlignment="1">
      <alignment horizontal="center" vertical="center"/>
    </xf>
    <xf numFmtId="0" fontId="74" fillId="5" borderId="0" xfId="0" applyFont="1" applyFill="1" applyAlignment="1">
      <alignment horizontal="center"/>
    </xf>
    <xf numFmtId="0" fontId="0" fillId="5" borderId="0" xfId="0" applyFill="1" applyAlignment="1">
      <alignment horizontal="justify" vertical="top" wrapText="1"/>
    </xf>
    <xf numFmtId="0" fontId="45" fillId="11" borderId="13" xfId="0" applyFont="1" applyFill="1" applyBorder="1" applyAlignment="1" applyProtection="1">
      <alignment horizontal="justify" vertical="top" wrapText="1"/>
      <protection locked="0"/>
    </xf>
    <xf numFmtId="0" fontId="45"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2" fillId="5" borderId="0" xfId="0" applyFont="1" applyFill="1" applyAlignment="1">
      <alignment horizontal="left" vertical="top" wrapText="1"/>
    </xf>
    <xf numFmtId="0" fontId="9" fillId="5" borderId="15" xfId="9" applyFill="1" applyBorder="1" applyAlignment="1">
      <alignment vertical="top" wrapText="1"/>
    </xf>
  </cellXfs>
  <cellStyles count="42">
    <cellStyle name="Currency 2" xfId="40" xr:uid="{00000000-0005-0000-0000-000000000000}"/>
    <cellStyle name="Excel Built-in Normal" xfId="41" xr:uid="{00000000-0005-0000-0000-000001000000}"/>
    <cellStyle name="Excel Built-in Normal 2" xfId="38" xr:uid="{00000000-0005-0000-0000-000002000000}"/>
    <cellStyle name="Hyperlink" xfId="1" xr:uid="{00000000-0005-0000-0000-000003000000}"/>
    <cellStyle name="Hypertextové prepojenie 2" xfId="2" xr:uid="{00000000-0005-0000-0000-000004000000}"/>
    <cellStyle name="Normal 2" xfId="3" xr:uid="{00000000-0005-0000-0000-000005000000}"/>
    <cellStyle name="Normal 3" xfId="4" xr:uid="{00000000-0005-0000-0000-000006000000}"/>
    <cellStyle name="Normal 3 2" xfId="5" xr:uid="{00000000-0005-0000-0000-000007000000}"/>
    <cellStyle name="Normal 3_2013-01-000-SportoveOdvetvia" xfId="6" xr:uid="{00000000-0005-0000-0000-000008000000}"/>
    <cellStyle name="Normal 4" xfId="7" xr:uid="{00000000-0005-0000-0000-000009000000}"/>
    <cellStyle name="Normal 5" xfId="8" xr:uid="{00000000-0005-0000-0000-00000A000000}"/>
    <cellStyle name="Normálna" xfId="0" builtinId="0"/>
    <cellStyle name="Normálna 11" xfId="33" xr:uid="{00000000-0005-0000-0000-00000B000000}"/>
    <cellStyle name="Normálna 2" xfId="9" xr:uid="{00000000-0005-0000-0000-00000C000000}"/>
    <cellStyle name="Normálna 2 2" xfId="10" xr:uid="{00000000-0005-0000-0000-00000D000000}"/>
    <cellStyle name="Normálna 2 2 2" xfId="39" xr:uid="{00000000-0005-0000-0000-00000E000000}"/>
    <cellStyle name="Normálna 2 3" xfId="11" xr:uid="{00000000-0005-0000-0000-00000F000000}"/>
    <cellStyle name="Normálna 2 3 3" xfId="32" xr:uid="{00000000-0005-0000-0000-000010000000}"/>
    <cellStyle name="Normálna 3" xfId="12" xr:uid="{00000000-0005-0000-0000-000011000000}"/>
    <cellStyle name="Normálna 3 2" xfId="13" xr:uid="{00000000-0005-0000-0000-000012000000}"/>
    <cellStyle name="Normálna 3 3" xfId="14" xr:uid="{00000000-0005-0000-0000-000013000000}"/>
    <cellStyle name="Normálna 4" xfId="15" xr:uid="{00000000-0005-0000-0000-000014000000}"/>
    <cellStyle name="Normálna 4 2" xfId="16" xr:uid="{00000000-0005-0000-0000-000015000000}"/>
    <cellStyle name="Normálna 5" xfId="17" xr:uid="{00000000-0005-0000-0000-000016000000}"/>
    <cellStyle name="Normálna 5 2" xfId="18" xr:uid="{00000000-0005-0000-0000-000017000000}"/>
    <cellStyle name="Normálna 5 3" xfId="19" xr:uid="{00000000-0005-0000-0000-000018000000}"/>
    <cellStyle name="Normálna 5 4" xfId="20" xr:uid="{00000000-0005-0000-0000-000019000000}"/>
    <cellStyle name="Normálna 6" xfId="21" xr:uid="{00000000-0005-0000-0000-00001A000000}"/>
    <cellStyle name="Normálna 6 2" xfId="31" xr:uid="{00000000-0005-0000-0000-00001B000000}"/>
    <cellStyle name="Normálna 6 2 2" xfId="34" xr:uid="{00000000-0005-0000-0000-00001C000000}"/>
    <cellStyle name="Normálna 7" xfId="22" xr:uid="{00000000-0005-0000-0000-00001D000000}"/>
    <cellStyle name="Normálna 7 2" xfId="23" xr:uid="{00000000-0005-0000-0000-00001E000000}"/>
    <cellStyle name="Normálna 8" xfId="24" xr:uid="{00000000-0005-0000-0000-00001F000000}"/>
    <cellStyle name="normálne 2" xfId="25" xr:uid="{00000000-0005-0000-0000-000021000000}"/>
    <cellStyle name="normálne 2 2" xfId="26" xr:uid="{00000000-0005-0000-0000-000022000000}"/>
    <cellStyle name="normálne 2 2 2" xfId="27" xr:uid="{00000000-0005-0000-0000-000023000000}"/>
    <cellStyle name="normálne 2 2 2 2" xfId="36" xr:uid="{00000000-0005-0000-0000-000024000000}"/>
    <cellStyle name="normálne 2 3" xfId="28" xr:uid="{00000000-0005-0000-0000-000025000000}"/>
    <cellStyle name="normálne 2 4" xfId="29" xr:uid="{00000000-0005-0000-0000-000026000000}"/>
    <cellStyle name="Normálne 3" xfId="30" xr:uid="{00000000-0005-0000-0000-000027000000}"/>
    <cellStyle name="normálne 4 3" xfId="35" xr:uid="{00000000-0005-0000-0000-000028000000}"/>
    <cellStyle name="normálne_Vyuctovanie2015-V-Formula_praca_0 2" xfId="37" xr:uid="{00000000-0005-0000-0000-000029000000}"/>
  </cellStyles>
  <dxfs count="126">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indexed="26"/>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indexed="26"/>
        </patternFill>
      </fill>
      <border>
        <left style="thin">
          <color indexed="64"/>
        </left>
        <right style="thin">
          <color indexed="64"/>
        </right>
        <top style="thin">
          <color indexed="64"/>
        </top>
        <bottom style="thin">
          <color indexed="64"/>
        </bottom>
      </border>
    </dxf>
    <dxf>
      <fill>
        <patternFill>
          <bgColor indexed="26"/>
        </patternFill>
      </fill>
      <border>
        <left style="thin">
          <color indexed="64"/>
        </left>
        <right style="thin">
          <color indexed="64"/>
        </right>
        <top style="thin">
          <color indexed="64"/>
        </top>
        <bottom style="thin">
          <color indexed="64"/>
        </bottom>
      </border>
    </dxf>
    <dxf>
      <fill>
        <patternFill>
          <bgColor indexed="26"/>
        </patternFill>
      </fill>
      <border>
        <left style="thin">
          <color indexed="64"/>
        </left>
        <right style="thin">
          <color indexed="64"/>
        </right>
        <top style="thin">
          <color indexed="64"/>
        </top>
        <bottom style="thin">
          <color indexed="64"/>
        </bottom>
      </border>
    </dxf>
    <dxf>
      <fill>
        <patternFill>
          <bgColor indexed="26"/>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indexed="26"/>
        </patternFill>
      </fill>
      <border>
        <left style="thin">
          <color indexed="64"/>
        </left>
        <right style="thin">
          <color indexed="64"/>
        </right>
        <top style="thin">
          <color indexed="64"/>
        </top>
        <bottom style="thin">
          <color indexed="64"/>
        </bottom>
      </border>
    </dxf>
    <dxf>
      <fill>
        <patternFill>
          <bgColor indexed="26"/>
        </patternFill>
      </fill>
      <border>
        <left style="thin">
          <color indexed="64"/>
        </left>
        <right style="thin">
          <color indexed="64"/>
        </right>
        <top style="thin">
          <color indexed="64"/>
        </top>
        <bottom style="thin">
          <color indexed="64"/>
        </bottom>
      </border>
    </dxf>
    <dxf>
      <fill>
        <patternFill>
          <bgColor indexed="26"/>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6" fmlaLink="$B$102" fmlaRange="Adr!$B$2:$B$239" noThreeD="1" sel="147" val="134"/>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38100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B3952D77-6884-A1E7-54C9-46F62FFF3B7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putevi-srbije.rs/" TargetMode="External"/><Relationship Id="rId7" Type="http://schemas.openxmlformats.org/officeDocument/2006/relationships/hyperlink" Target="http://www.austrian.com/" TargetMode="External"/><Relationship Id="rId2" Type="http://schemas.openxmlformats.org/officeDocument/2006/relationships/hyperlink" Target="http://www.putevi-srbije.rs/" TargetMode="External"/><Relationship Id="rId1" Type="http://schemas.openxmlformats.org/officeDocument/2006/relationships/hyperlink" Target="http://www.austrian.com/" TargetMode="External"/><Relationship Id="rId6" Type="http://schemas.openxmlformats.org/officeDocument/2006/relationships/hyperlink" Target="http://www.austrian.com/" TargetMode="External"/><Relationship Id="rId11" Type="http://schemas.openxmlformats.org/officeDocument/2006/relationships/ctrlProp" Target="../ctrlProps/ctrlProp1.xml"/><Relationship Id="rId5" Type="http://schemas.openxmlformats.org/officeDocument/2006/relationships/hyperlink" Target="http://www.austrian.com/" TargetMode="External"/><Relationship Id="rId10" Type="http://schemas.openxmlformats.org/officeDocument/2006/relationships/vmlDrawing" Target="../drawings/vmlDrawing1.vml"/><Relationship Id="rId4" Type="http://schemas.openxmlformats.org/officeDocument/2006/relationships/hyperlink" Target="http://www.bgshooting.org.rs/" TargetMode="External"/><Relationship Id="rId9"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8" Type="http://schemas.openxmlformats.org/officeDocument/2006/relationships/hyperlink" Target="mailto:sekretariat@safkst.sk" TargetMode="External"/><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3" Type="http://schemas.openxmlformats.org/officeDocument/2006/relationships/hyperlink" Target="http://www.hockeyslovakia.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0" Type="http://schemas.openxmlformats.org/officeDocument/2006/relationships/hyperlink" Target="http://www.deaflympic.sk/" TargetMode="External"/><Relationship Id="rId29" Type="http://schemas.openxmlformats.org/officeDocument/2006/relationships/hyperlink" Target="mailto:milan_spanik@tskmm.sk" TargetMode="External"/><Relationship Id="rId41" Type="http://schemas.openxmlformats.org/officeDocument/2006/relationships/hyperlink" Target="http://www.nkzaluzice.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pageSetUpPr fitToPage="1"/>
  </sheetPr>
  <dimension ref="A1:D142"/>
  <sheetViews>
    <sheetView showGridLines="0" topLeftCell="A131" zoomScale="140" zoomScaleNormal="140" workbookViewId="0">
      <selection activeCell="A43" sqref="A43"/>
    </sheetView>
  </sheetViews>
  <sheetFormatPr defaultColWidth="11.44140625" defaultRowHeight="13.2" x14ac:dyDescent="0.25"/>
  <cols>
    <col min="1" max="1" width="105" style="19" customWidth="1"/>
    <col min="2" max="2" width="103.44140625" style="20" customWidth="1"/>
    <col min="3" max="4" width="4.44140625" style="20" customWidth="1"/>
    <col min="5" max="5" width="11.44140625" style="20" customWidth="1"/>
    <col min="6" max="16384" width="11.44140625" style="20"/>
  </cols>
  <sheetData>
    <row r="1" spans="1:4" s="18" customFormat="1" ht="46.8" customHeight="1" x14ac:dyDescent="0.25">
      <c r="A1" s="306" t="s">
        <v>0</v>
      </c>
      <c r="C1" s="887"/>
      <c r="D1" s="887"/>
    </row>
    <row r="2" spans="1:4" s="18" customFormat="1" ht="19.2" customHeight="1" x14ac:dyDescent="0.25">
      <c r="A2" s="17"/>
      <c r="C2" s="205"/>
      <c r="D2" s="205"/>
    </row>
    <row r="3" spans="1:4" s="18" customFormat="1" ht="20.55"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1675</v>
      </c>
      <c r="C6" s="205"/>
      <c r="D6" s="205"/>
    </row>
    <row r="7" spans="1:4" s="18" customFormat="1" ht="15" customHeight="1" x14ac:dyDescent="0.25">
      <c r="A7" s="294" t="s">
        <v>4</v>
      </c>
      <c r="C7" s="205"/>
      <c r="D7" s="205"/>
    </row>
    <row r="8" spans="1:4" s="18" customFormat="1" ht="15" customHeight="1" x14ac:dyDescent="0.25">
      <c r="A8" s="269" t="s">
        <v>1330</v>
      </c>
      <c r="C8" s="205"/>
      <c r="D8" s="205"/>
    </row>
    <row r="9" spans="1:4" s="18" customFormat="1" ht="15" customHeight="1" x14ac:dyDescent="0.25">
      <c r="A9" s="269" t="s">
        <v>1331</v>
      </c>
      <c r="C9" s="205"/>
      <c r="D9" s="205"/>
    </row>
    <row r="10" spans="1:4" s="18" customFormat="1" ht="15.75" customHeight="1" x14ac:dyDescent="0.25">
      <c r="A10" s="294" t="s">
        <v>1332</v>
      </c>
      <c r="C10" s="205"/>
      <c r="D10" s="205"/>
    </row>
    <row r="11" spans="1:4" s="18" customFormat="1" ht="42.75" customHeight="1" x14ac:dyDescent="0.25">
      <c r="A11" s="294" t="s">
        <v>1333</v>
      </c>
      <c r="C11" s="205"/>
      <c r="D11" s="205"/>
    </row>
    <row r="12" spans="1:4" s="18" customFormat="1" ht="20.55" customHeight="1" x14ac:dyDescent="0.25">
      <c r="A12" s="302" t="s">
        <v>1352</v>
      </c>
      <c r="C12" s="205"/>
      <c r="D12" s="205"/>
    </row>
    <row r="13" spans="1:4" s="18" customFormat="1" ht="23.55" customHeight="1" x14ac:dyDescent="0.25">
      <c r="A13" s="307"/>
      <c r="C13" s="205"/>
      <c r="D13" s="205"/>
    </row>
    <row r="14" spans="1:4" s="18" customFormat="1" ht="17.399999999999999" x14ac:dyDescent="0.25">
      <c r="A14" s="308" t="s">
        <v>5</v>
      </c>
      <c r="C14" s="205"/>
      <c r="D14" s="205"/>
    </row>
    <row r="15" spans="1:4" ht="16.2" customHeight="1" x14ac:dyDescent="0.25">
      <c r="A15" s="127"/>
      <c r="C15" s="21"/>
    </row>
    <row r="16" spans="1:4" ht="316.8" x14ac:dyDescent="0.25">
      <c r="A16" s="296" t="s">
        <v>6</v>
      </c>
      <c r="C16" s="21"/>
    </row>
    <row r="17" spans="1:4" ht="17.55" customHeight="1" x14ac:dyDescent="0.25">
      <c r="A17" s="21"/>
      <c r="C17" s="21"/>
    </row>
    <row r="18" spans="1:4" ht="205.05" customHeight="1" x14ac:dyDescent="0.25">
      <c r="A18" s="296" t="s">
        <v>7</v>
      </c>
      <c r="B18" s="257"/>
      <c r="C18" s="21"/>
    </row>
    <row r="19" spans="1:4" ht="30.75" customHeight="1" x14ac:dyDescent="0.25">
      <c r="A19" s="21"/>
      <c r="B19" s="257"/>
      <c r="C19" s="21"/>
    </row>
    <row r="20" spans="1:4" ht="26.25" customHeight="1" x14ac:dyDescent="0.25">
      <c r="A20" s="297" t="s">
        <v>8</v>
      </c>
      <c r="C20" s="21"/>
    </row>
    <row r="21" spans="1:4" ht="39.6" x14ac:dyDescent="0.25">
      <c r="A21" s="19" t="s">
        <v>9</v>
      </c>
      <c r="C21" s="888"/>
      <c r="D21" s="888"/>
    </row>
    <row r="22" spans="1:4" x14ac:dyDescent="0.25">
      <c r="C22" s="889"/>
      <c r="D22" s="888"/>
    </row>
    <row r="23" spans="1:4" ht="66" x14ac:dyDescent="0.25">
      <c r="A23" s="23" t="s">
        <v>1353</v>
      </c>
      <c r="C23" s="255"/>
      <c r="D23" s="256"/>
    </row>
    <row r="24" spans="1:4" ht="12.75" customHeight="1" x14ac:dyDescent="0.25">
      <c r="C24" s="885"/>
      <c r="D24" s="886"/>
    </row>
    <row r="25" spans="1:4" ht="29.55" customHeight="1" x14ac:dyDescent="0.25">
      <c r="A25" s="23" t="s">
        <v>10</v>
      </c>
    </row>
    <row r="26" spans="1:4" ht="13.8"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1334</v>
      </c>
    </row>
    <row r="32" spans="1:4" ht="12.75" customHeight="1" x14ac:dyDescent="0.25"/>
    <row r="33" spans="1:3" ht="15.75" customHeight="1" x14ac:dyDescent="0.25">
      <c r="A33" s="19" t="s">
        <v>1335</v>
      </c>
    </row>
    <row r="34" spans="1:3" ht="12.75" customHeight="1" x14ac:dyDescent="0.25"/>
    <row r="35" spans="1:3" ht="52.8" x14ac:dyDescent="0.25">
      <c r="A35" s="19" t="s">
        <v>1337</v>
      </c>
    </row>
    <row r="36" spans="1:3" ht="12" customHeight="1" x14ac:dyDescent="0.25"/>
    <row r="37" spans="1:3" ht="26.4" x14ac:dyDescent="0.25">
      <c r="A37" s="271" t="s">
        <v>1336</v>
      </c>
    </row>
    <row r="39" spans="1:3" ht="79.2" x14ac:dyDescent="0.25">
      <c r="A39" s="23" t="s">
        <v>1338</v>
      </c>
    </row>
    <row r="40" spans="1:3" ht="12.75" customHeight="1" x14ac:dyDescent="0.25"/>
    <row r="41" spans="1:3" ht="26.4" x14ac:dyDescent="0.25">
      <c r="A41" s="19" t="s">
        <v>13</v>
      </c>
    </row>
    <row r="42" spans="1:3" ht="12.75" customHeight="1" x14ac:dyDescent="0.25"/>
    <row r="43" spans="1:3" ht="81.75" customHeight="1" x14ac:dyDescent="0.25">
      <c r="A43" s="292" t="s">
        <v>14</v>
      </c>
      <c r="C43" s="22"/>
    </row>
    <row r="44" spans="1:3" ht="64.5" customHeight="1" x14ac:dyDescent="0.25">
      <c r="A44" s="298" t="s">
        <v>1339</v>
      </c>
      <c r="C44" s="22"/>
    </row>
    <row r="45" spans="1:3" ht="12.75" customHeight="1" x14ac:dyDescent="0.25">
      <c r="A45" s="291"/>
      <c r="C45" s="22"/>
    </row>
    <row r="46" spans="1:3" ht="41.55" customHeight="1" x14ac:dyDescent="0.25">
      <c r="A46" s="299" t="s">
        <v>15</v>
      </c>
      <c r="C46" s="22"/>
    </row>
    <row r="47" spans="1:3" ht="11.55" customHeight="1" x14ac:dyDescent="0.25"/>
    <row r="48" spans="1:3" x14ac:dyDescent="0.25">
      <c r="A48" s="300" t="s">
        <v>1340</v>
      </c>
    </row>
    <row r="49" spans="1:1" ht="12" customHeight="1" x14ac:dyDescent="0.25"/>
    <row r="50" spans="1:1" ht="39.6" x14ac:dyDescent="0.25">
      <c r="A50" s="19" t="s">
        <v>1341</v>
      </c>
    </row>
    <row r="51" spans="1:1" ht="12.75" customHeight="1" x14ac:dyDescent="0.25"/>
    <row r="52" spans="1:1" ht="79.2" x14ac:dyDescent="0.25">
      <c r="A52" s="19" t="s">
        <v>1342</v>
      </c>
    </row>
    <row r="53" spans="1:1" ht="12.75" customHeight="1" x14ac:dyDescent="0.25"/>
    <row r="54" spans="1:1" ht="39.6" x14ac:dyDescent="0.25">
      <c r="A54" s="19" t="s">
        <v>1343</v>
      </c>
    </row>
    <row r="56" spans="1:1" x14ac:dyDescent="0.25">
      <c r="A56" s="19" t="s">
        <v>16</v>
      </c>
    </row>
    <row r="58" spans="1:1" x14ac:dyDescent="0.25">
      <c r="A58" s="19" t="s">
        <v>17</v>
      </c>
    </row>
    <row r="60" spans="1:1" ht="121.8" customHeight="1" x14ac:dyDescent="0.25">
      <c r="A60" s="23" t="s">
        <v>1344</v>
      </c>
    </row>
    <row r="61" spans="1:1" ht="12.75" customHeight="1" x14ac:dyDescent="0.25">
      <c r="A61" s="23"/>
    </row>
    <row r="62" spans="1:1" ht="14.25" customHeight="1" x14ac:dyDescent="0.25">
      <c r="A62" s="19" t="s">
        <v>18</v>
      </c>
    </row>
    <row r="63" spans="1:1" ht="26.4" x14ac:dyDescent="0.25">
      <c r="A63" s="19" t="s">
        <v>19</v>
      </c>
    </row>
    <row r="64" spans="1:1" ht="28.05" customHeight="1" x14ac:dyDescent="0.25">
      <c r="A64" s="19" t="s">
        <v>1345</v>
      </c>
    </row>
    <row r="66" spans="1:1" ht="93.75" customHeight="1" x14ac:dyDescent="0.25">
      <c r="A66" s="23" t="s">
        <v>20</v>
      </c>
    </row>
    <row r="68" spans="1:1" ht="17.399999999999999" x14ac:dyDescent="0.25">
      <c r="A68" s="258" t="s">
        <v>21</v>
      </c>
    </row>
    <row r="70" spans="1:1" ht="174.75" customHeight="1" x14ac:dyDescent="0.25">
      <c r="A70" s="259" t="s">
        <v>22</v>
      </c>
    </row>
    <row r="71" spans="1:1" ht="13.2" customHeight="1" x14ac:dyDescent="0.25">
      <c r="A71" s="259"/>
    </row>
    <row r="72" spans="1:1" ht="173.55" customHeight="1" x14ac:dyDescent="0.25">
      <c r="A72" s="309" t="s">
        <v>1363</v>
      </c>
    </row>
    <row r="73" spans="1:1" ht="39.6" x14ac:dyDescent="0.25">
      <c r="A73" s="23" t="s">
        <v>1364</v>
      </c>
    </row>
    <row r="74" spans="1:1" x14ac:dyDescent="0.25">
      <c r="A74" s="25" t="s">
        <v>23</v>
      </c>
    </row>
    <row r="75" spans="1:1" ht="61.8"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3"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1354</v>
      </c>
    </row>
    <row r="96" spans="1:2" x14ac:dyDescent="0.25">
      <c r="A96" s="23"/>
    </row>
    <row r="97" spans="1:4" x14ac:dyDescent="0.25">
      <c r="A97" s="260" t="s">
        <v>40</v>
      </c>
    </row>
    <row r="98" spans="1:4" ht="68.55" customHeight="1" x14ac:dyDescent="0.25">
      <c r="A98" s="23" t="s">
        <v>1355</v>
      </c>
    </row>
    <row r="99" spans="1:4" x14ac:dyDescent="0.25">
      <c r="A99" s="23"/>
    </row>
    <row r="100" spans="1:4" x14ac:dyDescent="0.25">
      <c r="A100" s="260" t="s">
        <v>41</v>
      </c>
    </row>
    <row r="101" spans="1:4" ht="79.2" x14ac:dyDescent="0.25">
      <c r="A101" s="23" t="s">
        <v>1356</v>
      </c>
    </row>
    <row r="102" spans="1:4" x14ac:dyDescent="0.25">
      <c r="A102" s="23"/>
    </row>
    <row r="103" spans="1:4" x14ac:dyDescent="0.25">
      <c r="A103" s="295" t="s">
        <v>42</v>
      </c>
    </row>
    <row r="104" spans="1:4" ht="52.8" x14ac:dyDescent="0.25">
      <c r="A104" s="23" t="s">
        <v>1357</v>
      </c>
    </row>
    <row r="105" spans="1:4" x14ac:dyDescent="0.25">
      <c r="A105" s="23"/>
      <c r="B105" s="20" t="s">
        <v>43</v>
      </c>
    </row>
    <row r="106" spans="1:4" x14ac:dyDescent="0.25">
      <c r="A106" s="260" t="s">
        <v>44</v>
      </c>
    </row>
    <row r="107" spans="1:4" ht="71.25" customHeight="1" x14ac:dyDescent="0.25">
      <c r="A107" s="19" t="s">
        <v>1358</v>
      </c>
    </row>
    <row r="108" spans="1:4" ht="39.6" x14ac:dyDescent="0.25">
      <c r="A108" s="19" t="s">
        <v>1348</v>
      </c>
    </row>
    <row r="109" spans="1:4" ht="26.4" x14ac:dyDescent="0.25">
      <c r="A109" s="19" t="s">
        <v>45</v>
      </c>
    </row>
    <row r="110" spans="1:4" ht="10.5" customHeight="1" x14ac:dyDescent="0.25">
      <c r="D110" s="20" t="s">
        <v>43</v>
      </c>
    </row>
    <row r="111" spans="1:4" ht="99.75" customHeight="1" x14ac:dyDescent="0.25">
      <c r="A111" s="23" t="s">
        <v>1347</v>
      </c>
    </row>
    <row r="112" spans="1:4" ht="26.4" x14ac:dyDescent="0.25">
      <c r="A112" s="19" t="s">
        <v>1346</v>
      </c>
    </row>
    <row r="114" spans="1:2" ht="184.8" x14ac:dyDescent="0.25">
      <c r="A114" s="23" t="s">
        <v>1359</v>
      </c>
    </row>
    <row r="115" spans="1:2" ht="11.25" customHeight="1" x14ac:dyDescent="0.25">
      <c r="A115" s="270"/>
      <c r="B115" s="257"/>
    </row>
    <row r="116" spans="1:2" x14ac:dyDescent="0.25">
      <c r="A116" s="260" t="s">
        <v>46</v>
      </c>
    </row>
    <row r="117" spans="1:2" ht="32.549999999999997"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1360</v>
      </c>
    </row>
    <row r="128" spans="1:2" ht="12.75" customHeight="1" x14ac:dyDescent="0.25">
      <c r="A128" s="305" t="s">
        <v>23</v>
      </c>
    </row>
    <row r="129" spans="1:1" ht="15.75" customHeight="1" x14ac:dyDescent="0.25">
      <c r="A129" s="304" t="s">
        <v>55</v>
      </c>
    </row>
    <row r="130" spans="1:1" ht="12.75" customHeight="1" x14ac:dyDescent="0.25">
      <c r="A130" s="23"/>
    </row>
    <row r="131" spans="1:1" x14ac:dyDescent="0.25">
      <c r="A131" s="295" t="s">
        <v>56</v>
      </c>
    </row>
    <row r="132" spans="1:1" ht="40.799999999999997" customHeight="1" x14ac:dyDescent="0.25">
      <c r="A132" s="23" t="s">
        <v>1349</v>
      </c>
    </row>
    <row r="133" spans="1:1" ht="61.5" customHeight="1" x14ac:dyDescent="0.25">
      <c r="A133" s="301" t="s">
        <v>1361</v>
      </c>
    </row>
    <row r="134" spans="1:1" x14ac:dyDescent="0.25">
      <c r="A134" s="260" t="s">
        <v>1362</v>
      </c>
    </row>
    <row r="135" spans="1:1" ht="105.6" x14ac:dyDescent="0.25">
      <c r="A135" s="301" t="s">
        <v>1350</v>
      </c>
    </row>
    <row r="136" spans="1:1" x14ac:dyDescent="0.25">
      <c r="A136"/>
    </row>
    <row r="137" spans="1:1" ht="71.55" customHeight="1" x14ac:dyDescent="0.25">
      <c r="A137" s="300" t="s">
        <v>1351</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árok11">
    <pageSetUpPr fitToPage="1"/>
  </sheetPr>
  <dimension ref="A1:P28"/>
  <sheetViews>
    <sheetView workbookViewId="0">
      <selection activeCell="F10" sqref="F10"/>
    </sheetView>
  </sheetViews>
  <sheetFormatPr defaultColWidth="9.109375" defaultRowHeight="15" x14ac:dyDescent="0.25"/>
  <cols>
    <col min="1" max="1" width="18.44140625" style="139" customWidth="1"/>
    <col min="2" max="2" width="37" style="139" customWidth="1"/>
    <col min="3" max="3" width="37.44140625" style="139" customWidth="1"/>
    <col min="4" max="4" width="10.44140625" style="137" customWidth="1"/>
    <col min="5" max="5" width="37.44140625" style="137" customWidth="1"/>
    <col min="6" max="6" width="36.44140625" style="137" customWidth="1"/>
    <col min="7" max="7" width="19.109375" style="137" bestFit="1" customWidth="1"/>
    <col min="8" max="8" width="3.109375" style="137" customWidth="1"/>
    <col min="9" max="13" width="9.109375" style="137"/>
    <col min="14" max="14" width="38.44140625" style="137" hidden="1" customWidth="1"/>
    <col min="15" max="16" width="9.109375" style="137" hidden="1" customWidth="1"/>
    <col min="17" max="17" width="9.109375" style="137" customWidth="1"/>
    <col min="18" max="16384" width="9.109375" style="137"/>
  </cols>
  <sheetData>
    <row r="1" spans="1:16" ht="37.5" customHeight="1" x14ac:dyDescent="0.25">
      <c r="A1" s="939" t="str">
        <f>Spolu!C3&amp;", "&amp;Spolu!C6</f>
        <v>SLOVENSKÝ STRELECKÝ ZVÄZ, Wolkrova 4, Bratislava, 851 01</v>
      </c>
      <c r="B1" s="939"/>
      <c r="C1" s="939"/>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940" t="s">
        <v>1252</v>
      </c>
      <c r="F3" s="941"/>
      <c r="N3" s="137" t="str">
        <f t="shared" si="0"/>
        <v>c - príspevok Slovenskému paralympijskému výboru</v>
      </c>
      <c r="O3" s="137" t="s">
        <v>343</v>
      </c>
      <c r="P3" s="137" t="str">
        <f>Spolu!B19</f>
        <v>príspevok Slovenskému paralympijskému výboru</v>
      </c>
    </row>
    <row r="4" spans="1:16" ht="45.75" customHeight="1" x14ac:dyDescent="0.25">
      <c r="E4" s="941"/>
      <c r="F4" s="941"/>
      <c r="N4" s="137" t="str">
        <f t="shared" si="0"/>
        <v>d - príspevok športovcom top tímu</v>
      </c>
      <c r="O4" s="137" t="s">
        <v>345</v>
      </c>
      <c r="P4" s="137" t="str">
        <f>Spolu!B20</f>
        <v>príspevok športovcom top tímu</v>
      </c>
    </row>
    <row r="5" spans="1:16" ht="30.75" customHeight="1" x14ac:dyDescent="0.25">
      <c r="C5" s="272" t="s">
        <v>1253</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1254</v>
      </c>
      <c r="E6" s="140" t="s">
        <v>1255</v>
      </c>
      <c r="F6" s="149"/>
      <c r="N6" s="137" t="str">
        <f t="shared" si="0"/>
        <v>f - plnenie úloh verejného záujmu v športe</v>
      </c>
      <c r="O6" s="137" t="s">
        <v>349</v>
      </c>
      <c r="P6" s="137" t="str">
        <f>Spolu!B22</f>
        <v>plnenie úloh verejného záujmu v športe</v>
      </c>
    </row>
    <row r="7" spans="1:16" x14ac:dyDescent="0.25">
      <c r="C7" s="138" t="s">
        <v>1257</v>
      </c>
      <c r="E7" s="140" t="s">
        <v>1258</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1670</v>
      </c>
      <c r="E8" s="140" t="s">
        <v>1260</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1282</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1261</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942" t="s">
        <v>1283</v>
      </c>
      <c r="B12" s="942"/>
      <c r="C12" s="942"/>
      <c r="D12" s="138"/>
      <c r="E12" s="138"/>
      <c r="F12" s="195" t="s">
        <v>1284</v>
      </c>
      <c r="G12" s="138"/>
      <c r="N12" s="137" t="str">
        <f t="shared" si="0"/>
        <v>l - športové pohybové tábory pre mládež</v>
      </c>
      <c r="O12" s="137" t="s">
        <v>360</v>
      </c>
      <c r="P12" s="137" t="str">
        <f>Spolu!B28</f>
        <v>športové pohybové tábory pre mládež</v>
      </c>
    </row>
    <row r="13" spans="1:16" ht="55.5" customHeight="1" x14ac:dyDescent="0.25">
      <c r="A13" s="943"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943"/>
      <c r="C13" s="943"/>
      <c r="F13" s="195" t="s">
        <v>1373</v>
      </c>
      <c r="N13" s="137" t="str">
        <f t="shared" si="0"/>
        <v>m - organizácia tradičných športových podujatí</v>
      </c>
      <c r="O13" s="137" t="s">
        <v>362</v>
      </c>
      <c r="P13" s="137" t="str">
        <f>Spolu!B29</f>
        <v>organizácia tradičných športových podujatí</v>
      </c>
    </row>
    <row r="14" spans="1:16" ht="34.5" customHeight="1" x14ac:dyDescent="0.25">
      <c r="A14" s="139" t="s">
        <v>1267</v>
      </c>
      <c r="B14" s="944" t="s">
        <v>1285</v>
      </c>
      <c r="C14" s="945"/>
      <c r="F14" s="311"/>
      <c r="N14" s="137" t="str">
        <f t="shared" si="0"/>
        <v xml:space="preserve">n - </v>
      </c>
      <c r="O14" s="137" t="s">
        <v>364</v>
      </c>
    </row>
    <row r="15" spans="1:16" ht="34.5" customHeight="1" x14ac:dyDescent="0.25">
      <c r="A15" s="139" t="s">
        <v>1286</v>
      </c>
      <c r="B15" s="944"/>
      <c r="C15" s="945"/>
      <c r="F15" s="947"/>
      <c r="N15" s="137" t="str">
        <f t="shared" si="0"/>
        <v xml:space="preserve">o - </v>
      </c>
      <c r="O15" s="137" t="s">
        <v>365</v>
      </c>
    </row>
    <row r="16" spans="1:16" x14ac:dyDescent="0.25">
      <c r="A16" s="139" t="s">
        <v>1270</v>
      </c>
      <c r="B16" s="142">
        <f>F8</f>
        <v>0</v>
      </c>
      <c r="C16" s="137"/>
      <c r="F16" s="947"/>
      <c r="N16" s="137" t="str">
        <f t="shared" si="0"/>
        <v xml:space="preserve">p - </v>
      </c>
      <c r="O16" s="137" t="s">
        <v>366</v>
      </c>
    </row>
    <row r="17" spans="1:16" ht="32.25" customHeight="1" x14ac:dyDescent="0.25">
      <c r="A17" s="139" t="s">
        <v>1273</v>
      </c>
      <c r="B17" s="142">
        <f>F9</f>
        <v>0</v>
      </c>
      <c r="C17" s="137"/>
      <c r="F17" s="947"/>
      <c r="N17" s="137" t="str">
        <f t="shared" si="0"/>
        <v xml:space="preserve">q - </v>
      </c>
      <c r="O17" s="137" t="s">
        <v>367</v>
      </c>
    </row>
    <row r="18" spans="1:16" ht="15.6" thickBot="1" x14ac:dyDescent="0.3">
      <c r="B18" s="193" t="s">
        <v>1287</v>
      </c>
      <c r="C18" s="194">
        <v>31</v>
      </c>
      <c r="N18" s="137" t="str">
        <f t="shared" si="0"/>
        <v xml:space="preserve">r - </v>
      </c>
      <c r="O18" s="137" t="s">
        <v>368</v>
      </c>
    </row>
    <row r="19" spans="1:16" x14ac:dyDescent="0.25">
      <c r="B19" s="193" t="s">
        <v>1275</v>
      </c>
      <c r="C19" s="142" t="str">
        <f>Spolu!C4</f>
        <v>00603341</v>
      </c>
      <c r="F19" s="145" t="s">
        <v>1271</v>
      </c>
      <c r="G19" s="207"/>
      <c r="H19" s="146"/>
      <c r="N19" s="137" t="str">
        <f t="shared" si="0"/>
        <v xml:space="preserve"> - </v>
      </c>
    </row>
    <row r="20" spans="1:16" x14ac:dyDescent="0.25">
      <c r="A20" s="139" t="s">
        <v>392</v>
      </c>
      <c r="B20" s="143">
        <f>F6</f>
        <v>0</v>
      </c>
      <c r="C20" s="137"/>
      <c r="F20" s="147"/>
      <c r="G20" s="284"/>
      <c r="H20" s="148"/>
    </row>
    <row r="21" spans="1:16" x14ac:dyDescent="0.25">
      <c r="B21" s="137"/>
      <c r="C21" s="137"/>
      <c r="F21" s="147" t="s">
        <v>1276</v>
      </c>
      <c r="G21" s="284">
        <v>421947749446</v>
      </c>
      <c r="H21" s="148"/>
      <c r="N21" s="137" t="str">
        <f>O21&amp;" - "&amp;P21</f>
        <v>026 01 - Šport pre všetkých, školský a univerzitný šport</v>
      </c>
      <c r="O21" s="137" t="s">
        <v>317</v>
      </c>
      <c r="P21" s="137" t="s">
        <v>318</v>
      </c>
    </row>
    <row r="22" spans="1:16" x14ac:dyDescent="0.25">
      <c r="A22" s="137"/>
      <c r="B22" s="137"/>
      <c r="F22" s="147" t="s">
        <v>1277</v>
      </c>
      <c r="G22" s="284">
        <v>421947749756</v>
      </c>
      <c r="H22" s="148"/>
      <c r="N22" s="137" t="str">
        <f>O22&amp;" - "&amp;P22</f>
        <v>026 02 - Uznané športy</v>
      </c>
      <c r="O22" s="137" t="s">
        <v>319</v>
      </c>
      <c r="P22" s="137" t="s">
        <v>320</v>
      </c>
    </row>
    <row r="23" spans="1:16" ht="80.55"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946" t="s">
        <v>1278</v>
      </c>
      <c r="C24" s="946"/>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1288</v>
      </c>
    </row>
    <row r="28" spans="1:16" x14ac:dyDescent="0.25">
      <c r="N28" s="137" t="s">
        <v>1289</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00000000-0002-0000-0900-000000000000}">
      <formula1>$N$1:$N$19</formula1>
    </dataValidation>
    <dataValidation type="list" allowBlank="1" showInputMessage="1" showErrorMessage="1" sqref="B14:C14" xr:uid="{00000000-0002-0000-0900-000001000000}">
      <formula1>$N$21:$N$25</formula1>
    </dataValidation>
    <dataValidation type="list" allowBlank="1" showInputMessage="1" showErrorMessage="1" sqref="F9" xr:uid="{00000000-0002-0000-0900-000002000000}">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4"/>
  <dimension ref="A1:B57"/>
  <sheetViews>
    <sheetView workbookViewId="0">
      <pane ySplit="3" topLeftCell="A4"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1290</v>
      </c>
    </row>
    <row r="2" spans="1:2" ht="30" customHeight="1" x14ac:dyDescent="0.25">
      <c r="A2" s="948" t="s">
        <v>1291</v>
      </c>
      <c r="B2" s="948"/>
    </row>
    <row r="3" spans="1:2" x14ac:dyDescent="0.25">
      <c r="A3" s="61" t="s">
        <v>1292</v>
      </c>
      <c r="B3" s="61" t="s">
        <v>1293</v>
      </c>
    </row>
    <row r="4" spans="1:2" x14ac:dyDescent="0.25">
      <c r="A4" s="62" t="s">
        <v>1294</v>
      </c>
      <c r="B4" s="62" t="s">
        <v>1295</v>
      </c>
    </row>
    <row r="5" spans="1:2" x14ac:dyDescent="0.25">
      <c r="A5" s="62" t="s">
        <v>1296</v>
      </c>
      <c r="B5" s="62" t="s">
        <v>1297</v>
      </c>
    </row>
    <row r="6" spans="1:2" x14ac:dyDescent="0.25">
      <c r="A6" s="62" t="s">
        <v>1298</v>
      </c>
      <c r="B6" s="62" t="s">
        <v>1299</v>
      </c>
    </row>
    <row r="7" spans="1:2" x14ac:dyDescent="0.25">
      <c r="A7" s="62" t="s">
        <v>1300</v>
      </c>
      <c r="B7" s="62" t="s">
        <v>1301</v>
      </c>
    </row>
    <row r="8" spans="1:2" x14ac:dyDescent="0.25">
      <c r="A8" s="62" t="s">
        <v>1302</v>
      </c>
      <c r="B8" s="62" t="s">
        <v>1303</v>
      </c>
    </row>
    <row r="9" spans="1:2" x14ac:dyDescent="0.25">
      <c r="A9" s="62" t="s">
        <v>1304</v>
      </c>
      <c r="B9" s="62" t="s">
        <v>1305</v>
      </c>
    </row>
    <row r="10" spans="1:2" x14ac:dyDescent="0.25">
      <c r="A10" s="62" t="s">
        <v>1306</v>
      </c>
      <c r="B10" s="62" t="s">
        <v>1307</v>
      </c>
    </row>
    <row r="11" spans="1:2" x14ac:dyDescent="0.25">
      <c r="A11" s="62" t="s">
        <v>1308</v>
      </c>
      <c r="B11" s="62" t="s">
        <v>1309</v>
      </c>
    </row>
    <row r="12" spans="1:2" x14ac:dyDescent="0.25">
      <c r="A12" s="62" t="s">
        <v>1310</v>
      </c>
      <c r="B12" s="62" t="s">
        <v>1311</v>
      </c>
    </row>
    <row r="13" spans="1:2" x14ac:dyDescent="0.25">
      <c r="A13" s="62" t="s">
        <v>1312</v>
      </c>
      <c r="B13" s="62" t="s">
        <v>1313</v>
      </c>
    </row>
    <row r="14" spans="1:2" x14ac:dyDescent="0.25">
      <c r="A14" s="62" t="s">
        <v>1314</v>
      </c>
      <c r="B14" s="62" t="s">
        <v>1315</v>
      </c>
    </row>
    <row r="15" spans="1:2" x14ac:dyDescent="0.25">
      <c r="A15" s="62" t="s">
        <v>1316</v>
      </c>
      <c r="B15" s="62" t="s">
        <v>1317</v>
      </c>
    </row>
    <row r="16" spans="1:2" x14ac:dyDescent="0.25">
      <c r="A16" s="62" t="s">
        <v>1318</v>
      </c>
      <c r="B16" s="62" t="s">
        <v>1319</v>
      </c>
    </row>
    <row r="17" spans="1:2" x14ac:dyDescent="0.25">
      <c r="A17" s="62" t="s">
        <v>1320</v>
      </c>
      <c r="B17" s="62" t="s">
        <v>1321</v>
      </c>
    </row>
    <row r="18" spans="1:2" x14ac:dyDescent="0.25">
      <c r="A18" s="62" t="s">
        <v>1322</v>
      </c>
      <c r="B18" s="62" t="s">
        <v>1323</v>
      </c>
    </row>
    <row r="19" spans="1:2" x14ac:dyDescent="0.25">
      <c r="A19" s="62" t="s">
        <v>1324</v>
      </c>
      <c r="B19" s="62" t="s">
        <v>1325</v>
      </c>
    </row>
    <row r="20" spans="1:2" x14ac:dyDescent="0.25">
      <c r="A20" s="62" t="s">
        <v>1326</v>
      </c>
      <c r="B20" s="62" t="s">
        <v>1327</v>
      </c>
    </row>
    <row r="21" spans="1:2" x14ac:dyDescent="0.25">
      <c r="A21" s="62" t="s">
        <v>1328</v>
      </c>
      <c r="B21" s="62" t="s">
        <v>1329</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5"/>
  <dimension ref="A1:R2913"/>
  <sheetViews>
    <sheetView workbookViewId="0">
      <pane ySplit="7" topLeftCell="A8" activePane="bottomLeft" state="frozen"/>
      <selection pane="bottomLeft" activeCell="O19" sqref="O19"/>
    </sheetView>
  </sheetViews>
  <sheetFormatPr defaultColWidth="11.44140625" defaultRowHeight="10.199999999999999" x14ac:dyDescent="0.2"/>
  <cols>
    <col min="1" max="1" width="26.44140625" style="35" customWidth="1"/>
    <col min="2" max="2" width="10.77734375" style="35" bestFit="1" customWidth="1"/>
    <col min="3" max="3" width="12" style="35" bestFit="1" customWidth="1"/>
    <col min="4" max="4" width="9.44140625" style="35" customWidth="1"/>
    <col min="5" max="5" width="33" style="35" customWidth="1"/>
    <col min="6" max="6" width="9.44140625" style="35" bestFit="1" customWidth="1"/>
    <col min="7" max="7" width="23.77734375" style="35" customWidth="1"/>
    <col min="8" max="8" width="11.44140625" style="36" customWidth="1"/>
    <col min="9" max="9" width="7.77734375" style="54" bestFit="1" customWidth="1"/>
    <col min="10" max="10" width="5.44140625" style="39" bestFit="1" customWidth="1"/>
    <col min="11" max="11" width="5" style="38" bestFit="1" customWidth="1"/>
    <col min="12" max="12" width="11.44140625" style="38" customWidth="1"/>
    <col min="13" max="13" width="41.77734375" style="38" bestFit="1" customWidth="1"/>
    <col min="14" max="16384" width="11.44140625" style="38"/>
  </cols>
  <sheetData>
    <row r="1" spans="1:11" ht="15.6" x14ac:dyDescent="0.3">
      <c r="A1" s="890" t="s">
        <v>57</v>
      </c>
      <c r="B1" s="890"/>
      <c r="C1" s="890"/>
      <c r="D1" s="890"/>
      <c r="E1" s="890"/>
      <c r="F1" s="890"/>
      <c r="G1" s="890"/>
      <c r="H1" s="890"/>
      <c r="I1" s="52"/>
      <c r="J1" s="37"/>
    </row>
    <row r="2" spans="1:11" ht="15.6" x14ac:dyDescent="0.3">
      <c r="A2" s="896" t="s">
        <v>58</v>
      </c>
      <c r="B2" s="896"/>
      <c r="C2" s="896"/>
      <c r="D2" s="896"/>
      <c r="E2" s="896"/>
      <c r="F2" s="896"/>
      <c r="G2" s="896"/>
      <c r="H2" s="894" t="str">
        <f>+Doklady!I100</f>
        <v>V4</v>
      </c>
      <c r="I2" s="894"/>
    </row>
    <row r="3" spans="1:11" ht="13.8" x14ac:dyDescent="0.25">
      <c r="A3" s="40"/>
      <c r="B3" s="40"/>
      <c r="C3" s="40"/>
      <c r="D3" s="40"/>
      <c r="E3" s="40"/>
      <c r="F3" s="40"/>
      <c r="G3" s="40"/>
      <c r="H3" s="895">
        <f>+Doklady!I101</f>
        <v>45961</v>
      </c>
      <c r="I3" s="895"/>
    </row>
    <row r="4" spans="1:11" ht="15.75" customHeight="1" x14ac:dyDescent="0.25">
      <c r="A4" s="41" t="s">
        <v>59</v>
      </c>
      <c r="B4" s="891" t="s">
        <v>60</v>
      </c>
      <c r="C4" s="892"/>
      <c r="D4" s="892"/>
      <c r="E4" s="893"/>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25" priority="2" stopIfTrue="1">
      <formula>$A78&lt;&gt;""</formula>
    </cfRule>
  </conditionalFormatting>
  <conditionalFormatting sqref="A8:I76 I78">
    <cfRule type="expression" dxfId="124" priority="7" stopIfTrue="1">
      <formula>$A8&lt;&gt;""</formula>
    </cfRule>
  </conditionalFormatting>
  <conditionalFormatting sqref="B78:H2888">
    <cfRule type="expression" dxfId="123" priority="3" stopIfTrue="1">
      <formula>$A78&lt;&gt;""</formula>
    </cfRule>
  </conditionalFormatting>
  <conditionalFormatting sqref="D2886:D2913">
    <cfRule type="expression" dxfId="122" priority="6" stopIfTrue="1">
      <formula>$A2886&lt;&gt;""</formula>
    </cfRule>
  </conditionalFormatting>
  <dataValidations count="6">
    <dataValidation type="date" allowBlank="1" showInputMessage="1" showErrorMessage="1" sqref="D79:D2913" xr:uid="{00000000-0002-0000-0100-000000000000}">
      <formula1>41640</formula1>
      <formula2>42004</formula2>
    </dataValidation>
    <dataValidation type="date" allowBlank="1" showInputMessage="1" showErrorMessage="1" sqref="D7" xr:uid="{00000000-0002-0000-0100-000001000000}">
      <formula1>42370</formula1>
      <formula2>42735</formula2>
    </dataValidation>
    <dataValidation type="list" allowBlank="1" showInputMessage="1" sqref="E78:F2885 E8:F23 E24:F76" xr:uid="{00000000-0002-0000-0100-000002000000}">
      <formula1>#REF!</formula1>
    </dataValidation>
    <dataValidation allowBlank="1" sqref="B78:C2885 B8:C23 B24:C76" xr:uid="{00000000-0002-0000-0100-000003000000}"/>
    <dataValidation type="decimal" operator="greaterThan" allowBlank="1" showInputMessage="1" showErrorMessage="1" sqref="H78:H2885 I78 H8:I23 H24:I76" xr:uid="{00000000-0002-0000-0100-000004000000}">
      <formula1>0</formula1>
    </dataValidation>
    <dataValidation type="date" allowBlank="1" showInputMessage="1" showErrorMessage="1" sqref="D78 D8:D23 D24:D76" xr:uid="{00000000-0002-0000-0100-000005000000}">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2">
    <pageSetUpPr fitToPage="1"/>
  </sheetPr>
  <dimension ref="A1:G61"/>
  <sheetViews>
    <sheetView workbookViewId="0">
      <selection activeCell="C11" sqref="C11"/>
    </sheetView>
  </sheetViews>
  <sheetFormatPr defaultColWidth="11.44140625" defaultRowHeight="13.2" x14ac:dyDescent="0.25"/>
  <cols>
    <col min="1" max="1" width="11.44140625" style="29" customWidth="1"/>
    <col min="2" max="2" width="62.77734375" style="29" customWidth="1"/>
    <col min="3" max="6" width="11.44140625" style="29" customWidth="1"/>
    <col min="7" max="7" width="8.77734375" style="253" hidden="1" customWidth="1"/>
    <col min="8" max="16384" width="11.44140625" style="29"/>
  </cols>
  <sheetData>
    <row r="1" spans="1:7" s="27" customFormat="1" ht="35.25" customHeight="1" x14ac:dyDescent="0.25">
      <c r="A1" s="899" t="s">
        <v>311</v>
      </c>
      <c r="B1" s="900"/>
      <c r="C1" s="174">
        <v>45688</v>
      </c>
      <c r="D1" s="26"/>
      <c r="G1" s="252">
        <v>45688</v>
      </c>
    </row>
    <row r="2" spans="1:7" ht="13.8" x14ac:dyDescent="0.25">
      <c r="A2" s="28"/>
      <c r="B2" s="28"/>
      <c r="G2" s="252">
        <v>45716</v>
      </c>
    </row>
    <row r="3" spans="1:7" ht="13.8" x14ac:dyDescent="0.25">
      <c r="A3" s="30" t="s">
        <v>312</v>
      </c>
      <c r="B3" s="897" t="str">
        <f>INDEX(Adr!B:B,Doklady!B102+1)</f>
        <v>SLOVENSKÝ STRELECKÝ ZVÄZ</v>
      </c>
      <c r="C3" s="897"/>
      <c r="D3" s="897"/>
      <c r="G3" s="252">
        <v>45747</v>
      </c>
    </row>
    <row r="4" spans="1:7" ht="13.8" x14ac:dyDescent="0.25">
      <c r="A4" s="30" t="s">
        <v>313</v>
      </c>
      <c r="B4" s="29" t="str">
        <f>RIGHT("0000"&amp;INDEX(Adr!A:A,Doklady!B102+1),8)</f>
        <v>00603341</v>
      </c>
      <c r="G4" s="252">
        <v>45777</v>
      </c>
    </row>
    <row r="5" spans="1:7" ht="13.8" x14ac:dyDescent="0.25">
      <c r="A5" s="30" t="s">
        <v>314</v>
      </c>
      <c r="B5" s="29" t="str">
        <f>INDEX(Adr!D:D,Doklady!B102+1)&amp;", "&amp;INDEX(Adr!E:E,Doklady!B102+1)</f>
        <v>Wolkrova 4, Bratislava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0</v>
      </c>
      <c r="G10" s="252">
        <v>45961</v>
      </c>
    </row>
    <row r="11" spans="1:7" ht="13.8" x14ac:dyDescent="0.25">
      <c r="A11" s="133" t="s">
        <v>319</v>
      </c>
      <c r="B11" s="134" t="s">
        <v>320</v>
      </c>
      <c r="C11" s="175">
        <f>+Spolu!C11</f>
        <v>580169.63</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580169.63</v>
      </c>
      <c r="G15" s="252"/>
    </row>
    <row r="16" spans="1:7" ht="13.8" x14ac:dyDescent="0.25">
      <c r="G16" s="252"/>
    </row>
    <row r="17" spans="1:5" ht="72" customHeight="1" x14ac:dyDescent="0.25">
      <c r="A17" s="898" t="s">
        <v>328</v>
      </c>
      <c r="B17" s="898"/>
      <c r="C17" s="898"/>
      <c r="D17" s="898"/>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00000000-0002-0000-0200-000000000000}">
      <formula1>$G$1:$G$12</formula1>
    </dataValidation>
    <dataValidation type="decimal" allowBlank="1" showInputMessage="1" showErrorMessage="1" sqref="C10:C14" xr:uid="{00000000-0002-0000-0200-000001000000}">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9"/>
  <dimension ref="A1:Z145"/>
  <sheetViews>
    <sheetView tabSelected="1" zoomScale="120" zoomScaleNormal="120" workbookViewId="0">
      <selection activeCell="B140" sqref="B140"/>
    </sheetView>
  </sheetViews>
  <sheetFormatPr defaultColWidth="11.44140625" defaultRowHeight="10.199999999999999" x14ac:dyDescent="0.2"/>
  <cols>
    <col min="1" max="1" width="5.44140625" style="8" bestFit="1" customWidth="1"/>
    <col min="2" max="2" width="55.44140625" style="8" customWidth="1"/>
    <col min="3" max="9" width="11.44140625" style="56" customWidth="1"/>
    <col min="10" max="10" width="63.44140625" style="84" customWidth="1"/>
    <col min="11" max="11" width="13.109375" style="84" customWidth="1"/>
    <col min="12" max="12" width="30.109375" style="84" customWidth="1"/>
    <col min="13" max="13" width="6.44140625" style="84" customWidth="1"/>
    <col min="14" max="14" width="22.77734375" style="84" customWidth="1"/>
    <col min="15" max="15" width="4" style="84" customWidth="1"/>
    <col min="16" max="16" width="22.77734375" style="84" customWidth="1"/>
    <col min="17" max="17" width="4" style="84" customWidth="1"/>
    <col min="18" max="18" width="22.77734375" style="84" customWidth="1"/>
    <col min="19" max="19" width="4.109375" style="84" customWidth="1"/>
    <col min="20" max="20" width="22.77734375" style="84" customWidth="1"/>
    <col min="21" max="21" width="4.109375" style="84" customWidth="1"/>
    <col min="22" max="25" width="11.44140625" style="84" customWidth="1"/>
    <col min="26" max="26" width="11.44140625" style="84"/>
    <col min="27" max="16384" width="11.44140625" style="8"/>
  </cols>
  <sheetData>
    <row r="1" spans="1:26" ht="15.6" x14ac:dyDescent="0.3">
      <c r="A1" s="909" t="s">
        <v>329</v>
      </c>
      <c r="B1" s="909"/>
      <c r="C1" s="909"/>
      <c r="D1" s="909"/>
      <c r="E1" s="909"/>
      <c r="F1" s="909"/>
      <c r="G1" s="909"/>
      <c r="H1" s="909"/>
      <c r="I1" s="909"/>
    </row>
    <row r="2" spans="1:26" ht="7.5" customHeight="1" x14ac:dyDescent="0.2">
      <c r="C2" s="8"/>
      <c r="D2" s="8"/>
      <c r="E2" s="8"/>
      <c r="F2" s="8"/>
      <c r="G2" s="8"/>
      <c r="H2" s="8"/>
      <c r="I2" s="8"/>
    </row>
    <row r="3" spans="1:26" s="9" customFormat="1" ht="26.25" customHeight="1" x14ac:dyDescent="0.25">
      <c r="B3" s="160" t="s">
        <v>59</v>
      </c>
      <c r="C3" s="910" t="str">
        <f>INDEX(Adr!B2:B244,Doklady!B102)</f>
        <v>SLOVENSKÝ STRELECKÝ ZVÄZ</v>
      </c>
      <c r="D3" s="910"/>
      <c r="E3" s="910"/>
      <c r="F3" s="910"/>
      <c r="G3" s="215"/>
      <c r="H3" s="215"/>
      <c r="I3" s="65" t="str">
        <f>Doklady!I100</f>
        <v>V4</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INDEX(Adr!A2:A244,Doklady!B102)</f>
        <v>00603341</v>
      </c>
      <c r="I4" s="65">
        <f>Doklady!I101</f>
        <v>45961</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INDEX(Adr!D2:D244,Doklady!B102)&amp;", "&amp;INDEX(Adr!E2:E244,Doklady!B102)&amp;", "&amp;INDEX(Adr!F2:F244,Doklady!B102)</f>
        <v>Wolkrova 4, Bratislava, 851 01</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911" t="s">
        <v>334</v>
      </c>
      <c r="F9" s="912"/>
      <c r="J9" s="8"/>
      <c r="L9" s="118"/>
      <c r="M9" s="118"/>
      <c r="N9" s="118"/>
      <c r="O9" s="118"/>
      <c r="P9" s="118"/>
      <c r="Q9" s="118"/>
      <c r="R9" s="118"/>
      <c r="S9" s="118"/>
    </row>
    <row r="10" spans="1:26" ht="17.399999999999999" x14ac:dyDescent="0.3">
      <c r="A10" s="69" t="s">
        <v>317</v>
      </c>
      <c r="B10" s="70" t="s">
        <v>318</v>
      </c>
      <c r="C10" s="126">
        <f>SUMIF(FP!J:J,Doklady!$B$1&amp;A10,FP!D:D)</f>
        <v>0</v>
      </c>
      <c r="D10" s="126">
        <f>C10-E10</f>
        <v>0</v>
      </c>
      <c r="E10" s="902">
        <f>SUMIF(K:K,A10,I:I)</f>
        <v>0</v>
      </c>
      <c r="F10" s="903"/>
      <c r="L10" s="120" t="s">
        <v>335</v>
      </c>
      <c r="M10" s="118"/>
      <c r="N10" s="118"/>
      <c r="O10" s="118"/>
      <c r="P10" s="118"/>
      <c r="Q10" s="118"/>
      <c r="R10" s="118"/>
      <c r="S10" s="118"/>
    </row>
    <row r="11" spans="1:26" ht="17.399999999999999" x14ac:dyDescent="0.3">
      <c r="A11" s="69" t="s">
        <v>319</v>
      </c>
      <c r="B11" s="70" t="s">
        <v>320</v>
      </c>
      <c r="C11" s="126">
        <f>SUMIF(FP!J:J,Doklady!$B$1&amp;A11,FP!D:D)</f>
        <v>580169.63</v>
      </c>
      <c r="D11" s="126">
        <f>+C11-E11</f>
        <v>580169.62999999977</v>
      </c>
      <c r="E11" s="913">
        <f>+I39-I42+I44-I47</f>
        <v>2.3283064365386963E-10</v>
      </c>
      <c r="F11" s="914"/>
      <c r="J11" s="176"/>
      <c r="L11" s="161" t="str">
        <f>L41</f>
        <v>a - streľba - bežné transfery</v>
      </c>
      <c r="M11" s="118"/>
      <c r="N11" s="118"/>
      <c r="O11" s="118"/>
      <c r="P11" s="118"/>
      <c r="Q11" s="118"/>
      <c r="R11" s="118"/>
      <c r="S11" s="118"/>
    </row>
    <row r="12" spans="1:26" ht="17.399999999999999" x14ac:dyDescent="0.3">
      <c r="A12" s="69" t="s">
        <v>321</v>
      </c>
      <c r="B12" s="70" t="s">
        <v>322</v>
      </c>
      <c r="C12" s="126">
        <f>SUMIF(FP!J:J,Doklady!$B$1&amp;A12,FP!D:D)</f>
        <v>579500</v>
      </c>
      <c r="D12" s="126">
        <f>C12-E12</f>
        <v>536477</v>
      </c>
      <c r="E12" s="902">
        <f>SUMIF(K:K,A12,I:I)</f>
        <v>43022.999999999956</v>
      </c>
      <c r="F12" s="903"/>
      <c r="J12" s="177"/>
      <c r="L12" s="161" t="str">
        <f>L42</f>
        <v>a - streľba - kapitálové transfery</v>
      </c>
      <c r="N12" s="118"/>
      <c r="O12" s="118"/>
      <c r="P12" s="118"/>
      <c r="Q12" s="118"/>
      <c r="R12" s="118"/>
      <c r="S12" s="118"/>
    </row>
    <row r="13" spans="1:26" ht="17.399999999999999" x14ac:dyDescent="0.3">
      <c r="A13" s="69" t="s">
        <v>323</v>
      </c>
      <c r="B13" s="70" t="s">
        <v>324</v>
      </c>
      <c r="C13" s="126">
        <f>SUMIF(FP!J:J,Doklady!$B$1&amp;A13,FP!D:D)</f>
        <v>0</v>
      </c>
      <c r="D13" s="126">
        <f>C13-E13</f>
        <v>0</v>
      </c>
      <c r="E13" s="902">
        <f>SUMIF(K:K,A13,I:I)</f>
        <v>0</v>
      </c>
      <c r="F13" s="903"/>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915">
        <f>SUMIF(K:K,A14,I:I)</f>
        <v>0</v>
      </c>
      <c r="F14" s="916"/>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922" t="s">
        <v>337</v>
      </c>
      <c r="C16" s="923"/>
      <c r="D16" s="923"/>
      <c r="E16" s="923"/>
      <c r="F16" s="923"/>
      <c r="G16" s="923"/>
      <c r="H16" s="924"/>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917" t="s">
        <v>340</v>
      </c>
      <c r="C17" s="917"/>
      <c r="D17" s="917"/>
      <c r="E17" s="917"/>
      <c r="F17" s="917"/>
      <c r="G17" s="917"/>
      <c r="H17" s="917"/>
      <c r="I17" s="73">
        <f>SUMIF(FP!I:I,Doklady!$B$1&amp;A17,FP!D:D)</f>
        <v>580169.63</v>
      </c>
      <c r="T17" s="86"/>
    </row>
    <row r="18" spans="1:20" x14ac:dyDescent="0.2">
      <c r="A18" s="135" t="s">
        <v>341</v>
      </c>
      <c r="B18" s="917" t="s">
        <v>342</v>
      </c>
      <c r="C18" s="917"/>
      <c r="D18" s="917"/>
      <c r="E18" s="917"/>
      <c r="F18" s="917"/>
      <c r="G18" s="917"/>
      <c r="H18" s="917"/>
      <c r="I18" s="73">
        <f>SUMIF(FP!I:I,Doklady!$B$1&amp;A18,FP!D:D)</f>
        <v>0</v>
      </c>
    </row>
    <row r="19" spans="1:20" x14ac:dyDescent="0.2">
      <c r="A19" s="115" t="s">
        <v>343</v>
      </c>
      <c r="B19" s="917" t="s">
        <v>344</v>
      </c>
      <c r="C19" s="917"/>
      <c r="D19" s="917"/>
      <c r="E19" s="917"/>
      <c r="F19" s="917"/>
      <c r="G19" s="917"/>
      <c r="H19" s="917"/>
      <c r="I19" s="73">
        <f>SUMIF(FP!I:I,Doklady!$B$1&amp;A19,FP!D:D)</f>
        <v>0</v>
      </c>
    </row>
    <row r="20" spans="1:20" x14ac:dyDescent="0.2">
      <c r="A20" s="135" t="s">
        <v>345</v>
      </c>
      <c r="B20" s="906" t="s">
        <v>346</v>
      </c>
      <c r="C20" s="907"/>
      <c r="D20" s="907"/>
      <c r="E20" s="907"/>
      <c r="F20" s="907"/>
      <c r="G20" s="907"/>
      <c r="H20" s="908"/>
      <c r="I20" s="73">
        <f>SUMIF(FP!I:I,Doklady!$B$1&amp;A20,FP!D:D)</f>
        <v>575000</v>
      </c>
      <c r="T20" s="86"/>
    </row>
    <row r="21" spans="1:20" x14ac:dyDescent="0.2">
      <c r="A21" s="115" t="s">
        <v>347</v>
      </c>
      <c r="B21" s="906" t="s">
        <v>348</v>
      </c>
      <c r="C21" s="907"/>
      <c r="D21" s="907"/>
      <c r="E21" s="907"/>
      <c r="F21" s="907"/>
      <c r="G21" s="907"/>
      <c r="H21" s="908"/>
      <c r="I21" s="73">
        <f>SUMIF(FP!I:I,Doklady!$B$1&amp;A21,FP!D:D)</f>
        <v>0</v>
      </c>
      <c r="T21" s="86"/>
    </row>
    <row r="22" spans="1:20" x14ac:dyDescent="0.2">
      <c r="A22" s="135" t="s">
        <v>349</v>
      </c>
      <c r="B22" s="925" t="s">
        <v>350</v>
      </c>
      <c r="C22" s="926"/>
      <c r="D22" s="926"/>
      <c r="E22" s="926"/>
      <c r="F22" s="926"/>
      <c r="G22" s="926"/>
      <c r="H22" s="927"/>
      <c r="I22" s="73">
        <f>SUMIF(FP!I:I,Doklady!$B$1&amp;A22,FP!D:D)</f>
        <v>0</v>
      </c>
      <c r="T22" s="86"/>
    </row>
    <row r="23" spans="1:20" x14ac:dyDescent="0.2">
      <c r="A23" s="115" t="s">
        <v>351</v>
      </c>
      <c r="B23" s="906" t="s">
        <v>352</v>
      </c>
      <c r="C23" s="907"/>
      <c r="D23" s="907"/>
      <c r="E23" s="907"/>
      <c r="F23" s="907"/>
      <c r="G23" s="907"/>
      <c r="H23" s="908"/>
      <c r="I23" s="73">
        <f>SUMIF(FP!I:I,Doklady!$B$1&amp;A23,FP!D:D)</f>
        <v>0</v>
      </c>
      <c r="T23" s="86"/>
    </row>
    <row r="24" spans="1:20" x14ac:dyDescent="0.2">
      <c r="A24" s="135" t="s">
        <v>353</v>
      </c>
      <c r="B24" s="906" t="s">
        <v>354</v>
      </c>
      <c r="C24" s="907"/>
      <c r="D24" s="907"/>
      <c r="E24" s="907"/>
      <c r="F24" s="907"/>
      <c r="G24" s="907"/>
      <c r="H24" s="908"/>
      <c r="I24" s="73">
        <f>SUMIF(FP!I:I,Doklady!$B$1&amp;A24,FP!D:D)</f>
        <v>0</v>
      </c>
      <c r="T24" s="86"/>
    </row>
    <row r="25" spans="1:20" x14ac:dyDescent="0.2">
      <c r="A25" s="115" t="s">
        <v>355</v>
      </c>
      <c r="B25" s="918" t="s">
        <v>2236</v>
      </c>
      <c r="C25" s="919"/>
      <c r="D25" s="919"/>
      <c r="E25" s="919"/>
      <c r="F25" s="919"/>
      <c r="G25" s="919"/>
      <c r="H25" s="920"/>
      <c r="I25" s="73">
        <f>SUMIF(FP!I:I,Doklady!$B$1&amp;A25,FP!D:D)</f>
        <v>0</v>
      </c>
      <c r="T25" s="86"/>
    </row>
    <row r="26" spans="1:20" x14ac:dyDescent="0.2">
      <c r="A26" s="135" t="s">
        <v>356</v>
      </c>
      <c r="B26" s="906" t="s">
        <v>357</v>
      </c>
      <c r="C26" s="907"/>
      <c r="D26" s="907"/>
      <c r="E26" s="907"/>
      <c r="F26" s="907"/>
      <c r="G26" s="907"/>
      <c r="H26" s="908"/>
      <c r="I26" s="73">
        <f>SUMIF(FP!I:I,Doklady!$B$1&amp;A26,FP!D:D)</f>
        <v>0</v>
      </c>
      <c r="T26" s="86"/>
    </row>
    <row r="27" spans="1:20" x14ac:dyDescent="0.2">
      <c r="A27" s="115" t="s">
        <v>358</v>
      </c>
      <c r="B27" s="906" t="s">
        <v>359</v>
      </c>
      <c r="C27" s="907"/>
      <c r="D27" s="907"/>
      <c r="E27" s="907"/>
      <c r="F27" s="907"/>
      <c r="G27" s="907"/>
      <c r="H27" s="908"/>
      <c r="I27" s="73">
        <f>SUMIF(FP!I:I,Doklady!$B$1&amp;A27,FP!D:D)</f>
        <v>0</v>
      </c>
      <c r="T27" s="86"/>
    </row>
    <row r="28" spans="1:20" x14ac:dyDescent="0.2">
      <c r="A28" s="135" t="s">
        <v>360</v>
      </c>
      <c r="B28" s="906" t="s">
        <v>2990</v>
      </c>
      <c r="C28" s="907"/>
      <c r="D28" s="907"/>
      <c r="E28" s="907"/>
      <c r="F28" s="907"/>
      <c r="G28" s="907"/>
      <c r="H28" s="908"/>
      <c r="I28" s="73">
        <f>SUMIF(FP!I:I,Doklady!$B$1&amp;A28,FP!D:D)</f>
        <v>0</v>
      </c>
      <c r="T28" s="86"/>
    </row>
    <row r="29" spans="1:20" x14ac:dyDescent="0.2">
      <c r="A29" s="115" t="s">
        <v>362</v>
      </c>
      <c r="B29" s="906" t="s">
        <v>363</v>
      </c>
      <c r="C29" s="907"/>
      <c r="D29" s="907"/>
      <c r="E29" s="907"/>
      <c r="F29" s="907"/>
      <c r="G29" s="907"/>
      <c r="H29" s="908"/>
      <c r="I29" s="73">
        <f>SUMIF(FP!I:I,Doklady!$B$1&amp;A29,FP!D:D)</f>
        <v>4500</v>
      </c>
      <c r="T29" s="86"/>
    </row>
    <row r="30" spans="1:20" hidden="1" x14ac:dyDescent="0.2">
      <c r="A30" s="135" t="s">
        <v>364</v>
      </c>
      <c r="B30" s="906"/>
      <c r="C30" s="907"/>
      <c r="D30" s="907"/>
      <c r="E30" s="907"/>
      <c r="F30" s="907"/>
      <c r="G30" s="907"/>
      <c r="H30" s="908"/>
      <c r="I30" s="73">
        <f>SUMIF(FP!I:I,Doklady!$B$1&amp;A30,FP!D:D)</f>
        <v>0</v>
      </c>
      <c r="T30" s="86"/>
    </row>
    <row r="31" spans="1:20" hidden="1" x14ac:dyDescent="0.2">
      <c r="A31" s="115" t="s">
        <v>365</v>
      </c>
      <c r="B31" s="906"/>
      <c r="C31" s="907"/>
      <c r="D31" s="907"/>
      <c r="E31" s="907"/>
      <c r="F31" s="907"/>
      <c r="G31" s="907"/>
      <c r="H31" s="908"/>
      <c r="I31" s="73">
        <f>SUMIF(FP!I:I,Doklady!$B$1&amp;A31,FP!D:D)</f>
        <v>0</v>
      </c>
      <c r="T31" s="86"/>
    </row>
    <row r="32" spans="1:20" hidden="1" x14ac:dyDescent="0.2">
      <c r="A32" s="135" t="s">
        <v>366</v>
      </c>
      <c r="B32" s="928"/>
      <c r="C32" s="929"/>
      <c r="D32" s="929"/>
      <c r="E32" s="929"/>
      <c r="F32" s="929"/>
      <c r="G32" s="929"/>
      <c r="H32" s="930"/>
      <c r="I32" s="73">
        <f>SUMIF(FP!I:I,Doklady!$B$1&amp;A32,FP!D:D)</f>
        <v>0</v>
      </c>
      <c r="T32" s="86"/>
    </row>
    <row r="33" spans="1:21" hidden="1" x14ac:dyDescent="0.2">
      <c r="A33" s="115" t="s">
        <v>367</v>
      </c>
      <c r="B33" s="928"/>
      <c r="C33" s="929"/>
      <c r="D33" s="929"/>
      <c r="E33" s="929"/>
      <c r="F33" s="929"/>
      <c r="G33" s="929"/>
      <c r="H33" s="930"/>
      <c r="I33" s="73">
        <f>SUMIF(FP!I:I,Doklady!$B$1&amp;A33,FP!D:D)</f>
        <v>0</v>
      </c>
      <c r="T33" s="86"/>
    </row>
    <row r="34" spans="1:21" hidden="1" x14ac:dyDescent="0.2">
      <c r="A34" s="135" t="s">
        <v>368</v>
      </c>
      <c r="B34" s="931"/>
      <c r="C34" s="931"/>
      <c r="D34" s="931"/>
      <c r="E34" s="931"/>
      <c r="F34" s="931"/>
      <c r="G34" s="931"/>
      <c r="H34" s="931"/>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30.6" x14ac:dyDescent="0.2">
      <c r="A38" s="67" t="s">
        <v>336</v>
      </c>
      <c r="B38" s="67" t="str">
        <f>"Šport "&amp;K40</f>
        <v>Šport streľba</v>
      </c>
      <c r="C38" s="68" t="s">
        <v>1672</v>
      </c>
      <c r="D38" s="68" t="s">
        <v>1673</v>
      </c>
      <c r="E38" s="68" t="s">
        <v>1674</v>
      </c>
      <c r="F38" s="68" t="s">
        <v>1671</v>
      </c>
      <c r="G38" s="68" t="s">
        <v>370</v>
      </c>
      <c r="H38" s="68" t="s">
        <v>371</v>
      </c>
      <c r="I38" s="67" t="s">
        <v>327</v>
      </c>
      <c r="L38" s="84">
        <f>COUNTIF(FP!N:N,Doklady!B1&amp;"aB")</f>
        <v>1</v>
      </c>
    </row>
    <row r="39" spans="1:21" x14ac:dyDescent="0.2">
      <c r="A39" s="115" t="s">
        <v>339</v>
      </c>
      <c r="B39" s="116" t="s">
        <v>372</v>
      </c>
      <c r="C39" s="78">
        <f>I39*0.2</f>
        <v>116033.92600000001</v>
      </c>
      <c r="D39" s="78">
        <f>I39*0.2</f>
        <v>116033.92600000001</v>
      </c>
      <c r="E39" s="78">
        <f>I39*0.25</f>
        <v>145042.4075</v>
      </c>
      <c r="F39" s="78">
        <f>+I39*0.15</f>
        <v>87025.444499999998</v>
      </c>
      <c r="G39" s="78">
        <f>+MAX(I39-C39-D39-E39-F39-H39,0)</f>
        <v>116033.92600000005</v>
      </c>
      <c r="H39" s="78">
        <f>+IFERROR(VLOOKUP(K40&amp;" - kapitálové transfery",B$53:C$90,2,0),0)</f>
        <v>0</v>
      </c>
      <c r="I39" s="73">
        <f>SUMIF(FP!K:K,K40,FP!D:D)</f>
        <v>580169.63</v>
      </c>
      <c r="L39" s="84">
        <f>COUNTIF(FP!N:N,Doklady!B1&amp;"aK")</f>
        <v>0</v>
      </c>
      <c r="T39" s="86"/>
    </row>
    <row r="40" spans="1:21" x14ac:dyDescent="0.2">
      <c r="A40" s="115" t="s">
        <v>339</v>
      </c>
      <c r="B40" s="116" t="s">
        <v>373</v>
      </c>
      <c r="C40" s="78">
        <f>DSUM(Doklady!A103:J10000,"GGG",Spolu!L40:M42)</f>
        <v>116950.79999999999</v>
      </c>
      <c r="D40" s="78">
        <f>DSUM(Doklady!A103:J10000,"GGG",Spolu!N40:O42)</f>
        <v>116231.37999999993</v>
      </c>
      <c r="E40" s="78">
        <f>DSUM(Doklady!A103:J10000,"GGG",Spolu!P40:Q42)</f>
        <v>145260.99</v>
      </c>
      <c r="F40" s="78">
        <f>DSUM(Doklady!A103:J10000,"GGG",Spolu!R40:S42)</f>
        <v>87025.439999999959</v>
      </c>
      <c r="G40" s="78">
        <f>DSUM(Doklady!A103:J10000,"GGG",Spolu!T40:U42)-H40</f>
        <v>114701.01999999995</v>
      </c>
      <c r="H40" s="78">
        <f>+IFERROR(VLOOKUP(K40&amp;" - kapitálové transfery",B$53:D$90,3,0),0)</f>
        <v>0</v>
      </c>
      <c r="I40" s="73">
        <f>+C40+D40+E40+F40+G40+H40</f>
        <v>580169.62999999977</v>
      </c>
      <c r="J40" s="218" t="str">
        <f>+K45</f>
        <v>.</v>
      </c>
      <c r="K40" s="218" t="str">
        <f>IF(L38&gt;0,INDEX(FP!K:K,Doklady!B2),".")</f>
        <v>streľba</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streľba - bežné transfery</v>
      </c>
      <c r="M41" s="120">
        <v>1</v>
      </c>
      <c r="N41" s="161" t="str">
        <f>+L41</f>
        <v>a - streľba - bežné transfery</v>
      </c>
      <c r="O41" s="120">
        <v>2</v>
      </c>
      <c r="P41" s="161" t="str">
        <f>+L41</f>
        <v>a - streľba - bežné transfery</v>
      </c>
      <c r="Q41" s="120">
        <v>3</v>
      </c>
      <c r="R41" s="161" t="str">
        <f>+L41</f>
        <v>a - streľba - bežné transfery</v>
      </c>
      <c r="S41" s="120">
        <v>4</v>
      </c>
      <c r="T41" s="161" t="str">
        <f>+L41</f>
        <v>a - streľba - bežné transfery</v>
      </c>
      <c r="U41" s="120">
        <v>5</v>
      </c>
    </row>
    <row r="42" spans="1:21" ht="10.5" customHeight="1" x14ac:dyDescent="0.2">
      <c r="A42" s="115" t="s">
        <v>339</v>
      </c>
      <c r="B42" s="116" t="s">
        <v>376</v>
      </c>
      <c r="C42" s="73">
        <f>+C40</f>
        <v>116950.79999999999</v>
      </c>
      <c r="D42" s="216">
        <f>+D40</f>
        <v>116231.37999999993</v>
      </c>
      <c r="E42" s="216">
        <f>+E40</f>
        <v>145260.99</v>
      </c>
      <c r="F42" s="216">
        <f>+MIN(F39:F40)</f>
        <v>87025.439999999959</v>
      </c>
      <c r="G42" s="216">
        <f>+MIN(G39+MAX(F39-F40,0)-MAX(E40-E39,0)-MAX(D40-D39,0)-MAX(C40-C39,0),G40)</f>
        <v>114701.01999999995</v>
      </c>
      <c r="H42" s="216">
        <f>+MIN(H39:H40)</f>
        <v>0</v>
      </c>
      <c r="I42" s="73">
        <f>+C42+D42+E42+MIN(F39:F40)+G42+H42</f>
        <v>580169.62999999977</v>
      </c>
      <c r="J42" s="219">
        <f>+K47</f>
        <v>0</v>
      </c>
      <c r="K42" s="219">
        <f>+I42-H42</f>
        <v>580169.62999999977</v>
      </c>
      <c r="L42" s="161" t="str">
        <f>+SUBSTITUTE(L41,"bežné","kapitálové")</f>
        <v>a - streľba - kapitálové transfery</v>
      </c>
      <c r="M42" s="120">
        <v>1</v>
      </c>
      <c r="N42" s="161" t="str">
        <f>+L42</f>
        <v>a - streľba - kapitálové transfery</v>
      </c>
      <c r="O42" s="120">
        <v>2</v>
      </c>
      <c r="P42" s="161" t="str">
        <f>+L42</f>
        <v>a - streľba - kapitálové transfery</v>
      </c>
      <c r="Q42" s="120">
        <v>3</v>
      </c>
      <c r="R42" s="161" t="str">
        <f>+L42</f>
        <v>a - streľba - kapitálové transfery</v>
      </c>
      <c r="S42" s="120">
        <v>4</v>
      </c>
      <c r="T42" s="161" t="str">
        <f>+L42</f>
        <v>a - streľba - kapitálové transfery</v>
      </c>
      <c r="U42" s="120">
        <v>5</v>
      </c>
    </row>
    <row r="43" spans="1:21" ht="30.6" x14ac:dyDescent="0.2">
      <c r="A43" s="67" t="s">
        <v>336</v>
      </c>
      <c r="B43" s="67" t="str">
        <f>IF(L38&gt;2,"Šport "&amp;INDEX(FP!K:K,Doklady!B2+2),"Šport "&amp;K45)</f>
        <v>Šport .</v>
      </c>
      <c r="C43" s="68" t="s">
        <v>1672</v>
      </c>
      <c r="D43" s="68" t="s">
        <v>1673</v>
      </c>
      <c r="E43" s="68" t="s">
        <v>1674</v>
      </c>
      <c r="F43" s="68" t="s">
        <v>1671</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904"/>
      <c r="B50" s="905"/>
      <c r="C50" s="905"/>
      <c r="D50" s="905"/>
      <c r="E50" s="905"/>
      <c r="F50" s="905"/>
      <c r="G50" s="905"/>
      <c r="H50" s="905"/>
      <c r="I50" s="905"/>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streľba - bežné transfery</v>
      </c>
      <c r="C53" s="73">
        <f>IF(A53&lt;&gt;"",INDEX(FP!D:D,Doklady!B$2+(ROW()-53)),"")</f>
        <v>580169.63</v>
      </c>
      <c r="D53" s="73">
        <f>IF(A53&lt;&gt;"",Doklady!I1-Doklady!J1,"")</f>
        <v>580169.63000000163</v>
      </c>
      <c r="E53" s="73">
        <f>IF(A53&lt;&gt;"",MIN(D53,C53)*Doklady!C1/(1-Doklady!C1),"")</f>
        <v>0</v>
      </c>
      <c r="F53" s="71">
        <f>IF(A53&lt;&gt;"",Doklady!J1,"")</f>
        <v>0</v>
      </c>
      <c r="G53" s="73">
        <f>+IFERROR(HLOOKUP(IF(RIGHT(B53,15)="bežné transfery",LEFT(B53,LEN(B53)-18),0),$J$40:$K$42,3,0),MIN(C53,D53))</f>
        <v>580169.62999999977</v>
      </c>
      <c r="H53" s="71"/>
      <c r="I53" s="73">
        <f>IF(A53&lt;&gt;"",MAX(IF(G53&lt;C53,C53-G53,0)+IF(F53&lt;E53,E53-F53,0),0),0)</f>
        <v>0</v>
      </c>
      <c r="J53" s="84" t="str">
        <f>IF(D53&gt;C53,"Vyúčtované prostriedky nemôžu byť väčšie ako poskytnuté. Opravte v hárku ""Doklady""","")</f>
        <v>Vyúčtované prostriedky nemôžu byť väčšie ako poskytnuté. Opravte v hárku "Doklady"</v>
      </c>
      <c r="K53" s="84" t="str">
        <f>Doklady!F1</f>
        <v>026 02</v>
      </c>
      <c r="L53" s="84" t="str">
        <f>IF(A53&lt;&gt;"",INDEX(FP!H:H,Doklady!B$2+(ROW()-52)),"")</f>
        <v>B</v>
      </c>
      <c r="M53" s="84" t="str">
        <f>K53&amp;L53</f>
        <v>026 02B</v>
      </c>
      <c r="T53" s="86"/>
    </row>
    <row r="54" spans="1:20" x14ac:dyDescent="0.2">
      <c r="A54" s="75" t="str">
        <f>Doklady!D2</f>
        <v>d</v>
      </c>
      <c r="B54" s="119" t="str">
        <f>Doklady!H2</f>
        <v>Baláž peter</v>
      </c>
      <c r="C54" s="73">
        <f>IF(A54&lt;&gt;"",INDEX(FP!D:D,Doklady!B$2+(ROW()-53)),"")</f>
        <v>20000</v>
      </c>
      <c r="D54" s="73">
        <f>IF(A54&lt;&gt;"",Doklady!I2-Doklady!J2,"")</f>
        <v>18071.25</v>
      </c>
      <c r="E54" s="73">
        <f>IF(A54&lt;&gt;"",MIN(D54,C54)*Doklady!C2/(1-Doklady!C2),"")</f>
        <v>0</v>
      </c>
      <c r="F54" s="71">
        <f>IF(A54&lt;&gt;"",Doklady!J2,"")</f>
        <v>0</v>
      </c>
      <c r="G54" s="73">
        <f t="shared" ref="G54:G117" si="0">+IFERROR(HLOOKUP(IF(RIGHT(B54,15)="bežné transfery",LEFT(B54,LEN(B54)-18),0),$J$40:$K$42,3,0),MIN(C54,D54))</f>
        <v>18071.25</v>
      </c>
      <c r="H54" s="71"/>
      <c r="I54" s="73">
        <f t="shared" ref="I54:I117" si="1">IF(A54&lt;&gt;"",MAX(IF(G54&lt;C54,C54-G54,0)+IF(F54&lt;E54,E54-F54,0),0),0)</f>
        <v>1928.75</v>
      </c>
      <c r="J54" s="84" t="str">
        <f t="shared" ref="J54:J117" si="2">IF(D54&gt;C54,"Vyúčtované prostriedky nemôžu byť väčšie ako poskytnuté. Opravte v hárku ""Doklady""","")</f>
        <v/>
      </c>
      <c r="K54" s="84" t="str">
        <f>Doklady!F2</f>
        <v>026 03</v>
      </c>
      <c r="L54" s="84" t="str">
        <f>IF(A54&lt;&gt;"",INDEX(FP!H:H,Doklady!B$2+(ROW()-52)),"")</f>
        <v>B</v>
      </c>
      <c r="M54" s="84" t="str">
        <f t="shared" ref="M54:M117" si="3">K54&amp;L54</f>
        <v>026 03B</v>
      </c>
    </row>
    <row r="55" spans="1:20" x14ac:dyDescent="0.2">
      <c r="A55" s="75" t="str">
        <f>Doklady!D3</f>
        <v>d</v>
      </c>
      <c r="B55" s="119" t="str">
        <f>Doklady!H3</f>
        <v>Barteková Danka</v>
      </c>
      <c r="C55" s="73">
        <f>IF(A55&lt;&gt;"",INDEX(FP!D:D,Doklady!B$2+(ROW()-53)),"")</f>
        <v>80000</v>
      </c>
      <c r="D55" s="73">
        <f>IF(A55&lt;&gt;"",Doklady!I3-Doklady!J3,"")</f>
        <v>46178.840000000004</v>
      </c>
      <c r="E55" s="73">
        <f>IF(A55&lt;&gt;"",MIN(D55,C55)*Doklady!C3/(1-Doklady!C3),"")</f>
        <v>0</v>
      </c>
      <c r="F55" s="71">
        <f>IF(A55&lt;&gt;"",Doklady!J3,"")</f>
        <v>0</v>
      </c>
      <c r="G55" s="73">
        <f t="shared" si="0"/>
        <v>46178.840000000004</v>
      </c>
      <c r="H55" s="71"/>
      <c r="I55" s="73">
        <f t="shared" si="1"/>
        <v>33821.159999999996</v>
      </c>
      <c r="J55" s="84" t="str">
        <f t="shared" si="2"/>
        <v/>
      </c>
      <c r="K55" s="84" t="str">
        <f>Doklady!F3</f>
        <v>026 03</v>
      </c>
      <c r="L55" s="84" t="str">
        <f>IF(A55&lt;&gt;"",INDEX(FP!H:H,Doklady!B$2+(ROW()-52)),"")</f>
        <v>B</v>
      </c>
      <c r="M55" s="84" t="str">
        <f t="shared" si="3"/>
        <v>026 03B</v>
      </c>
    </row>
    <row r="56" spans="1:20" x14ac:dyDescent="0.2">
      <c r="A56" s="75" t="str">
        <f>Doklady!D4</f>
        <v>d</v>
      </c>
      <c r="B56" s="119" t="str">
        <f>Doklady!H4</f>
        <v>dvojica - VzPu mix (dospelí)</v>
      </c>
      <c r="C56" s="73">
        <f>IF(A56&lt;&gt;"",INDEX(FP!D:D,Doklady!B$2+(ROW()-53)),"")</f>
        <v>20000</v>
      </c>
      <c r="D56" s="73">
        <f>IF(A56&lt;&gt;"",Doklady!I4-Doklady!J4,"")</f>
        <v>19998.980000000007</v>
      </c>
      <c r="E56" s="73">
        <f>IF(A56&lt;&gt;"",MIN(D56,C56)*Doklady!C4/(1-Doklady!C4),"")</f>
        <v>0</v>
      </c>
      <c r="F56" s="71">
        <f>IF(A56&lt;&gt;"",Doklady!J4,"")</f>
        <v>0</v>
      </c>
      <c r="G56" s="73">
        <f t="shared" si="0"/>
        <v>19998.980000000007</v>
      </c>
      <c r="H56" s="71"/>
      <c r="I56" s="73">
        <f t="shared" si="1"/>
        <v>1.0199999999931606</v>
      </c>
      <c r="J56" s="84" t="str">
        <f t="shared" si="2"/>
        <v/>
      </c>
      <c r="K56" s="84" t="str">
        <f>Doklady!F4</f>
        <v>026 03</v>
      </c>
      <c r="L56" s="84" t="str">
        <f>IF(A56&lt;&gt;"",INDEX(FP!H:H,Doklady!B$2+(ROW()-52)),"")</f>
        <v>B</v>
      </c>
      <c r="M56" s="84" t="str">
        <f t="shared" si="3"/>
        <v>026 03B</v>
      </c>
    </row>
    <row r="57" spans="1:20" x14ac:dyDescent="0.2">
      <c r="A57" s="75" t="str">
        <f>Doklady!D5</f>
        <v>d</v>
      </c>
      <c r="B57" s="119" t="str">
        <f>Doklady!H5</f>
        <v>dvojica - trap mix (dospelí)</v>
      </c>
      <c r="C57" s="73">
        <f>IF(A57&lt;&gt;"",INDEX(FP!D:D,Doklady!B$2+(ROW()-53)),"")</f>
        <v>50000</v>
      </c>
      <c r="D57" s="73">
        <f>IF(A57&lt;&gt;"",Doklady!I5-Doklady!J5,"")</f>
        <v>49999.829999999994</v>
      </c>
      <c r="E57" s="73">
        <f>IF(A57&lt;&gt;"",MIN(D57,C57)*Doklady!C5/(1-Doklady!C5),"")</f>
        <v>0</v>
      </c>
      <c r="F57" s="71">
        <f>IF(A57&lt;&gt;"",Doklady!J5,"")</f>
        <v>0</v>
      </c>
      <c r="G57" s="73">
        <f t="shared" si="0"/>
        <v>49999.829999999994</v>
      </c>
      <c r="H57" s="71"/>
      <c r="I57" s="73">
        <f t="shared" si="1"/>
        <v>0.17000000000552973</v>
      </c>
      <c r="J57" s="84" t="str">
        <f t="shared" si="2"/>
        <v/>
      </c>
      <c r="K57" s="84" t="str">
        <f>Doklady!F5</f>
        <v>026 03</v>
      </c>
      <c r="L57" s="84" t="str">
        <f>IF(A57&lt;&gt;"",INDEX(FP!H:H,Doklady!B$2+(ROW()-52)),"")</f>
        <v>B</v>
      </c>
      <c r="M57" s="84" t="str">
        <f t="shared" si="3"/>
        <v>026 03B</v>
      </c>
    </row>
    <row r="58" spans="1:20" x14ac:dyDescent="0.2">
      <c r="A58" s="75" t="str">
        <f>Doklady!D6</f>
        <v>d</v>
      </c>
      <c r="B58" s="119" t="str">
        <f>Doklady!H6</f>
        <v>Hocková Miroslava</v>
      </c>
      <c r="C58" s="73">
        <f>IF(A58&lt;&gt;"",INDEX(FP!D:D,Doklady!B$2+(ROW()-53)),"")</f>
        <v>25000</v>
      </c>
      <c r="D58" s="73">
        <f>IF(A58&lt;&gt;"",Doklady!I6-Doklady!J6,"")</f>
        <v>24006.190000000006</v>
      </c>
      <c r="E58" s="73">
        <f>IF(A58&lt;&gt;"",MIN(D58,C58)*Doklady!C6/(1-Doklady!C6),"")</f>
        <v>0</v>
      </c>
      <c r="F58" s="71">
        <f>IF(A58&lt;&gt;"",Doklady!J6,"")</f>
        <v>0</v>
      </c>
      <c r="G58" s="73">
        <f t="shared" si="0"/>
        <v>24006.190000000006</v>
      </c>
      <c r="H58" s="71"/>
      <c r="I58" s="73">
        <f t="shared" si="1"/>
        <v>993.80999999999403</v>
      </c>
      <c r="J58" s="84" t="str">
        <f t="shared" si="2"/>
        <v/>
      </c>
      <c r="K58" s="84" t="str">
        <f>Doklady!F6</f>
        <v>026 03</v>
      </c>
      <c r="L58" s="84" t="str">
        <f>IF(A58&lt;&gt;"",INDEX(FP!H:H,Doklady!B$2+(ROW()-52)),"")</f>
        <v>B</v>
      </c>
      <c r="M58" s="84" t="str">
        <f t="shared" si="3"/>
        <v>026 03B</v>
      </c>
    </row>
    <row r="59" spans="1:20" x14ac:dyDescent="0.2">
      <c r="A59" s="75" t="str">
        <f>Doklady!D7</f>
        <v>d</v>
      </c>
      <c r="B59" s="119" t="str">
        <f>Doklady!H7</f>
        <v>Hocková Vanesa</v>
      </c>
      <c r="C59" s="73">
        <f>IF(A59&lt;&gt;"",INDEX(FP!D:D,Doklady!B$2+(ROW()-53)),"")</f>
        <v>58000</v>
      </c>
      <c r="D59" s="73">
        <f>IF(A59&lt;&gt;"",Doklady!I7-Doklady!J7,"")</f>
        <v>56607.770000000011</v>
      </c>
      <c r="E59" s="73">
        <f>IF(A59&lt;&gt;"",MIN(D59,C59)*Doklady!C7/(1-Doklady!C7),"")</f>
        <v>0</v>
      </c>
      <c r="F59" s="71">
        <f>IF(A59&lt;&gt;"",Doklady!J7,"")</f>
        <v>0</v>
      </c>
      <c r="G59" s="73">
        <f t="shared" si="0"/>
        <v>56607.770000000011</v>
      </c>
      <c r="H59" s="71"/>
      <c r="I59" s="73">
        <f t="shared" si="1"/>
        <v>1392.2299999999886</v>
      </c>
      <c r="J59" s="84" t="str">
        <f t="shared" si="2"/>
        <v/>
      </c>
      <c r="K59" s="84" t="str">
        <f>Doklady!F7</f>
        <v>026 03</v>
      </c>
      <c r="L59" s="84" t="str">
        <f>IF(A59&lt;&gt;"",INDEX(FP!H:H,Doklady!B$2+(ROW()-52)),"")</f>
        <v>B</v>
      </c>
      <c r="M59" s="84" t="str">
        <f t="shared" si="3"/>
        <v>026 03B</v>
      </c>
    </row>
    <row r="60" spans="1:20" x14ac:dyDescent="0.2">
      <c r="A60" s="75" t="str">
        <f>Doklady!D8</f>
        <v>d</v>
      </c>
      <c r="B60" s="119" t="str">
        <f>Doklady!H8</f>
        <v>Hocková Vanesa - broková pažba</v>
      </c>
      <c r="C60" s="73">
        <f>IF(A60&lt;&gt;"",INDEX(FP!D:D,Doklady!B$2+(ROW()-53)),"")</f>
        <v>2000</v>
      </c>
      <c r="D60" s="73">
        <f>IF(A60&lt;&gt;"",Doklady!I8-Doklady!J8,"")</f>
        <v>1999.98</v>
      </c>
      <c r="E60" s="73">
        <f>IF(A60&lt;&gt;"",MIN(D60,C60)*Doklady!C8/(1-Doklady!C8),"")</f>
        <v>0</v>
      </c>
      <c r="F60" s="71">
        <f>IF(A60&lt;&gt;"",Doklady!J8,"")</f>
        <v>0</v>
      </c>
      <c r="G60" s="73">
        <f t="shared" si="0"/>
        <v>1999.98</v>
      </c>
      <c r="H60" s="71"/>
      <c r="I60" s="73">
        <f t="shared" si="1"/>
        <v>1.999999999998181E-2</v>
      </c>
      <c r="J60" s="84" t="str">
        <f t="shared" si="2"/>
        <v/>
      </c>
      <c r="K60" s="84" t="str">
        <f>Doklady!F8</f>
        <v>026 03</v>
      </c>
      <c r="L60" s="84" t="str">
        <f>IF(A60&lt;&gt;"",INDEX(FP!H:H,Doklady!B$2+(ROW()-52)),"")</f>
        <v>B</v>
      </c>
      <c r="M60" s="84" t="str">
        <f t="shared" si="3"/>
        <v>026 03B</v>
      </c>
    </row>
    <row r="61" spans="1:20" x14ac:dyDescent="0.2">
      <c r="A61" s="75" t="str">
        <f>Doklady!D9</f>
        <v>d</v>
      </c>
      <c r="B61" s="119" t="str">
        <f>Doklady!H9</f>
        <v>Holko Ondrej</v>
      </c>
      <c r="C61" s="73">
        <f>IF(A61&lt;&gt;"",INDEX(FP!D:D,Doklady!B$2+(ROW()-53)),"")</f>
        <v>20000</v>
      </c>
      <c r="D61" s="73">
        <f>IF(A61&lt;&gt;"",Doklady!I9-Doklady!J9,"")</f>
        <v>18899.349999999999</v>
      </c>
      <c r="E61" s="73">
        <f>IF(A61&lt;&gt;"",MIN(D61,C61)*Doklady!C9/(1-Doklady!C9),"")</f>
        <v>0</v>
      </c>
      <c r="F61" s="71">
        <f>IF(A61&lt;&gt;"",Doklady!J9,"")</f>
        <v>0</v>
      </c>
      <c r="G61" s="73">
        <f t="shared" si="0"/>
        <v>18899.349999999999</v>
      </c>
      <c r="H61" s="71"/>
      <c r="I61" s="73">
        <f t="shared" si="1"/>
        <v>1100.6500000000015</v>
      </c>
      <c r="J61" s="84" t="str">
        <f t="shared" si="2"/>
        <v/>
      </c>
      <c r="K61" s="84" t="str">
        <f>Doklady!F9</f>
        <v>026 03</v>
      </c>
      <c r="L61" s="84" t="str">
        <f>IF(A61&lt;&gt;"",INDEX(FP!H:H,Doklady!B$2+(ROW()-52)),"")</f>
        <v>B</v>
      </c>
      <c r="M61" s="84" t="str">
        <f t="shared" si="3"/>
        <v>026 03B</v>
      </c>
    </row>
    <row r="62" spans="1:20" x14ac:dyDescent="0.2">
      <c r="A62" s="75" t="str">
        <f>Doklady!D10</f>
        <v>d</v>
      </c>
      <c r="B62" s="119" t="str">
        <f>Doklady!H10</f>
        <v>Jány Patrik</v>
      </c>
      <c r="C62" s="73">
        <f>IF(A62&lt;&gt;"",INDEX(FP!D:D,Doklady!B$2+(ROW()-53)),"")</f>
        <v>56000</v>
      </c>
      <c r="D62" s="73">
        <f>IF(A62&lt;&gt;"",Doklady!I10-Doklady!J10,"")</f>
        <v>53980.439999999988</v>
      </c>
      <c r="E62" s="73">
        <f>IF(A62&lt;&gt;"",MIN(D62,C62)*Doklady!C10/(1-Doklady!C10),"")</f>
        <v>0</v>
      </c>
      <c r="F62" s="71">
        <f>IF(A62&lt;&gt;"",Doklady!J10,"")</f>
        <v>0</v>
      </c>
      <c r="G62" s="73">
        <f t="shared" si="0"/>
        <v>53980.439999999988</v>
      </c>
      <c r="H62" s="71"/>
      <c r="I62" s="73">
        <f t="shared" si="1"/>
        <v>2019.5600000000122</v>
      </c>
      <c r="J62" s="84" t="str">
        <f t="shared" si="2"/>
        <v/>
      </c>
      <c r="K62" s="84" t="str">
        <f>Doklady!F10</f>
        <v>026 03</v>
      </c>
      <c r="L62" s="84" t="str">
        <f>IF(A62&lt;&gt;"",INDEX(FP!H:H,Doklady!B$2+(ROW()-52)),"")</f>
        <v>B</v>
      </c>
      <c r="M62" s="84" t="str">
        <f t="shared" si="3"/>
        <v>026 03B</v>
      </c>
    </row>
    <row r="63" spans="1:20" x14ac:dyDescent="0.2">
      <c r="A63" s="75" t="str">
        <f>Doklady!D11</f>
        <v>d</v>
      </c>
      <c r="B63" s="119" t="str">
        <f>Doklady!H11</f>
        <v>Jány Patrik - vzduchová puška</v>
      </c>
      <c r="C63" s="73">
        <f>IF(A63&lt;&gt;"",INDEX(FP!D:D,Doklady!B$2+(ROW()-53)),"")</f>
        <v>4000</v>
      </c>
      <c r="D63" s="73">
        <f>IF(A63&lt;&gt;"",Doklady!I11-Doklady!J11,"")</f>
        <v>4000</v>
      </c>
      <c r="E63" s="73">
        <f>IF(A63&lt;&gt;"",MIN(D63,C63)*Doklady!C11/(1-Doklady!C11),"")</f>
        <v>0</v>
      </c>
      <c r="F63" s="71">
        <f>IF(A63&lt;&gt;"",Doklady!J11,"")</f>
        <v>0</v>
      </c>
      <c r="G63" s="73">
        <f t="shared" si="0"/>
        <v>4000</v>
      </c>
      <c r="H63" s="71"/>
      <c r="I63" s="73">
        <f t="shared" si="1"/>
        <v>0</v>
      </c>
      <c r="J63" s="84" t="str">
        <f t="shared" si="2"/>
        <v/>
      </c>
      <c r="K63" s="84" t="str">
        <f>Doklady!F11</f>
        <v>026 03</v>
      </c>
      <c r="L63" s="84" t="str">
        <f>IF(A63&lt;&gt;"",INDEX(FP!H:H,Doklady!B$2+(ROW()-52)),"")</f>
        <v>B</v>
      </c>
      <c r="M63" s="84" t="str">
        <f t="shared" si="3"/>
        <v>026 03B</v>
      </c>
    </row>
    <row r="64" spans="1:20" x14ac:dyDescent="0.2">
      <c r="A64" s="75" t="str">
        <f>Doklady!D12</f>
        <v>d</v>
      </c>
      <c r="B64" s="119" t="str">
        <f>Doklady!H12</f>
        <v>Kortišová Emma</v>
      </c>
      <c r="C64" s="73">
        <f>IF(A64&lt;&gt;"",INDEX(FP!D:D,Doklady!B$2+(ROW()-53)),"")</f>
        <v>10000</v>
      </c>
      <c r="D64" s="73">
        <f>IF(A64&lt;&gt;"",Doklady!I12-Doklady!J12,"")</f>
        <v>9915.73</v>
      </c>
      <c r="E64" s="73">
        <f>IF(A64&lt;&gt;"",MIN(D64,C64)*Doklady!C12/(1-Doklady!C12),"")</f>
        <v>0</v>
      </c>
      <c r="F64" s="71">
        <f>IF(A64&lt;&gt;"",Doklady!J12,"")</f>
        <v>0</v>
      </c>
      <c r="G64" s="73">
        <f t="shared" si="0"/>
        <v>9915.73</v>
      </c>
      <c r="H64" s="71"/>
      <c r="I64" s="73">
        <f t="shared" si="1"/>
        <v>84.270000000000437</v>
      </c>
      <c r="J64" s="84" t="s">
        <v>386</v>
      </c>
      <c r="K64" s="84" t="str">
        <f>Doklady!F12</f>
        <v>026 03</v>
      </c>
      <c r="L64" s="84" t="str">
        <f>IF(A64&lt;&gt;"",INDEX(FP!H:H,Doklady!B$2+(ROW()-52)),"")</f>
        <v>B</v>
      </c>
      <c r="M64" s="84" t="str">
        <f t="shared" si="3"/>
        <v>026 03B</v>
      </c>
    </row>
    <row r="65" spans="1:13" x14ac:dyDescent="0.2">
      <c r="A65" s="75" t="str">
        <f>Doklady!D13</f>
        <v>d</v>
      </c>
      <c r="B65" s="119" t="str">
        <f>Doklady!H13</f>
        <v>Kostúr Marek</v>
      </c>
      <c r="C65" s="73">
        <f>IF(A65&lt;&gt;"",INDEX(FP!D:D,Doklady!B$2+(ROW()-53)),"")</f>
        <v>20000</v>
      </c>
      <c r="D65" s="73">
        <f>IF(A65&lt;&gt;"",Doklady!I13-Doklady!J13,"")</f>
        <v>18714.490000000005</v>
      </c>
      <c r="E65" s="73">
        <f>IF(A65&lt;&gt;"",MIN(D65,C65)*Doklady!C13/(1-Doklady!C13),"")</f>
        <v>0</v>
      </c>
      <c r="F65" s="71">
        <f>IF(A65&lt;&gt;"",Doklady!J13,"")</f>
        <v>0</v>
      </c>
      <c r="G65" s="73">
        <f t="shared" si="0"/>
        <v>18714.490000000005</v>
      </c>
      <c r="H65" s="71"/>
      <c r="I65" s="73">
        <f t="shared" si="1"/>
        <v>1285.5099999999948</v>
      </c>
      <c r="J65" s="84" t="str">
        <f t="shared" si="2"/>
        <v/>
      </c>
      <c r="K65" s="84" t="str">
        <f>Doklady!F13</f>
        <v>026 03</v>
      </c>
      <c r="L65" s="84" t="str">
        <f>IF(A65&lt;&gt;"",INDEX(FP!H:H,Doklady!B$2+(ROW()-52)),"")</f>
        <v>B</v>
      </c>
      <c r="M65" s="84" t="str">
        <f t="shared" si="3"/>
        <v>026 03B</v>
      </c>
    </row>
    <row r="66" spans="1:13" x14ac:dyDescent="0.2">
      <c r="A66" s="75" t="str">
        <f>Doklady!D14</f>
        <v>d</v>
      </c>
      <c r="B66" s="119" t="str">
        <f>Doklady!H14</f>
        <v>Kovačócy Marián</v>
      </c>
      <c r="C66" s="73">
        <f>IF(A66&lt;&gt;"",INDEX(FP!D:D,Doklady!B$2+(ROW()-53)),"")</f>
        <v>70000</v>
      </c>
      <c r="D66" s="73">
        <f>IF(A66&lt;&gt;"",Doklady!I14-Doklady!J14,"")</f>
        <v>70000</v>
      </c>
      <c r="E66" s="73">
        <f>IF(A66&lt;&gt;"",MIN(D66,C66)*Doklady!C14/(1-Doklady!C14),"")</f>
        <v>0</v>
      </c>
      <c r="F66" s="71">
        <f>IF(A66&lt;&gt;"",Doklady!J14,"")</f>
        <v>0</v>
      </c>
      <c r="G66" s="73">
        <f t="shared" si="0"/>
        <v>70000</v>
      </c>
      <c r="H66" s="71"/>
      <c r="I66" s="73">
        <f t="shared" si="1"/>
        <v>0</v>
      </c>
      <c r="J66" s="84" t="str">
        <f t="shared" si="2"/>
        <v/>
      </c>
      <c r="K66" s="84" t="str">
        <f>Doklady!F14</f>
        <v>026 03</v>
      </c>
      <c r="L66" s="84" t="str">
        <f>IF(A66&lt;&gt;"",INDEX(FP!H:H,Doklady!B$2+(ROW()-52)),"")</f>
        <v>B</v>
      </c>
      <c r="M66" s="84" t="str">
        <f t="shared" si="3"/>
        <v>026 03B</v>
      </c>
    </row>
    <row r="67" spans="1:13" x14ac:dyDescent="0.2">
      <c r="A67" s="75" t="str">
        <f>Doklady!D15</f>
        <v>d</v>
      </c>
      <c r="B67" s="119" t="str">
        <f>Doklady!H15</f>
        <v>Mohyla Marco</v>
      </c>
      <c r="C67" s="73">
        <f>IF(A67&lt;&gt;"",INDEX(FP!D:D,Doklady!B$2+(ROW()-53)),"")</f>
        <v>10000</v>
      </c>
      <c r="D67" s="73">
        <f>IF(A67&lt;&gt;"",Doklady!I15-Doklady!J15,"")</f>
        <v>10000</v>
      </c>
      <c r="E67" s="73">
        <f>IF(A67&lt;&gt;"",MIN(D67,C67)*Doklady!C15/(1-Doklady!C15),"")</f>
        <v>0</v>
      </c>
      <c r="F67" s="71">
        <f>IF(A67&lt;&gt;"",Doklady!J15,"")</f>
        <v>0</v>
      </c>
      <c r="G67" s="73">
        <f t="shared" si="0"/>
        <v>10000</v>
      </c>
      <c r="H67" s="71"/>
      <c r="I67" s="73">
        <f t="shared" si="1"/>
        <v>0</v>
      </c>
      <c r="J67" s="84" t="str">
        <f t="shared" si="2"/>
        <v/>
      </c>
      <c r="K67" s="84" t="str">
        <f>Doklady!F15</f>
        <v>026 03</v>
      </c>
      <c r="L67" s="84" t="str">
        <f>IF(A67&lt;&gt;"",INDEX(FP!H:H,Doklady!B$2+(ROW()-52)),"")</f>
        <v>B</v>
      </c>
      <c r="M67" s="84" t="str">
        <f t="shared" si="3"/>
        <v>026 03B</v>
      </c>
    </row>
    <row r="68" spans="1:13" x14ac:dyDescent="0.2">
      <c r="A68" s="75" t="str">
        <f>Doklady!D16</f>
        <v>d</v>
      </c>
      <c r="B68" s="119" t="str">
        <f>Doklady!H16</f>
        <v>Novotná Kamila</v>
      </c>
      <c r="C68" s="73">
        <f>IF(A68&lt;&gt;"",INDEX(FP!D:D,Doklady!B$2+(ROW()-53)),"")</f>
        <v>20000</v>
      </c>
      <c r="D68" s="73">
        <f>IF(A68&lt;&gt;"",Doklady!I16-Doklady!J16,"")</f>
        <v>20000</v>
      </c>
      <c r="E68" s="73">
        <f>IF(A68&lt;&gt;"",MIN(D68,C68)*Doklady!C16/(1-Doklady!C16),"")</f>
        <v>0</v>
      </c>
      <c r="F68" s="71">
        <f>IF(A68&lt;&gt;"",Doklady!J16,"")</f>
        <v>0</v>
      </c>
      <c r="G68" s="73">
        <f t="shared" si="0"/>
        <v>20000</v>
      </c>
      <c r="H68" s="71"/>
      <c r="I68" s="73">
        <f t="shared" si="1"/>
        <v>0</v>
      </c>
      <c r="J68" s="84" t="str">
        <f t="shared" si="2"/>
        <v/>
      </c>
      <c r="K68" s="84" t="str">
        <f>Doklady!F16</f>
        <v>026 03</v>
      </c>
      <c r="L68" s="84" t="str">
        <f>IF(A68&lt;&gt;"",INDEX(FP!H:H,Doklady!B$2+(ROW()-52)),"")</f>
        <v>B</v>
      </c>
      <c r="M68" s="84" t="str">
        <f t="shared" si="3"/>
        <v>026 03B</v>
      </c>
    </row>
    <row r="69" spans="1:13" x14ac:dyDescent="0.2">
      <c r="A69" s="75" t="str">
        <f>Doklady!D17</f>
        <v>d</v>
      </c>
      <c r="B69" s="119" t="str">
        <f>Doklady!H17</f>
        <v>Špotáková Jana</v>
      </c>
      <c r="C69" s="73">
        <f>IF(A69&lt;&gt;"",INDEX(FP!D:D,Doklady!B$2+(ROW()-53)),"")</f>
        <v>20000</v>
      </c>
      <c r="D69" s="73">
        <f>IF(A69&lt;&gt;"",Doklady!I17-Doklady!J17,"")</f>
        <v>20000</v>
      </c>
      <c r="E69" s="73">
        <f>IF(A69&lt;&gt;"",MIN(D69,C69)*Doklady!C17/(1-Doklady!C17),"")</f>
        <v>0</v>
      </c>
      <c r="F69" s="71">
        <f>IF(A69&lt;&gt;"",Doklady!J17,"")</f>
        <v>0</v>
      </c>
      <c r="G69" s="73">
        <f t="shared" si="0"/>
        <v>20000</v>
      </c>
      <c r="H69" s="71"/>
      <c r="I69" s="73">
        <f t="shared" si="1"/>
        <v>0</v>
      </c>
      <c r="J69" s="84" t="str">
        <f t="shared" si="2"/>
        <v/>
      </c>
      <c r="K69" s="84" t="str">
        <f>Doklady!F17</f>
        <v>026 03</v>
      </c>
      <c r="L69" s="84" t="str">
        <f>IF(A69&lt;&gt;"",INDEX(FP!H:H,Doklady!B$2+(ROW()-52)),"")</f>
        <v>B</v>
      </c>
      <c r="M69" s="84" t="str">
        <f t="shared" si="3"/>
        <v>026 03B</v>
      </c>
    </row>
    <row r="70" spans="1:13" x14ac:dyDescent="0.2">
      <c r="A70" s="75" t="str">
        <f>Doklady!D18</f>
        <v>d</v>
      </c>
      <c r="B70" s="119" t="str">
        <f>Doklady!H18</f>
        <v>Štefečeková Rehák Zuzana</v>
      </c>
      <c r="C70" s="73">
        <f>IF(A70&lt;&gt;"",INDEX(FP!D:D,Doklady!B$2+(ROW()-53)),"")</f>
        <v>20000</v>
      </c>
      <c r="D70" s="73">
        <f>IF(A70&lt;&gt;"",Doklady!I18-Doklady!J18,"")</f>
        <v>20000</v>
      </c>
      <c r="E70" s="73">
        <f>IF(A70&lt;&gt;"",MIN(D70,C70)*Doklady!C18/(1-Doklady!C18),"")</f>
        <v>0</v>
      </c>
      <c r="F70" s="71">
        <f>IF(A70&lt;&gt;"",Doklady!J18,"")</f>
        <v>0</v>
      </c>
      <c r="G70" s="73">
        <f t="shared" si="0"/>
        <v>20000</v>
      </c>
      <c r="H70" s="71"/>
      <c r="I70" s="73">
        <f t="shared" si="1"/>
        <v>0</v>
      </c>
      <c r="J70" s="84" t="str">
        <f t="shared" si="2"/>
        <v/>
      </c>
      <c r="K70" s="84" t="str">
        <f>Doklady!F18</f>
        <v>026 03</v>
      </c>
      <c r="L70" s="84" t="str">
        <f>IF(A70&lt;&gt;"",INDEX(FP!H:H,Doklady!B$2+(ROW()-52)),"")</f>
        <v>B</v>
      </c>
      <c r="M70" s="84" t="str">
        <f t="shared" si="3"/>
        <v>026 03B</v>
      </c>
    </row>
    <row r="71" spans="1:13" x14ac:dyDescent="0.2">
      <c r="A71" s="75" t="str">
        <f>Doklady!D19</f>
        <v>d</v>
      </c>
      <c r="B71" s="119" t="str">
        <f>Doklady!H19</f>
        <v>Štibravá Monika</v>
      </c>
      <c r="C71" s="73">
        <f>IF(A71&lt;&gt;"",INDEX(FP!D:D,Doklady!B$2+(ROW()-53)),"")</f>
        <v>20000</v>
      </c>
      <c r="D71" s="73">
        <f>IF(A71&lt;&gt;"",Doklady!I19-Doklady!J19,"")</f>
        <v>19908.220000000012</v>
      </c>
      <c r="E71" s="73">
        <f>IF(A71&lt;&gt;"",MIN(D71,C71)*Doklady!C19/(1-Doklady!C19),"")</f>
        <v>0</v>
      </c>
      <c r="F71" s="71">
        <f>IF(A71&lt;&gt;"",Doklady!J19,"")</f>
        <v>0</v>
      </c>
      <c r="G71" s="73">
        <f t="shared" si="0"/>
        <v>19908.220000000012</v>
      </c>
      <c r="H71" s="71"/>
      <c r="I71" s="73">
        <f t="shared" si="1"/>
        <v>91.779999999987922</v>
      </c>
      <c r="J71" s="84" t="str">
        <f t="shared" si="2"/>
        <v/>
      </c>
      <c r="K71" s="84" t="str">
        <f>Doklady!F19</f>
        <v>026 03</v>
      </c>
      <c r="L71" s="84" t="str">
        <f>IF(A71&lt;&gt;"",INDEX(FP!H:H,Doklady!B$2+(ROW()-52)),"")</f>
        <v>B</v>
      </c>
      <c r="M71" s="84" t="str">
        <f t="shared" si="3"/>
        <v>026 03B</v>
      </c>
    </row>
    <row r="72" spans="1:13" x14ac:dyDescent="0.2">
      <c r="A72" s="75" t="str">
        <f>Doklady!D20</f>
        <v>d</v>
      </c>
      <c r="B72" s="119" t="str">
        <f>Doklady!H20</f>
        <v>Tužinský Juraj</v>
      </c>
      <c r="C72" s="73">
        <f>IF(A72&lt;&gt;"",INDEX(FP!D:D,Doklady!B$2+(ROW()-53)),"")</f>
        <v>50000</v>
      </c>
      <c r="D72" s="73">
        <f>IF(A72&lt;&gt;"",Doklady!I20-Doklady!J20,"")</f>
        <v>49695.930000000008</v>
      </c>
      <c r="E72" s="73">
        <f>IF(A72&lt;&gt;"",MIN(D72,C72)*Doklady!C20/(1-Doklady!C20),"")</f>
        <v>0</v>
      </c>
      <c r="F72" s="71">
        <f>IF(A72&lt;&gt;"",Doklady!J20,"")</f>
        <v>0</v>
      </c>
      <c r="G72" s="73">
        <f t="shared" si="0"/>
        <v>49695.930000000008</v>
      </c>
      <c r="H72" s="71"/>
      <c r="I72" s="73">
        <f t="shared" si="1"/>
        <v>304.06999999999243</v>
      </c>
      <c r="J72" s="84" t="str">
        <f t="shared" si="2"/>
        <v/>
      </c>
      <c r="K72" s="84" t="str">
        <f>Doklady!F20</f>
        <v>026 03</v>
      </c>
      <c r="L72" s="84" t="str">
        <f>IF(A72&lt;&gt;"",INDEX(FP!H:H,Doklady!B$2+(ROW()-52)),"")</f>
        <v>B</v>
      </c>
      <c r="M72" s="84" t="str">
        <f t="shared" si="3"/>
        <v>026 03B</v>
      </c>
    </row>
    <row r="73" spans="1:13" x14ac:dyDescent="0.2">
      <c r="A73" s="75" t="str">
        <f>Doklady!D21</f>
        <v>m</v>
      </c>
      <c r="B73" s="119" t="str">
        <f>Doklady!H21</f>
        <v>29th International Competation of Olympic Hopes Šamorín</v>
      </c>
      <c r="C73" s="73">
        <f>IF(A73&lt;&gt;"",INDEX(FP!D:D,Doklady!B$2+(ROW()-53)),"")</f>
        <v>4500</v>
      </c>
      <c r="D73" s="73">
        <f>IF(A73&lt;&gt;"",Doklady!I21-Doklady!J21,"")</f>
        <v>4500.0000000000009</v>
      </c>
      <c r="E73" s="73">
        <f>IF(A73&lt;&gt;"",MIN(D73,C73)*Doklady!C21/(1-Doklady!C21),"")</f>
        <v>0</v>
      </c>
      <c r="F73" s="71">
        <f>IF(A73&lt;&gt;"",Doklady!J21,"")</f>
        <v>0</v>
      </c>
      <c r="G73" s="73">
        <f t="shared" si="0"/>
        <v>4500</v>
      </c>
      <c r="H73" s="71"/>
      <c r="I73" s="73">
        <f t="shared" si="1"/>
        <v>0</v>
      </c>
      <c r="J73" s="84" t="str">
        <f t="shared" si="2"/>
        <v/>
      </c>
      <c r="K73" s="84" t="str">
        <f>Doklady!F21</f>
        <v>026 03</v>
      </c>
      <c r="L73" s="84" t="str">
        <f>IF(A73&lt;&gt;"",INDEX(FP!H:H,Doklady!B$2+(ROW()-52)),"")</f>
        <v>B</v>
      </c>
      <c r="M73" s="84" t="str">
        <f t="shared" si="3"/>
        <v>026 03B</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1159669.6299999999</v>
      </c>
      <c r="D130" s="228">
        <f t="shared" ref="D130:I130" si="9">SUM(D53:D129)</f>
        <v>1116646.6300000015</v>
      </c>
      <c r="E130" s="228">
        <f t="shared" si="9"/>
        <v>0</v>
      </c>
      <c r="F130" s="228">
        <f t="shared" si="9"/>
        <v>0</v>
      </c>
      <c r="G130" s="228">
        <f t="shared" si="9"/>
        <v>1116646.6299999997</v>
      </c>
      <c r="H130" s="228">
        <f t="shared" si="9"/>
        <v>0</v>
      </c>
      <c r="I130" s="228">
        <f t="shared" si="9"/>
        <v>43022.999999999956</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3.2" x14ac:dyDescent="0.25">
      <c r="A140" s="9"/>
      <c r="B140" s="279"/>
      <c r="C140" s="229"/>
      <c r="D140" s="921"/>
      <c r="E140" s="921"/>
      <c r="F140" s="921"/>
      <c r="G140" s="921"/>
      <c r="H140" s="921"/>
      <c r="I140" s="921"/>
      <c r="J140" s="85"/>
    </row>
    <row r="141" spans="1:26" ht="68.25" customHeight="1" x14ac:dyDescent="0.25">
      <c r="A141" s="9"/>
      <c r="B141" s="281" t="s">
        <v>393</v>
      </c>
      <c r="C141" s="214"/>
      <c r="D141" s="901" t="s">
        <v>394</v>
      </c>
      <c r="E141" s="901"/>
      <c r="F141" s="901"/>
      <c r="G141" s="901"/>
      <c r="H141" s="901"/>
      <c r="I141" s="901"/>
      <c r="J141" s="85"/>
    </row>
    <row r="142" spans="1:26" ht="13.2" x14ac:dyDescent="0.25">
      <c r="A142" s="9"/>
      <c r="B142" s="280"/>
      <c r="C142" s="214"/>
      <c r="D142" s="263"/>
      <c r="E142" s="263"/>
      <c r="F142" s="263"/>
      <c r="G142" s="263"/>
      <c r="H142" s="263"/>
      <c r="I142" s="263"/>
      <c r="J142" s="85"/>
    </row>
    <row r="143" spans="1:26" ht="13.2" x14ac:dyDescent="0.25">
      <c r="A143" s="9"/>
      <c r="B143" s="280"/>
      <c r="C143" s="214"/>
      <c r="D143" s="263"/>
      <c r="E143" s="263"/>
      <c r="F143" s="263"/>
      <c r="G143" s="263"/>
      <c r="H143" s="263"/>
      <c r="I143" s="263"/>
      <c r="J143" s="85"/>
    </row>
    <row r="144" spans="1:26" ht="13.2" x14ac:dyDescent="0.25">
      <c r="A144" s="9"/>
      <c r="B144" s="281"/>
      <c r="C144" s="214"/>
      <c r="D144" s="263"/>
      <c r="E144" s="263"/>
      <c r="F144" s="263"/>
      <c r="G144" s="263"/>
      <c r="H144" s="263"/>
      <c r="I144" s="263"/>
      <c r="J144" s="85"/>
    </row>
    <row r="145" spans="2:2" ht="13.2" x14ac:dyDescent="0.25">
      <c r="B145" s="266"/>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121" priority="43" stopIfTrue="1" operator="lessThanOrEqual">
      <formula>0</formula>
    </cfRule>
    <cfRule type="cellIs" dxfId="120" priority="44" stopIfTrue="1" operator="greaterThan">
      <formula>0</formula>
    </cfRule>
  </conditionalFormatting>
  <conditionalFormatting sqref="D53:D129">
    <cfRule type="expression" dxfId="119" priority="31" stopIfTrue="1">
      <formula>$C53=$D53</formula>
    </cfRule>
    <cfRule type="expression" dxfId="118" priority="33" stopIfTrue="1">
      <formula>$C53&lt;&gt;$D53</formula>
    </cfRule>
  </conditionalFormatting>
  <conditionalFormatting sqref="E9:F9">
    <cfRule type="expression" dxfId="117" priority="38" stopIfTrue="1">
      <formula>SUM($E$10:$F$14)&gt;0</formula>
    </cfRule>
  </conditionalFormatting>
  <conditionalFormatting sqref="G53:G129">
    <cfRule type="expression" dxfId="116" priority="13" stopIfTrue="1">
      <formula>$C53=$G53</formula>
    </cfRule>
    <cfRule type="expression" dxfId="115" priority="14" stopIfTrue="1">
      <formula>$C53&lt;&gt;$G53</formula>
    </cfRule>
  </conditionalFormatting>
  <conditionalFormatting sqref="I42">
    <cfRule type="cellIs" dxfId="114" priority="1" stopIfTrue="1" operator="greaterThan">
      <formula>0</formula>
    </cfRule>
  </conditionalFormatting>
  <conditionalFormatting sqref="I47">
    <cfRule type="cellIs" dxfId="113" priority="15" stopIfTrue="1" operator="greaterThan">
      <formula>0</formula>
    </cfRule>
  </conditionalFormatting>
  <conditionalFormatting sqref="I53:I129">
    <cfRule type="cellIs" dxfId="112" priority="40" stopIfTrue="1" operator="equal">
      <formula>0</formula>
    </cfRule>
    <cfRule type="cellIs" dxfId="111"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3"/>
  <dimension ref="A1:Y5000"/>
  <sheetViews>
    <sheetView topLeftCell="A100" workbookViewId="0">
      <selection activeCell="A4295" sqref="A4295"/>
    </sheetView>
  </sheetViews>
  <sheetFormatPr defaultColWidth="11.44140625" defaultRowHeight="10.199999999999999" x14ac:dyDescent="0.2"/>
  <cols>
    <col min="1" max="1" width="34.109375" style="6" customWidth="1"/>
    <col min="2" max="2" width="10.77734375" style="6" bestFit="1" customWidth="1"/>
    <col min="3" max="3" width="12" style="6" bestFit="1" customWidth="1"/>
    <col min="4" max="4" width="10.109375" style="6" bestFit="1" customWidth="1"/>
    <col min="5" max="5" width="10.109375" style="6" customWidth="1"/>
    <col min="6" max="6" width="31.44140625" style="6" customWidth="1"/>
    <col min="7" max="7" width="9.44140625" style="6" bestFit="1" customWidth="1"/>
    <col min="8" max="8" width="23.77734375" style="6" customWidth="1"/>
    <col min="9" max="9" width="11.44140625" style="7" customWidth="1"/>
    <col min="10" max="10" width="4.44140625" style="76" customWidth="1"/>
    <col min="11" max="11" width="5.44140625" style="91" customWidth="1"/>
    <col min="12" max="25" width="5.44140625" style="90" customWidth="1"/>
    <col min="26" max="16384" width="11.44140625" style="8"/>
  </cols>
  <sheetData>
    <row r="1" spans="1:25" s="6" customFormat="1" ht="10.8" hidden="1" thickBot="1" x14ac:dyDescent="0.25">
      <c r="A1" s="231" t="str">
        <f>IF(ROW()&lt;=B$3,INDEX(FP!F:F,B$2+ROW()-1)&amp;" - "&amp;INDEX(FP!C:C,B$2+ROW()-1),"")</f>
        <v>a - streľba - bežné transfery</v>
      </c>
      <c r="B1" s="232" t="str">
        <f>INDEX(Adr!A:A,B102+1)</f>
        <v>00603341</v>
      </c>
      <c r="C1" s="233">
        <f>IF(ROW()&lt;=B$3,INDEX(FP!E:E,B$2+ROW()-1),"")</f>
        <v>0</v>
      </c>
      <c r="D1" s="234" t="str">
        <f>IF(ROW()&lt;=B$3,INDEX(FP!F:F,B$2+ROW()-1),"")</f>
        <v>a</v>
      </c>
      <c r="E1" s="234"/>
      <c r="F1" s="234" t="str">
        <f>IF(ROW()&lt;=B$3,INDEX(FP!G:G,B$2+ROW()-1),"")</f>
        <v>026 02</v>
      </c>
      <c r="G1" s="234"/>
      <c r="H1" s="235" t="str">
        <f>IF(ROW()&lt;=B$3,INDEX(FP!C:C,B$2+ROW()-1),"")</f>
        <v>streľba - bežné transfery</v>
      </c>
      <c r="I1" s="236">
        <f t="shared" ref="I1:I6" si="0">IF(ROW()&lt;=B$3,SUMIF(A$107:A$10042,A1,I$107:I$10042),"")</f>
        <v>580169.63000000163</v>
      </c>
      <c r="J1" s="236">
        <f t="shared" ref="J1:J32" si="1">IF(ROW()&lt;=B$3,SUMIFS(I$103:I$50042,A$103:A$50042,K1,J$103:J$50042,L1),"")</f>
        <v>0</v>
      </c>
      <c r="K1" s="110" t="str">
        <f>$A1</f>
        <v>a - streľba - bežné transfery</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d - Baláž peter</v>
      </c>
      <c r="B2" s="237">
        <f>MATCH(B1,FP!A:A,0)</f>
        <v>293</v>
      </c>
      <c r="C2" s="233">
        <f>IF(ROW()&lt;=B$3,INDEX(FP!E:E,B$2+ROW()-1),"")</f>
        <v>0</v>
      </c>
      <c r="D2" s="234" t="str">
        <f>IF(ROW()&lt;=B$3,INDEX(FP!F:F,B$2+ROW()-1),"")</f>
        <v>d</v>
      </c>
      <c r="E2" s="234"/>
      <c r="F2" s="234" t="str">
        <f>IF(ROW()&lt;=B$3,INDEX(FP!G:G,B$2+ROW()-1),"")</f>
        <v>026 03</v>
      </c>
      <c r="G2" s="234"/>
      <c r="H2" s="235" t="str">
        <f>IF(ROW()&lt;=B$3,INDEX(FP!C:C,B$2+ROW()-1),"")</f>
        <v>Baláž peter</v>
      </c>
      <c r="I2" s="236">
        <f t="shared" si="0"/>
        <v>18071.25</v>
      </c>
      <c r="J2" s="236">
        <f t="shared" si="1"/>
        <v>0</v>
      </c>
      <c r="K2" s="110" t="str">
        <f>$A2</f>
        <v>d - Baláž peter</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d - Barteková Danka</v>
      </c>
      <c r="B3" s="238">
        <f>COUNTIF(FP!A:A,Doklady!B1)</f>
        <v>21</v>
      </c>
      <c r="C3" s="233">
        <f>IF(ROW()&lt;=B$3,INDEX(FP!E:E,B$2+ROW()-1),"")</f>
        <v>0</v>
      </c>
      <c r="D3" s="234" t="str">
        <f>IF(ROW()&lt;=B$3,INDEX(FP!F:F,B$2+ROW()-1),"")</f>
        <v>d</v>
      </c>
      <c r="E3" s="234"/>
      <c r="F3" s="234" t="str">
        <f>IF(ROW()&lt;=B$3,INDEX(FP!G:G,B$2+ROW()-1),"")</f>
        <v>026 03</v>
      </c>
      <c r="G3" s="234"/>
      <c r="H3" s="235" t="str">
        <f>IF(ROW()&lt;=B$3,INDEX(FP!C:C,B$2+ROW()-1),"")</f>
        <v>Barteková Danka</v>
      </c>
      <c r="I3" s="236">
        <f t="shared" si="0"/>
        <v>46178.840000000004</v>
      </c>
      <c r="J3" s="236">
        <f t="shared" si="1"/>
        <v>0</v>
      </c>
      <c r="K3" s="110" t="str">
        <f t="shared" ref="K3:K66" si="2">$A3</f>
        <v>d - Barteková Danka</v>
      </c>
      <c r="L3" s="101">
        <v>99</v>
      </c>
      <c r="M3" s="99" t="str">
        <f>$A2</f>
        <v>d - Baláž peter</v>
      </c>
      <c r="N3" s="100">
        <v>99</v>
      </c>
      <c r="O3" s="88"/>
      <c r="P3" s="88"/>
      <c r="Q3" s="88"/>
      <c r="R3" s="88"/>
      <c r="S3" s="88"/>
      <c r="T3" s="88"/>
      <c r="U3" s="88"/>
      <c r="V3" s="88"/>
      <c r="W3" s="88"/>
      <c r="X3" s="88"/>
      <c r="Y3" s="88"/>
    </row>
    <row r="4" spans="1:25" s="6" customFormat="1" ht="10.8" hidden="1" thickBot="1" x14ac:dyDescent="0.25">
      <c r="A4" s="235" t="str">
        <f>IF(ROW()&lt;=B$3,INDEX(FP!F:F,B$2+ROW()-1)&amp;" - "&amp;INDEX(FP!C:C,B$2+ROW()-1),"")</f>
        <v>d - dvojica - VzPu mix (dospelí)</v>
      </c>
      <c r="B4" s="239"/>
      <c r="C4" s="240">
        <f>IF(ROW()&lt;=B$3,INDEX(FP!E:E,B$2+ROW()-1),"")</f>
        <v>0</v>
      </c>
      <c r="D4" s="234" t="str">
        <f>IF(ROW()&lt;=B$3,INDEX(FP!F:F,B$2+ROW()-1),"")</f>
        <v>d</v>
      </c>
      <c r="E4" s="234"/>
      <c r="F4" s="234" t="str">
        <f>IF(ROW()&lt;=B$3,INDEX(FP!G:G,B$2+ROW()-1),"")</f>
        <v>026 03</v>
      </c>
      <c r="G4" s="234"/>
      <c r="H4" s="235" t="str">
        <f>IF(ROW()&lt;=B$3,INDEX(FP!C:C,B$2+ROW()-1),"")</f>
        <v>dvojica - VzPu mix (dospelí)</v>
      </c>
      <c r="I4" s="236">
        <f t="shared" si="0"/>
        <v>19998.980000000007</v>
      </c>
      <c r="J4" s="236">
        <f t="shared" si="1"/>
        <v>0</v>
      </c>
      <c r="K4" s="110" t="str">
        <f t="shared" si="2"/>
        <v>d - dvojica - VzPu mix (dospelí)</v>
      </c>
      <c r="L4" s="101">
        <v>99</v>
      </c>
      <c r="M4" s="102" t="s">
        <v>335</v>
      </c>
      <c r="N4" s="103" t="s">
        <v>374</v>
      </c>
    </row>
    <row r="5" spans="1:25" s="6" customFormat="1" ht="10.8" hidden="1" thickBot="1" x14ac:dyDescent="0.25">
      <c r="A5" s="235" t="str">
        <f>IF(ROW()&lt;=B$3,INDEX(FP!F:F,B$2+ROW()-1)&amp;" - "&amp;INDEX(FP!C:C,B$2+ROW()-1),"")</f>
        <v>d - dvojica - trap mix (dospelí)</v>
      </c>
      <c r="B5" s="235"/>
      <c r="C5" s="240">
        <f>IF(ROW()&lt;=B$3,INDEX(FP!E:E,B$2+ROW()-1),"")</f>
        <v>0</v>
      </c>
      <c r="D5" s="234" t="str">
        <f>IF(ROW()&lt;=B$3,INDEX(FP!F:F,B$2+ROW()-1),"")</f>
        <v>d</v>
      </c>
      <c r="E5" s="234"/>
      <c r="F5" s="234" t="str">
        <f>IF(ROW()&lt;=B$3,INDEX(FP!G:G,B$2+ROW()-1),"")</f>
        <v>026 03</v>
      </c>
      <c r="G5" s="234"/>
      <c r="H5" s="235" t="str">
        <f>IF(ROW()&lt;=B$3,INDEX(FP!C:C,B$2+ROW()-1),"")</f>
        <v>dvojica - trap mix (dospelí)</v>
      </c>
      <c r="I5" s="236">
        <f t="shared" si="0"/>
        <v>49999.829999999994</v>
      </c>
      <c r="J5" s="236">
        <f t="shared" si="1"/>
        <v>0</v>
      </c>
      <c r="K5" s="110" t="str">
        <f t="shared" si="2"/>
        <v>d - dvojica - trap mix (dospelí)</v>
      </c>
      <c r="L5" s="101">
        <v>99</v>
      </c>
      <c r="M5" s="104" t="str">
        <f>$A4</f>
        <v>d - dvojica - VzPu mix (dospelí)</v>
      </c>
      <c r="N5" s="105">
        <v>99</v>
      </c>
      <c r="O5" s="88"/>
      <c r="P5" s="88"/>
      <c r="Q5" s="88"/>
      <c r="R5" s="88"/>
      <c r="S5" s="88"/>
      <c r="T5" s="88"/>
      <c r="U5" s="88"/>
      <c r="V5" s="88"/>
      <c r="W5" s="88"/>
      <c r="X5" s="88"/>
      <c r="Y5" s="88"/>
    </row>
    <row r="6" spans="1:25" s="6" customFormat="1" ht="10.8" hidden="1" thickBot="1" x14ac:dyDescent="0.25">
      <c r="A6" s="235" t="str">
        <f>IF(ROW()&lt;=B$3,INDEX(FP!F:F,B$2+ROW()-1)&amp;" - "&amp;INDEX(FP!C:C,B$2+ROW()-1),"")</f>
        <v>d - Hocková Miroslava</v>
      </c>
      <c r="B6" s="235"/>
      <c r="C6" s="240">
        <f>IF(ROW()&lt;=B$3,INDEX(FP!E:E,B$2+ROW()-1),"")</f>
        <v>0</v>
      </c>
      <c r="D6" s="234" t="str">
        <f>IF(ROW()&lt;=B$3,INDEX(FP!F:F,B$2+ROW()-1),"")</f>
        <v>d</v>
      </c>
      <c r="E6" s="234"/>
      <c r="F6" s="234" t="str">
        <f>IF(ROW()&lt;=B$3,INDEX(FP!G:G,B$2+ROW()-1),"")</f>
        <v>026 03</v>
      </c>
      <c r="G6" s="234"/>
      <c r="H6" s="235" t="str">
        <f>IF(ROW()&lt;=B$3,INDEX(FP!C:C,B$2+ROW()-1),"")</f>
        <v>Hocková Miroslava</v>
      </c>
      <c r="I6" s="236">
        <f t="shared" si="0"/>
        <v>24006.190000000006</v>
      </c>
      <c r="J6" s="236">
        <f t="shared" si="1"/>
        <v>0</v>
      </c>
      <c r="K6" s="110" t="str">
        <f t="shared" si="2"/>
        <v>d - Hocková Miroslava</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d - Hocková Vanesa</v>
      </c>
      <c r="B7" s="235"/>
      <c r="C7" s="240">
        <f>IF(ROW()&lt;=B$3,INDEX(FP!E:E,B$2+ROW()-1),"")</f>
        <v>0</v>
      </c>
      <c r="D7" s="234" t="str">
        <f>IF(ROW()&lt;=B$3,INDEX(FP!F:F,B$2+ROW()-1),"")</f>
        <v>d</v>
      </c>
      <c r="E7" s="234"/>
      <c r="F7" s="234" t="str">
        <f>IF(ROW()&lt;=B$3,INDEX(FP!G:G,B$2+ROW()-1),"")</f>
        <v>026 03</v>
      </c>
      <c r="G7" s="234"/>
      <c r="H7" s="235" t="str">
        <f>IF(ROW()&lt;=B$3,INDEX(FP!C:C,B$2+ROW()-1),"")</f>
        <v>Hocková Vanesa</v>
      </c>
      <c r="I7" s="236">
        <f t="shared" ref="I7:I70" si="3">IF(ROW()&lt;=B$3,SUMIF(A$107:A$10042,A7,I$107:I$10042),"")</f>
        <v>56607.770000000011</v>
      </c>
      <c r="J7" s="236">
        <f t="shared" si="1"/>
        <v>0</v>
      </c>
      <c r="K7" s="110" t="str">
        <f t="shared" si="2"/>
        <v>d - Hocková Vanesa</v>
      </c>
      <c r="L7" s="101">
        <v>99</v>
      </c>
      <c r="M7" s="99" t="str">
        <f>$A6</f>
        <v>d - Hocková Miroslava</v>
      </c>
      <c r="N7" s="100">
        <v>99</v>
      </c>
      <c r="S7" s="88"/>
      <c r="T7" s="88"/>
      <c r="U7" s="88"/>
      <c r="V7" s="88"/>
      <c r="W7" s="88"/>
      <c r="X7" s="88"/>
      <c r="Y7" s="88"/>
    </row>
    <row r="8" spans="1:25" s="6" customFormat="1" ht="10.8" hidden="1" thickBot="1" x14ac:dyDescent="0.25">
      <c r="A8" s="235" t="str">
        <f>IF(ROW()&lt;=B$3,INDEX(FP!F:F,B$2+ROW()-1)&amp;" - "&amp;INDEX(FP!C:C,B$2+ROW()-1),"")</f>
        <v>d - Hocková Vanesa - broková pažba</v>
      </c>
      <c r="B8" s="235"/>
      <c r="C8" s="240">
        <f>IF(ROW()&lt;=B$3,INDEX(FP!E:E,B$2+ROW()-1),"")</f>
        <v>0</v>
      </c>
      <c r="D8" s="234" t="str">
        <f>IF(ROW()&lt;=B$3,INDEX(FP!F:F,B$2+ROW()-1),"")</f>
        <v>d</v>
      </c>
      <c r="E8" s="234"/>
      <c r="F8" s="234" t="str">
        <f>IF(ROW()&lt;=B$3,INDEX(FP!G:G,B$2+ROW()-1),"")</f>
        <v>026 03</v>
      </c>
      <c r="G8" s="234"/>
      <c r="H8" s="235" t="str">
        <f>IF(ROW()&lt;=B$3,INDEX(FP!C:C,B$2+ROW()-1),"")</f>
        <v>Hocková Vanesa - broková pažba</v>
      </c>
      <c r="I8" s="236">
        <f t="shared" si="3"/>
        <v>1999.98</v>
      </c>
      <c r="J8" s="236">
        <f t="shared" si="1"/>
        <v>0</v>
      </c>
      <c r="K8" s="110" t="str">
        <f t="shared" si="2"/>
        <v>d - Hocková Vanesa - broková pažba</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d - Holko Ondrej</v>
      </c>
      <c r="B9" s="235"/>
      <c r="C9" s="240">
        <f>IF(ROW()&lt;=B$3,INDEX(FP!E:E,B$2+ROW()-1),"")</f>
        <v>0</v>
      </c>
      <c r="D9" s="234" t="str">
        <f>IF(ROW()&lt;=B$3,INDEX(FP!F:F,B$2+ROW()-1),"")</f>
        <v>d</v>
      </c>
      <c r="E9" s="234"/>
      <c r="F9" s="234" t="str">
        <f>IF(ROW()&lt;=B$3,INDEX(FP!G:G,B$2+ROW()-1),"")</f>
        <v>026 03</v>
      </c>
      <c r="G9" s="234"/>
      <c r="H9" s="235" t="str">
        <f>IF(ROW()&lt;=B$3,INDEX(FP!C:C,B$2+ROW()-1),"")</f>
        <v>Holko Ondrej</v>
      </c>
      <c r="I9" s="236">
        <f t="shared" si="3"/>
        <v>18899.349999999999</v>
      </c>
      <c r="J9" s="236">
        <f t="shared" si="1"/>
        <v>0</v>
      </c>
      <c r="K9" s="110" t="str">
        <f t="shared" si="2"/>
        <v>d - Holko Ondrej</v>
      </c>
      <c r="L9" s="101">
        <v>99</v>
      </c>
      <c r="M9" s="108" t="str">
        <f>$A8</f>
        <v>d - Hocková Vanesa - broková pažba</v>
      </c>
      <c r="N9" s="109">
        <v>99</v>
      </c>
      <c r="O9" s="88"/>
      <c r="P9" s="88"/>
      <c r="Q9" s="88"/>
      <c r="R9" s="88"/>
      <c r="W9" s="88"/>
      <c r="X9" s="88"/>
      <c r="Y9" s="88"/>
    </row>
    <row r="10" spans="1:25" s="6" customFormat="1" ht="10.8" hidden="1" thickBot="1" x14ac:dyDescent="0.25">
      <c r="A10" s="235" t="str">
        <f>IF(ROW()&lt;=B$3,INDEX(FP!F:F,B$2+ROW()-1)&amp;" - "&amp;INDEX(FP!C:C,B$2+ROW()-1),"")</f>
        <v>d - Jány Patrik</v>
      </c>
      <c r="B10" s="235"/>
      <c r="C10" s="240">
        <f>IF(ROW()&lt;=B$3,INDEX(FP!E:E,B$2+ROW()-1),"")</f>
        <v>0</v>
      </c>
      <c r="D10" s="234" t="str">
        <f>IF(ROW()&lt;=B$3,INDEX(FP!F:F,B$2+ROW()-1),"")</f>
        <v>d</v>
      </c>
      <c r="E10" s="234"/>
      <c r="F10" s="234" t="str">
        <f>IF(ROW()&lt;=B$3,INDEX(FP!G:G,B$2+ROW()-1),"")</f>
        <v>026 03</v>
      </c>
      <c r="G10" s="234"/>
      <c r="H10" s="235" t="str">
        <f>IF(ROW()&lt;=B$3,INDEX(FP!C:C,B$2+ROW()-1),"")</f>
        <v>Jány Patrik</v>
      </c>
      <c r="I10" s="236">
        <f t="shared" si="3"/>
        <v>53980.439999999988</v>
      </c>
      <c r="J10" s="236">
        <f t="shared" si="1"/>
        <v>0</v>
      </c>
      <c r="K10" s="110" t="str">
        <f t="shared" si="2"/>
        <v>d - Jány Patrik</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d - Jány Patrik - vzduchová puška</v>
      </c>
      <c r="B11" s="235"/>
      <c r="C11" s="240">
        <f>IF(ROW()&lt;=B$3,INDEX(FP!E:E,B$2+ROW()-1),"")</f>
        <v>0</v>
      </c>
      <c r="D11" s="234" t="str">
        <f>IF(ROW()&lt;=B$3,INDEX(FP!F:F,B$2+ROW()-1),"")</f>
        <v>d</v>
      </c>
      <c r="E11" s="234"/>
      <c r="F11" s="234" t="str">
        <f>IF(ROW()&lt;=B$3,INDEX(FP!G:G,B$2+ROW()-1),"")</f>
        <v>026 03</v>
      </c>
      <c r="G11" s="234"/>
      <c r="H11" s="235" t="str">
        <f>IF(ROW()&lt;=B$3,INDEX(FP!C:C,B$2+ROW()-1),"")</f>
        <v>Jány Patrik - vzduchová puška</v>
      </c>
      <c r="I11" s="236">
        <f t="shared" si="3"/>
        <v>4000</v>
      </c>
      <c r="J11" s="236">
        <f t="shared" si="1"/>
        <v>0</v>
      </c>
      <c r="K11" s="110" t="str">
        <f t="shared" si="2"/>
        <v>d - Jány Patrik - vzduchová puška</v>
      </c>
      <c r="L11" s="101">
        <v>99</v>
      </c>
      <c r="M11" s="99" t="str">
        <f>$A10</f>
        <v>d - Jány Patrik</v>
      </c>
      <c r="N11" s="100">
        <v>99</v>
      </c>
      <c r="O11" s="88"/>
      <c r="P11" s="88"/>
      <c r="Q11" s="88"/>
      <c r="R11" s="88"/>
      <c r="S11" s="88"/>
      <c r="T11" s="88"/>
      <c r="Y11" s="88"/>
    </row>
    <row r="12" spans="1:25" s="6" customFormat="1" ht="10.8" hidden="1" thickBot="1" x14ac:dyDescent="0.25">
      <c r="A12" s="235" t="str">
        <f>IF(ROW()&lt;=B$3,INDEX(FP!F:F,B$2+ROW()-1)&amp;" - "&amp;INDEX(FP!C:C,B$2+ROW()-1),"")</f>
        <v>d - Kortišová Emma</v>
      </c>
      <c r="B12" s="235"/>
      <c r="C12" s="240">
        <f>IF(ROW()&lt;=B$3,INDEX(FP!E:E,B$2+ROW()-1),"")</f>
        <v>0</v>
      </c>
      <c r="D12" s="234" t="str">
        <f>IF(ROW()&lt;=B$3,INDEX(FP!F:F,B$2+ROW()-1),"")</f>
        <v>d</v>
      </c>
      <c r="E12" s="234"/>
      <c r="F12" s="234" t="str">
        <f>IF(ROW()&lt;=B$3,INDEX(FP!G:G,B$2+ROW()-1),"")</f>
        <v>026 03</v>
      </c>
      <c r="G12" s="234"/>
      <c r="H12" s="235" t="str">
        <f>IF(ROW()&lt;=B$3,INDEX(FP!C:C,B$2+ROW()-1),"")</f>
        <v>Kortišová Emma</v>
      </c>
      <c r="I12" s="236">
        <f t="shared" si="3"/>
        <v>9915.73</v>
      </c>
      <c r="J12" s="236">
        <f t="shared" si="1"/>
        <v>0</v>
      </c>
      <c r="K12" s="110" t="str">
        <f t="shared" si="2"/>
        <v>d - Kortišová Emma</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d - Kostúr Marek</v>
      </c>
      <c r="B13" s="235"/>
      <c r="C13" s="240">
        <f>IF(ROW()&lt;=B$3,INDEX(FP!E:E,B$2+ROW()-1),"")</f>
        <v>0</v>
      </c>
      <c r="D13" s="234" t="str">
        <f>IF(ROW()&lt;=B$3,INDEX(FP!F:F,B$2+ROW()-1),"")</f>
        <v>d</v>
      </c>
      <c r="E13" s="234"/>
      <c r="F13" s="234" t="str">
        <f>IF(ROW()&lt;=B$3,INDEX(FP!G:G,B$2+ROW()-1),"")</f>
        <v>026 03</v>
      </c>
      <c r="G13" s="234"/>
      <c r="H13" s="235" t="str">
        <f>IF(ROW()&lt;=B$3,INDEX(FP!C:C,B$2+ROW()-1),"")</f>
        <v>Kostúr Marek</v>
      </c>
      <c r="I13" s="236">
        <f t="shared" si="3"/>
        <v>18714.490000000005</v>
      </c>
      <c r="J13" s="236">
        <f t="shared" si="1"/>
        <v>0</v>
      </c>
      <c r="K13" s="110" t="str">
        <f t="shared" si="2"/>
        <v>d - Kostúr Marek</v>
      </c>
      <c r="L13" s="101">
        <v>99</v>
      </c>
      <c r="M13" s="104" t="str">
        <f>$A12</f>
        <v>d - Kortišová Emma</v>
      </c>
      <c r="N13" s="105">
        <v>99</v>
      </c>
      <c r="O13" s="88"/>
      <c r="P13" s="88"/>
      <c r="U13" s="88"/>
      <c r="V13" s="88"/>
      <c r="W13" s="88"/>
      <c r="X13" s="88"/>
      <c r="Y13" s="88"/>
    </row>
    <row r="14" spans="1:25" s="6" customFormat="1" ht="10.8" hidden="1" thickBot="1" x14ac:dyDescent="0.25">
      <c r="A14" s="235" t="str">
        <f>IF(ROW()&lt;=B$3,INDEX(FP!F:F,B$2+ROW()-1)&amp;" - "&amp;INDEX(FP!C:C,B$2+ROW()-1),"")</f>
        <v>d - Kovačócy Marián</v>
      </c>
      <c r="B14" s="235"/>
      <c r="C14" s="240">
        <f>IF(ROW()&lt;=B$3,INDEX(FP!E:E,B$2+ROW()-1),"")</f>
        <v>0</v>
      </c>
      <c r="D14" s="234" t="str">
        <f>IF(ROW()&lt;=B$3,INDEX(FP!F:F,B$2+ROW()-1),"")</f>
        <v>d</v>
      </c>
      <c r="E14" s="234"/>
      <c r="F14" s="234" t="str">
        <f>IF(ROW()&lt;=B$3,INDEX(FP!G:G,B$2+ROW()-1),"")</f>
        <v>026 03</v>
      </c>
      <c r="G14" s="234"/>
      <c r="H14" s="235" t="str">
        <f>IF(ROW()&lt;=B$3,INDEX(FP!C:C,B$2+ROW()-1),"")</f>
        <v>Kovačócy Marián</v>
      </c>
      <c r="I14" s="236">
        <f t="shared" si="3"/>
        <v>70000</v>
      </c>
      <c r="J14" s="236">
        <f t="shared" si="1"/>
        <v>0</v>
      </c>
      <c r="K14" s="110" t="str">
        <f t="shared" si="2"/>
        <v>d - Kovačócy Marián</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d - Mohyla Marco</v>
      </c>
      <c r="B15" s="235"/>
      <c r="C15" s="240">
        <f>IF(ROW()&lt;=B$3,INDEX(FP!E:E,B$2+ROW()-1),"")</f>
        <v>0</v>
      </c>
      <c r="D15" s="234" t="str">
        <f>IF(ROW()&lt;=B$3,INDEX(FP!F:F,B$2+ROW()-1),"")</f>
        <v>d</v>
      </c>
      <c r="E15" s="234"/>
      <c r="F15" s="234" t="str">
        <f>IF(ROW()&lt;=B$3,INDEX(FP!G:G,B$2+ROW()-1),"")</f>
        <v>026 03</v>
      </c>
      <c r="G15" s="234"/>
      <c r="H15" s="235" t="str">
        <f>IF(ROW()&lt;=B$3,INDEX(FP!C:C,B$2+ROW()-1),"")</f>
        <v>Mohyla Marco</v>
      </c>
      <c r="I15" s="236">
        <f t="shared" si="3"/>
        <v>10000</v>
      </c>
      <c r="J15" s="236">
        <f t="shared" si="1"/>
        <v>0</v>
      </c>
      <c r="K15" s="110" t="str">
        <f t="shared" si="2"/>
        <v>d - Mohyla Marco</v>
      </c>
      <c r="L15" s="101">
        <v>99</v>
      </c>
      <c r="M15" s="99" t="str">
        <f>$A14</f>
        <v>d - Kovačócy Marián</v>
      </c>
      <c r="N15" s="100">
        <v>99</v>
      </c>
      <c r="Q15" s="88"/>
      <c r="R15" s="88"/>
      <c r="S15" s="88"/>
      <c r="T15" s="88"/>
      <c r="U15" s="88"/>
      <c r="V15" s="88"/>
      <c r="W15" s="88"/>
      <c r="X15" s="88"/>
      <c r="Y15" s="88"/>
    </row>
    <row r="16" spans="1:25" s="6" customFormat="1" ht="10.8" hidden="1" thickBot="1" x14ac:dyDescent="0.25">
      <c r="A16" s="235" t="str">
        <f>IF(ROW()&lt;=B$3,INDEX(FP!F:F,B$2+ROW()-1)&amp;" - "&amp;INDEX(FP!C:C,B$2+ROW()-1),"")</f>
        <v>d - Novotná Kamila</v>
      </c>
      <c r="B16" s="235"/>
      <c r="C16" s="240">
        <f>IF(ROW()&lt;=B$3,INDEX(FP!E:E,B$2+ROW()-1),"")</f>
        <v>0</v>
      </c>
      <c r="D16" s="234" t="str">
        <f>IF(ROW()&lt;=B$3,INDEX(FP!F:F,B$2+ROW()-1),"")</f>
        <v>d</v>
      </c>
      <c r="E16" s="234"/>
      <c r="F16" s="234" t="str">
        <f>IF(ROW()&lt;=B$3,INDEX(FP!G:G,B$2+ROW()-1),"")</f>
        <v>026 03</v>
      </c>
      <c r="G16" s="234"/>
      <c r="H16" s="235" t="str">
        <f>IF(ROW()&lt;=B$3,INDEX(FP!C:C,B$2+ROW()-1),"")</f>
        <v>Novotná Kamila</v>
      </c>
      <c r="I16" s="236">
        <f t="shared" si="3"/>
        <v>20000</v>
      </c>
      <c r="J16" s="236">
        <f t="shared" si="1"/>
        <v>0</v>
      </c>
      <c r="K16" s="110" t="str">
        <f t="shared" si="2"/>
        <v>d - Novotná Kamila</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d - Špotáková Jana</v>
      </c>
      <c r="B17" s="235"/>
      <c r="C17" s="240">
        <f>IF(ROW()&lt;=B$3,INDEX(FP!E:E,B$2+ROW()-1),"")</f>
        <v>0</v>
      </c>
      <c r="D17" s="234" t="str">
        <f>IF(ROW()&lt;=B$3,INDEX(FP!F:F,B$2+ROW()-1),"")</f>
        <v>d</v>
      </c>
      <c r="E17" s="234"/>
      <c r="F17" s="234" t="str">
        <f>IF(ROW()&lt;=B$3,INDEX(FP!G:G,B$2+ROW()-1),"")</f>
        <v>026 03</v>
      </c>
      <c r="G17" s="234"/>
      <c r="H17" s="235" t="str">
        <f>IF(ROW()&lt;=B$3,INDEX(FP!C:C,B$2+ROW()-1),"")</f>
        <v>Špotáková Jana</v>
      </c>
      <c r="I17" s="236">
        <f t="shared" si="3"/>
        <v>20000</v>
      </c>
      <c r="J17" s="236">
        <f t="shared" si="1"/>
        <v>0</v>
      </c>
      <c r="K17" s="110" t="str">
        <f t="shared" si="2"/>
        <v>d - Špotáková Jana</v>
      </c>
      <c r="L17" s="101">
        <v>99</v>
      </c>
      <c r="M17" s="104" t="str">
        <f>$A16</f>
        <v>d - Novotná Kamila</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d - Štefečeková Rehák Zuzana</v>
      </c>
      <c r="B18" s="235"/>
      <c r="C18" s="240">
        <f>IF(ROW()&lt;=B$3,INDEX(FP!E:E,B$2+ROW()-1),"")</f>
        <v>0</v>
      </c>
      <c r="D18" s="234" t="str">
        <f>IF(ROW()&lt;=B$3,INDEX(FP!F:F,B$2+ROW()-1),"")</f>
        <v>d</v>
      </c>
      <c r="E18" s="234"/>
      <c r="F18" s="234" t="str">
        <f>IF(ROW()&lt;=B$3,INDEX(FP!G:G,B$2+ROW()-1),"")</f>
        <v>026 03</v>
      </c>
      <c r="G18" s="234"/>
      <c r="H18" s="235" t="str">
        <f>IF(ROW()&lt;=B$3,INDEX(FP!C:C,B$2+ROW()-1),"")</f>
        <v>Štefečeková Rehák Zuzana</v>
      </c>
      <c r="I18" s="236">
        <f t="shared" si="3"/>
        <v>20000</v>
      </c>
      <c r="J18" s="236">
        <f t="shared" si="1"/>
        <v>0</v>
      </c>
      <c r="K18" s="110" t="str">
        <f t="shared" si="2"/>
        <v>d - Štefečeková Rehák Zuzana</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d - Štibravá Monika</v>
      </c>
      <c r="B19" s="235"/>
      <c r="C19" s="240">
        <f>IF(ROW()&lt;=B$3,INDEX(FP!E:E,B$2+ROW()-1),"")</f>
        <v>0</v>
      </c>
      <c r="D19" s="234" t="str">
        <f>IF(ROW()&lt;=B$3,INDEX(FP!F:F,B$2+ROW()-1),"")</f>
        <v>d</v>
      </c>
      <c r="E19" s="234"/>
      <c r="F19" s="234" t="str">
        <f>IF(ROW()&lt;=B$3,INDEX(FP!G:G,B$2+ROW()-1),"")</f>
        <v>026 03</v>
      </c>
      <c r="G19" s="234"/>
      <c r="H19" s="235" t="str">
        <f>IF(ROW()&lt;=B$3,INDEX(FP!C:C,B$2+ROW()-1),"")</f>
        <v>Štibravá Monika</v>
      </c>
      <c r="I19" s="236">
        <f t="shared" si="3"/>
        <v>19908.220000000012</v>
      </c>
      <c r="J19" s="236">
        <f t="shared" si="1"/>
        <v>0</v>
      </c>
      <c r="K19" s="110" t="str">
        <f t="shared" si="2"/>
        <v>d - Štibravá Monika</v>
      </c>
      <c r="L19" s="101">
        <v>99</v>
      </c>
      <c r="M19" s="106" t="str">
        <f>$A18</f>
        <v>d - Štefečeková Rehák Zuzana</v>
      </c>
      <c r="N19" s="107">
        <v>99</v>
      </c>
      <c r="S19" s="88"/>
      <c r="T19" s="88"/>
      <c r="U19" s="88"/>
      <c r="V19" s="88"/>
      <c r="W19" s="88"/>
      <c r="X19" s="88"/>
      <c r="Y19" s="88"/>
    </row>
    <row r="20" spans="1:25" s="6" customFormat="1" ht="10.8" hidden="1" thickBot="1" x14ac:dyDescent="0.25">
      <c r="A20" s="235" t="str">
        <f>IF(ROW()&lt;=B$3,INDEX(FP!F:F,B$2+ROW()-1)&amp;" - "&amp;INDEX(FP!C:C,B$2+ROW()-1),"")</f>
        <v>d - Tužinský Juraj</v>
      </c>
      <c r="B20" s="235"/>
      <c r="C20" s="240">
        <f>IF(ROW()&lt;=B$3,INDEX(FP!E:E,B$2+ROW()-1),"")</f>
        <v>0</v>
      </c>
      <c r="D20" s="234" t="str">
        <f>IF(ROW()&lt;=B$3,INDEX(FP!F:F,B$2+ROW()-1),"")</f>
        <v>d</v>
      </c>
      <c r="E20" s="234"/>
      <c r="F20" s="234" t="str">
        <f>IF(ROW()&lt;=B$3,INDEX(FP!G:G,B$2+ROW()-1),"")</f>
        <v>026 03</v>
      </c>
      <c r="G20" s="234"/>
      <c r="H20" s="235" t="str">
        <f>IF(ROW()&lt;=B$3,INDEX(FP!C:C,B$2+ROW()-1),"")</f>
        <v>Tužinský Juraj</v>
      </c>
      <c r="I20" s="236">
        <f t="shared" si="3"/>
        <v>49695.930000000008</v>
      </c>
      <c r="J20" s="236">
        <f t="shared" si="1"/>
        <v>0</v>
      </c>
      <c r="K20" s="110" t="str">
        <f t="shared" si="2"/>
        <v>d - Tužinský Juraj</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m - 29th International Competation of Olympic Hopes Šamorín</v>
      </c>
      <c r="B21" s="235"/>
      <c r="C21" s="240">
        <f>IF(ROW()&lt;=B$3,INDEX(FP!E:E,B$2+ROW()-1),"")</f>
        <v>0</v>
      </c>
      <c r="D21" s="234" t="str">
        <f>IF(ROW()&lt;=B$3,INDEX(FP!F:F,B$2+ROW()-1),"")</f>
        <v>m</v>
      </c>
      <c r="E21" s="234"/>
      <c r="F21" s="234" t="str">
        <f>IF(ROW()&lt;=B$3,INDEX(FP!G:G,B$2+ROW()-1),"")</f>
        <v>026 03</v>
      </c>
      <c r="G21" s="234"/>
      <c r="H21" s="235" t="str">
        <f>IF(ROW()&lt;=B$3,INDEX(FP!C:C,B$2+ROW()-1),"")</f>
        <v>29th International Competation of Olympic Hopes Šamorín</v>
      </c>
      <c r="I21" s="236">
        <f t="shared" si="3"/>
        <v>4500.0000000000009</v>
      </c>
      <c r="J21" s="236">
        <f t="shared" si="1"/>
        <v>0</v>
      </c>
      <c r="K21" s="110" t="str">
        <f t="shared" si="2"/>
        <v>m - 29th International Competation of Olympic Hopes Šamorín</v>
      </c>
      <c r="L21" s="101">
        <v>99</v>
      </c>
      <c r="M21" s="104" t="str">
        <f>$A20</f>
        <v>d - Tužinský Juraj</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6" x14ac:dyDescent="0.3">
      <c r="A100" s="932" t="s">
        <v>329</v>
      </c>
      <c r="B100" s="932"/>
      <c r="C100" s="932"/>
      <c r="D100" s="932"/>
      <c r="E100" s="932"/>
      <c r="F100" s="932"/>
      <c r="G100" s="932"/>
      <c r="H100" s="932"/>
      <c r="I100" s="934" t="s">
        <v>2992</v>
      </c>
      <c r="J100" s="934"/>
      <c r="K100" s="89"/>
    </row>
    <row r="101" spans="1:25" ht="15.6" x14ac:dyDescent="0.3">
      <c r="A101" s="932"/>
      <c r="B101" s="932"/>
      <c r="C101" s="932"/>
      <c r="D101" s="932"/>
      <c r="E101" s="932"/>
      <c r="F101" s="932"/>
      <c r="G101" s="932"/>
      <c r="H101" s="932"/>
      <c r="I101" s="933">
        <v>45961</v>
      </c>
      <c r="J101" s="933"/>
    </row>
    <row r="102" spans="1:25" ht="13.8" x14ac:dyDescent="0.25">
      <c r="A102" s="249" t="s">
        <v>399</v>
      </c>
      <c r="B102" s="250">
        <v>147</v>
      </c>
      <c r="C102" s="250"/>
      <c r="D102" s="251"/>
      <c r="E102" s="251"/>
      <c r="F102" s="251"/>
      <c r="G102" s="251"/>
      <c r="H102" s="251"/>
      <c r="I102" s="86"/>
      <c r="J102" s="220"/>
    </row>
    <row r="103" spans="1:25" s="83" customFormat="1"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406</v>
      </c>
      <c r="F104" s="10" t="s">
        <v>65</v>
      </c>
      <c r="G104" s="10" t="s">
        <v>66</v>
      </c>
      <c r="H104" s="10" t="s">
        <v>67</v>
      </c>
      <c r="I104" s="293" t="s">
        <v>407</v>
      </c>
      <c r="J104" s="58" t="s">
        <v>69</v>
      </c>
      <c r="K104" s="92"/>
      <c r="L104" s="93"/>
      <c r="M104" s="93"/>
      <c r="N104" s="93"/>
      <c r="O104" s="93"/>
      <c r="P104" s="93"/>
      <c r="Q104" s="93"/>
      <c r="R104" s="93"/>
      <c r="S104" s="93"/>
      <c r="T104" s="93"/>
      <c r="U104" s="93"/>
      <c r="V104" s="93"/>
      <c r="W104" s="93"/>
      <c r="X104" s="93"/>
      <c r="Y104" s="93"/>
    </row>
    <row r="105" spans="1:25" s="12" customFormat="1" ht="15.75" customHeight="1" x14ac:dyDescent="0.25">
      <c r="A105" s="935" t="s">
        <v>408</v>
      </c>
      <c r="B105" s="936"/>
      <c r="C105" s="936"/>
      <c r="D105" s="936"/>
      <c r="E105" s="936"/>
      <c r="F105" s="936"/>
      <c r="G105" s="936"/>
      <c r="H105" s="936"/>
      <c r="I105" s="936"/>
      <c r="J105" s="937"/>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23.4" x14ac:dyDescent="0.25">
      <c r="A107" s="14" t="s">
        <v>2997</v>
      </c>
      <c r="B107" s="326"/>
      <c r="C107" s="327"/>
      <c r="D107" s="326"/>
      <c r="E107" s="326"/>
      <c r="F107" s="326" t="s">
        <v>2998</v>
      </c>
      <c r="G107" s="327"/>
      <c r="H107" s="328"/>
      <c r="I107" s="329"/>
      <c r="J107" s="77">
        <v>10</v>
      </c>
      <c r="K107" s="92"/>
    </row>
    <row r="108" spans="1:25" ht="13.2" x14ac:dyDescent="0.25">
      <c r="A108" s="14" t="s">
        <v>2997</v>
      </c>
      <c r="B108" s="330" t="s">
        <v>2999</v>
      </c>
      <c r="C108" s="330" t="s">
        <v>2999</v>
      </c>
      <c r="D108" s="331">
        <v>45949</v>
      </c>
      <c r="E108" s="332">
        <v>46009</v>
      </c>
      <c r="F108" s="333" t="s">
        <v>3000</v>
      </c>
      <c r="G108" s="334"/>
      <c r="H108" s="333" t="s">
        <v>3001</v>
      </c>
      <c r="I108" s="335">
        <v>666</v>
      </c>
      <c r="J108" s="77">
        <v>10</v>
      </c>
      <c r="K108" s="92"/>
    </row>
    <row r="109" spans="1:25" ht="13.2" x14ac:dyDescent="0.25">
      <c r="A109" s="14" t="s">
        <v>2997</v>
      </c>
      <c r="B109" s="330" t="s">
        <v>2999</v>
      </c>
      <c r="C109" s="330" t="s">
        <v>3002</v>
      </c>
      <c r="D109" s="331">
        <v>45949</v>
      </c>
      <c r="E109" s="332">
        <v>46009</v>
      </c>
      <c r="F109" s="333" t="s">
        <v>3003</v>
      </c>
      <c r="G109" s="334" t="s">
        <v>3004</v>
      </c>
      <c r="H109" s="333" t="s">
        <v>3005</v>
      </c>
      <c r="I109" s="335">
        <v>615.59</v>
      </c>
      <c r="J109" s="77">
        <v>10</v>
      </c>
      <c r="K109" s="92"/>
    </row>
    <row r="110" spans="1:25" ht="31.2" x14ac:dyDescent="0.25">
      <c r="A110" s="14" t="s">
        <v>2997</v>
      </c>
      <c r="B110" s="336"/>
      <c r="C110" s="337"/>
      <c r="D110" s="331"/>
      <c r="E110" s="338"/>
      <c r="F110" s="339" t="s">
        <v>3006</v>
      </c>
      <c r="G110" s="340"/>
      <c r="H110" s="334"/>
      <c r="I110" s="335"/>
      <c r="J110" s="77">
        <v>10</v>
      </c>
      <c r="K110" s="92"/>
    </row>
    <row r="111" spans="1:25" ht="31.2" x14ac:dyDescent="0.25">
      <c r="A111" s="14" t="s">
        <v>2997</v>
      </c>
      <c r="B111" s="330" t="s">
        <v>3007</v>
      </c>
      <c r="C111" s="330">
        <v>20252794</v>
      </c>
      <c r="D111" s="331">
        <v>45922</v>
      </c>
      <c r="E111" s="332"/>
      <c r="F111" s="333" t="s">
        <v>3008</v>
      </c>
      <c r="G111" s="334">
        <v>31380123</v>
      </c>
      <c r="H111" s="333" t="s">
        <v>3009</v>
      </c>
      <c r="I111" s="335">
        <v>1175.97</v>
      </c>
      <c r="J111" s="77">
        <v>10</v>
      </c>
      <c r="K111" s="92"/>
    </row>
    <row r="112" spans="1:25" ht="31.2" x14ac:dyDescent="0.25">
      <c r="A112" s="14" t="s">
        <v>2997</v>
      </c>
      <c r="B112" s="330" t="s">
        <v>3007</v>
      </c>
      <c r="C112" s="330">
        <v>20252794</v>
      </c>
      <c r="D112" s="331">
        <v>45964</v>
      </c>
      <c r="E112" s="332"/>
      <c r="F112" s="333" t="s">
        <v>3010</v>
      </c>
      <c r="G112" s="334">
        <v>31380123</v>
      </c>
      <c r="H112" s="333" t="s">
        <v>3009</v>
      </c>
      <c r="I112" s="335">
        <v>-1175.97</v>
      </c>
      <c r="J112" s="77">
        <v>10</v>
      </c>
      <c r="K112" s="92"/>
    </row>
    <row r="113" spans="1:11" ht="31.2" x14ac:dyDescent="0.25">
      <c r="A113" s="14" t="s">
        <v>2997</v>
      </c>
      <c r="B113" s="330" t="s">
        <v>3011</v>
      </c>
      <c r="C113" s="330">
        <v>20251054</v>
      </c>
      <c r="D113" s="331" t="s">
        <v>3012</v>
      </c>
      <c r="E113" s="332" t="s">
        <v>3013</v>
      </c>
      <c r="F113" s="333" t="s">
        <v>3014</v>
      </c>
      <c r="G113" s="334"/>
      <c r="H113" s="333" t="s">
        <v>3015</v>
      </c>
      <c r="I113" s="335">
        <v>2040</v>
      </c>
      <c r="J113" s="77">
        <v>10</v>
      </c>
      <c r="K113" s="92"/>
    </row>
    <row r="114" spans="1:11" ht="31.2" x14ac:dyDescent="0.25">
      <c r="A114" s="14" t="s">
        <v>2997</v>
      </c>
      <c r="B114" s="330" t="s">
        <v>3007</v>
      </c>
      <c r="C114" s="330">
        <v>20252794</v>
      </c>
      <c r="D114" s="331">
        <v>45922</v>
      </c>
      <c r="E114" s="332">
        <v>45987</v>
      </c>
      <c r="F114" s="333" t="s">
        <v>3008</v>
      </c>
      <c r="G114" s="334">
        <v>31380123</v>
      </c>
      <c r="H114" s="333" t="s">
        <v>3009</v>
      </c>
      <c r="I114" s="335">
        <v>1175.97</v>
      </c>
      <c r="J114" s="77">
        <v>10</v>
      </c>
      <c r="K114" s="92"/>
    </row>
    <row r="115" spans="1:11" ht="21" x14ac:dyDescent="0.25">
      <c r="A115" s="14" t="s">
        <v>2997</v>
      </c>
      <c r="B115" s="330" t="s">
        <v>3016</v>
      </c>
      <c r="C115" s="330">
        <v>6804697040</v>
      </c>
      <c r="D115" s="331">
        <v>45964</v>
      </c>
      <c r="E115" s="332" t="s">
        <v>3013</v>
      </c>
      <c r="F115" s="333" t="s">
        <v>3017</v>
      </c>
      <c r="G115" s="334" t="s">
        <v>3018</v>
      </c>
      <c r="H115" s="333" t="s">
        <v>3019</v>
      </c>
      <c r="I115" s="335">
        <v>38.450000000000003</v>
      </c>
      <c r="J115" s="77">
        <v>10</v>
      </c>
      <c r="K115" s="92"/>
    </row>
    <row r="116" spans="1:11" ht="21" x14ac:dyDescent="0.25">
      <c r="A116" s="14" t="s">
        <v>2997</v>
      </c>
      <c r="B116" s="330" t="s">
        <v>3020</v>
      </c>
      <c r="C116" s="330">
        <v>6804697099</v>
      </c>
      <c r="D116" s="331">
        <v>45964</v>
      </c>
      <c r="E116" s="332" t="s">
        <v>3013</v>
      </c>
      <c r="F116" s="333" t="s">
        <v>3021</v>
      </c>
      <c r="G116" s="334" t="s">
        <v>3018</v>
      </c>
      <c r="H116" s="333" t="s">
        <v>3019</v>
      </c>
      <c r="I116" s="335">
        <v>19.22</v>
      </c>
      <c r="J116" s="77">
        <v>10</v>
      </c>
      <c r="K116" s="92"/>
    </row>
    <row r="117" spans="1:11" ht="13.2" x14ac:dyDescent="0.25">
      <c r="A117" s="14" t="s">
        <v>2997</v>
      </c>
      <c r="B117" s="330" t="s">
        <v>3022</v>
      </c>
      <c r="C117" s="330" t="s">
        <v>3022</v>
      </c>
      <c r="D117" s="331">
        <v>45967</v>
      </c>
      <c r="E117" s="332">
        <v>46022</v>
      </c>
      <c r="F117" s="333" t="s">
        <v>3023</v>
      </c>
      <c r="G117" s="334"/>
      <c r="H117" s="333" t="s">
        <v>3024</v>
      </c>
      <c r="I117" s="335">
        <v>240</v>
      </c>
      <c r="J117" s="77">
        <v>10</v>
      </c>
      <c r="K117" s="92"/>
    </row>
    <row r="118" spans="1:11" ht="13.2" x14ac:dyDescent="0.25">
      <c r="A118" s="14" t="s">
        <v>2997</v>
      </c>
      <c r="B118" s="330" t="s">
        <v>3025</v>
      </c>
      <c r="C118" s="330" t="s">
        <v>3026</v>
      </c>
      <c r="D118" s="331" t="s">
        <v>3027</v>
      </c>
      <c r="E118" s="332">
        <v>46022</v>
      </c>
      <c r="F118" s="333" t="s">
        <v>3028</v>
      </c>
      <c r="G118" s="334"/>
      <c r="H118" s="333" t="s">
        <v>3029</v>
      </c>
      <c r="I118" s="335">
        <v>21.26</v>
      </c>
      <c r="J118" s="77">
        <v>10</v>
      </c>
      <c r="K118" s="92"/>
    </row>
    <row r="119" spans="1:11" ht="13.2" x14ac:dyDescent="0.25">
      <c r="A119" s="14" t="s">
        <v>2997</v>
      </c>
      <c r="B119" s="330" t="s">
        <v>3025</v>
      </c>
      <c r="C119" s="330" t="s">
        <v>3030</v>
      </c>
      <c r="D119" s="331" t="s">
        <v>3027</v>
      </c>
      <c r="E119" s="332">
        <v>46022</v>
      </c>
      <c r="F119" s="333" t="s">
        <v>3031</v>
      </c>
      <c r="G119" s="334"/>
      <c r="H119" s="333" t="s">
        <v>3029</v>
      </c>
      <c r="I119" s="335">
        <v>21.27</v>
      </c>
      <c r="J119" s="77">
        <v>10</v>
      </c>
      <c r="K119" s="92"/>
    </row>
    <row r="120" spans="1:11" ht="23.4" x14ac:dyDescent="0.25">
      <c r="A120" s="14" t="s">
        <v>2997</v>
      </c>
      <c r="B120" s="330"/>
      <c r="C120" s="330"/>
      <c r="D120" s="341"/>
      <c r="E120" s="342"/>
      <c r="F120" s="326" t="s">
        <v>3032</v>
      </c>
      <c r="G120" s="340"/>
      <c r="H120" s="333"/>
      <c r="I120" s="343"/>
      <c r="J120" s="77">
        <v>10</v>
      </c>
      <c r="K120" s="92"/>
    </row>
    <row r="121" spans="1:11" ht="21" x14ac:dyDescent="0.25">
      <c r="A121" s="14" t="s">
        <v>2997</v>
      </c>
      <c r="B121" s="330" t="s">
        <v>3033</v>
      </c>
      <c r="C121" s="330">
        <v>6804785423</v>
      </c>
      <c r="D121" s="331">
        <v>46002</v>
      </c>
      <c r="E121" s="332"/>
      <c r="F121" s="333" t="s">
        <v>3034</v>
      </c>
      <c r="G121" s="334" t="s">
        <v>3018</v>
      </c>
      <c r="H121" s="333" t="s">
        <v>3019</v>
      </c>
      <c r="I121" s="335">
        <v>10.8</v>
      </c>
      <c r="J121" s="77">
        <v>10</v>
      </c>
      <c r="K121" s="92"/>
    </row>
    <row r="122" spans="1:11" ht="13.2" x14ac:dyDescent="0.25">
      <c r="A122" s="14" t="s">
        <v>2997</v>
      </c>
      <c r="B122" s="330" t="s">
        <v>3035</v>
      </c>
      <c r="C122" s="330" t="s">
        <v>3036</v>
      </c>
      <c r="D122" s="331">
        <v>46014</v>
      </c>
      <c r="E122" s="332">
        <v>46022</v>
      </c>
      <c r="F122" s="333" t="s">
        <v>3037</v>
      </c>
      <c r="G122" s="334" t="s">
        <v>3038</v>
      </c>
      <c r="H122" s="333" t="s">
        <v>3039</v>
      </c>
      <c r="I122" s="335">
        <v>172</v>
      </c>
      <c r="J122" s="77">
        <v>10</v>
      </c>
      <c r="K122" s="92"/>
    </row>
    <row r="123" spans="1:11" ht="13.2" x14ac:dyDescent="0.25">
      <c r="A123" s="14" t="s">
        <v>2997</v>
      </c>
      <c r="B123" s="330" t="s">
        <v>3035</v>
      </c>
      <c r="C123" s="330" t="s">
        <v>3040</v>
      </c>
      <c r="D123" s="331">
        <v>46014</v>
      </c>
      <c r="E123" s="332">
        <v>46022</v>
      </c>
      <c r="F123" s="333" t="s">
        <v>3037</v>
      </c>
      <c r="G123" s="334" t="s">
        <v>3038</v>
      </c>
      <c r="H123" s="333" t="s">
        <v>3039</v>
      </c>
      <c r="I123" s="335">
        <v>172</v>
      </c>
      <c r="J123" s="77">
        <v>10</v>
      </c>
      <c r="K123" s="92"/>
    </row>
    <row r="124" spans="1:11" ht="13.2" x14ac:dyDescent="0.25">
      <c r="A124" s="14" t="s">
        <v>2997</v>
      </c>
      <c r="B124" s="330" t="s">
        <v>3035</v>
      </c>
      <c r="C124" s="330" t="s">
        <v>3035</v>
      </c>
      <c r="D124" s="331">
        <v>46011</v>
      </c>
      <c r="E124" s="332">
        <v>46022</v>
      </c>
      <c r="F124" s="333" t="s">
        <v>3041</v>
      </c>
      <c r="G124" s="334"/>
      <c r="H124" s="333" t="s">
        <v>3001</v>
      </c>
      <c r="I124" s="335">
        <v>240</v>
      </c>
      <c r="J124" s="77">
        <v>10</v>
      </c>
      <c r="K124" s="92"/>
    </row>
    <row r="125" spans="1:11" ht="21" x14ac:dyDescent="0.25">
      <c r="A125" s="14" t="s">
        <v>2997</v>
      </c>
      <c r="B125" s="330" t="s">
        <v>3035</v>
      </c>
      <c r="C125" s="330">
        <v>353</v>
      </c>
      <c r="D125" s="331">
        <v>46011</v>
      </c>
      <c r="E125" s="332">
        <v>46022</v>
      </c>
      <c r="F125" s="333" t="s">
        <v>3042</v>
      </c>
      <c r="G125" s="334">
        <v>85177808257</v>
      </c>
      <c r="H125" s="333" t="s">
        <v>3043</v>
      </c>
      <c r="I125" s="335">
        <v>70</v>
      </c>
      <c r="J125" s="77">
        <v>10</v>
      </c>
      <c r="K125" s="92"/>
    </row>
    <row r="126" spans="1:11" ht="23.4" x14ac:dyDescent="0.25">
      <c r="A126" s="14" t="s">
        <v>2997</v>
      </c>
      <c r="B126" s="330"/>
      <c r="C126" s="330"/>
      <c r="D126" s="341"/>
      <c r="E126" s="342"/>
      <c r="F126" s="326" t="s">
        <v>3044</v>
      </c>
      <c r="G126" s="340"/>
      <c r="H126" s="333"/>
      <c r="I126" s="343"/>
      <c r="J126" s="77">
        <v>10</v>
      </c>
      <c r="K126" s="92"/>
    </row>
    <row r="127" spans="1:11" ht="31.2" x14ac:dyDescent="0.25">
      <c r="A127" s="14" t="s">
        <v>2997</v>
      </c>
      <c r="B127" s="330" t="s">
        <v>3045</v>
      </c>
      <c r="C127" s="330" t="s">
        <v>3046</v>
      </c>
      <c r="D127" s="331">
        <v>46007</v>
      </c>
      <c r="E127" s="332"/>
      <c r="F127" s="338" t="s">
        <v>10503</v>
      </c>
      <c r="G127" s="334" t="s">
        <v>3047</v>
      </c>
      <c r="H127" s="333" t="s">
        <v>3048</v>
      </c>
      <c r="I127" s="335">
        <v>170</v>
      </c>
      <c r="J127" s="77">
        <v>10</v>
      </c>
      <c r="K127" s="92"/>
    </row>
    <row r="128" spans="1:11" ht="21" x14ac:dyDescent="0.25">
      <c r="A128" s="14" t="s">
        <v>2997</v>
      </c>
      <c r="B128" s="330" t="s">
        <v>3049</v>
      </c>
      <c r="C128" s="330">
        <v>4592009656</v>
      </c>
      <c r="D128" s="331">
        <v>46003</v>
      </c>
      <c r="E128" s="332" t="s">
        <v>3013</v>
      </c>
      <c r="F128" s="333" t="s">
        <v>3050</v>
      </c>
      <c r="G128" s="334" t="s">
        <v>3051</v>
      </c>
      <c r="H128" s="333" t="s">
        <v>3052</v>
      </c>
      <c r="I128" s="335">
        <v>150</v>
      </c>
      <c r="J128" s="77">
        <v>10</v>
      </c>
      <c r="K128" s="92"/>
    </row>
    <row r="129" spans="1:11" ht="13.2" x14ac:dyDescent="0.25">
      <c r="A129" s="14" t="s">
        <v>2997</v>
      </c>
      <c r="B129" s="330" t="s">
        <v>3049</v>
      </c>
      <c r="C129" s="330">
        <v>973544136</v>
      </c>
      <c r="D129" s="331">
        <v>46003</v>
      </c>
      <c r="E129" s="332" t="s">
        <v>3013</v>
      </c>
      <c r="F129" s="333" t="s">
        <v>3037</v>
      </c>
      <c r="G129" s="334" t="s">
        <v>3051</v>
      </c>
      <c r="H129" s="333" t="s">
        <v>3052</v>
      </c>
      <c r="I129" s="335">
        <v>120</v>
      </c>
      <c r="J129" s="77">
        <v>10</v>
      </c>
      <c r="K129" s="92"/>
    </row>
    <row r="130" spans="1:11" ht="23.4" x14ac:dyDescent="0.25">
      <c r="A130" s="14" t="s">
        <v>2997</v>
      </c>
      <c r="B130" s="330"/>
      <c r="C130" s="330"/>
      <c r="D130" s="341"/>
      <c r="E130" s="342"/>
      <c r="F130" s="326" t="s">
        <v>3053</v>
      </c>
      <c r="G130" s="340"/>
      <c r="H130" s="333"/>
      <c r="I130" s="343"/>
      <c r="J130" s="77">
        <v>10</v>
      </c>
      <c r="K130" s="92"/>
    </row>
    <row r="131" spans="1:11" ht="21" x14ac:dyDescent="0.25">
      <c r="A131" s="14" t="s">
        <v>2997</v>
      </c>
      <c r="B131" s="330" t="s">
        <v>3054</v>
      </c>
      <c r="C131" s="330">
        <v>2530387</v>
      </c>
      <c r="D131" s="331">
        <v>46002</v>
      </c>
      <c r="E131" s="332"/>
      <c r="F131" s="333" t="s">
        <v>3055</v>
      </c>
      <c r="G131" s="334" t="s">
        <v>3056</v>
      </c>
      <c r="H131" s="333" t="s">
        <v>3057</v>
      </c>
      <c r="I131" s="335">
        <v>60</v>
      </c>
      <c r="J131" s="77">
        <v>10</v>
      </c>
      <c r="K131" s="92"/>
    </row>
    <row r="132" spans="1:11" ht="13.2" x14ac:dyDescent="0.25">
      <c r="A132" s="14" t="s">
        <v>2997</v>
      </c>
      <c r="B132" s="330" t="s">
        <v>3058</v>
      </c>
      <c r="C132" s="330" t="s">
        <v>3059</v>
      </c>
      <c r="D132" s="331">
        <v>46003</v>
      </c>
      <c r="E132" s="332" t="s">
        <v>3013</v>
      </c>
      <c r="F132" s="333" t="s">
        <v>3060</v>
      </c>
      <c r="G132" s="334" t="s">
        <v>3061</v>
      </c>
      <c r="H132" s="333" t="s">
        <v>3062</v>
      </c>
      <c r="I132" s="335">
        <v>369.7</v>
      </c>
      <c r="J132" s="77">
        <v>10</v>
      </c>
      <c r="K132" s="92"/>
    </row>
    <row r="133" spans="1:11" ht="13.2" x14ac:dyDescent="0.25">
      <c r="A133" s="14" t="s">
        <v>2997</v>
      </c>
      <c r="B133" s="330" t="s">
        <v>3058</v>
      </c>
      <c r="C133" s="330" t="s">
        <v>3063</v>
      </c>
      <c r="D133" s="331">
        <v>46003</v>
      </c>
      <c r="E133" s="332" t="s">
        <v>3013</v>
      </c>
      <c r="F133" s="333" t="s">
        <v>3060</v>
      </c>
      <c r="G133" s="334" t="s">
        <v>3061</v>
      </c>
      <c r="H133" s="333" t="s">
        <v>3062</v>
      </c>
      <c r="I133" s="335">
        <v>369.7</v>
      </c>
      <c r="J133" s="77">
        <v>10</v>
      </c>
      <c r="K133" s="92"/>
    </row>
    <row r="134" spans="1:11" ht="23.4" x14ac:dyDescent="0.25">
      <c r="A134" s="14" t="s">
        <v>2997</v>
      </c>
      <c r="B134" s="344"/>
      <c r="C134" s="345"/>
      <c r="D134" s="346"/>
      <c r="E134" s="347"/>
      <c r="F134" s="326" t="s">
        <v>3064</v>
      </c>
      <c r="G134" s="345"/>
      <c r="H134" s="348"/>
      <c r="I134" s="349"/>
      <c r="J134" s="77">
        <v>10</v>
      </c>
      <c r="K134" s="92"/>
    </row>
    <row r="135" spans="1:11" ht="21" x14ac:dyDescent="0.25">
      <c r="A135" s="14" t="s">
        <v>2997</v>
      </c>
      <c r="B135" s="330" t="s">
        <v>3065</v>
      </c>
      <c r="C135" s="330">
        <v>20253792</v>
      </c>
      <c r="D135" s="331" t="s">
        <v>3066</v>
      </c>
      <c r="E135" s="332"/>
      <c r="F135" s="333" t="s">
        <v>3067</v>
      </c>
      <c r="G135" s="337">
        <v>31380123</v>
      </c>
      <c r="H135" s="333" t="s">
        <v>3009</v>
      </c>
      <c r="I135" s="335">
        <v>1340</v>
      </c>
      <c r="J135" s="77">
        <v>10</v>
      </c>
      <c r="K135" s="92"/>
    </row>
    <row r="136" spans="1:11" ht="21" x14ac:dyDescent="0.25">
      <c r="A136" s="14" t="s">
        <v>2997</v>
      </c>
      <c r="B136" s="330" t="s">
        <v>3068</v>
      </c>
      <c r="C136" s="330" t="s">
        <v>3069</v>
      </c>
      <c r="D136" s="331">
        <v>46022</v>
      </c>
      <c r="E136" s="332"/>
      <c r="F136" s="333" t="s">
        <v>3070</v>
      </c>
      <c r="G136" s="334"/>
      <c r="H136" s="333" t="s">
        <v>3071</v>
      </c>
      <c r="I136" s="335">
        <v>203</v>
      </c>
      <c r="J136" s="77">
        <v>10</v>
      </c>
      <c r="K136" s="92"/>
    </row>
    <row r="137" spans="1:11" ht="13.2" x14ac:dyDescent="0.25">
      <c r="A137" s="14" t="s">
        <v>2997</v>
      </c>
      <c r="B137" s="330" t="s">
        <v>3072</v>
      </c>
      <c r="C137" s="330" t="s">
        <v>3073</v>
      </c>
      <c r="D137" s="331">
        <v>46013</v>
      </c>
      <c r="E137" s="332"/>
      <c r="F137" s="333" t="s">
        <v>3074</v>
      </c>
      <c r="G137" s="334" t="s">
        <v>3075</v>
      </c>
      <c r="H137" s="333" t="s">
        <v>3076</v>
      </c>
      <c r="I137" s="335">
        <v>390</v>
      </c>
      <c r="J137" s="77">
        <v>10</v>
      </c>
      <c r="K137" s="92"/>
    </row>
    <row r="138" spans="1:11" ht="21" x14ac:dyDescent="0.25">
      <c r="A138" s="14" t="s">
        <v>2997</v>
      </c>
      <c r="B138" s="330" t="s">
        <v>3077</v>
      </c>
      <c r="C138" s="330" t="s">
        <v>76</v>
      </c>
      <c r="D138" s="331">
        <v>46002</v>
      </c>
      <c r="E138" s="332"/>
      <c r="F138" s="333" t="s">
        <v>3078</v>
      </c>
      <c r="G138" s="337">
        <v>46397931</v>
      </c>
      <c r="H138" s="333" t="s">
        <v>3079</v>
      </c>
      <c r="I138" s="335">
        <v>770</v>
      </c>
      <c r="J138" s="77">
        <v>10</v>
      </c>
      <c r="K138" s="92"/>
    </row>
    <row r="139" spans="1:11" ht="21" x14ac:dyDescent="0.25">
      <c r="A139" s="14" t="s">
        <v>2997</v>
      </c>
      <c r="B139" s="330" t="s">
        <v>3077</v>
      </c>
      <c r="C139" s="330" t="s">
        <v>76</v>
      </c>
      <c r="D139" s="331">
        <v>46002</v>
      </c>
      <c r="E139" s="332"/>
      <c r="F139" s="333" t="s">
        <v>3080</v>
      </c>
      <c r="G139" s="337">
        <v>46397931</v>
      </c>
      <c r="H139" s="333" t="s">
        <v>3079</v>
      </c>
      <c r="I139" s="335">
        <v>470</v>
      </c>
      <c r="J139" s="77">
        <v>10</v>
      </c>
      <c r="K139" s="92"/>
    </row>
    <row r="140" spans="1:11" ht="21" x14ac:dyDescent="0.25">
      <c r="A140" s="14" t="s">
        <v>2997</v>
      </c>
      <c r="B140" s="330" t="s">
        <v>3081</v>
      </c>
      <c r="C140" s="330" t="s">
        <v>3082</v>
      </c>
      <c r="D140" s="331">
        <v>46002</v>
      </c>
      <c r="E140" s="332"/>
      <c r="F140" s="333" t="s">
        <v>3083</v>
      </c>
      <c r="G140" s="337">
        <v>46397931</v>
      </c>
      <c r="H140" s="333" t="s">
        <v>3079</v>
      </c>
      <c r="I140" s="335">
        <v>147.69999999999999</v>
      </c>
      <c r="J140" s="77">
        <v>10</v>
      </c>
      <c r="K140" s="92"/>
    </row>
    <row r="141" spans="1:11" ht="21" x14ac:dyDescent="0.25">
      <c r="A141" s="14" t="s">
        <v>2997</v>
      </c>
      <c r="B141" s="330" t="s">
        <v>3081</v>
      </c>
      <c r="C141" s="330" t="s">
        <v>3082</v>
      </c>
      <c r="D141" s="331">
        <v>46002</v>
      </c>
      <c r="E141" s="332"/>
      <c r="F141" s="333" t="s">
        <v>3084</v>
      </c>
      <c r="G141" s="337">
        <v>46397931</v>
      </c>
      <c r="H141" s="333" t="s">
        <v>3079</v>
      </c>
      <c r="I141" s="335">
        <v>226.5</v>
      </c>
      <c r="J141" s="77">
        <v>10</v>
      </c>
      <c r="K141" s="92"/>
    </row>
    <row r="142" spans="1:11" ht="21" x14ac:dyDescent="0.25">
      <c r="A142" s="14" t="s">
        <v>2997</v>
      </c>
      <c r="B142" s="330" t="s">
        <v>3081</v>
      </c>
      <c r="C142" s="330" t="s">
        <v>3082</v>
      </c>
      <c r="D142" s="331">
        <v>46002</v>
      </c>
      <c r="E142" s="332"/>
      <c r="F142" s="333" t="s">
        <v>3085</v>
      </c>
      <c r="G142" s="337">
        <v>46397931</v>
      </c>
      <c r="H142" s="333" t="s">
        <v>3079</v>
      </c>
      <c r="I142" s="335">
        <v>162.30000000000001</v>
      </c>
      <c r="J142" s="77">
        <v>10</v>
      </c>
      <c r="K142" s="92"/>
    </row>
    <row r="143" spans="1:11" ht="21" x14ac:dyDescent="0.25">
      <c r="A143" s="14" t="s">
        <v>2997</v>
      </c>
      <c r="B143" s="330" t="s">
        <v>3081</v>
      </c>
      <c r="C143" s="330" t="s">
        <v>3082</v>
      </c>
      <c r="D143" s="331">
        <v>46002</v>
      </c>
      <c r="E143" s="332"/>
      <c r="F143" s="333" t="s">
        <v>3086</v>
      </c>
      <c r="G143" s="337">
        <v>46397931</v>
      </c>
      <c r="H143" s="333" t="s">
        <v>3079</v>
      </c>
      <c r="I143" s="335">
        <v>82.2</v>
      </c>
      <c r="J143" s="77">
        <v>10</v>
      </c>
      <c r="K143" s="92"/>
    </row>
    <row r="144" spans="1:11" ht="21" x14ac:dyDescent="0.25">
      <c r="A144" s="14" t="s">
        <v>2997</v>
      </c>
      <c r="B144" s="330" t="s">
        <v>3081</v>
      </c>
      <c r="C144" s="330" t="s">
        <v>3082</v>
      </c>
      <c r="D144" s="331">
        <v>46002</v>
      </c>
      <c r="E144" s="332"/>
      <c r="F144" s="333" t="s">
        <v>3087</v>
      </c>
      <c r="G144" s="337">
        <v>46397931</v>
      </c>
      <c r="H144" s="333" t="s">
        <v>3079</v>
      </c>
      <c r="I144" s="335">
        <v>98.01</v>
      </c>
      <c r="J144" s="77">
        <v>10</v>
      </c>
      <c r="K144" s="92"/>
    </row>
    <row r="145" spans="1:11" ht="21" x14ac:dyDescent="0.25">
      <c r="A145" s="14" t="s">
        <v>2997</v>
      </c>
      <c r="B145" s="330" t="s">
        <v>3081</v>
      </c>
      <c r="C145" s="330" t="s">
        <v>3082</v>
      </c>
      <c r="D145" s="331">
        <v>46002</v>
      </c>
      <c r="E145" s="332"/>
      <c r="F145" s="333" t="s">
        <v>3088</v>
      </c>
      <c r="G145" s="337">
        <v>46397931</v>
      </c>
      <c r="H145" s="333" t="s">
        <v>3079</v>
      </c>
      <c r="I145" s="335">
        <v>172</v>
      </c>
      <c r="J145" s="77">
        <v>10</v>
      </c>
      <c r="K145" s="92"/>
    </row>
    <row r="146" spans="1:11" ht="21" x14ac:dyDescent="0.25">
      <c r="A146" s="14" t="s">
        <v>2997</v>
      </c>
      <c r="B146" s="330" t="s">
        <v>3089</v>
      </c>
      <c r="C146" s="330">
        <v>5412045353</v>
      </c>
      <c r="D146" s="331">
        <v>45842</v>
      </c>
      <c r="E146" s="332">
        <v>46013</v>
      </c>
      <c r="F146" s="333" t="s">
        <v>3090</v>
      </c>
      <c r="G146" s="337">
        <v>36562939</v>
      </c>
      <c r="H146" s="333" t="s">
        <v>3091</v>
      </c>
      <c r="I146" s="335">
        <v>21.75</v>
      </c>
      <c r="J146" s="77">
        <v>10</v>
      </c>
      <c r="K146" s="92"/>
    </row>
    <row r="147" spans="1:11" ht="21" x14ac:dyDescent="0.25">
      <c r="A147" s="14" t="s">
        <v>2997</v>
      </c>
      <c r="B147" s="330" t="s">
        <v>3089</v>
      </c>
      <c r="C147" s="330">
        <v>304</v>
      </c>
      <c r="D147" s="331">
        <v>45886</v>
      </c>
      <c r="E147" s="332">
        <v>46013</v>
      </c>
      <c r="F147" s="333" t="s">
        <v>3092</v>
      </c>
      <c r="G147" s="337">
        <v>36325716</v>
      </c>
      <c r="H147" s="333" t="s">
        <v>3093</v>
      </c>
      <c r="I147" s="335">
        <v>66.989999999999995</v>
      </c>
      <c r="J147" s="77">
        <v>10</v>
      </c>
      <c r="K147" s="92"/>
    </row>
    <row r="148" spans="1:11" ht="21" x14ac:dyDescent="0.25">
      <c r="A148" s="14" t="s">
        <v>2997</v>
      </c>
      <c r="B148" s="330" t="s">
        <v>3094</v>
      </c>
      <c r="C148" s="330">
        <v>1510875478</v>
      </c>
      <c r="D148" s="331">
        <v>45997</v>
      </c>
      <c r="E148" s="332">
        <v>46013</v>
      </c>
      <c r="F148" s="333" t="s">
        <v>3095</v>
      </c>
      <c r="G148" s="334" t="s">
        <v>3096</v>
      </c>
      <c r="H148" s="333" t="s">
        <v>3097</v>
      </c>
      <c r="I148" s="335">
        <v>55.1</v>
      </c>
      <c r="J148" s="77">
        <v>10</v>
      </c>
      <c r="K148" s="92"/>
    </row>
    <row r="149" spans="1:11" ht="21" x14ac:dyDescent="0.25">
      <c r="A149" s="14" t="s">
        <v>2997</v>
      </c>
      <c r="B149" s="330" t="s">
        <v>3098</v>
      </c>
      <c r="C149" s="330" t="s">
        <v>3099</v>
      </c>
      <c r="D149" s="331">
        <v>45991</v>
      </c>
      <c r="E149" s="332">
        <v>46013</v>
      </c>
      <c r="F149" s="333" t="s">
        <v>3100</v>
      </c>
      <c r="G149" s="337">
        <v>35933011</v>
      </c>
      <c r="H149" s="333" t="s">
        <v>3101</v>
      </c>
      <c r="I149" s="335">
        <v>102.84</v>
      </c>
      <c r="J149" s="77">
        <v>10</v>
      </c>
      <c r="K149" s="92"/>
    </row>
    <row r="150" spans="1:11" ht="31.2" x14ac:dyDescent="0.25">
      <c r="A150" s="14" t="s">
        <v>2997</v>
      </c>
      <c r="B150" s="330" t="s">
        <v>3102</v>
      </c>
      <c r="C150" s="330" t="s">
        <v>3103</v>
      </c>
      <c r="D150" s="331" t="s">
        <v>3104</v>
      </c>
      <c r="E150" s="332"/>
      <c r="F150" s="333" t="s">
        <v>3105</v>
      </c>
      <c r="G150" s="337">
        <v>46397931</v>
      </c>
      <c r="H150" s="333" t="s">
        <v>3079</v>
      </c>
      <c r="I150" s="335">
        <v>1665</v>
      </c>
      <c r="J150" s="77">
        <v>10</v>
      </c>
      <c r="K150" s="92"/>
    </row>
    <row r="151" spans="1:11" ht="21" x14ac:dyDescent="0.25">
      <c r="A151" s="14" t="s">
        <v>2997</v>
      </c>
      <c r="B151" s="330" t="s">
        <v>3106</v>
      </c>
      <c r="C151" s="330" t="s">
        <v>3107</v>
      </c>
      <c r="D151" s="331" t="s">
        <v>3104</v>
      </c>
      <c r="E151" s="332"/>
      <c r="F151" s="333" t="s">
        <v>3108</v>
      </c>
      <c r="G151" s="337">
        <v>46397931</v>
      </c>
      <c r="H151" s="333" t="s">
        <v>3079</v>
      </c>
      <c r="I151" s="335">
        <v>659.99</v>
      </c>
      <c r="J151" s="77">
        <v>10</v>
      </c>
      <c r="K151" s="92"/>
    </row>
    <row r="152" spans="1:11" ht="41.4" x14ac:dyDescent="0.25">
      <c r="A152" s="14" t="s">
        <v>2997</v>
      </c>
      <c r="B152" s="330" t="s">
        <v>3109</v>
      </c>
      <c r="C152" s="330">
        <v>1962025</v>
      </c>
      <c r="D152" s="331">
        <v>45979</v>
      </c>
      <c r="E152" s="332" t="s">
        <v>3104</v>
      </c>
      <c r="F152" s="333" t="s">
        <v>3110</v>
      </c>
      <c r="G152" s="334" t="s">
        <v>3111</v>
      </c>
      <c r="H152" s="333" t="s">
        <v>3112</v>
      </c>
      <c r="I152" s="335">
        <v>1530</v>
      </c>
      <c r="J152" s="77">
        <v>10</v>
      </c>
      <c r="K152" s="92"/>
    </row>
    <row r="153" spans="1:11" ht="41.4" x14ac:dyDescent="0.25">
      <c r="A153" s="14" t="s">
        <v>2997</v>
      </c>
      <c r="B153" s="330" t="s">
        <v>3109</v>
      </c>
      <c r="C153" s="330">
        <v>1962025</v>
      </c>
      <c r="D153" s="331">
        <v>45979</v>
      </c>
      <c r="E153" s="332" t="s">
        <v>3104</v>
      </c>
      <c r="F153" s="333" t="s">
        <v>3113</v>
      </c>
      <c r="G153" s="334" t="s">
        <v>3111</v>
      </c>
      <c r="H153" s="333" t="s">
        <v>3112</v>
      </c>
      <c r="I153" s="335">
        <v>488.96</v>
      </c>
      <c r="J153" s="77">
        <v>10</v>
      </c>
      <c r="K153" s="92"/>
    </row>
    <row r="154" spans="1:11" ht="31.2" x14ac:dyDescent="0.25">
      <c r="A154" s="14" t="s">
        <v>2997</v>
      </c>
      <c r="B154" s="330" t="s">
        <v>3114</v>
      </c>
      <c r="C154" s="330" t="s">
        <v>3115</v>
      </c>
      <c r="D154" s="331">
        <v>46021</v>
      </c>
      <c r="E154" s="332"/>
      <c r="F154" s="333" t="s">
        <v>3116</v>
      </c>
      <c r="G154" s="337">
        <v>46397931</v>
      </c>
      <c r="H154" s="333" t="s">
        <v>3079</v>
      </c>
      <c r="I154" s="335">
        <v>1678.95</v>
      </c>
      <c r="J154" s="77">
        <v>10</v>
      </c>
      <c r="K154" s="92"/>
    </row>
    <row r="155" spans="1:11" ht="31.2" x14ac:dyDescent="0.25">
      <c r="A155" s="14" t="s">
        <v>2997</v>
      </c>
      <c r="B155" s="330" t="s">
        <v>3117</v>
      </c>
      <c r="C155" s="330" t="s">
        <v>3118</v>
      </c>
      <c r="D155" s="331">
        <v>46021</v>
      </c>
      <c r="E155" s="332"/>
      <c r="F155" s="333" t="s">
        <v>3119</v>
      </c>
      <c r="G155" s="337">
        <v>46397931</v>
      </c>
      <c r="H155" s="333" t="s">
        <v>3079</v>
      </c>
      <c r="I155" s="335">
        <v>998</v>
      </c>
      <c r="J155" s="77">
        <v>10</v>
      </c>
      <c r="K155" s="92"/>
    </row>
    <row r="156" spans="1:11" ht="21" x14ac:dyDescent="0.25">
      <c r="A156" s="14" t="s">
        <v>3120</v>
      </c>
      <c r="B156" s="344"/>
      <c r="C156" s="345"/>
      <c r="D156" s="346"/>
      <c r="E156" s="347"/>
      <c r="F156" s="350" t="s">
        <v>3121</v>
      </c>
      <c r="G156" s="351"/>
      <c r="H156" s="352"/>
      <c r="I156" s="353"/>
      <c r="J156" s="77">
        <v>10</v>
      </c>
      <c r="K156" s="92"/>
    </row>
    <row r="157" spans="1:11" ht="21" x14ac:dyDescent="0.25">
      <c r="A157" s="14" t="s">
        <v>3120</v>
      </c>
      <c r="B157" s="354" t="s">
        <v>3122</v>
      </c>
      <c r="C157" s="355">
        <v>202500802</v>
      </c>
      <c r="D157" s="356">
        <v>45719</v>
      </c>
      <c r="E157" s="357" t="s">
        <v>3123</v>
      </c>
      <c r="F157" s="357" t="s">
        <v>3124</v>
      </c>
      <c r="G157" s="355">
        <v>48047503</v>
      </c>
      <c r="H157" s="357" t="s">
        <v>3125</v>
      </c>
      <c r="I157" s="358">
        <v>170</v>
      </c>
      <c r="J157" s="77">
        <v>10</v>
      </c>
      <c r="K157" s="92"/>
    </row>
    <row r="158" spans="1:11" ht="13.2" x14ac:dyDescent="0.25">
      <c r="A158" s="14" t="s">
        <v>3120</v>
      </c>
      <c r="B158" s="354" t="s">
        <v>3126</v>
      </c>
      <c r="C158" s="354" t="s">
        <v>3126</v>
      </c>
      <c r="D158" s="356">
        <v>45699</v>
      </c>
      <c r="E158" s="359">
        <v>45964</v>
      </c>
      <c r="F158" s="357" t="s">
        <v>3127</v>
      </c>
      <c r="G158" s="355"/>
      <c r="H158" s="357" t="s">
        <v>3128</v>
      </c>
      <c r="I158" s="358">
        <v>192.5</v>
      </c>
      <c r="J158" s="77">
        <v>10</v>
      </c>
      <c r="K158" s="92"/>
    </row>
    <row r="159" spans="1:11" ht="21" x14ac:dyDescent="0.25">
      <c r="A159" s="14" t="s">
        <v>3120</v>
      </c>
      <c r="B159" s="354" t="s">
        <v>3126</v>
      </c>
      <c r="C159" s="355" t="s">
        <v>3129</v>
      </c>
      <c r="D159" s="356">
        <v>45699</v>
      </c>
      <c r="E159" s="359">
        <v>45964</v>
      </c>
      <c r="F159" s="357" t="s">
        <v>3130</v>
      </c>
      <c r="G159" s="354"/>
      <c r="H159" s="357" t="s">
        <v>3131</v>
      </c>
      <c r="I159" s="358">
        <v>508</v>
      </c>
      <c r="J159" s="77">
        <v>10</v>
      </c>
      <c r="K159" s="92"/>
    </row>
    <row r="160" spans="1:11" ht="21" x14ac:dyDescent="0.25">
      <c r="A160" s="14" t="s">
        <v>3120</v>
      </c>
      <c r="B160" s="354" t="s">
        <v>3126</v>
      </c>
      <c r="C160" s="355" t="s">
        <v>3132</v>
      </c>
      <c r="D160" s="356">
        <v>45708</v>
      </c>
      <c r="E160" s="359">
        <v>45964</v>
      </c>
      <c r="F160" s="357" t="s">
        <v>3133</v>
      </c>
      <c r="G160" s="354"/>
      <c r="H160" s="355" t="s">
        <v>3134</v>
      </c>
      <c r="I160" s="358">
        <v>106.69</v>
      </c>
      <c r="J160" s="77">
        <v>10</v>
      </c>
      <c r="K160" s="92"/>
    </row>
    <row r="161" spans="1:11" ht="13.2" x14ac:dyDescent="0.25">
      <c r="A161" s="14" t="s">
        <v>3120</v>
      </c>
      <c r="B161" s="354" t="s">
        <v>3126</v>
      </c>
      <c r="C161" s="355" t="s">
        <v>3135</v>
      </c>
      <c r="D161" s="356">
        <v>45702</v>
      </c>
      <c r="E161" s="359">
        <v>45964</v>
      </c>
      <c r="F161" s="357" t="s">
        <v>3136</v>
      </c>
      <c r="G161" s="354"/>
      <c r="H161" s="355" t="s">
        <v>3137</v>
      </c>
      <c r="I161" s="358">
        <v>16.27</v>
      </c>
      <c r="J161" s="77">
        <v>10</v>
      </c>
      <c r="K161" s="92"/>
    </row>
    <row r="162" spans="1:11" ht="13.2" x14ac:dyDescent="0.25">
      <c r="A162" s="14" t="s">
        <v>3120</v>
      </c>
      <c r="B162" s="354" t="s">
        <v>3126</v>
      </c>
      <c r="C162" s="355" t="s">
        <v>3138</v>
      </c>
      <c r="D162" s="356">
        <v>45702</v>
      </c>
      <c r="E162" s="359">
        <v>45964</v>
      </c>
      <c r="F162" s="357" t="s">
        <v>3139</v>
      </c>
      <c r="G162" s="354"/>
      <c r="H162" s="355" t="s">
        <v>3140</v>
      </c>
      <c r="I162" s="358">
        <v>8.86</v>
      </c>
      <c r="J162" s="77">
        <v>10</v>
      </c>
      <c r="K162" s="92"/>
    </row>
    <row r="163" spans="1:11" ht="13.2" x14ac:dyDescent="0.25">
      <c r="A163" s="14" t="s">
        <v>3120</v>
      </c>
      <c r="B163" s="354" t="s">
        <v>3126</v>
      </c>
      <c r="C163" s="355" t="s">
        <v>3141</v>
      </c>
      <c r="D163" s="356">
        <v>45702</v>
      </c>
      <c r="E163" s="359">
        <v>45964</v>
      </c>
      <c r="F163" s="357" t="s">
        <v>3142</v>
      </c>
      <c r="G163" s="354"/>
      <c r="H163" s="355" t="s">
        <v>3140</v>
      </c>
      <c r="I163" s="358">
        <v>11.03</v>
      </c>
      <c r="J163" s="77">
        <v>10</v>
      </c>
      <c r="K163" s="92"/>
    </row>
    <row r="164" spans="1:11" ht="13.2" x14ac:dyDescent="0.25">
      <c r="A164" s="14" t="s">
        <v>3120</v>
      </c>
      <c r="B164" s="354" t="s">
        <v>3126</v>
      </c>
      <c r="C164" s="355" t="s">
        <v>3143</v>
      </c>
      <c r="D164" s="356">
        <v>45705</v>
      </c>
      <c r="E164" s="359">
        <v>45964</v>
      </c>
      <c r="F164" s="357" t="s">
        <v>3142</v>
      </c>
      <c r="G164" s="354"/>
      <c r="H164" s="355" t="s">
        <v>3140</v>
      </c>
      <c r="I164" s="358">
        <v>10.96</v>
      </c>
      <c r="J164" s="77">
        <v>10</v>
      </c>
      <c r="K164" s="92"/>
    </row>
    <row r="165" spans="1:11" ht="13.2" x14ac:dyDescent="0.25">
      <c r="A165" s="14" t="s">
        <v>3120</v>
      </c>
      <c r="B165" s="354" t="s">
        <v>3126</v>
      </c>
      <c r="C165" s="355" t="s">
        <v>3144</v>
      </c>
      <c r="D165" s="356">
        <v>45706</v>
      </c>
      <c r="E165" s="359">
        <v>45964</v>
      </c>
      <c r="F165" s="357" t="s">
        <v>3139</v>
      </c>
      <c r="G165" s="354"/>
      <c r="H165" s="355" t="s">
        <v>3140</v>
      </c>
      <c r="I165" s="358">
        <v>8.52</v>
      </c>
      <c r="J165" s="77">
        <v>10</v>
      </c>
      <c r="K165" s="92"/>
    </row>
    <row r="166" spans="1:11" ht="21" x14ac:dyDescent="0.25">
      <c r="A166" s="14" t="s">
        <v>3120</v>
      </c>
      <c r="B166" s="344"/>
      <c r="C166" s="345"/>
      <c r="D166" s="346"/>
      <c r="E166" s="347"/>
      <c r="F166" s="350" t="s">
        <v>3145</v>
      </c>
      <c r="G166" s="351"/>
      <c r="H166" s="348"/>
      <c r="I166" s="353"/>
      <c r="J166" s="77">
        <v>10</v>
      </c>
      <c r="K166" s="92"/>
    </row>
    <row r="167" spans="1:11" ht="31.2" x14ac:dyDescent="0.25">
      <c r="A167" s="14" t="s">
        <v>3120</v>
      </c>
      <c r="B167" s="354" t="s">
        <v>3146</v>
      </c>
      <c r="C167" s="355">
        <v>20251166</v>
      </c>
      <c r="D167" s="356" t="s">
        <v>3147</v>
      </c>
      <c r="E167" s="357" t="s">
        <v>3123</v>
      </c>
      <c r="F167" s="357" t="s">
        <v>3148</v>
      </c>
      <c r="G167" s="355">
        <v>31380123</v>
      </c>
      <c r="H167" s="355" t="s">
        <v>3149</v>
      </c>
      <c r="I167" s="358">
        <v>1184.1199999999999</v>
      </c>
      <c r="J167" s="77">
        <v>10</v>
      </c>
      <c r="K167" s="92"/>
    </row>
    <row r="168" spans="1:11" ht="21" x14ac:dyDescent="0.25">
      <c r="A168" s="14" t="s">
        <v>3120</v>
      </c>
      <c r="B168" s="354" t="s">
        <v>3150</v>
      </c>
      <c r="C168" s="355">
        <v>6804040316</v>
      </c>
      <c r="D168" s="356" t="s">
        <v>3151</v>
      </c>
      <c r="E168" s="357"/>
      <c r="F168" s="357" t="s">
        <v>3152</v>
      </c>
      <c r="G168" s="360">
        <v>35703008</v>
      </c>
      <c r="H168" s="361" t="s">
        <v>3019</v>
      </c>
      <c r="I168" s="358">
        <v>9</v>
      </c>
      <c r="J168" s="77">
        <v>10</v>
      </c>
      <c r="K168" s="92"/>
    </row>
    <row r="169" spans="1:11" ht="21" x14ac:dyDescent="0.25">
      <c r="A169" s="14" t="s">
        <v>3120</v>
      </c>
      <c r="B169" s="354" t="s">
        <v>3153</v>
      </c>
      <c r="C169" s="355">
        <v>6804040290</v>
      </c>
      <c r="D169" s="356" t="s">
        <v>3151</v>
      </c>
      <c r="E169" s="357"/>
      <c r="F169" s="357" t="s">
        <v>3154</v>
      </c>
      <c r="G169" s="360">
        <v>35703008</v>
      </c>
      <c r="H169" s="361" t="s">
        <v>3019</v>
      </c>
      <c r="I169" s="358">
        <v>18</v>
      </c>
      <c r="J169" s="77">
        <v>10</v>
      </c>
      <c r="K169" s="92"/>
    </row>
    <row r="170" spans="1:11" ht="21" x14ac:dyDescent="0.25">
      <c r="A170" s="14" t="s">
        <v>3120</v>
      </c>
      <c r="B170" s="354" t="s">
        <v>3155</v>
      </c>
      <c r="C170" s="355">
        <v>2204</v>
      </c>
      <c r="D170" s="356" t="s">
        <v>3156</v>
      </c>
      <c r="E170" s="356" t="s">
        <v>3156</v>
      </c>
      <c r="F170" s="357" t="s">
        <v>3157</v>
      </c>
      <c r="G170" s="355" t="s">
        <v>3158</v>
      </c>
      <c r="H170" s="357" t="s">
        <v>3159</v>
      </c>
      <c r="I170" s="358">
        <v>225.2</v>
      </c>
      <c r="J170" s="77">
        <v>10</v>
      </c>
      <c r="K170" s="92"/>
    </row>
    <row r="171" spans="1:11" ht="21" x14ac:dyDescent="0.25">
      <c r="A171" s="14" t="s">
        <v>3120</v>
      </c>
      <c r="B171" s="354" t="s">
        <v>3155</v>
      </c>
      <c r="C171" s="355">
        <v>2204</v>
      </c>
      <c r="D171" s="356" t="s">
        <v>3156</v>
      </c>
      <c r="E171" s="356" t="s">
        <v>3156</v>
      </c>
      <c r="F171" s="357" t="s">
        <v>3160</v>
      </c>
      <c r="G171" s="355" t="s">
        <v>3158</v>
      </c>
      <c r="H171" s="357" t="s">
        <v>3159</v>
      </c>
      <c r="I171" s="358">
        <v>8</v>
      </c>
      <c r="J171" s="77">
        <v>10</v>
      </c>
      <c r="K171" s="92"/>
    </row>
    <row r="172" spans="1:11" ht="21" x14ac:dyDescent="0.25">
      <c r="A172" s="14" t="s">
        <v>3120</v>
      </c>
      <c r="B172" s="354" t="s">
        <v>3161</v>
      </c>
      <c r="C172" s="355">
        <v>2206</v>
      </c>
      <c r="D172" s="356" t="s">
        <v>3156</v>
      </c>
      <c r="E172" s="356" t="s">
        <v>3156</v>
      </c>
      <c r="F172" s="357" t="s">
        <v>3162</v>
      </c>
      <c r="G172" s="355" t="s">
        <v>3158</v>
      </c>
      <c r="H172" s="357" t="s">
        <v>3159</v>
      </c>
      <c r="I172" s="358">
        <v>225.2</v>
      </c>
      <c r="J172" s="77">
        <v>10</v>
      </c>
      <c r="K172" s="92"/>
    </row>
    <row r="173" spans="1:11" ht="21" x14ac:dyDescent="0.25">
      <c r="A173" s="14" t="s">
        <v>3120</v>
      </c>
      <c r="B173" s="354" t="s">
        <v>3161</v>
      </c>
      <c r="C173" s="355">
        <v>2206</v>
      </c>
      <c r="D173" s="356" t="s">
        <v>3156</v>
      </c>
      <c r="E173" s="356" t="s">
        <v>3156</v>
      </c>
      <c r="F173" s="357" t="s">
        <v>3163</v>
      </c>
      <c r="G173" s="355" t="s">
        <v>3158</v>
      </c>
      <c r="H173" s="357" t="s">
        <v>3159</v>
      </c>
      <c r="I173" s="358">
        <v>8</v>
      </c>
      <c r="J173" s="77">
        <v>10</v>
      </c>
      <c r="K173" s="92"/>
    </row>
    <row r="174" spans="1:11" ht="21" x14ac:dyDescent="0.25">
      <c r="A174" s="14" t="s">
        <v>3120</v>
      </c>
      <c r="B174" s="354" t="s">
        <v>3164</v>
      </c>
      <c r="C174" s="355">
        <v>202503505</v>
      </c>
      <c r="D174" s="356" t="s">
        <v>3165</v>
      </c>
      <c r="E174" s="357"/>
      <c r="F174" s="357" t="s">
        <v>3166</v>
      </c>
      <c r="G174" s="355">
        <v>48047503</v>
      </c>
      <c r="H174" s="355" t="s">
        <v>3125</v>
      </c>
      <c r="I174" s="358">
        <v>156.66</v>
      </c>
      <c r="J174" s="77">
        <v>10</v>
      </c>
      <c r="K174" s="92"/>
    </row>
    <row r="175" spans="1:11" ht="13.2" x14ac:dyDescent="0.25">
      <c r="A175" s="14" t="s">
        <v>3120</v>
      </c>
      <c r="B175" s="354" t="s">
        <v>3167</v>
      </c>
      <c r="C175" s="354" t="s">
        <v>3167</v>
      </c>
      <c r="D175" s="356">
        <v>45799</v>
      </c>
      <c r="E175" s="362">
        <v>45888</v>
      </c>
      <c r="F175" s="357" t="s">
        <v>3168</v>
      </c>
      <c r="G175" s="360"/>
      <c r="H175" s="355" t="s">
        <v>3169</v>
      </c>
      <c r="I175" s="358">
        <v>231</v>
      </c>
      <c r="J175" s="77">
        <v>10</v>
      </c>
      <c r="K175" s="92"/>
    </row>
    <row r="176" spans="1:11" ht="21" x14ac:dyDescent="0.25">
      <c r="A176" s="14" t="s">
        <v>3120</v>
      </c>
      <c r="B176" s="354" t="s">
        <v>3167</v>
      </c>
      <c r="C176" s="355" t="s">
        <v>3170</v>
      </c>
      <c r="D176" s="356">
        <v>45802</v>
      </c>
      <c r="E176" s="362">
        <v>45888</v>
      </c>
      <c r="F176" s="357" t="s">
        <v>3171</v>
      </c>
      <c r="G176" s="355">
        <v>997123860</v>
      </c>
      <c r="H176" s="355" t="s">
        <v>3172</v>
      </c>
      <c r="I176" s="358">
        <v>186</v>
      </c>
      <c r="J176" s="77">
        <v>10</v>
      </c>
      <c r="K176" s="92"/>
    </row>
    <row r="177" spans="1:11" ht="13.2" x14ac:dyDescent="0.25">
      <c r="A177" s="14" t="s">
        <v>3120</v>
      </c>
      <c r="B177" s="354" t="s">
        <v>3167</v>
      </c>
      <c r="C177" s="355" t="s">
        <v>3173</v>
      </c>
      <c r="D177" s="356">
        <v>45800</v>
      </c>
      <c r="E177" s="362">
        <v>45888</v>
      </c>
      <c r="F177" s="357" t="s">
        <v>3174</v>
      </c>
      <c r="G177" s="354" t="s">
        <v>3175</v>
      </c>
      <c r="H177" s="355" t="s">
        <v>3176</v>
      </c>
      <c r="I177" s="358">
        <v>408.37</v>
      </c>
      <c r="J177" s="77">
        <v>10</v>
      </c>
      <c r="K177" s="92"/>
    </row>
    <row r="178" spans="1:11" ht="13.2" x14ac:dyDescent="0.25">
      <c r="A178" s="14" t="s">
        <v>3120</v>
      </c>
      <c r="B178" s="354" t="s">
        <v>3167</v>
      </c>
      <c r="C178" s="355" t="s">
        <v>3177</v>
      </c>
      <c r="D178" s="356">
        <v>45802</v>
      </c>
      <c r="E178" s="362">
        <v>45888</v>
      </c>
      <c r="F178" s="357" t="s">
        <v>3178</v>
      </c>
      <c r="G178" s="355">
        <v>999644611</v>
      </c>
      <c r="H178" s="355" t="s">
        <v>3179</v>
      </c>
      <c r="I178" s="358">
        <v>50</v>
      </c>
      <c r="J178" s="77">
        <v>10</v>
      </c>
      <c r="K178" s="92"/>
    </row>
    <row r="179" spans="1:11" ht="21" x14ac:dyDescent="0.25">
      <c r="A179" s="14" t="s">
        <v>3120</v>
      </c>
      <c r="B179" s="354" t="s">
        <v>3167</v>
      </c>
      <c r="C179" s="355" t="s">
        <v>3180</v>
      </c>
      <c r="D179" s="356">
        <v>45800</v>
      </c>
      <c r="E179" s="362">
        <v>45888</v>
      </c>
      <c r="F179" s="357" t="s">
        <v>3181</v>
      </c>
      <c r="G179" s="355">
        <v>802573600</v>
      </c>
      <c r="H179" s="355" t="s">
        <v>3182</v>
      </c>
      <c r="I179" s="358">
        <v>2.5</v>
      </c>
      <c r="J179" s="77">
        <v>10</v>
      </c>
      <c r="K179" s="92"/>
    </row>
    <row r="180" spans="1:11" ht="21" x14ac:dyDescent="0.25">
      <c r="A180" s="14" t="s">
        <v>3120</v>
      </c>
      <c r="B180" s="354" t="s">
        <v>3167</v>
      </c>
      <c r="C180" s="355" t="s">
        <v>3183</v>
      </c>
      <c r="D180" s="356">
        <v>45800</v>
      </c>
      <c r="E180" s="362">
        <v>45888</v>
      </c>
      <c r="F180" s="357" t="s">
        <v>3184</v>
      </c>
      <c r="G180" s="355">
        <v>998807387</v>
      </c>
      <c r="H180" s="355" t="s">
        <v>3185</v>
      </c>
      <c r="I180" s="358">
        <v>3.75</v>
      </c>
      <c r="J180" s="77">
        <v>10</v>
      </c>
      <c r="K180" s="92"/>
    </row>
    <row r="181" spans="1:11" ht="21" x14ac:dyDescent="0.25">
      <c r="A181" s="14" t="s">
        <v>3120</v>
      </c>
      <c r="B181" s="354" t="s">
        <v>3167</v>
      </c>
      <c r="C181" s="355" t="s">
        <v>3186</v>
      </c>
      <c r="D181" s="356">
        <v>45800</v>
      </c>
      <c r="E181" s="362">
        <v>45888</v>
      </c>
      <c r="F181" s="357" t="s">
        <v>3187</v>
      </c>
      <c r="G181" s="355">
        <v>998807387</v>
      </c>
      <c r="H181" s="355" t="s">
        <v>3185</v>
      </c>
      <c r="I181" s="358">
        <v>3.75</v>
      </c>
      <c r="J181" s="77">
        <v>10</v>
      </c>
      <c r="K181" s="92"/>
    </row>
    <row r="182" spans="1:11" ht="21" x14ac:dyDescent="0.25">
      <c r="A182" s="14" t="s">
        <v>3120</v>
      </c>
      <c r="B182" s="354" t="s">
        <v>3167</v>
      </c>
      <c r="C182" s="355" t="s">
        <v>3188</v>
      </c>
      <c r="D182" s="356">
        <v>45801</v>
      </c>
      <c r="E182" s="362">
        <v>45888</v>
      </c>
      <c r="F182" s="357" t="s">
        <v>3184</v>
      </c>
      <c r="G182" s="355">
        <v>998807387</v>
      </c>
      <c r="H182" s="355" t="s">
        <v>3185</v>
      </c>
      <c r="I182" s="358">
        <v>3.75</v>
      </c>
      <c r="J182" s="77">
        <v>10</v>
      </c>
      <c r="K182" s="92"/>
    </row>
    <row r="183" spans="1:11" ht="21" x14ac:dyDescent="0.25">
      <c r="A183" s="14" t="s">
        <v>3120</v>
      </c>
      <c r="B183" s="354" t="s">
        <v>3167</v>
      </c>
      <c r="C183" s="355" t="s">
        <v>3189</v>
      </c>
      <c r="D183" s="356">
        <v>45801</v>
      </c>
      <c r="E183" s="362">
        <v>45888</v>
      </c>
      <c r="F183" s="357" t="s">
        <v>3187</v>
      </c>
      <c r="G183" s="355">
        <v>998807387</v>
      </c>
      <c r="H183" s="355" t="s">
        <v>3185</v>
      </c>
      <c r="I183" s="358">
        <v>3.75</v>
      </c>
      <c r="J183" s="77">
        <v>10</v>
      </c>
      <c r="K183" s="92"/>
    </row>
    <row r="184" spans="1:11" ht="21" x14ac:dyDescent="0.25">
      <c r="A184" s="14" t="s">
        <v>3120</v>
      </c>
      <c r="B184" s="354" t="s">
        <v>3167</v>
      </c>
      <c r="C184" s="355" t="s">
        <v>3190</v>
      </c>
      <c r="D184" s="356">
        <v>45802</v>
      </c>
      <c r="E184" s="362">
        <v>45888</v>
      </c>
      <c r="F184" s="357" t="s">
        <v>3184</v>
      </c>
      <c r="G184" s="355">
        <v>998807387</v>
      </c>
      <c r="H184" s="355" t="s">
        <v>3185</v>
      </c>
      <c r="I184" s="358">
        <v>3.75</v>
      </c>
      <c r="J184" s="77">
        <v>10</v>
      </c>
      <c r="K184" s="92"/>
    </row>
    <row r="185" spans="1:11" ht="21" x14ac:dyDescent="0.25">
      <c r="A185" s="14" t="s">
        <v>3120</v>
      </c>
      <c r="B185" s="354" t="s">
        <v>3167</v>
      </c>
      <c r="C185" s="355" t="s">
        <v>3191</v>
      </c>
      <c r="D185" s="356">
        <v>45802</v>
      </c>
      <c r="E185" s="362">
        <v>45888</v>
      </c>
      <c r="F185" s="357" t="s">
        <v>3187</v>
      </c>
      <c r="G185" s="355">
        <v>998807387</v>
      </c>
      <c r="H185" s="355" t="s">
        <v>3185</v>
      </c>
      <c r="I185" s="358">
        <v>3.75</v>
      </c>
      <c r="J185" s="77">
        <v>10</v>
      </c>
      <c r="K185" s="92"/>
    </row>
    <row r="186" spans="1:11" ht="21" x14ac:dyDescent="0.25">
      <c r="A186" s="14" t="s">
        <v>3120</v>
      </c>
      <c r="B186" s="354" t="s">
        <v>3167</v>
      </c>
      <c r="C186" s="355" t="s">
        <v>3192</v>
      </c>
      <c r="D186" s="356">
        <v>45803</v>
      </c>
      <c r="E186" s="362">
        <v>45888</v>
      </c>
      <c r="F186" s="357" t="s">
        <v>3193</v>
      </c>
      <c r="G186" s="355">
        <v>802573600</v>
      </c>
      <c r="H186" s="355" t="s">
        <v>3182</v>
      </c>
      <c r="I186" s="358">
        <v>2.5</v>
      </c>
      <c r="J186" s="77">
        <v>10</v>
      </c>
      <c r="K186" s="92"/>
    </row>
    <row r="187" spans="1:11" ht="21" x14ac:dyDescent="0.25">
      <c r="A187" s="14" t="s">
        <v>3120</v>
      </c>
      <c r="B187" s="344"/>
      <c r="C187" s="345"/>
      <c r="D187" s="346"/>
      <c r="E187" s="347"/>
      <c r="F187" s="350" t="s">
        <v>3194</v>
      </c>
      <c r="G187" s="351"/>
      <c r="H187" s="348"/>
      <c r="I187" s="353"/>
      <c r="J187" s="77">
        <v>10</v>
      </c>
      <c r="K187" s="92"/>
    </row>
    <row r="188" spans="1:11" ht="13.2" x14ac:dyDescent="0.25">
      <c r="A188" s="14" t="s">
        <v>3120</v>
      </c>
      <c r="B188" s="354" t="s">
        <v>3195</v>
      </c>
      <c r="C188" s="355" t="s">
        <v>3195</v>
      </c>
      <c r="D188" s="356" t="s">
        <v>3196</v>
      </c>
      <c r="E188" s="357" t="s">
        <v>3197</v>
      </c>
      <c r="F188" s="357" t="s">
        <v>3198</v>
      </c>
      <c r="G188" s="355"/>
      <c r="H188" s="355" t="s">
        <v>3128</v>
      </c>
      <c r="I188" s="358">
        <v>26.4</v>
      </c>
      <c r="J188" s="77">
        <v>10</v>
      </c>
      <c r="K188" s="92"/>
    </row>
    <row r="189" spans="1:11" ht="21" x14ac:dyDescent="0.25">
      <c r="A189" s="14" t="s">
        <v>3120</v>
      </c>
      <c r="B189" s="354" t="s">
        <v>3195</v>
      </c>
      <c r="C189" s="355">
        <v>6</v>
      </c>
      <c r="D189" s="356" t="s">
        <v>3199</v>
      </c>
      <c r="E189" s="357" t="s">
        <v>3197</v>
      </c>
      <c r="F189" s="357" t="s">
        <v>3200</v>
      </c>
      <c r="G189" s="355">
        <v>37846442</v>
      </c>
      <c r="H189" s="357" t="s">
        <v>3201</v>
      </c>
      <c r="I189" s="358">
        <v>74</v>
      </c>
      <c r="J189" s="77">
        <v>10</v>
      </c>
      <c r="K189" s="92"/>
    </row>
    <row r="190" spans="1:11" ht="21" x14ac:dyDescent="0.25">
      <c r="A190" s="14" t="s">
        <v>3120</v>
      </c>
      <c r="B190" s="344"/>
      <c r="C190" s="345"/>
      <c r="D190" s="346"/>
      <c r="E190" s="347"/>
      <c r="F190" s="350" t="s">
        <v>3202</v>
      </c>
      <c r="G190" s="351"/>
      <c r="H190" s="352"/>
      <c r="I190" s="353"/>
      <c r="J190" s="77">
        <v>10</v>
      </c>
      <c r="K190" s="92"/>
    </row>
    <row r="191" spans="1:11" ht="13.2" x14ac:dyDescent="0.25">
      <c r="A191" s="14" t="s">
        <v>3120</v>
      </c>
      <c r="B191" s="354" t="s">
        <v>3203</v>
      </c>
      <c r="C191" s="354" t="s">
        <v>3203</v>
      </c>
      <c r="D191" s="356">
        <v>45837</v>
      </c>
      <c r="E191" s="359">
        <v>45964</v>
      </c>
      <c r="F191" s="357" t="s">
        <v>3204</v>
      </c>
      <c r="G191" s="363"/>
      <c r="H191" s="364" t="s">
        <v>3205</v>
      </c>
      <c r="I191" s="358">
        <v>112.5</v>
      </c>
      <c r="J191" s="77">
        <v>10</v>
      </c>
      <c r="K191" s="92"/>
    </row>
    <row r="192" spans="1:11" ht="13.2" x14ac:dyDescent="0.25">
      <c r="A192" s="14" t="s">
        <v>3120</v>
      </c>
      <c r="B192" s="354" t="s">
        <v>3203</v>
      </c>
      <c r="C192" s="364" t="s">
        <v>3206</v>
      </c>
      <c r="D192" s="356">
        <v>45838</v>
      </c>
      <c r="E192" s="359">
        <v>45964</v>
      </c>
      <c r="F192" s="357" t="s">
        <v>3207</v>
      </c>
      <c r="G192" s="363" t="s">
        <v>3208</v>
      </c>
      <c r="H192" s="364" t="s">
        <v>3209</v>
      </c>
      <c r="I192" s="358">
        <v>209</v>
      </c>
      <c r="J192" s="77">
        <v>10</v>
      </c>
      <c r="K192" s="92"/>
    </row>
    <row r="193" spans="1:11" ht="13.2" x14ac:dyDescent="0.25">
      <c r="A193" s="14" t="s">
        <v>3120</v>
      </c>
      <c r="B193" s="354" t="s">
        <v>3203</v>
      </c>
      <c r="C193" s="364" t="s">
        <v>3206</v>
      </c>
      <c r="D193" s="356">
        <v>45837</v>
      </c>
      <c r="E193" s="359">
        <v>45964</v>
      </c>
      <c r="F193" s="357" t="s">
        <v>3210</v>
      </c>
      <c r="G193" s="363" t="s">
        <v>3208</v>
      </c>
      <c r="H193" s="364" t="s">
        <v>3209</v>
      </c>
      <c r="I193" s="358">
        <v>9</v>
      </c>
      <c r="J193" s="77">
        <v>10</v>
      </c>
      <c r="K193" s="92"/>
    </row>
    <row r="194" spans="1:11" ht="21" x14ac:dyDescent="0.25">
      <c r="A194" s="14" t="s">
        <v>3120</v>
      </c>
      <c r="B194" s="354" t="s">
        <v>3203</v>
      </c>
      <c r="C194" s="364" t="s">
        <v>3211</v>
      </c>
      <c r="D194" s="356">
        <v>45839</v>
      </c>
      <c r="E194" s="359">
        <v>45964</v>
      </c>
      <c r="F194" s="357" t="s">
        <v>3212</v>
      </c>
      <c r="G194" s="363" t="s">
        <v>3213</v>
      </c>
      <c r="H194" s="364" t="s">
        <v>3214</v>
      </c>
      <c r="I194" s="358">
        <v>360</v>
      </c>
      <c r="J194" s="77">
        <v>10</v>
      </c>
      <c r="K194" s="92"/>
    </row>
    <row r="195" spans="1:11" ht="21" x14ac:dyDescent="0.25">
      <c r="A195" s="14" t="s">
        <v>3120</v>
      </c>
      <c r="B195" s="354" t="s">
        <v>3203</v>
      </c>
      <c r="C195" s="364" t="s">
        <v>3215</v>
      </c>
      <c r="D195" s="356">
        <v>45848</v>
      </c>
      <c r="E195" s="359">
        <v>45964</v>
      </c>
      <c r="F195" s="357" t="s">
        <v>3216</v>
      </c>
      <c r="G195" s="363" t="s">
        <v>3217</v>
      </c>
      <c r="H195" s="364" t="s">
        <v>3218</v>
      </c>
      <c r="I195" s="358">
        <v>450</v>
      </c>
      <c r="J195" s="77">
        <v>10</v>
      </c>
      <c r="K195" s="92"/>
    </row>
    <row r="196" spans="1:11" ht="31.2" x14ac:dyDescent="0.25">
      <c r="A196" s="14" t="s">
        <v>3120</v>
      </c>
      <c r="B196" s="354" t="s">
        <v>3203</v>
      </c>
      <c r="C196" s="364" t="s">
        <v>3219</v>
      </c>
      <c r="D196" s="356">
        <v>45839</v>
      </c>
      <c r="E196" s="359">
        <v>45964</v>
      </c>
      <c r="F196" s="357" t="s">
        <v>3220</v>
      </c>
      <c r="G196" s="363" t="s">
        <v>3221</v>
      </c>
      <c r="H196" s="364" t="s">
        <v>3222</v>
      </c>
      <c r="I196" s="358">
        <v>76.5</v>
      </c>
      <c r="J196" s="77">
        <v>10</v>
      </c>
      <c r="K196" s="92"/>
    </row>
    <row r="197" spans="1:11" ht="31.2" x14ac:dyDescent="0.25">
      <c r="A197" s="14" t="s">
        <v>3120</v>
      </c>
      <c r="B197" s="354" t="s">
        <v>3203</v>
      </c>
      <c r="C197" s="364" t="s">
        <v>3223</v>
      </c>
      <c r="D197" s="356">
        <v>45839</v>
      </c>
      <c r="E197" s="359">
        <v>45964</v>
      </c>
      <c r="F197" s="357" t="s">
        <v>3224</v>
      </c>
      <c r="G197" s="363" t="s">
        <v>3225</v>
      </c>
      <c r="H197" s="364" t="s">
        <v>3226</v>
      </c>
      <c r="I197" s="358">
        <v>31.1</v>
      </c>
      <c r="J197" s="77">
        <v>10</v>
      </c>
      <c r="K197" s="92"/>
    </row>
    <row r="198" spans="1:11" ht="21" x14ac:dyDescent="0.25">
      <c r="A198" s="14" t="s">
        <v>3120</v>
      </c>
      <c r="B198" s="354" t="s">
        <v>3203</v>
      </c>
      <c r="C198" s="364" t="s">
        <v>3227</v>
      </c>
      <c r="D198" s="356">
        <v>45837</v>
      </c>
      <c r="E198" s="359">
        <v>45964</v>
      </c>
      <c r="F198" s="357" t="s">
        <v>3228</v>
      </c>
      <c r="G198" s="363"/>
      <c r="H198" s="364" t="s">
        <v>3229</v>
      </c>
      <c r="I198" s="358">
        <v>41.5</v>
      </c>
      <c r="J198" s="77">
        <v>10</v>
      </c>
      <c r="K198" s="92"/>
    </row>
    <row r="199" spans="1:11" ht="21" x14ac:dyDescent="0.25">
      <c r="A199" s="14" t="s">
        <v>3120</v>
      </c>
      <c r="B199" s="354" t="s">
        <v>3203</v>
      </c>
      <c r="C199" s="364" t="s">
        <v>3230</v>
      </c>
      <c r="D199" s="356">
        <v>45839</v>
      </c>
      <c r="E199" s="359">
        <v>45964</v>
      </c>
      <c r="F199" s="357" t="s">
        <v>3228</v>
      </c>
      <c r="G199" s="363"/>
      <c r="H199" s="364" t="s">
        <v>3229</v>
      </c>
      <c r="I199" s="358">
        <v>1.9</v>
      </c>
      <c r="J199" s="77">
        <v>10</v>
      </c>
      <c r="K199" s="92"/>
    </row>
    <row r="200" spans="1:11" ht="21" x14ac:dyDescent="0.25">
      <c r="A200" s="14" t="s">
        <v>3120</v>
      </c>
      <c r="B200" s="354" t="s">
        <v>3203</v>
      </c>
      <c r="C200" s="364" t="s">
        <v>3231</v>
      </c>
      <c r="D200" s="356">
        <v>45839</v>
      </c>
      <c r="E200" s="359">
        <v>45964</v>
      </c>
      <c r="F200" s="357" t="s">
        <v>3228</v>
      </c>
      <c r="G200" s="363"/>
      <c r="H200" s="364" t="s">
        <v>3229</v>
      </c>
      <c r="I200" s="358">
        <v>1.9</v>
      </c>
      <c r="J200" s="77">
        <v>10</v>
      </c>
      <c r="K200" s="92"/>
    </row>
    <row r="201" spans="1:11" ht="21" x14ac:dyDescent="0.25">
      <c r="A201" s="14" t="s">
        <v>3120</v>
      </c>
      <c r="B201" s="344"/>
      <c r="C201" s="345"/>
      <c r="D201" s="346"/>
      <c r="E201" s="347"/>
      <c r="F201" s="350" t="s">
        <v>3232</v>
      </c>
      <c r="G201" s="351"/>
      <c r="H201" s="348"/>
      <c r="I201" s="349"/>
      <c r="J201" s="77">
        <v>10</v>
      </c>
      <c r="K201" s="92"/>
    </row>
    <row r="202" spans="1:11" ht="21" x14ac:dyDescent="0.25">
      <c r="A202" s="14" t="s">
        <v>3120</v>
      </c>
      <c r="B202" s="354" t="s">
        <v>3233</v>
      </c>
      <c r="C202" s="355">
        <v>22</v>
      </c>
      <c r="D202" s="356" t="s">
        <v>3197</v>
      </c>
      <c r="E202" s="357"/>
      <c r="F202" s="365" t="s">
        <v>3234</v>
      </c>
      <c r="G202" s="355" t="s">
        <v>3235</v>
      </c>
      <c r="H202" s="355" t="s">
        <v>3236</v>
      </c>
      <c r="I202" s="358">
        <v>743.4</v>
      </c>
      <c r="J202" s="77">
        <v>10</v>
      </c>
      <c r="K202" s="92"/>
    </row>
    <row r="203" spans="1:11" ht="13.2" x14ac:dyDescent="0.25">
      <c r="A203" s="14" t="s">
        <v>3120</v>
      </c>
      <c r="B203" s="354" t="s">
        <v>3237</v>
      </c>
      <c r="C203" s="354" t="s">
        <v>3237</v>
      </c>
      <c r="D203" s="366">
        <v>45840</v>
      </c>
      <c r="E203" s="366">
        <v>45916</v>
      </c>
      <c r="F203" s="367" t="s">
        <v>3238</v>
      </c>
      <c r="G203" s="368"/>
      <c r="H203" s="368" t="s">
        <v>3169</v>
      </c>
      <c r="I203" s="369">
        <v>551.25</v>
      </c>
      <c r="J203" s="77">
        <v>10</v>
      </c>
      <c r="K203" s="92"/>
    </row>
    <row r="204" spans="1:11" ht="13.2" x14ac:dyDescent="0.25">
      <c r="A204" s="14" t="s">
        <v>3120</v>
      </c>
      <c r="B204" s="354" t="s">
        <v>3237</v>
      </c>
      <c r="C204" s="370" t="s">
        <v>3239</v>
      </c>
      <c r="D204" s="371">
        <v>45849</v>
      </c>
      <c r="E204" s="366">
        <v>45916</v>
      </c>
      <c r="F204" s="372" t="s">
        <v>3240</v>
      </c>
      <c r="G204" s="370" t="s">
        <v>3241</v>
      </c>
      <c r="H204" s="373" t="s">
        <v>3242</v>
      </c>
      <c r="I204" s="374">
        <v>952</v>
      </c>
      <c r="J204" s="77">
        <v>10</v>
      </c>
      <c r="K204" s="92"/>
    </row>
    <row r="205" spans="1:11" ht="13.2" x14ac:dyDescent="0.25">
      <c r="A205" s="14" t="s">
        <v>3120</v>
      </c>
      <c r="B205" s="354" t="s">
        <v>3237</v>
      </c>
      <c r="C205" s="370" t="s">
        <v>3243</v>
      </c>
      <c r="D205" s="371">
        <v>45847</v>
      </c>
      <c r="E205" s="366">
        <v>45916</v>
      </c>
      <c r="F205" s="372" t="s">
        <v>3244</v>
      </c>
      <c r="G205" s="370" t="s">
        <v>3241</v>
      </c>
      <c r="H205" s="373" t="s">
        <v>3242</v>
      </c>
      <c r="I205" s="374">
        <v>21</v>
      </c>
      <c r="J205" s="77">
        <v>10</v>
      </c>
      <c r="K205" s="92"/>
    </row>
    <row r="206" spans="1:11" ht="13.2" x14ac:dyDescent="0.25">
      <c r="A206" s="14" t="s">
        <v>3120</v>
      </c>
      <c r="B206" s="354" t="s">
        <v>3237</v>
      </c>
      <c r="C206" s="370" t="s">
        <v>3245</v>
      </c>
      <c r="D206" s="371">
        <v>45843</v>
      </c>
      <c r="E206" s="366">
        <v>45916</v>
      </c>
      <c r="F206" s="372" t="s">
        <v>3246</v>
      </c>
      <c r="G206" s="370" t="s">
        <v>3247</v>
      </c>
      <c r="H206" s="373" t="s">
        <v>3248</v>
      </c>
      <c r="I206" s="374">
        <v>93</v>
      </c>
      <c r="J206" s="77">
        <v>10</v>
      </c>
      <c r="K206" s="92"/>
    </row>
    <row r="207" spans="1:11" ht="21" x14ac:dyDescent="0.25">
      <c r="A207" s="14" t="s">
        <v>3120</v>
      </c>
      <c r="B207" s="354" t="s">
        <v>3237</v>
      </c>
      <c r="C207" s="354" t="s">
        <v>3237</v>
      </c>
      <c r="D207" s="375">
        <v>45847</v>
      </c>
      <c r="E207" s="366">
        <v>45916</v>
      </c>
      <c r="F207" s="367" t="s">
        <v>3249</v>
      </c>
      <c r="G207" s="367"/>
      <c r="H207" s="367" t="s">
        <v>3169</v>
      </c>
      <c r="I207" s="369">
        <v>187</v>
      </c>
      <c r="J207" s="77">
        <v>10</v>
      </c>
      <c r="K207" s="92"/>
    </row>
    <row r="208" spans="1:11" ht="31.2" x14ac:dyDescent="0.25">
      <c r="A208" s="14" t="s">
        <v>3120</v>
      </c>
      <c r="B208" s="354" t="s">
        <v>3237</v>
      </c>
      <c r="C208" s="376" t="s">
        <v>3250</v>
      </c>
      <c r="D208" s="366">
        <v>45842</v>
      </c>
      <c r="E208" s="366">
        <v>45916</v>
      </c>
      <c r="F208" s="367" t="s">
        <v>3228</v>
      </c>
      <c r="G208" s="368"/>
      <c r="H208" s="377" t="s">
        <v>3251</v>
      </c>
      <c r="I208" s="369">
        <v>21.9</v>
      </c>
      <c r="J208" s="77">
        <v>10</v>
      </c>
      <c r="K208" s="92"/>
    </row>
    <row r="209" spans="1:11" ht="21" x14ac:dyDescent="0.25">
      <c r="A209" s="14" t="s">
        <v>3120</v>
      </c>
      <c r="B209" s="354" t="s">
        <v>3237</v>
      </c>
      <c r="C209" s="376" t="s">
        <v>3252</v>
      </c>
      <c r="D209" s="366">
        <v>45847</v>
      </c>
      <c r="E209" s="366">
        <v>45916</v>
      </c>
      <c r="F209" s="367" t="s">
        <v>3228</v>
      </c>
      <c r="G209" s="355"/>
      <c r="H209" s="367" t="s">
        <v>3229</v>
      </c>
      <c r="I209" s="358">
        <v>29.3</v>
      </c>
      <c r="J209" s="77">
        <v>10</v>
      </c>
      <c r="K209" s="92"/>
    </row>
    <row r="210" spans="1:11" ht="21" x14ac:dyDescent="0.25">
      <c r="A210" s="14" t="s">
        <v>3120</v>
      </c>
      <c r="B210" s="354" t="s">
        <v>3253</v>
      </c>
      <c r="C210" s="355">
        <v>6804231758</v>
      </c>
      <c r="D210" s="356" t="s">
        <v>3254</v>
      </c>
      <c r="E210" s="357"/>
      <c r="F210" s="357" t="s">
        <v>3255</v>
      </c>
      <c r="G210" s="360">
        <v>35703008</v>
      </c>
      <c r="H210" s="361" t="s">
        <v>3019</v>
      </c>
      <c r="I210" s="358">
        <v>28.8</v>
      </c>
      <c r="J210" s="77">
        <v>10</v>
      </c>
      <c r="K210" s="92"/>
    </row>
    <row r="211" spans="1:11" ht="21" x14ac:dyDescent="0.25">
      <c r="A211" s="14" t="s">
        <v>3120</v>
      </c>
      <c r="B211" s="354" t="s">
        <v>3256</v>
      </c>
      <c r="C211" s="355">
        <v>6804231857</v>
      </c>
      <c r="D211" s="356" t="s">
        <v>3254</v>
      </c>
      <c r="E211" s="357"/>
      <c r="F211" s="357" t="s">
        <v>3257</v>
      </c>
      <c r="G211" s="360">
        <v>35703008</v>
      </c>
      <c r="H211" s="361" t="s">
        <v>3019</v>
      </c>
      <c r="I211" s="358">
        <v>14.4</v>
      </c>
      <c r="J211" s="77">
        <v>10</v>
      </c>
      <c r="K211" s="92"/>
    </row>
    <row r="212" spans="1:11" ht="31.2" x14ac:dyDescent="0.25">
      <c r="A212" s="14" t="s">
        <v>3120</v>
      </c>
      <c r="B212" s="354" t="s">
        <v>3258</v>
      </c>
      <c r="C212" s="355" t="s">
        <v>3259</v>
      </c>
      <c r="D212" s="356" t="s">
        <v>3260</v>
      </c>
      <c r="E212" s="357"/>
      <c r="F212" s="357" t="s">
        <v>3261</v>
      </c>
      <c r="G212" s="355" t="s">
        <v>3262</v>
      </c>
      <c r="H212" s="357" t="s">
        <v>3263</v>
      </c>
      <c r="I212" s="358">
        <v>228</v>
      </c>
      <c r="J212" s="77">
        <v>10</v>
      </c>
      <c r="K212" s="92"/>
    </row>
    <row r="213" spans="1:11" ht="21" x14ac:dyDescent="0.25">
      <c r="A213" s="14" t="s">
        <v>3120</v>
      </c>
      <c r="B213" s="344"/>
      <c r="C213" s="345"/>
      <c r="D213" s="346"/>
      <c r="E213" s="347"/>
      <c r="F213" s="350" t="s">
        <v>3264</v>
      </c>
      <c r="G213" s="351"/>
      <c r="H213" s="348"/>
      <c r="I213" s="353"/>
      <c r="J213" s="77">
        <v>10</v>
      </c>
      <c r="K213" s="92"/>
    </row>
    <row r="214" spans="1:11" ht="13.2" x14ac:dyDescent="0.25">
      <c r="A214" s="14" t="s">
        <v>3120</v>
      </c>
      <c r="B214" s="354" t="s">
        <v>3265</v>
      </c>
      <c r="C214" s="364" t="s">
        <v>3265</v>
      </c>
      <c r="D214" s="356">
        <v>45853</v>
      </c>
      <c r="E214" s="362">
        <v>45904</v>
      </c>
      <c r="F214" s="357" t="s">
        <v>3041</v>
      </c>
      <c r="G214" s="363"/>
      <c r="H214" s="364" t="s">
        <v>3169</v>
      </c>
      <c r="I214" s="358">
        <v>122.72</v>
      </c>
      <c r="J214" s="77">
        <v>10</v>
      </c>
      <c r="K214" s="92"/>
    </row>
    <row r="215" spans="1:11" ht="13.2" x14ac:dyDescent="0.25">
      <c r="A215" s="14" t="s">
        <v>3120</v>
      </c>
      <c r="B215" s="354" t="s">
        <v>3266</v>
      </c>
      <c r="C215" s="364" t="s">
        <v>3267</v>
      </c>
      <c r="D215" s="356">
        <v>45853</v>
      </c>
      <c r="E215" s="362">
        <v>45904</v>
      </c>
      <c r="F215" s="357" t="s">
        <v>3268</v>
      </c>
      <c r="G215" s="363" t="s">
        <v>3269</v>
      </c>
      <c r="H215" s="364" t="s">
        <v>3270</v>
      </c>
      <c r="I215" s="358">
        <v>395.2</v>
      </c>
      <c r="J215" s="77">
        <v>10</v>
      </c>
      <c r="K215" s="92"/>
    </row>
    <row r="216" spans="1:11" ht="13.2" x14ac:dyDescent="0.25">
      <c r="A216" s="14" t="s">
        <v>3120</v>
      </c>
      <c r="B216" s="354" t="s">
        <v>3266</v>
      </c>
      <c r="C216" s="364">
        <v>202535</v>
      </c>
      <c r="D216" s="356">
        <v>45855</v>
      </c>
      <c r="E216" s="362">
        <v>45904</v>
      </c>
      <c r="F216" s="357" t="s">
        <v>3271</v>
      </c>
      <c r="G216" s="363" t="s">
        <v>3272</v>
      </c>
      <c r="H216" s="364" t="s">
        <v>3273</v>
      </c>
      <c r="I216" s="358">
        <v>245</v>
      </c>
      <c r="J216" s="77">
        <v>10</v>
      </c>
      <c r="K216" s="92"/>
    </row>
    <row r="217" spans="1:11" ht="31.2" x14ac:dyDescent="0.25">
      <c r="A217" s="14" t="s">
        <v>3120</v>
      </c>
      <c r="B217" s="354" t="s">
        <v>3266</v>
      </c>
      <c r="C217" s="370" t="s">
        <v>3274</v>
      </c>
      <c r="D217" s="366">
        <v>45855</v>
      </c>
      <c r="E217" s="362">
        <v>45904</v>
      </c>
      <c r="F217" s="372" t="s">
        <v>3275</v>
      </c>
      <c r="G217" s="378" t="s">
        <v>3225</v>
      </c>
      <c r="H217" s="377" t="s">
        <v>3226</v>
      </c>
      <c r="I217" s="374">
        <v>35</v>
      </c>
      <c r="J217" s="77">
        <v>10</v>
      </c>
      <c r="K217" s="92"/>
    </row>
    <row r="218" spans="1:11" ht="21" x14ac:dyDescent="0.25">
      <c r="A218" s="14" t="s">
        <v>3120</v>
      </c>
      <c r="B218" s="354" t="s">
        <v>3266</v>
      </c>
      <c r="C218" s="370" t="s">
        <v>3276</v>
      </c>
      <c r="D218" s="366">
        <v>45849</v>
      </c>
      <c r="E218" s="362">
        <v>45904</v>
      </c>
      <c r="F218" s="379" t="s">
        <v>3277</v>
      </c>
      <c r="G218" s="378" t="s">
        <v>3278</v>
      </c>
      <c r="H218" s="373" t="s">
        <v>3279</v>
      </c>
      <c r="I218" s="374">
        <v>11.97</v>
      </c>
      <c r="J218" s="77">
        <v>10</v>
      </c>
      <c r="K218" s="92"/>
    </row>
    <row r="219" spans="1:11" ht="51.6" x14ac:dyDescent="0.25">
      <c r="A219" s="14" t="s">
        <v>3120</v>
      </c>
      <c r="B219" s="344"/>
      <c r="C219" s="345"/>
      <c r="D219" s="346"/>
      <c r="E219" s="347"/>
      <c r="F219" s="350" t="s">
        <v>3280</v>
      </c>
      <c r="G219" s="351"/>
      <c r="H219" s="348"/>
      <c r="I219" s="353"/>
      <c r="J219" s="77">
        <v>10</v>
      </c>
      <c r="K219" s="92"/>
    </row>
    <row r="220" spans="1:11" ht="13.2" x14ac:dyDescent="0.25">
      <c r="A220" s="14" t="s">
        <v>3120</v>
      </c>
      <c r="B220" s="354" t="s">
        <v>3281</v>
      </c>
      <c r="C220" s="355" t="s">
        <v>3282</v>
      </c>
      <c r="D220" s="356">
        <v>45869</v>
      </c>
      <c r="E220" s="362">
        <v>45905</v>
      </c>
      <c r="F220" s="357" t="s">
        <v>3283</v>
      </c>
      <c r="G220" s="355" t="s">
        <v>3284</v>
      </c>
      <c r="H220" s="355" t="s">
        <v>3285</v>
      </c>
      <c r="I220" s="358">
        <v>726.01</v>
      </c>
      <c r="J220" s="77">
        <v>10</v>
      </c>
      <c r="K220" s="92"/>
    </row>
    <row r="221" spans="1:11" ht="13.2" x14ac:dyDescent="0.25">
      <c r="A221" s="14" t="s">
        <v>3120</v>
      </c>
      <c r="B221" s="354" t="s">
        <v>3281</v>
      </c>
      <c r="C221" s="355" t="s">
        <v>3286</v>
      </c>
      <c r="D221" s="356">
        <v>45866</v>
      </c>
      <c r="E221" s="362">
        <v>45905</v>
      </c>
      <c r="F221" s="357" t="s">
        <v>3287</v>
      </c>
      <c r="G221" s="355" t="s">
        <v>3288</v>
      </c>
      <c r="H221" s="355" t="s">
        <v>3289</v>
      </c>
      <c r="I221" s="358">
        <v>69</v>
      </c>
      <c r="J221" s="77">
        <v>10</v>
      </c>
      <c r="K221" s="92"/>
    </row>
    <row r="222" spans="1:11" ht="13.2" x14ac:dyDescent="0.25">
      <c r="A222" s="14" t="s">
        <v>3120</v>
      </c>
      <c r="B222" s="354" t="s">
        <v>3281</v>
      </c>
      <c r="C222" s="355" t="s">
        <v>3290</v>
      </c>
      <c r="D222" s="356">
        <v>45866</v>
      </c>
      <c r="E222" s="362">
        <v>45905</v>
      </c>
      <c r="F222" s="357" t="s">
        <v>3287</v>
      </c>
      <c r="G222" s="355" t="s">
        <v>3291</v>
      </c>
      <c r="H222" s="355" t="s">
        <v>3289</v>
      </c>
      <c r="I222" s="358">
        <v>43</v>
      </c>
      <c r="J222" s="77">
        <v>10</v>
      </c>
      <c r="K222" s="92"/>
    </row>
    <row r="223" spans="1:11" ht="21" x14ac:dyDescent="0.25">
      <c r="A223" s="14" t="s">
        <v>3120</v>
      </c>
      <c r="B223" s="354" t="s">
        <v>3281</v>
      </c>
      <c r="C223" s="355" t="s">
        <v>3292</v>
      </c>
      <c r="D223" s="356">
        <v>45859</v>
      </c>
      <c r="E223" s="362">
        <v>45905</v>
      </c>
      <c r="F223" s="357" t="s">
        <v>3293</v>
      </c>
      <c r="G223" s="355"/>
      <c r="H223" s="355" t="s">
        <v>3294</v>
      </c>
      <c r="I223" s="358">
        <v>13.2</v>
      </c>
      <c r="J223" s="77">
        <v>10</v>
      </c>
      <c r="K223" s="92"/>
    </row>
    <row r="224" spans="1:11" ht="21" x14ac:dyDescent="0.25">
      <c r="A224" s="14" t="s">
        <v>3120</v>
      </c>
      <c r="B224" s="354" t="s">
        <v>3281</v>
      </c>
      <c r="C224" s="355" t="s">
        <v>3295</v>
      </c>
      <c r="D224" s="356">
        <v>45861</v>
      </c>
      <c r="E224" s="362">
        <v>45905</v>
      </c>
      <c r="F224" s="357" t="s">
        <v>3293</v>
      </c>
      <c r="G224" s="355"/>
      <c r="H224" s="355" t="s">
        <v>3294</v>
      </c>
      <c r="I224" s="358">
        <v>21.3</v>
      </c>
      <c r="J224" s="77">
        <v>10</v>
      </c>
      <c r="K224" s="92"/>
    </row>
    <row r="225" spans="1:11" ht="21" x14ac:dyDescent="0.25">
      <c r="A225" s="14" t="s">
        <v>3120</v>
      </c>
      <c r="B225" s="354" t="s">
        <v>3281</v>
      </c>
      <c r="C225" s="355" t="s">
        <v>3296</v>
      </c>
      <c r="D225" s="356">
        <v>45868</v>
      </c>
      <c r="E225" s="362">
        <v>45905</v>
      </c>
      <c r="F225" s="357" t="s">
        <v>3293</v>
      </c>
      <c r="G225" s="355"/>
      <c r="H225" s="355" t="s">
        <v>3294</v>
      </c>
      <c r="I225" s="358">
        <v>21.3</v>
      </c>
      <c r="J225" s="77">
        <v>10</v>
      </c>
      <c r="K225" s="92"/>
    </row>
    <row r="226" spans="1:11" ht="21" x14ac:dyDescent="0.25">
      <c r="A226" s="14" t="s">
        <v>3120</v>
      </c>
      <c r="B226" s="354" t="s">
        <v>3281</v>
      </c>
      <c r="C226" s="355" t="s">
        <v>3297</v>
      </c>
      <c r="D226" s="356">
        <v>45868</v>
      </c>
      <c r="E226" s="362">
        <v>45905</v>
      </c>
      <c r="F226" s="357" t="s">
        <v>3293</v>
      </c>
      <c r="G226" s="355"/>
      <c r="H226" s="355" t="s">
        <v>3294</v>
      </c>
      <c r="I226" s="358">
        <v>10.5</v>
      </c>
      <c r="J226" s="77">
        <v>10</v>
      </c>
      <c r="K226" s="92"/>
    </row>
    <row r="227" spans="1:11" ht="13.2" x14ac:dyDescent="0.25">
      <c r="A227" s="14" t="s">
        <v>3120</v>
      </c>
      <c r="B227" s="354" t="s">
        <v>3281</v>
      </c>
      <c r="C227" s="355" t="s">
        <v>3298</v>
      </c>
      <c r="D227" s="356">
        <v>45852</v>
      </c>
      <c r="E227" s="362">
        <v>45905</v>
      </c>
      <c r="F227" s="357" t="s">
        <v>3299</v>
      </c>
      <c r="G227" s="355" t="s">
        <v>3300</v>
      </c>
      <c r="H227" s="355" t="s">
        <v>3301</v>
      </c>
      <c r="I227" s="358">
        <v>333.48</v>
      </c>
      <c r="J227" s="77">
        <v>10</v>
      </c>
      <c r="K227" s="92"/>
    </row>
    <row r="228" spans="1:11" ht="21" x14ac:dyDescent="0.25">
      <c r="A228" s="14" t="s">
        <v>3120</v>
      </c>
      <c r="B228" s="344"/>
      <c r="C228" s="345"/>
      <c r="D228" s="346"/>
      <c r="E228" s="380"/>
      <c r="F228" s="350" t="s">
        <v>3302</v>
      </c>
      <c r="G228" s="351"/>
      <c r="H228" s="348"/>
      <c r="I228" s="353"/>
      <c r="J228" s="77">
        <v>10</v>
      </c>
      <c r="K228" s="92"/>
    </row>
    <row r="229" spans="1:11" ht="13.2" x14ac:dyDescent="0.25">
      <c r="A229" s="14" t="s">
        <v>3120</v>
      </c>
      <c r="B229" s="354" t="s">
        <v>3303</v>
      </c>
      <c r="C229" s="354" t="s">
        <v>3303</v>
      </c>
      <c r="D229" s="356">
        <v>45908</v>
      </c>
      <c r="E229" s="362">
        <v>46022</v>
      </c>
      <c r="F229" s="357" t="s">
        <v>3304</v>
      </c>
      <c r="G229" s="355"/>
      <c r="H229" s="357" t="s">
        <v>3305</v>
      </c>
      <c r="I229" s="358">
        <v>78.02</v>
      </c>
      <c r="J229" s="77">
        <v>10</v>
      </c>
      <c r="K229" s="92"/>
    </row>
    <row r="230" spans="1:11" ht="13.2" x14ac:dyDescent="0.25">
      <c r="A230" s="14" t="s">
        <v>3120</v>
      </c>
      <c r="B230" s="354" t="s">
        <v>3303</v>
      </c>
      <c r="C230" s="355">
        <v>42</v>
      </c>
      <c r="D230" s="356">
        <v>45908</v>
      </c>
      <c r="E230" s="362">
        <v>46022</v>
      </c>
      <c r="F230" s="357" t="s">
        <v>3306</v>
      </c>
      <c r="G230" s="355">
        <v>51821133</v>
      </c>
      <c r="H230" s="355" t="s">
        <v>3307</v>
      </c>
      <c r="I230" s="358">
        <v>218</v>
      </c>
      <c r="J230" s="77">
        <v>10</v>
      </c>
      <c r="K230" s="92"/>
    </row>
    <row r="231" spans="1:11" ht="21" x14ac:dyDescent="0.25">
      <c r="A231" s="14" t="s">
        <v>3120</v>
      </c>
      <c r="B231" s="354" t="s">
        <v>3303</v>
      </c>
      <c r="C231" s="355" t="s">
        <v>3308</v>
      </c>
      <c r="D231" s="356">
        <v>45912</v>
      </c>
      <c r="E231" s="362">
        <v>46022</v>
      </c>
      <c r="F231" s="357" t="s">
        <v>3309</v>
      </c>
      <c r="G231" s="355"/>
      <c r="H231" s="355" t="s">
        <v>3310</v>
      </c>
      <c r="I231" s="358">
        <v>40.200000000000003</v>
      </c>
      <c r="J231" s="77">
        <v>10</v>
      </c>
      <c r="K231" s="92"/>
    </row>
    <row r="232" spans="1:11" ht="21" x14ac:dyDescent="0.25">
      <c r="A232" s="14" t="s">
        <v>3120</v>
      </c>
      <c r="B232" s="354" t="s">
        <v>3303</v>
      </c>
      <c r="C232" s="355">
        <v>594443</v>
      </c>
      <c r="D232" s="356">
        <v>45908</v>
      </c>
      <c r="E232" s="362">
        <v>46022</v>
      </c>
      <c r="F232" s="357" t="s">
        <v>3311</v>
      </c>
      <c r="G232" s="355"/>
      <c r="H232" s="357" t="s">
        <v>3312</v>
      </c>
      <c r="I232" s="358">
        <v>60.02</v>
      </c>
      <c r="J232" s="77">
        <v>10</v>
      </c>
      <c r="K232" s="92"/>
    </row>
    <row r="233" spans="1:11" ht="21" x14ac:dyDescent="0.25">
      <c r="A233" s="14" t="s">
        <v>3120</v>
      </c>
      <c r="B233" s="354" t="s">
        <v>3303</v>
      </c>
      <c r="C233" s="355" t="s">
        <v>3313</v>
      </c>
      <c r="D233" s="356">
        <v>45908</v>
      </c>
      <c r="E233" s="362">
        <v>46022</v>
      </c>
      <c r="F233" s="357" t="s">
        <v>3314</v>
      </c>
      <c r="G233" s="354" t="s">
        <v>3315</v>
      </c>
      <c r="H233" s="355" t="s">
        <v>3316</v>
      </c>
      <c r="I233" s="358">
        <v>12.4</v>
      </c>
      <c r="J233" s="77">
        <v>10</v>
      </c>
      <c r="K233" s="92"/>
    </row>
    <row r="234" spans="1:11" ht="21" x14ac:dyDescent="0.25">
      <c r="A234" s="14" t="s">
        <v>3120</v>
      </c>
      <c r="B234" s="354" t="s">
        <v>3303</v>
      </c>
      <c r="C234" s="355">
        <v>624613</v>
      </c>
      <c r="D234" s="356">
        <v>45912</v>
      </c>
      <c r="E234" s="362">
        <v>46022</v>
      </c>
      <c r="F234" s="357" t="s">
        <v>3311</v>
      </c>
      <c r="G234" s="355"/>
      <c r="H234" s="355" t="s">
        <v>3317</v>
      </c>
      <c r="I234" s="358">
        <v>79.010000000000005</v>
      </c>
      <c r="J234" s="77">
        <v>10</v>
      </c>
      <c r="K234" s="92"/>
    </row>
    <row r="235" spans="1:11" ht="21" x14ac:dyDescent="0.25">
      <c r="A235" s="14" t="s">
        <v>3120</v>
      </c>
      <c r="B235" s="354" t="s">
        <v>3303</v>
      </c>
      <c r="C235" s="355">
        <v>623747</v>
      </c>
      <c r="D235" s="356">
        <v>45912</v>
      </c>
      <c r="E235" s="362">
        <v>46022</v>
      </c>
      <c r="F235" s="357" t="s">
        <v>3311</v>
      </c>
      <c r="G235" s="355"/>
      <c r="H235" s="357" t="s">
        <v>3318</v>
      </c>
      <c r="I235" s="358">
        <v>50</v>
      </c>
      <c r="J235" s="77">
        <v>10</v>
      </c>
      <c r="K235" s="92"/>
    </row>
    <row r="236" spans="1:11" ht="21" x14ac:dyDescent="0.25">
      <c r="A236" s="14" t="s">
        <v>3120</v>
      </c>
      <c r="B236" s="354" t="s">
        <v>3303</v>
      </c>
      <c r="C236" s="355">
        <v>2514005979</v>
      </c>
      <c r="D236" s="356">
        <v>45911</v>
      </c>
      <c r="E236" s="362">
        <v>46022</v>
      </c>
      <c r="F236" s="357" t="s">
        <v>3319</v>
      </c>
      <c r="G236" s="355">
        <v>35919001</v>
      </c>
      <c r="H236" s="357" t="s">
        <v>3320</v>
      </c>
      <c r="I236" s="358">
        <v>10.8</v>
      </c>
      <c r="J236" s="77">
        <v>10</v>
      </c>
      <c r="K236" s="92"/>
    </row>
    <row r="237" spans="1:11" ht="21" x14ac:dyDescent="0.25">
      <c r="A237" s="14" t="s">
        <v>3120</v>
      </c>
      <c r="B237" s="354" t="s">
        <v>3303</v>
      </c>
      <c r="C237" s="355">
        <v>2</v>
      </c>
      <c r="D237" s="356">
        <v>45911</v>
      </c>
      <c r="E237" s="362">
        <v>46022</v>
      </c>
      <c r="F237" s="357" t="s">
        <v>3321</v>
      </c>
      <c r="G237" s="363" t="s">
        <v>3217</v>
      </c>
      <c r="H237" s="364" t="s">
        <v>3218</v>
      </c>
      <c r="I237" s="358">
        <v>1050</v>
      </c>
      <c r="J237" s="77">
        <v>10</v>
      </c>
      <c r="K237" s="92"/>
    </row>
    <row r="238" spans="1:11" ht="21" x14ac:dyDescent="0.25">
      <c r="A238" s="14" t="s">
        <v>3120</v>
      </c>
      <c r="B238" s="344"/>
      <c r="C238" s="345"/>
      <c r="D238" s="346"/>
      <c r="E238" s="380"/>
      <c r="F238" s="350" t="s">
        <v>3322</v>
      </c>
      <c r="G238" s="351"/>
      <c r="H238" s="348"/>
      <c r="I238" s="353"/>
      <c r="J238" s="77">
        <v>10</v>
      </c>
      <c r="K238" s="92"/>
    </row>
    <row r="239" spans="1:11" ht="13.2" x14ac:dyDescent="0.25">
      <c r="A239" s="14" t="s">
        <v>3120</v>
      </c>
      <c r="B239" s="355" t="s">
        <v>3323</v>
      </c>
      <c r="C239" s="355" t="s">
        <v>3323</v>
      </c>
      <c r="D239" s="356">
        <v>45922</v>
      </c>
      <c r="E239" s="362">
        <v>46007</v>
      </c>
      <c r="F239" s="357" t="s">
        <v>3324</v>
      </c>
      <c r="G239" s="355"/>
      <c r="H239" s="357" t="s">
        <v>3305</v>
      </c>
      <c r="I239" s="358">
        <v>24.69</v>
      </c>
      <c r="J239" s="77">
        <v>10</v>
      </c>
      <c r="K239" s="92"/>
    </row>
    <row r="240" spans="1:11" ht="21" x14ac:dyDescent="0.25">
      <c r="A240" s="14" t="s">
        <v>3120</v>
      </c>
      <c r="B240" s="355" t="s">
        <v>3323</v>
      </c>
      <c r="C240" s="355" t="s">
        <v>3325</v>
      </c>
      <c r="D240" s="356">
        <v>45922</v>
      </c>
      <c r="E240" s="362">
        <v>46007</v>
      </c>
      <c r="F240" s="357" t="s">
        <v>3326</v>
      </c>
      <c r="G240" s="355">
        <v>65266391</v>
      </c>
      <c r="H240" s="357" t="s">
        <v>3327</v>
      </c>
      <c r="I240" s="358">
        <v>82.31</v>
      </c>
      <c r="J240" s="77">
        <v>10</v>
      </c>
      <c r="K240" s="92"/>
    </row>
    <row r="241" spans="1:11" ht="31.2" x14ac:dyDescent="0.25">
      <c r="A241" s="14" t="s">
        <v>3120</v>
      </c>
      <c r="B241" s="355" t="s">
        <v>3323</v>
      </c>
      <c r="C241" s="355" t="s">
        <v>3328</v>
      </c>
      <c r="D241" s="356">
        <v>45922</v>
      </c>
      <c r="E241" s="362">
        <v>46007</v>
      </c>
      <c r="F241" s="357" t="s">
        <v>3329</v>
      </c>
      <c r="G241" s="378" t="s">
        <v>3225</v>
      </c>
      <c r="H241" s="377" t="s">
        <v>3226</v>
      </c>
      <c r="I241" s="358">
        <v>30</v>
      </c>
      <c r="J241" s="77">
        <v>10</v>
      </c>
      <c r="K241" s="92"/>
    </row>
    <row r="242" spans="1:11" ht="21" x14ac:dyDescent="0.25">
      <c r="A242" s="14" t="s">
        <v>3120</v>
      </c>
      <c r="B242" s="355" t="s">
        <v>3323</v>
      </c>
      <c r="C242" s="355">
        <v>1036330708</v>
      </c>
      <c r="D242" s="356">
        <v>45923</v>
      </c>
      <c r="E242" s="362">
        <v>46007</v>
      </c>
      <c r="F242" s="379" t="s">
        <v>3330</v>
      </c>
      <c r="G242" s="378" t="s">
        <v>3278</v>
      </c>
      <c r="H242" s="373" t="s">
        <v>3279</v>
      </c>
      <c r="I242" s="358">
        <v>8.7899999999999991</v>
      </c>
      <c r="J242" s="77">
        <v>10</v>
      </c>
      <c r="K242" s="92"/>
    </row>
    <row r="243" spans="1:11" ht="21" x14ac:dyDescent="0.25">
      <c r="A243" s="14" t="s">
        <v>3120</v>
      </c>
      <c r="B243" s="344"/>
      <c r="C243" s="345"/>
      <c r="D243" s="346"/>
      <c r="E243" s="380"/>
      <c r="F243" s="350" t="s">
        <v>3331</v>
      </c>
      <c r="G243" s="351"/>
      <c r="H243" s="348"/>
      <c r="I243" s="353"/>
      <c r="J243" s="77">
        <v>10</v>
      </c>
      <c r="K243" s="92"/>
    </row>
    <row r="244" spans="1:11" ht="21" x14ac:dyDescent="0.25">
      <c r="A244" s="14" t="s">
        <v>3120</v>
      </c>
      <c r="B244" s="354" t="s">
        <v>3332</v>
      </c>
      <c r="C244" s="355">
        <v>41</v>
      </c>
      <c r="D244" s="356">
        <v>45924</v>
      </c>
      <c r="E244" s="362">
        <v>46007</v>
      </c>
      <c r="F244" s="357" t="s">
        <v>3333</v>
      </c>
      <c r="G244" s="355">
        <v>80022470324</v>
      </c>
      <c r="H244" s="357" t="s">
        <v>3334</v>
      </c>
      <c r="I244" s="358">
        <v>68</v>
      </c>
      <c r="J244" s="77">
        <v>10</v>
      </c>
      <c r="K244" s="92"/>
    </row>
    <row r="245" spans="1:11" ht="21" x14ac:dyDescent="0.25">
      <c r="A245" s="14" t="s">
        <v>3120</v>
      </c>
      <c r="B245" s="354" t="s">
        <v>3332</v>
      </c>
      <c r="C245" s="355">
        <v>42</v>
      </c>
      <c r="D245" s="356">
        <v>45926</v>
      </c>
      <c r="E245" s="362">
        <v>46007</v>
      </c>
      <c r="F245" s="357" t="s">
        <v>3335</v>
      </c>
      <c r="G245" s="355">
        <v>80022470324</v>
      </c>
      <c r="H245" s="357" t="s">
        <v>3334</v>
      </c>
      <c r="I245" s="358">
        <v>85</v>
      </c>
      <c r="J245" s="77">
        <v>10</v>
      </c>
      <c r="K245" s="92"/>
    </row>
    <row r="246" spans="1:11" ht="31.2" x14ac:dyDescent="0.25">
      <c r="A246" s="14" t="s">
        <v>3120</v>
      </c>
      <c r="B246" s="354" t="s">
        <v>3332</v>
      </c>
      <c r="C246" s="355" t="s">
        <v>3336</v>
      </c>
      <c r="D246" s="356">
        <v>45924</v>
      </c>
      <c r="E246" s="362">
        <v>46007</v>
      </c>
      <c r="F246" s="357" t="s">
        <v>3337</v>
      </c>
      <c r="G246" s="355" t="s">
        <v>3338</v>
      </c>
      <c r="H246" s="355" t="s">
        <v>3339</v>
      </c>
      <c r="I246" s="358">
        <v>21</v>
      </c>
      <c r="J246" s="77">
        <v>10</v>
      </c>
      <c r="K246" s="92"/>
    </row>
    <row r="247" spans="1:11" ht="31.2" x14ac:dyDescent="0.25">
      <c r="A247" s="14" t="s">
        <v>3120</v>
      </c>
      <c r="B247" s="354" t="s">
        <v>3332</v>
      </c>
      <c r="C247" s="355" t="s">
        <v>3340</v>
      </c>
      <c r="D247" s="356">
        <v>45926</v>
      </c>
      <c r="E247" s="362">
        <v>46007</v>
      </c>
      <c r="F247" s="357" t="s">
        <v>3337</v>
      </c>
      <c r="G247" s="355" t="s">
        <v>3338</v>
      </c>
      <c r="H247" s="355" t="s">
        <v>3339</v>
      </c>
      <c r="I247" s="358">
        <v>25.01</v>
      </c>
      <c r="J247" s="77">
        <v>10</v>
      </c>
      <c r="K247" s="92"/>
    </row>
    <row r="248" spans="1:11" ht="21" x14ac:dyDescent="0.25">
      <c r="A248" s="14" t="s">
        <v>3120</v>
      </c>
      <c r="B248" s="354" t="s">
        <v>3332</v>
      </c>
      <c r="C248" s="355" t="s">
        <v>3341</v>
      </c>
      <c r="D248" s="356">
        <v>45924</v>
      </c>
      <c r="E248" s="362">
        <v>46007</v>
      </c>
      <c r="F248" s="379" t="s">
        <v>3342</v>
      </c>
      <c r="G248" s="355">
        <v>13439120211</v>
      </c>
      <c r="H248" s="355" t="s">
        <v>3343</v>
      </c>
      <c r="I248" s="358">
        <v>7.2</v>
      </c>
      <c r="J248" s="77">
        <v>10</v>
      </c>
      <c r="K248" s="92"/>
    </row>
    <row r="249" spans="1:11" ht="21" x14ac:dyDescent="0.25">
      <c r="A249" s="14" t="s">
        <v>3120</v>
      </c>
      <c r="B249" s="354" t="s">
        <v>3332</v>
      </c>
      <c r="C249" s="355" t="s">
        <v>3344</v>
      </c>
      <c r="D249" s="356">
        <v>45924</v>
      </c>
      <c r="E249" s="362">
        <v>46007</v>
      </c>
      <c r="F249" s="379" t="s">
        <v>3342</v>
      </c>
      <c r="G249" s="355">
        <v>13439120211</v>
      </c>
      <c r="H249" s="355" t="s">
        <v>3343</v>
      </c>
      <c r="I249" s="358">
        <v>7.2</v>
      </c>
      <c r="J249" s="77">
        <v>10</v>
      </c>
      <c r="K249" s="92"/>
    </row>
    <row r="250" spans="1:11" ht="21" x14ac:dyDescent="0.25">
      <c r="A250" s="14" t="s">
        <v>3120</v>
      </c>
      <c r="B250" s="354" t="s">
        <v>3332</v>
      </c>
      <c r="C250" s="355" t="s">
        <v>3345</v>
      </c>
      <c r="D250" s="356">
        <v>45926</v>
      </c>
      <c r="E250" s="362">
        <v>46007</v>
      </c>
      <c r="F250" s="379" t="s">
        <v>3342</v>
      </c>
      <c r="G250" s="355">
        <v>13439120211</v>
      </c>
      <c r="H250" s="355" t="s">
        <v>3343</v>
      </c>
      <c r="I250" s="358">
        <v>7.2</v>
      </c>
      <c r="J250" s="77">
        <v>10</v>
      </c>
      <c r="K250" s="92"/>
    </row>
    <row r="251" spans="1:11" ht="21" x14ac:dyDescent="0.25">
      <c r="A251" s="14" t="s">
        <v>3120</v>
      </c>
      <c r="B251" s="354" t="s">
        <v>3332</v>
      </c>
      <c r="C251" s="355" t="s">
        <v>3346</v>
      </c>
      <c r="D251" s="356">
        <v>45926</v>
      </c>
      <c r="E251" s="362">
        <v>46007</v>
      </c>
      <c r="F251" s="379" t="s">
        <v>3342</v>
      </c>
      <c r="G251" s="355">
        <v>13439120211</v>
      </c>
      <c r="H251" s="355" t="s">
        <v>3343</v>
      </c>
      <c r="I251" s="358">
        <v>7.2</v>
      </c>
      <c r="J251" s="77">
        <v>10</v>
      </c>
      <c r="K251" s="92"/>
    </row>
    <row r="252" spans="1:11" ht="21" x14ac:dyDescent="0.25">
      <c r="A252" s="14" t="s">
        <v>3120</v>
      </c>
      <c r="B252" s="344"/>
      <c r="C252" s="345"/>
      <c r="D252" s="346"/>
      <c r="E252" s="347"/>
      <c r="F252" s="350" t="s">
        <v>3347</v>
      </c>
      <c r="G252" s="351"/>
      <c r="H252" s="348"/>
      <c r="I252" s="353"/>
      <c r="J252" s="77">
        <v>10</v>
      </c>
      <c r="K252" s="92"/>
    </row>
    <row r="253" spans="1:11" ht="13.2" x14ac:dyDescent="0.25">
      <c r="A253" s="14" t="s">
        <v>3120</v>
      </c>
      <c r="B253" s="354" t="s">
        <v>3348</v>
      </c>
      <c r="C253" s="355" t="s">
        <v>3349</v>
      </c>
      <c r="D253" s="356">
        <v>45934</v>
      </c>
      <c r="E253" s="362">
        <v>46007</v>
      </c>
      <c r="F253" s="357" t="s">
        <v>3350</v>
      </c>
      <c r="G253" s="355" t="s">
        <v>3351</v>
      </c>
      <c r="H253" s="355" t="s">
        <v>3352</v>
      </c>
      <c r="I253" s="358">
        <v>100</v>
      </c>
      <c r="J253" s="77">
        <v>10</v>
      </c>
      <c r="K253" s="92"/>
    </row>
    <row r="254" spans="1:11" ht="21" x14ac:dyDescent="0.25">
      <c r="A254" s="14" t="s">
        <v>3120</v>
      </c>
      <c r="B254" s="354" t="s">
        <v>3348</v>
      </c>
      <c r="C254" s="355" t="s">
        <v>3353</v>
      </c>
      <c r="D254" s="356">
        <v>45923</v>
      </c>
      <c r="E254" s="362">
        <v>46007</v>
      </c>
      <c r="F254" s="357" t="s">
        <v>3354</v>
      </c>
      <c r="G254" s="355" t="s">
        <v>3355</v>
      </c>
      <c r="H254" s="355" t="s">
        <v>3356</v>
      </c>
      <c r="I254" s="358">
        <v>170</v>
      </c>
      <c r="J254" s="77">
        <v>10</v>
      </c>
      <c r="K254" s="92"/>
    </row>
    <row r="255" spans="1:11" ht="13.2" x14ac:dyDescent="0.25">
      <c r="A255" s="14" t="s">
        <v>3120</v>
      </c>
      <c r="B255" s="354" t="s">
        <v>3357</v>
      </c>
      <c r="C255" s="355">
        <v>23865</v>
      </c>
      <c r="D255" s="356" t="s">
        <v>3358</v>
      </c>
      <c r="E255" s="357" t="s">
        <v>3104</v>
      </c>
      <c r="F255" s="357" t="s">
        <v>3359</v>
      </c>
      <c r="G255" s="355"/>
      <c r="H255" s="355" t="s">
        <v>3360</v>
      </c>
      <c r="I255" s="358">
        <v>144.29</v>
      </c>
      <c r="J255" s="77">
        <v>10</v>
      </c>
      <c r="K255" s="92"/>
    </row>
    <row r="256" spans="1:11" ht="21" x14ac:dyDescent="0.25">
      <c r="A256" s="14" t="s">
        <v>3120</v>
      </c>
      <c r="B256" s="354" t="s">
        <v>3361</v>
      </c>
      <c r="C256" s="355">
        <v>202510</v>
      </c>
      <c r="D256" s="356" t="s">
        <v>3362</v>
      </c>
      <c r="E256" s="357" t="s">
        <v>3363</v>
      </c>
      <c r="F256" s="357" t="s">
        <v>3364</v>
      </c>
      <c r="G256" s="355">
        <v>54645654</v>
      </c>
      <c r="H256" s="355" t="s">
        <v>3365</v>
      </c>
      <c r="I256" s="358">
        <v>250</v>
      </c>
      <c r="J256" s="77">
        <v>10</v>
      </c>
      <c r="K256" s="92"/>
    </row>
    <row r="257" spans="1:11" ht="21" x14ac:dyDescent="0.25">
      <c r="A257" s="14" t="s">
        <v>3120</v>
      </c>
      <c r="B257" s="354" t="s">
        <v>3366</v>
      </c>
      <c r="C257" s="355">
        <v>202529</v>
      </c>
      <c r="D257" s="356" t="s">
        <v>3367</v>
      </c>
      <c r="E257" s="357" t="s">
        <v>3013</v>
      </c>
      <c r="F257" s="357" t="s">
        <v>3368</v>
      </c>
      <c r="G257" s="355">
        <v>54645654</v>
      </c>
      <c r="H257" s="355" t="s">
        <v>3365</v>
      </c>
      <c r="I257" s="358">
        <v>250</v>
      </c>
      <c r="J257" s="77">
        <v>10</v>
      </c>
      <c r="K257" s="92"/>
    </row>
    <row r="258" spans="1:11" ht="13.2" x14ac:dyDescent="0.25">
      <c r="A258" s="14" t="s">
        <v>3120</v>
      </c>
      <c r="B258" s="354" t="s">
        <v>3369</v>
      </c>
      <c r="C258" s="355">
        <v>1325030002</v>
      </c>
      <c r="D258" s="356" t="s">
        <v>3370</v>
      </c>
      <c r="E258" s="357" t="s">
        <v>3371</v>
      </c>
      <c r="F258" s="357" t="s">
        <v>3372</v>
      </c>
      <c r="G258" s="355">
        <v>88811344</v>
      </c>
      <c r="H258" s="355" t="s">
        <v>3373</v>
      </c>
      <c r="I258" s="358">
        <v>2000</v>
      </c>
      <c r="J258" s="77">
        <v>10</v>
      </c>
      <c r="K258" s="92"/>
    </row>
    <row r="259" spans="1:11" ht="21" x14ac:dyDescent="0.25">
      <c r="A259" s="14" t="s">
        <v>3120</v>
      </c>
      <c r="B259" s="354" t="s">
        <v>3366</v>
      </c>
      <c r="C259" s="355">
        <v>1325120005</v>
      </c>
      <c r="D259" s="356" t="s">
        <v>3367</v>
      </c>
      <c r="E259" s="357" t="s">
        <v>3013</v>
      </c>
      <c r="F259" s="357" t="s">
        <v>3374</v>
      </c>
      <c r="G259" s="355">
        <v>88811344</v>
      </c>
      <c r="H259" s="355" t="s">
        <v>3373</v>
      </c>
      <c r="I259" s="358">
        <v>2060</v>
      </c>
      <c r="J259" s="77">
        <v>10</v>
      </c>
      <c r="K259" s="92"/>
    </row>
    <row r="260" spans="1:11" ht="21" x14ac:dyDescent="0.25">
      <c r="A260" s="14" t="s">
        <v>3120</v>
      </c>
      <c r="B260" s="354" t="s">
        <v>3375</v>
      </c>
      <c r="C260" s="355" t="s">
        <v>3376</v>
      </c>
      <c r="D260" s="356" t="s">
        <v>3377</v>
      </c>
      <c r="E260" s="357" t="s">
        <v>3363</v>
      </c>
      <c r="F260" s="357" t="s">
        <v>3378</v>
      </c>
      <c r="G260" s="355">
        <v>44713983</v>
      </c>
      <c r="H260" s="355" t="s">
        <v>3379</v>
      </c>
      <c r="I260" s="358">
        <v>121.3</v>
      </c>
      <c r="J260" s="77">
        <v>10</v>
      </c>
      <c r="K260" s="92"/>
    </row>
    <row r="261" spans="1:11" ht="31.2" x14ac:dyDescent="0.25">
      <c r="A261" s="14" t="s">
        <v>3120</v>
      </c>
      <c r="B261" s="354" t="s">
        <v>3375</v>
      </c>
      <c r="C261" s="355" t="s">
        <v>3380</v>
      </c>
      <c r="D261" s="356" t="s">
        <v>3156</v>
      </c>
      <c r="E261" s="357" t="s">
        <v>3363</v>
      </c>
      <c r="F261" s="357" t="s">
        <v>3381</v>
      </c>
      <c r="G261" s="355">
        <v>44713983</v>
      </c>
      <c r="H261" s="355" t="s">
        <v>3379</v>
      </c>
      <c r="I261" s="358">
        <v>18.59</v>
      </c>
      <c r="J261" s="77">
        <v>10</v>
      </c>
      <c r="K261" s="92"/>
    </row>
    <row r="262" spans="1:11" ht="21" x14ac:dyDescent="0.25">
      <c r="A262" s="14" t="s">
        <v>3120</v>
      </c>
      <c r="B262" s="354" t="s">
        <v>3375</v>
      </c>
      <c r="C262" s="355" t="s">
        <v>3382</v>
      </c>
      <c r="D262" s="356" t="s">
        <v>3151</v>
      </c>
      <c r="E262" s="357" t="s">
        <v>3363</v>
      </c>
      <c r="F262" s="357" t="s">
        <v>3383</v>
      </c>
      <c r="G262" s="355">
        <v>44713983</v>
      </c>
      <c r="H262" s="355" t="s">
        <v>3379</v>
      </c>
      <c r="I262" s="358">
        <v>16.399999999999999</v>
      </c>
      <c r="J262" s="77">
        <v>10</v>
      </c>
      <c r="K262" s="92"/>
    </row>
    <row r="263" spans="1:11" ht="13.2" x14ac:dyDescent="0.25">
      <c r="A263" s="14" t="s">
        <v>3120</v>
      </c>
      <c r="B263" s="354" t="s">
        <v>3384</v>
      </c>
      <c r="C263" s="381" t="s">
        <v>3385</v>
      </c>
      <c r="D263" s="382" t="s">
        <v>3386</v>
      </c>
      <c r="E263" s="357" t="s">
        <v>3371</v>
      </c>
      <c r="F263" s="383" t="s">
        <v>3387</v>
      </c>
      <c r="G263" s="384">
        <v>44713983</v>
      </c>
      <c r="H263" s="382" t="s">
        <v>3388</v>
      </c>
      <c r="I263" s="385">
        <v>41.74</v>
      </c>
      <c r="J263" s="77">
        <v>10</v>
      </c>
      <c r="K263" s="92"/>
    </row>
    <row r="264" spans="1:11" ht="13.2" x14ac:dyDescent="0.25">
      <c r="A264" s="14" t="s">
        <v>3120</v>
      </c>
      <c r="B264" s="354" t="s">
        <v>3384</v>
      </c>
      <c r="C264" s="381" t="s">
        <v>3389</v>
      </c>
      <c r="D264" s="382" t="s">
        <v>3390</v>
      </c>
      <c r="E264" s="357" t="s">
        <v>3371</v>
      </c>
      <c r="F264" s="383" t="s">
        <v>3387</v>
      </c>
      <c r="G264" s="382" t="s">
        <v>3391</v>
      </c>
      <c r="H264" s="382" t="s">
        <v>3392</v>
      </c>
      <c r="I264" s="385">
        <v>35.700000000000003</v>
      </c>
      <c r="J264" s="77">
        <v>10</v>
      </c>
      <c r="K264" s="92"/>
    </row>
    <row r="265" spans="1:11" ht="13.2" x14ac:dyDescent="0.25">
      <c r="A265" s="14" t="s">
        <v>3120</v>
      </c>
      <c r="B265" s="354" t="s">
        <v>3384</v>
      </c>
      <c r="C265" s="381" t="s">
        <v>3393</v>
      </c>
      <c r="D265" s="382" t="s">
        <v>3394</v>
      </c>
      <c r="E265" s="357" t="s">
        <v>3371</v>
      </c>
      <c r="F265" s="382" t="s">
        <v>3395</v>
      </c>
      <c r="G265" s="382" t="s">
        <v>3391</v>
      </c>
      <c r="H265" s="382" t="s">
        <v>3392</v>
      </c>
      <c r="I265" s="385">
        <v>33.700000000000003</v>
      </c>
      <c r="J265" s="77">
        <v>10</v>
      </c>
      <c r="K265" s="92"/>
    </row>
    <row r="266" spans="1:11" ht="13.2" x14ac:dyDescent="0.25">
      <c r="A266" s="14" t="s">
        <v>3120</v>
      </c>
      <c r="B266" s="354" t="s">
        <v>3384</v>
      </c>
      <c r="C266" s="381" t="s">
        <v>3396</v>
      </c>
      <c r="D266" s="382" t="s">
        <v>3397</v>
      </c>
      <c r="E266" s="357" t="s">
        <v>3371</v>
      </c>
      <c r="F266" s="382" t="s">
        <v>3387</v>
      </c>
      <c r="G266" s="382" t="s">
        <v>3391</v>
      </c>
      <c r="H266" s="382" t="s">
        <v>3392</v>
      </c>
      <c r="I266" s="385">
        <v>29.05</v>
      </c>
      <c r="J266" s="77">
        <v>10</v>
      </c>
      <c r="K266" s="92"/>
    </row>
    <row r="267" spans="1:11" ht="13.2" x14ac:dyDescent="0.25">
      <c r="A267" s="14" t="s">
        <v>3120</v>
      </c>
      <c r="B267" s="354" t="s">
        <v>3384</v>
      </c>
      <c r="C267" s="381" t="s">
        <v>3398</v>
      </c>
      <c r="D267" s="382" t="s">
        <v>3397</v>
      </c>
      <c r="E267" s="357" t="s">
        <v>3371</v>
      </c>
      <c r="F267" s="382" t="s">
        <v>3399</v>
      </c>
      <c r="G267" s="382" t="s">
        <v>3391</v>
      </c>
      <c r="H267" s="382" t="s">
        <v>3392</v>
      </c>
      <c r="I267" s="385">
        <v>24.3</v>
      </c>
      <c r="J267" s="77">
        <v>10</v>
      </c>
      <c r="K267" s="92"/>
    </row>
    <row r="268" spans="1:11" ht="21" x14ac:dyDescent="0.25">
      <c r="A268" s="14" t="s">
        <v>3120</v>
      </c>
      <c r="B268" s="354" t="s">
        <v>3384</v>
      </c>
      <c r="C268" s="381" t="s">
        <v>3400</v>
      </c>
      <c r="D268" s="382" t="s">
        <v>3401</v>
      </c>
      <c r="E268" s="357" t="s">
        <v>3371</v>
      </c>
      <c r="F268" s="386" t="s">
        <v>3402</v>
      </c>
      <c r="G268" s="382" t="s">
        <v>3391</v>
      </c>
      <c r="H268" s="382" t="s">
        <v>3392</v>
      </c>
      <c r="I268" s="385">
        <v>41.45</v>
      </c>
      <c r="J268" s="77">
        <v>10</v>
      </c>
      <c r="K268" s="92"/>
    </row>
    <row r="269" spans="1:11" ht="13.2" x14ac:dyDescent="0.25">
      <c r="A269" s="14" t="s">
        <v>3120</v>
      </c>
      <c r="B269" s="354" t="s">
        <v>3384</v>
      </c>
      <c r="C269" s="381" t="s">
        <v>3403</v>
      </c>
      <c r="D269" s="382" t="s">
        <v>3404</v>
      </c>
      <c r="E269" s="357" t="s">
        <v>3371</v>
      </c>
      <c r="F269" s="382" t="s">
        <v>3395</v>
      </c>
      <c r="G269" s="382" t="s">
        <v>3391</v>
      </c>
      <c r="H269" s="382" t="s">
        <v>3392</v>
      </c>
      <c r="I269" s="385">
        <v>32.65</v>
      </c>
      <c r="J269" s="77">
        <v>10</v>
      </c>
      <c r="K269" s="92"/>
    </row>
    <row r="270" spans="1:11" ht="21" x14ac:dyDescent="0.25">
      <c r="A270" s="14" t="s">
        <v>3120</v>
      </c>
      <c r="B270" s="354" t="s">
        <v>3384</v>
      </c>
      <c r="C270" s="381" t="s">
        <v>3405</v>
      </c>
      <c r="D270" s="382" t="s">
        <v>3406</v>
      </c>
      <c r="E270" s="357" t="s">
        <v>3371</v>
      </c>
      <c r="F270" s="386" t="s">
        <v>3407</v>
      </c>
      <c r="G270" s="384">
        <v>44713983</v>
      </c>
      <c r="H270" s="382" t="s">
        <v>3388</v>
      </c>
      <c r="I270" s="387">
        <v>11.08</v>
      </c>
      <c r="J270" s="77">
        <v>10</v>
      </c>
      <c r="K270" s="92"/>
    </row>
    <row r="271" spans="1:11" ht="21" x14ac:dyDescent="0.25">
      <c r="A271" s="14" t="s">
        <v>3120</v>
      </c>
      <c r="B271" s="354" t="s">
        <v>3384</v>
      </c>
      <c r="C271" s="381" t="s">
        <v>3408</v>
      </c>
      <c r="D271" s="382" t="s">
        <v>3409</v>
      </c>
      <c r="E271" s="357" t="s">
        <v>3371</v>
      </c>
      <c r="F271" s="386" t="s">
        <v>3402</v>
      </c>
      <c r="G271" s="384">
        <v>44713983</v>
      </c>
      <c r="H271" s="382" t="s">
        <v>3388</v>
      </c>
      <c r="I271" s="385">
        <v>21.67</v>
      </c>
      <c r="J271" s="77">
        <v>10</v>
      </c>
      <c r="K271" s="92"/>
    </row>
    <row r="272" spans="1:11" ht="13.2" x14ac:dyDescent="0.25">
      <c r="A272" s="14" t="s">
        <v>3120</v>
      </c>
      <c r="B272" s="354" t="s">
        <v>3384</v>
      </c>
      <c r="C272" s="381" t="s">
        <v>3410</v>
      </c>
      <c r="D272" s="382" t="s">
        <v>3411</v>
      </c>
      <c r="E272" s="357" t="s">
        <v>3371</v>
      </c>
      <c r="F272" s="386" t="s">
        <v>3387</v>
      </c>
      <c r="G272" s="384">
        <v>44713983</v>
      </c>
      <c r="H272" s="382" t="s">
        <v>3388</v>
      </c>
      <c r="I272" s="385">
        <v>7.89</v>
      </c>
      <c r="J272" s="77">
        <v>10</v>
      </c>
      <c r="K272" s="92"/>
    </row>
    <row r="273" spans="1:11" ht="13.2" x14ac:dyDescent="0.25">
      <c r="A273" s="14" t="s">
        <v>3120</v>
      </c>
      <c r="B273" s="354" t="s">
        <v>3384</v>
      </c>
      <c r="C273" s="381" t="s">
        <v>3412</v>
      </c>
      <c r="D273" s="382" t="s">
        <v>3413</v>
      </c>
      <c r="E273" s="357" t="s">
        <v>3371</v>
      </c>
      <c r="F273" s="386" t="s">
        <v>3387</v>
      </c>
      <c r="G273" s="384">
        <v>53322321</v>
      </c>
      <c r="H273" s="382" t="s">
        <v>3414</v>
      </c>
      <c r="I273" s="387">
        <v>22.3</v>
      </c>
      <c r="J273" s="77">
        <v>10</v>
      </c>
      <c r="K273" s="92"/>
    </row>
    <row r="274" spans="1:11" ht="13.2" x14ac:dyDescent="0.25">
      <c r="A274" s="14" t="s">
        <v>3120</v>
      </c>
      <c r="B274" s="354" t="s">
        <v>3384</v>
      </c>
      <c r="C274" s="381" t="s">
        <v>3415</v>
      </c>
      <c r="D274" s="382" t="s">
        <v>3416</v>
      </c>
      <c r="E274" s="357" t="s">
        <v>3371</v>
      </c>
      <c r="F274" s="386" t="s">
        <v>3417</v>
      </c>
      <c r="G274" s="384">
        <v>36657905</v>
      </c>
      <c r="H274" s="382" t="s">
        <v>3418</v>
      </c>
      <c r="I274" s="387">
        <v>9</v>
      </c>
      <c r="J274" s="77">
        <v>10</v>
      </c>
      <c r="K274" s="92"/>
    </row>
    <row r="275" spans="1:11" ht="13.2" x14ac:dyDescent="0.25">
      <c r="A275" s="14" t="s">
        <v>3120</v>
      </c>
      <c r="B275" s="354" t="s">
        <v>3384</v>
      </c>
      <c r="C275" s="381" t="s">
        <v>3419</v>
      </c>
      <c r="D275" s="382" t="s">
        <v>3420</v>
      </c>
      <c r="E275" s="357" t="s">
        <v>3371</v>
      </c>
      <c r="F275" s="382" t="s">
        <v>3395</v>
      </c>
      <c r="G275" s="384">
        <v>53322321</v>
      </c>
      <c r="H275" s="382" t="s">
        <v>3414</v>
      </c>
      <c r="I275" s="385">
        <v>12.35</v>
      </c>
      <c r="J275" s="77">
        <v>10</v>
      </c>
      <c r="K275" s="92"/>
    </row>
    <row r="276" spans="1:11" ht="21" x14ac:dyDescent="0.25">
      <c r="A276" s="14" t="s">
        <v>3120</v>
      </c>
      <c r="B276" s="354" t="s">
        <v>3421</v>
      </c>
      <c r="C276" s="381">
        <v>2025031</v>
      </c>
      <c r="D276" s="382" t="s">
        <v>3422</v>
      </c>
      <c r="E276" s="362">
        <v>45959</v>
      </c>
      <c r="F276" s="357" t="s">
        <v>3423</v>
      </c>
      <c r="G276" s="384" t="s">
        <v>3424</v>
      </c>
      <c r="H276" s="382" t="s">
        <v>3425</v>
      </c>
      <c r="I276" s="385">
        <v>516.6</v>
      </c>
      <c r="J276" s="77">
        <v>10</v>
      </c>
      <c r="K276" s="92"/>
    </row>
    <row r="277" spans="1:11" ht="21" x14ac:dyDescent="0.25">
      <c r="A277" s="14" t="s">
        <v>3120</v>
      </c>
      <c r="B277" s="354" t="s">
        <v>3421</v>
      </c>
      <c r="C277" s="381">
        <v>202514</v>
      </c>
      <c r="D277" s="382" t="s">
        <v>3422</v>
      </c>
      <c r="E277" s="362">
        <v>45959</v>
      </c>
      <c r="F277" s="357" t="s">
        <v>3426</v>
      </c>
      <c r="G277" s="384">
        <v>54645654</v>
      </c>
      <c r="H277" s="382" t="s">
        <v>3365</v>
      </c>
      <c r="I277" s="385">
        <v>250</v>
      </c>
      <c r="J277" s="77">
        <v>10</v>
      </c>
      <c r="K277" s="92"/>
    </row>
    <row r="278" spans="1:11" ht="21" x14ac:dyDescent="0.25">
      <c r="A278" s="14" t="s">
        <v>3120</v>
      </c>
      <c r="B278" s="354" t="s">
        <v>3427</v>
      </c>
      <c r="C278" s="381">
        <v>75026</v>
      </c>
      <c r="D278" s="382" t="s">
        <v>3428</v>
      </c>
      <c r="E278" s="362">
        <v>45959</v>
      </c>
      <c r="F278" s="357" t="s">
        <v>3429</v>
      </c>
      <c r="G278" s="384">
        <v>45942633</v>
      </c>
      <c r="H278" s="382" t="s">
        <v>3430</v>
      </c>
      <c r="I278" s="385">
        <v>300</v>
      </c>
      <c r="J278" s="77">
        <v>10</v>
      </c>
      <c r="K278" s="92"/>
    </row>
    <row r="279" spans="1:11" ht="41.4" x14ac:dyDescent="0.25">
      <c r="A279" s="14" t="s">
        <v>3120</v>
      </c>
      <c r="B279" s="354" t="s">
        <v>3431</v>
      </c>
      <c r="C279" s="355">
        <v>138</v>
      </c>
      <c r="D279" s="356">
        <v>45996</v>
      </c>
      <c r="E279" s="362">
        <v>45996</v>
      </c>
      <c r="F279" s="357" t="s">
        <v>3432</v>
      </c>
      <c r="G279" s="355"/>
      <c r="H279" s="355" t="s">
        <v>3128</v>
      </c>
      <c r="I279" s="358">
        <v>11999.76</v>
      </c>
      <c r="J279" s="77">
        <v>10</v>
      </c>
      <c r="K279" s="92"/>
    </row>
    <row r="280" spans="1:11" ht="21" x14ac:dyDescent="0.25">
      <c r="A280" s="14" t="s">
        <v>3120</v>
      </c>
      <c r="B280" s="354" t="s">
        <v>3433</v>
      </c>
      <c r="C280" s="388">
        <v>20250067</v>
      </c>
      <c r="D280" s="356">
        <v>46013</v>
      </c>
      <c r="E280" s="357" t="s">
        <v>3104</v>
      </c>
      <c r="F280" s="357" t="s">
        <v>3434</v>
      </c>
      <c r="G280" s="389">
        <v>69755787</v>
      </c>
      <c r="H280" s="390" t="s">
        <v>3435</v>
      </c>
      <c r="I280" s="358">
        <v>560</v>
      </c>
      <c r="J280" s="77">
        <v>10</v>
      </c>
      <c r="K280" s="92"/>
    </row>
    <row r="281" spans="1:11" ht="13.2" x14ac:dyDescent="0.25">
      <c r="A281" s="14" t="s">
        <v>3120</v>
      </c>
      <c r="B281" s="354" t="s">
        <v>3436</v>
      </c>
      <c r="C281" s="391" t="s">
        <v>3437</v>
      </c>
      <c r="D281" s="356">
        <v>46009</v>
      </c>
      <c r="E281" s="357" t="s">
        <v>3104</v>
      </c>
      <c r="F281" s="357" t="s">
        <v>3438</v>
      </c>
      <c r="G281" s="392" t="s">
        <v>3439</v>
      </c>
      <c r="H281" s="393" t="s">
        <v>3440</v>
      </c>
      <c r="I281" s="394">
        <v>65</v>
      </c>
      <c r="J281" s="77">
        <v>10</v>
      </c>
      <c r="K281" s="92"/>
    </row>
    <row r="282" spans="1:11" ht="21" x14ac:dyDescent="0.25">
      <c r="A282" s="14" t="s">
        <v>3120</v>
      </c>
      <c r="B282" s="354" t="s">
        <v>3436</v>
      </c>
      <c r="C282" s="395">
        <v>109</v>
      </c>
      <c r="D282" s="356">
        <v>46013</v>
      </c>
      <c r="E282" s="357" t="s">
        <v>3104</v>
      </c>
      <c r="F282" s="357" t="s">
        <v>3441</v>
      </c>
      <c r="G282" s="391" t="s">
        <v>3442</v>
      </c>
      <c r="H282" s="391" t="s">
        <v>3443</v>
      </c>
      <c r="I282" s="358">
        <v>159.94999999999999</v>
      </c>
      <c r="J282" s="77">
        <v>10</v>
      </c>
      <c r="K282" s="92"/>
    </row>
    <row r="283" spans="1:11" ht="21" x14ac:dyDescent="0.25">
      <c r="A283" s="14" t="s">
        <v>3120</v>
      </c>
      <c r="B283" s="354" t="s">
        <v>3444</v>
      </c>
      <c r="C283" s="396">
        <v>668</v>
      </c>
      <c r="D283" s="391" t="s">
        <v>3445</v>
      </c>
      <c r="E283" s="357" t="s">
        <v>3104</v>
      </c>
      <c r="F283" s="357" t="s">
        <v>3446</v>
      </c>
      <c r="G283" s="391" t="s">
        <v>3447</v>
      </c>
      <c r="H283" s="391" t="s">
        <v>3448</v>
      </c>
      <c r="I283" s="397">
        <v>10.95</v>
      </c>
      <c r="J283" s="77">
        <v>10</v>
      </c>
      <c r="K283" s="92"/>
    </row>
    <row r="284" spans="1:11" ht="41.4" x14ac:dyDescent="0.25">
      <c r="A284" s="14" t="s">
        <v>3120</v>
      </c>
      <c r="B284" s="354" t="s">
        <v>3444</v>
      </c>
      <c r="C284" s="396">
        <v>1022</v>
      </c>
      <c r="D284" s="391" t="s">
        <v>3445</v>
      </c>
      <c r="E284" s="357" t="s">
        <v>3104</v>
      </c>
      <c r="F284" s="357" t="s">
        <v>3449</v>
      </c>
      <c r="G284" s="391" t="s">
        <v>3447</v>
      </c>
      <c r="H284" s="391" t="s">
        <v>3448</v>
      </c>
      <c r="I284" s="397">
        <v>36.85</v>
      </c>
      <c r="J284" s="77">
        <v>10</v>
      </c>
      <c r="K284" s="92"/>
    </row>
    <row r="285" spans="1:11" ht="21" x14ac:dyDescent="0.25">
      <c r="A285" s="14" t="s">
        <v>3120</v>
      </c>
      <c r="B285" s="354" t="s">
        <v>3444</v>
      </c>
      <c r="C285" s="396">
        <v>1810630</v>
      </c>
      <c r="D285" s="391" t="s">
        <v>3450</v>
      </c>
      <c r="E285" s="357" t="s">
        <v>3104</v>
      </c>
      <c r="F285" s="357" t="s">
        <v>3451</v>
      </c>
      <c r="G285" s="391" t="s">
        <v>3452</v>
      </c>
      <c r="H285" s="391" t="s">
        <v>3453</v>
      </c>
      <c r="I285" s="397">
        <v>68.5</v>
      </c>
      <c r="J285" s="77">
        <v>10</v>
      </c>
      <c r="K285" s="92"/>
    </row>
    <row r="286" spans="1:11" ht="31.2" x14ac:dyDescent="0.25">
      <c r="A286" s="14" t="s">
        <v>3120</v>
      </c>
      <c r="B286" s="398" t="s">
        <v>3454</v>
      </c>
      <c r="C286" s="399">
        <v>75026</v>
      </c>
      <c r="D286" s="400" t="s">
        <v>3428</v>
      </c>
      <c r="E286" s="401" t="s">
        <v>3104</v>
      </c>
      <c r="F286" s="401" t="s">
        <v>3455</v>
      </c>
      <c r="G286" s="399">
        <v>45942633</v>
      </c>
      <c r="H286" s="402" t="s">
        <v>3456</v>
      </c>
      <c r="I286" s="403">
        <v>300</v>
      </c>
      <c r="J286" s="77">
        <v>10</v>
      </c>
      <c r="K286" s="92"/>
    </row>
    <row r="287" spans="1:11" ht="21" x14ac:dyDescent="0.25">
      <c r="A287" s="14" t="s">
        <v>3120</v>
      </c>
      <c r="B287" s="354" t="s">
        <v>3457</v>
      </c>
      <c r="C287" s="396" t="s">
        <v>3458</v>
      </c>
      <c r="D287" s="391" t="s">
        <v>3012</v>
      </c>
      <c r="E287" s="357" t="s">
        <v>3104</v>
      </c>
      <c r="F287" s="357" t="s">
        <v>3459</v>
      </c>
      <c r="G287" s="391" t="s">
        <v>3460</v>
      </c>
      <c r="H287" s="391" t="s">
        <v>3461</v>
      </c>
      <c r="I287" s="397">
        <v>93.04</v>
      </c>
      <c r="J287" s="77">
        <v>10</v>
      </c>
      <c r="K287" s="92"/>
    </row>
    <row r="288" spans="1:11" ht="21" x14ac:dyDescent="0.25">
      <c r="A288" s="14" t="s">
        <v>3120</v>
      </c>
      <c r="B288" s="354" t="s">
        <v>3457</v>
      </c>
      <c r="C288" s="395">
        <v>110231258</v>
      </c>
      <c r="D288" s="391" t="s">
        <v>3462</v>
      </c>
      <c r="E288" s="357" t="s">
        <v>3104</v>
      </c>
      <c r="F288" s="357" t="s">
        <v>3463</v>
      </c>
      <c r="G288" s="391" t="s">
        <v>3464</v>
      </c>
      <c r="H288" s="391" t="s">
        <v>3465</v>
      </c>
      <c r="I288" s="397">
        <v>52.62</v>
      </c>
      <c r="J288" s="77">
        <v>10</v>
      </c>
      <c r="K288" s="92"/>
    </row>
    <row r="289" spans="1:11" ht="21" x14ac:dyDescent="0.25">
      <c r="A289" s="14" t="s">
        <v>3120</v>
      </c>
      <c r="B289" s="354" t="s">
        <v>3457</v>
      </c>
      <c r="C289" s="396">
        <v>5415112434</v>
      </c>
      <c r="D289" s="391" t="s">
        <v>3462</v>
      </c>
      <c r="E289" s="357" t="s">
        <v>3104</v>
      </c>
      <c r="F289" s="357" t="s">
        <v>3466</v>
      </c>
      <c r="G289" s="396">
        <v>36562939</v>
      </c>
      <c r="H289" s="404" t="s">
        <v>3467</v>
      </c>
      <c r="I289" s="397">
        <v>53.12</v>
      </c>
      <c r="J289" s="77">
        <v>10</v>
      </c>
      <c r="K289" s="92"/>
    </row>
    <row r="290" spans="1:11" ht="21" x14ac:dyDescent="0.25">
      <c r="A290" s="14" t="s">
        <v>3120</v>
      </c>
      <c r="B290" s="354" t="s">
        <v>3457</v>
      </c>
      <c r="C290" s="396" t="s">
        <v>3468</v>
      </c>
      <c r="D290" s="391" t="s">
        <v>3469</v>
      </c>
      <c r="E290" s="357" t="s">
        <v>3104</v>
      </c>
      <c r="F290" s="357" t="s">
        <v>3470</v>
      </c>
      <c r="G290" s="396">
        <v>44713983</v>
      </c>
      <c r="H290" s="404" t="s">
        <v>3388</v>
      </c>
      <c r="I290" s="397">
        <v>15.98</v>
      </c>
      <c r="J290" s="77">
        <v>10</v>
      </c>
      <c r="K290" s="92"/>
    </row>
    <row r="291" spans="1:11" ht="21" x14ac:dyDescent="0.25">
      <c r="A291" s="14" t="s">
        <v>3120</v>
      </c>
      <c r="B291" s="354" t="s">
        <v>3457</v>
      </c>
      <c r="C291" s="396" t="s">
        <v>3471</v>
      </c>
      <c r="D291" s="391" t="s">
        <v>3472</v>
      </c>
      <c r="E291" s="357" t="s">
        <v>3104</v>
      </c>
      <c r="F291" s="357" t="s">
        <v>3473</v>
      </c>
      <c r="G291" s="396">
        <v>44713983</v>
      </c>
      <c r="H291" s="404" t="s">
        <v>3388</v>
      </c>
      <c r="I291" s="397">
        <v>40.869999999999997</v>
      </c>
      <c r="J291" s="77">
        <v>10</v>
      </c>
      <c r="K291" s="92"/>
    </row>
    <row r="292" spans="1:11" ht="21" x14ac:dyDescent="0.25">
      <c r="A292" s="14" t="s">
        <v>3120</v>
      </c>
      <c r="B292" s="354" t="s">
        <v>3457</v>
      </c>
      <c r="C292" s="405" t="s">
        <v>3474</v>
      </c>
      <c r="D292" s="405" t="s">
        <v>3066</v>
      </c>
      <c r="E292" s="357" t="s">
        <v>3104</v>
      </c>
      <c r="F292" s="357" t="s">
        <v>3473</v>
      </c>
      <c r="G292" s="396">
        <v>56503253</v>
      </c>
      <c r="H292" s="396" t="s">
        <v>3475</v>
      </c>
      <c r="I292" s="397">
        <v>181.71</v>
      </c>
      <c r="J292" s="77">
        <v>10</v>
      </c>
      <c r="K292" s="92"/>
    </row>
    <row r="293" spans="1:11" ht="21" x14ac:dyDescent="0.25">
      <c r="A293" s="14" t="s">
        <v>3120</v>
      </c>
      <c r="B293" s="398" t="s">
        <v>3457</v>
      </c>
      <c r="C293" s="399" t="s">
        <v>3476</v>
      </c>
      <c r="D293" s="399" t="s">
        <v>3477</v>
      </c>
      <c r="E293" s="401" t="s">
        <v>3104</v>
      </c>
      <c r="F293" s="401" t="s">
        <v>3478</v>
      </c>
      <c r="G293" s="399">
        <v>47451696</v>
      </c>
      <c r="H293" s="399" t="s">
        <v>3479</v>
      </c>
      <c r="I293" s="403">
        <v>15.85</v>
      </c>
      <c r="J293" s="77">
        <v>10</v>
      </c>
      <c r="K293" s="92"/>
    </row>
    <row r="294" spans="1:11" ht="21" x14ac:dyDescent="0.25">
      <c r="A294" s="14" t="s">
        <v>3120</v>
      </c>
      <c r="B294" s="354" t="s">
        <v>3480</v>
      </c>
      <c r="C294" s="396">
        <v>1405</v>
      </c>
      <c r="D294" s="391" t="s">
        <v>3481</v>
      </c>
      <c r="E294" s="357" t="s">
        <v>3104</v>
      </c>
      <c r="F294" s="363" t="s">
        <v>3482</v>
      </c>
      <c r="G294" s="391" t="s">
        <v>3483</v>
      </c>
      <c r="H294" s="391" t="s">
        <v>3484</v>
      </c>
      <c r="I294" s="397">
        <v>109.98</v>
      </c>
      <c r="J294" s="77">
        <v>10</v>
      </c>
      <c r="K294" s="92"/>
    </row>
    <row r="295" spans="1:11" ht="21" x14ac:dyDescent="0.25">
      <c r="A295" s="14" t="s">
        <v>3120</v>
      </c>
      <c r="B295" s="354" t="s">
        <v>3480</v>
      </c>
      <c r="C295" s="404" t="s">
        <v>3485</v>
      </c>
      <c r="D295" s="391" t="s">
        <v>3486</v>
      </c>
      <c r="E295" s="357" t="s">
        <v>3104</v>
      </c>
      <c r="F295" s="363" t="s">
        <v>3487</v>
      </c>
      <c r="G295" s="396">
        <v>25700701</v>
      </c>
      <c r="H295" s="404" t="s">
        <v>3488</v>
      </c>
      <c r="I295" s="397">
        <v>38</v>
      </c>
      <c r="J295" s="77">
        <v>10</v>
      </c>
      <c r="K295" s="92"/>
    </row>
    <row r="296" spans="1:11" ht="31.2" x14ac:dyDescent="0.25">
      <c r="A296" s="14" t="s">
        <v>3120</v>
      </c>
      <c r="B296" s="354" t="s">
        <v>3480</v>
      </c>
      <c r="C296" s="391" t="s">
        <v>3489</v>
      </c>
      <c r="D296" s="391" t="s">
        <v>3490</v>
      </c>
      <c r="E296" s="357" t="s">
        <v>3104</v>
      </c>
      <c r="F296" s="363" t="s">
        <v>3491</v>
      </c>
      <c r="G296" s="396">
        <v>47658827</v>
      </c>
      <c r="H296" s="404" t="s">
        <v>3492</v>
      </c>
      <c r="I296" s="397">
        <v>64.849999999999994</v>
      </c>
      <c r="J296" s="77">
        <v>10</v>
      </c>
      <c r="K296" s="92"/>
    </row>
    <row r="297" spans="1:11" ht="21" x14ac:dyDescent="0.25">
      <c r="A297" s="14" t="s">
        <v>3120</v>
      </c>
      <c r="B297" s="398" t="s">
        <v>3480</v>
      </c>
      <c r="C297" s="399">
        <v>52</v>
      </c>
      <c r="D297" s="400" t="s">
        <v>3493</v>
      </c>
      <c r="E297" s="401" t="s">
        <v>3104</v>
      </c>
      <c r="F297" s="406" t="s">
        <v>3494</v>
      </c>
      <c r="G297" s="399">
        <v>284144</v>
      </c>
      <c r="H297" s="402" t="s">
        <v>3495</v>
      </c>
      <c r="I297" s="403">
        <v>29.98</v>
      </c>
      <c r="J297" s="77">
        <v>10</v>
      </c>
      <c r="K297" s="92"/>
    </row>
    <row r="298" spans="1:11" ht="21" x14ac:dyDescent="0.25">
      <c r="A298" s="14" t="s">
        <v>3120</v>
      </c>
      <c r="B298" s="354" t="s">
        <v>3496</v>
      </c>
      <c r="C298" s="396">
        <v>250100125</v>
      </c>
      <c r="D298" s="396" t="s">
        <v>3497</v>
      </c>
      <c r="E298" s="357" t="s">
        <v>3104</v>
      </c>
      <c r="F298" s="363" t="s">
        <v>3498</v>
      </c>
      <c r="G298" s="391" t="s">
        <v>3499</v>
      </c>
      <c r="H298" s="391" t="s">
        <v>3500</v>
      </c>
      <c r="I298" s="397">
        <v>285</v>
      </c>
      <c r="J298" s="77">
        <v>10</v>
      </c>
      <c r="K298" s="92"/>
    </row>
    <row r="299" spans="1:11" ht="21" x14ac:dyDescent="0.25">
      <c r="A299" s="14" t="s">
        <v>3120</v>
      </c>
      <c r="B299" s="354" t="s">
        <v>3496</v>
      </c>
      <c r="C299" s="404" t="s">
        <v>3501</v>
      </c>
      <c r="D299" s="391" t="s">
        <v>3497</v>
      </c>
      <c r="E299" s="357" t="s">
        <v>3104</v>
      </c>
      <c r="F299" s="363" t="s">
        <v>3502</v>
      </c>
      <c r="G299" s="391" t="s">
        <v>3499</v>
      </c>
      <c r="H299" s="391" t="s">
        <v>3500</v>
      </c>
      <c r="I299" s="397">
        <v>435</v>
      </c>
      <c r="J299" s="77">
        <v>10</v>
      </c>
      <c r="K299" s="92"/>
    </row>
    <row r="300" spans="1:11" ht="13.2" x14ac:dyDescent="0.25">
      <c r="A300" s="14" t="s">
        <v>3120</v>
      </c>
      <c r="B300" s="407" t="s">
        <v>3503</v>
      </c>
      <c r="C300" s="405" t="s">
        <v>3504</v>
      </c>
      <c r="D300" s="405" t="s">
        <v>3486</v>
      </c>
      <c r="E300" s="357" t="s">
        <v>3104</v>
      </c>
      <c r="F300" s="363" t="s">
        <v>3505</v>
      </c>
      <c r="G300" s="408">
        <v>53322321</v>
      </c>
      <c r="H300" s="382" t="s">
        <v>3414</v>
      </c>
      <c r="I300" s="385">
        <v>9.15</v>
      </c>
      <c r="J300" s="77">
        <v>10</v>
      </c>
      <c r="K300" s="92"/>
    </row>
    <row r="301" spans="1:11" ht="13.2" x14ac:dyDescent="0.25">
      <c r="A301" s="14" t="s">
        <v>3120</v>
      </c>
      <c r="B301" s="407" t="s">
        <v>3503</v>
      </c>
      <c r="C301" s="405" t="s">
        <v>3506</v>
      </c>
      <c r="D301" s="405" t="s">
        <v>3472</v>
      </c>
      <c r="E301" s="357" t="s">
        <v>3104</v>
      </c>
      <c r="F301" s="363" t="s">
        <v>3505</v>
      </c>
      <c r="G301" s="408">
        <v>44326734</v>
      </c>
      <c r="H301" s="382" t="s">
        <v>3507</v>
      </c>
      <c r="I301" s="387">
        <v>4.6900000000000004</v>
      </c>
      <c r="J301" s="77">
        <v>10</v>
      </c>
      <c r="K301" s="92"/>
    </row>
    <row r="302" spans="1:11" ht="13.2" x14ac:dyDescent="0.25">
      <c r="A302" s="14" t="s">
        <v>3120</v>
      </c>
      <c r="B302" s="407" t="s">
        <v>3503</v>
      </c>
      <c r="C302" s="405" t="s">
        <v>3508</v>
      </c>
      <c r="D302" s="405" t="s">
        <v>3509</v>
      </c>
      <c r="E302" s="357" t="s">
        <v>3104</v>
      </c>
      <c r="F302" s="363" t="s">
        <v>3505</v>
      </c>
      <c r="G302" s="408">
        <v>50961926</v>
      </c>
      <c r="H302" s="382" t="s">
        <v>3510</v>
      </c>
      <c r="I302" s="385">
        <v>6.19</v>
      </c>
      <c r="J302" s="77">
        <v>10</v>
      </c>
      <c r="K302" s="92"/>
    </row>
    <row r="303" spans="1:11" ht="13.2" x14ac:dyDescent="0.25">
      <c r="A303" s="14" t="s">
        <v>3120</v>
      </c>
      <c r="B303" s="407" t="s">
        <v>3503</v>
      </c>
      <c r="C303" s="405" t="s">
        <v>3511</v>
      </c>
      <c r="D303" s="405" t="s">
        <v>3012</v>
      </c>
      <c r="E303" s="357" t="s">
        <v>3104</v>
      </c>
      <c r="F303" s="357" t="s">
        <v>3512</v>
      </c>
      <c r="G303" s="408">
        <v>47451696</v>
      </c>
      <c r="H303" s="382" t="s">
        <v>3479</v>
      </c>
      <c r="I303" s="385">
        <v>34.409999999999997</v>
      </c>
      <c r="J303" s="77">
        <v>10</v>
      </c>
      <c r="K303" s="92"/>
    </row>
    <row r="304" spans="1:11" ht="13.2" x14ac:dyDescent="0.25">
      <c r="A304" s="14" t="s">
        <v>3120</v>
      </c>
      <c r="B304" s="409" t="s">
        <v>3503</v>
      </c>
      <c r="C304" s="410" t="s">
        <v>3513</v>
      </c>
      <c r="D304" s="410" t="s">
        <v>3514</v>
      </c>
      <c r="E304" s="401" t="s">
        <v>3104</v>
      </c>
      <c r="F304" s="401" t="s">
        <v>3512</v>
      </c>
      <c r="G304" s="411">
        <v>44713983</v>
      </c>
      <c r="H304" s="390" t="s">
        <v>3388</v>
      </c>
      <c r="I304" s="412">
        <v>21.66</v>
      </c>
      <c r="J304" s="77">
        <v>10</v>
      </c>
      <c r="K304" s="92"/>
    </row>
    <row r="305" spans="1:11" ht="13.2" x14ac:dyDescent="0.25">
      <c r="A305" s="14" t="s">
        <v>3120</v>
      </c>
      <c r="B305" s="407" t="s">
        <v>3515</v>
      </c>
      <c r="C305" s="396" t="s">
        <v>3516</v>
      </c>
      <c r="D305" s="391" t="s">
        <v>3517</v>
      </c>
      <c r="E305" s="357" t="s">
        <v>3104</v>
      </c>
      <c r="F305" s="363" t="s">
        <v>3505</v>
      </c>
      <c r="G305" s="396">
        <v>53322321</v>
      </c>
      <c r="H305" s="391" t="s">
        <v>3518</v>
      </c>
      <c r="I305" s="397">
        <v>17.78</v>
      </c>
      <c r="J305" s="77">
        <v>10</v>
      </c>
      <c r="K305" s="92"/>
    </row>
    <row r="306" spans="1:11" ht="13.2" x14ac:dyDescent="0.25">
      <c r="A306" s="14" t="s">
        <v>3120</v>
      </c>
      <c r="B306" s="407" t="s">
        <v>3515</v>
      </c>
      <c r="C306" s="405" t="s">
        <v>3519</v>
      </c>
      <c r="D306" s="405" t="s">
        <v>3520</v>
      </c>
      <c r="E306" s="357" t="s">
        <v>3104</v>
      </c>
      <c r="F306" s="357" t="s">
        <v>3512</v>
      </c>
      <c r="G306" s="405" t="s">
        <v>3521</v>
      </c>
      <c r="H306" s="405" t="s">
        <v>3479</v>
      </c>
      <c r="I306" s="413">
        <v>18.690000000000001</v>
      </c>
      <c r="J306" s="77">
        <v>10</v>
      </c>
      <c r="K306" s="92"/>
    </row>
    <row r="307" spans="1:11" ht="13.2" x14ac:dyDescent="0.25">
      <c r="A307" s="14" t="s">
        <v>3120</v>
      </c>
      <c r="B307" s="407" t="s">
        <v>3515</v>
      </c>
      <c r="C307" s="405" t="s">
        <v>3522</v>
      </c>
      <c r="D307" s="405" t="s">
        <v>3520</v>
      </c>
      <c r="E307" s="357" t="s">
        <v>3104</v>
      </c>
      <c r="F307" s="357" t="s">
        <v>3512</v>
      </c>
      <c r="G307" s="405" t="s">
        <v>3521</v>
      </c>
      <c r="H307" s="405" t="s">
        <v>3479</v>
      </c>
      <c r="I307" s="413">
        <v>16.579999999999998</v>
      </c>
      <c r="J307" s="77">
        <v>10</v>
      </c>
      <c r="K307" s="92"/>
    </row>
    <row r="308" spans="1:11" ht="13.2" x14ac:dyDescent="0.25">
      <c r="A308" s="14" t="s">
        <v>3120</v>
      </c>
      <c r="B308" s="407" t="s">
        <v>3515</v>
      </c>
      <c r="C308" s="405" t="s">
        <v>3523</v>
      </c>
      <c r="D308" s="405" t="s">
        <v>3397</v>
      </c>
      <c r="E308" s="357" t="s">
        <v>3104</v>
      </c>
      <c r="F308" s="363" t="s">
        <v>3505</v>
      </c>
      <c r="G308" s="388">
        <v>53322321</v>
      </c>
      <c r="H308" s="405" t="s">
        <v>3414</v>
      </c>
      <c r="I308" s="413">
        <v>7.6</v>
      </c>
      <c r="J308" s="77">
        <v>10</v>
      </c>
      <c r="K308" s="92"/>
    </row>
    <row r="309" spans="1:11" ht="13.2" x14ac:dyDescent="0.25">
      <c r="A309" s="14" t="s">
        <v>3120</v>
      </c>
      <c r="B309" s="407" t="s">
        <v>3515</v>
      </c>
      <c r="C309" s="405" t="s">
        <v>3524</v>
      </c>
      <c r="D309" s="405" t="s">
        <v>3525</v>
      </c>
      <c r="E309" s="357" t="s">
        <v>3104</v>
      </c>
      <c r="F309" s="357" t="s">
        <v>3512</v>
      </c>
      <c r="G309" s="405" t="s">
        <v>3521</v>
      </c>
      <c r="H309" s="405" t="s">
        <v>3479</v>
      </c>
      <c r="I309" s="413">
        <v>16.600000000000001</v>
      </c>
      <c r="J309" s="77">
        <v>10</v>
      </c>
      <c r="K309" s="92"/>
    </row>
    <row r="310" spans="1:11" ht="21" x14ac:dyDescent="0.25">
      <c r="A310" s="14" t="s">
        <v>3120</v>
      </c>
      <c r="B310" s="407" t="s">
        <v>3515</v>
      </c>
      <c r="C310" s="405" t="s">
        <v>3526</v>
      </c>
      <c r="D310" s="405" t="s">
        <v>3527</v>
      </c>
      <c r="E310" s="357" t="s">
        <v>3104</v>
      </c>
      <c r="F310" s="363" t="s">
        <v>3528</v>
      </c>
      <c r="G310" s="405" t="s">
        <v>3529</v>
      </c>
      <c r="H310" s="405" t="s">
        <v>3530</v>
      </c>
      <c r="I310" s="413">
        <v>5.69</v>
      </c>
      <c r="J310" s="77">
        <v>10</v>
      </c>
      <c r="K310" s="92"/>
    </row>
    <row r="311" spans="1:11" ht="13.2" x14ac:dyDescent="0.25">
      <c r="A311" s="14" t="s">
        <v>3120</v>
      </c>
      <c r="B311" s="407" t="s">
        <v>3515</v>
      </c>
      <c r="C311" s="405" t="s">
        <v>3531</v>
      </c>
      <c r="D311" s="405" t="s">
        <v>3532</v>
      </c>
      <c r="E311" s="357" t="s">
        <v>3104</v>
      </c>
      <c r="F311" s="357" t="s">
        <v>3512</v>
      </c>
      <c r="G311" s="388">
        <v>44713983</v>
      </c>
      <c r="H311" s="405" t="s">
        <v>3388</v>
      </c>
      <c r="I311" s="413">
        <v>7.99</v>
      </c>
      <c r="J311" s="77">
        <v>10</v>
      </c>
      <c r="K311" s="92"/>
    </row>
    <row r="312" spans="1:11" ht="13.2" x14ac:dyDescent="0.25">
      <c r="A312" s="14" t="s">
        <v>3120</v>
      </c>
      <c r="B312" s="407" t="s">
        <v>3515</v>
      </c>
      <c r="C312" s="405" t="s">
        <v>3533</v>
      </c>
      <c r="D312" s="405" t="s">
        <v>3534</v>
      </c>
      <c r="E312" s="357" t="s">
        <v>3104</v>
      </c>
      <c r="F312" s="357" t="s">
        <v>3512</v>
      </c>
      <c r="G312" s="388">
        <v>53322321</v>
      </c>
      <c r="H312" s="405" t="s">
        <v>3414</v>
      </c>
      <c r="I312" s="414">
        <v>7.65</v>
      </c>
      <c r="J312" s="77">
        <v>10</v>
      </c>
      <c r="K312" s="92"/>
    </row>
    <row r="313" spans="1:11" ht="21" x14ac:dyDescent="0.25">
      <c r="A313" s="14" t="s">
        <v>3120</v>
      </c>
      <c r="B313" s="407" t="s">
        <v>3515</v>
      </c>
      <c r="C313" s="405" t="s">
        <v>3535</v>
      </c>
      <c r="D313" s="405" t="s">
        <v>3536</v>
      </c>
      <c r="E313" s="357" t="s">
        <v>3104</v>
      </c>
      <c r="F313" s="363" t="s">
        <v>3528</v>
      </c>
      <c r="G313" s="388">
        <v>36821829</v>
      </c>
      <c r="H313" s="405" t="s">
        <v>3537</v>
      </c>
      <c r="I313" s="413">
        <v>7.4</v>
      </c>
      <c r="J313" s="77">
        <v>10</v>
      </c>
      <c r="K313" s="92"/>
    </row>
    <row r="314" spans="1:11" ht="13.2" x14ac:dyDescent="0.25">
      <c r="A314" s="14" t="s">
        <v>3120</v>
      </c>
      <c r="B314" s="407" t="s">
        <v>3515</v>
      </c>
      <c r="C314" s="405" t="s">
        <v>3538</v>
      </c>
      <c r="D314" s="405" t="s">
        <v>3539</v>
      </c>
      <c r="E314" s="357" t="s">
        <v>3104</v>
      </c>
      <c r="F314" s="357" t="s">
        <v>3512</v>
      </c>
      <c r="G314" s="388">
        <v>44713983</v>
      </c>
      <c r="H314" s="405" t="s">
        <v>3540</v>
      </c>
      <c r="I314" s="413">
        <v>16.29</v>
      </c>
      <c r="J314" s="77">
        <v>10</v>
      </c>
      <c r="K314" s="92"/>
    </row>
    <row r="315" spans="1:11" ht="13.2" x14ac:dyDescent="0.25">
      <c r="A315" s="14" t="s">
        <v>3120</v>
      </c>
      <c r="B315" s="407" t="s">
        <v>3515</v>
      </c>
      <c r="C315" s="405" t="s">
        <v>3541</v>
      </c>
      <c r="D315" s="405" t="s">
        <v>3539</v>
      </c>
      <c r="E315" s="357" t="s">
        <v>3104</v>
      </c>
      <c r="F315" s="357" t="s">
        <v>3512</v>
      </c>
      <c r="G315" s="388">
        <v>44713983</v>
      </c>
      <c r="H315" s="405" t="s">
        <v>3388</v>
      </c>
      <c r="I315" s="414">
        <v>83.85</v>
      </c>
      <c r="J315" s="77">
        <v>10</v>
      </c>
      <c r="K315" s="92"/>
    </row>
    <row r="316" spans="1:11" ht="21" x14ac:dyDescent="0.25">
      <c r="A316" s="14" t="s">
        <v>3120</v>
      </c>
      <c r="B316" s="409" t="s">
        <v>3515</v>
      </c>
      <c r="C316" s="410" t="s">
        <v>3542</v>
      </c>
      <c r="D316" s="410" t="s">
        <v>3539</v>
      </c>
      <c r="E316" s="415" t="s">
        <v>3104</v>
      </c>
      <c r="F316" s="416" t="s">
        <v>3528</v>
      </c>
      <c r="G316" s="417">
        <v>44713983</v>
      </c>
      <c r="H316" s="418" t="s">
        <v>3388</v>
      </c>
      <c r="I316" s="419">
        <v>26.99</v>
      </c>
      <c r="J316" s="77">
        <v>10</v>
      </c>
      <c r="K316" s="92"/>
    </row>
    <row r="317" spans="1:11" ht="21" x14ac:dyDescent="0.25">
      <c r="A317" s="14" t="s">
        <v>3120</v>
      </c>
      <c r="B317" s="354" t="s">
        <v>3543</v>
      </c>
      <c r="C317" s="420">
        <v>20250205</v>
      </c>
      <c r="D317" s="391" t="s">
        <v>3509</v>
      </c>
      <c r="E317" s="357" t="s">
        <v>3104</v>
      </c>
      <c r="F317" s="357" t="s">
        <v>3544</v>
      </c>
      <c r="G317" s="396">
        <v>34550151</v>
      </c>
      <c r="H317" s="404" t="s">
        <v>3545</v>
      </c>
      <c r="I317" s="397">
        <v>210</v>
      </c>
      <c r="J317" s="77">
        <v>10</v>
      </c>
      <c r="K317" s="92"/>
    </row>
    <row r="318" spans="1:11" ht="13.2" x14ac:dyDescent="0.25">
      <c r="A318" s="14" t="s">
        <v>3120</v>
      </c>
      <c r="B318" s="354" t="s">
        <v>3543</v>
      </c>
      <c r="C318" s="391" t="s">
        <v>3546</v>
      </c>
      <c r="D318" s="391" t="s">
        <v>3490</v>
      </c>
      <c r="E318" s="357" t="s">
        <v>3104</v>
      </c>
      <c r="F318" s="357" t="s">
        <v>3547</v>
      </c>
      <c r="G318" s="396">
        <v>47658827</v>
      </c>
      <c r="H318" s="404" t="s">
        <v>3448</v>
      </c>
      <c r="I318" s="397">
        <v>14.95</v>
      </c>
      <c r="J318" s="77">
        <v>10</v>
      </c>
      <c r="K318" s="92"/>
    </row>
    <row r="319" spans="1:11" ht="21" x14ac:dyDescent="0.25">
      <c r="A319" s="14" t="s">
        <v>3120</v>
      </c>
      <c r="B319" s="354" t="s">
        <v>3543</v>
      </c>
      <c r="C319" s="391" t="s">
        <v>3548</v>
      </c>
      <c r="D319" s="391" t="s">
        <v>3490</v>
      </c>
      <c r="E319" s="357" t="s">
        <v>3104</v>
      </c>
      <c r="F319" s="357" t="s">
        <v>3549</v>
      </c>
      <c r="G319" s="396">
        <v>47658827</v>
      </c>
      <c r="H319" s="404" t="s">
        <v>3448</v>
      </c>
      <c r="I319" s="397">
        <v>24.95</v>
      </c>
      <c r="J319" s="77">
        <v>10</v>
      </c>
      <c r="K319" s="92"/>
    </row>
    <row r="320" spans="1:11" ht="21" x14ac:dyDescent="0.25">
      <c r="A320" s="14" t="s">
        <v>3120</v>
      </c>
      <c r="B320" s="354" t="s">
        <v>3543</v>
      </c>
      <c r="C320" s="396" t="s">
        <v>3550</v>
      </c>
      <c r="D320" s="391" t="s">
        <v>3477</v>
      </c>
      <c r="E320" s="357" t="s">
        <v>3104</v>
      </c>
      <c r="F320" s="357" t="s">
        <v>3551</v>
      </c>
      <c r="G320" s="396" t="s">
        <v>3552</v>
      </c>
      <c r="H320" s="404" t="s">
        <v>3553</v>
      </c>
      <c r="I320" s="397">
        <v>70.209999999999994</v>
      </c>
      <c r="J320" s="77">
        <v>10</v>
      </c>
      <c r="K320" s="92"/>
    </row>
    <row r="321" spans="1:11" ht="51.6" x14ac:dyDescent="0.25">
      <c r="A321" s="14" t="s">
        <v>3120</v>
      </c>
      <c r="B321" s="354" t="s">
        <v>3554</v>
      </c>
      <c r="C321" s="396">
        <v>118</v>
      </c>
      <c r="D321" s="391" t="s">
        <v>3013</v>
      </c>
      <c r="E321" s="357"/>
      <c r="F321" s="357" t="s">
        <v>3555</v>
      </c>
      <c r="G321" s="396"/>
      <c r="H321" s="404" t="s">
        <v>3556</v>
      </c>
      <c r="I321" s="397">
        <v>7082.94</v>
      </c>
      <c r="J321" s="77">
        <v>10</v>
      </c>
      <c r="K321" s="92"/>
    </row>
    <row r="322" spans="1:11" ht="51.6" x14ac:dyDescent="0.25">
      <c r="A322" s="14" t="s">
        <v>3120</v>
      </c>
      <c r="B322" s="354" t="s">
        <v>3554</v>
      </c>
      <c r="C322" s="396">
        <v>138</v>
      </c>
      <c r="D322" s="421" t="s">
        <v>3557</v>
      </c>
      <c r="E322" s="362">
        <v>46055</v>
      </c>
      <c r="F322" s="357" t="s">
        <v>3558</v>
      </c>
      <c r="G322" s="396"/>
      <c r="H322" s="404" t="s">
        <v>3556</v>
      </c>
      <c r="I322" s="422">
        <v>4916.12</v>
      </c>
      <c r="J322" s="77">
        <v>10</v>
      </c>
      <c r="K322" s="92"/>
    </row>
    <row r="323" spans="1:11" ht="21" x14ac:dyDescent="0.25">
      <c r="A323" s="14" t="s">
        <v>3120</v>
      </c>
      <c r="B323" s="354" t="s">
        <v>3559</v>
      </c>
      <c r="C323" s="355">
        <v>1099</v>
      </c>
      <c r="D323" s="356" t="s">
        <v>3560</v>
      </c>
      <c r="E323" s="357" t="s">
        <v>3013</v>
      </c>
      <c r="F323" s="357" t="s">
        <v>3561</v>
      </c>
      <c r="G323" s="355">
        <v>35933011</v>
      </c>
      <c r="H323" s="355" t="s">
        <v>3562</v>
      </c>
      <c r="I323" s="358">
        <v>68.98</v>
      </c>
      <c r="J323" s="77">
        <v>10</v>
      </c>
      <c r="K323" s="92"/>
    </row>
    <row r="324" spans="1:11" ht="21" x14ac:dyDescent="0.25">
      <c r="A324" s="14" t="s">
        <v>3120</v>
      </c>
      <c r="B324" s="354" t="s">
        <v>3559</v>
      </c>
      <c r="C324" s="355">
        <v>151</v>
      </c>
      <c r="D324" s="356" t="s">
        <v>3560</v>
      </c>
      <c r="E324" s="357" t="s">
        <v>3013</v>
      </c>
      <c r="F324" s="357" t="s">
        <v>3563</v>
      </c>
      <c r="G324" s="355">
        <v>52469671</v>
      </c>
      <c r="H324" s="355" t="s">
        <v>3564</v>
      </c>
      <c r="I324" s="358">
        <v>190.95</v>
      </c>
      <c r="J324" s="77">
        <v>10</v>
      </c>
      <c r="K324" s="92"/>
    </row>
    <row r="325" spans="1:11" ht="31.2" x14ac:dyDescent="0.25">
      <c r="A325" s="14" t="s">
        <v>3120</v>
      </c>
      <c r="B325" s="354" t="s">
        <v>3565</v>
      </c>
      <c r="C325" s="355">
        <v>1579</v>
      </c>
      <c r="D325" s="356" t="s">
        <v>3566</v>
      </c>
      <c r="E325" s="362">
        <v>46022</v>
      </c>
      <c r="F325" s="357" t="s">
        <v>3567</v>
      </c>
      <c r="G325" s="355" t="s">
        <v>3568</v>
      </c>
      <c r="H325" s="357" t="s">
        <v>226</v>
      </c>
      <c r="I325" s="358">
        <v>100</v>
      </c>
      <c r="J325" s="77">
        <v>10</v>
      </c>
      <c r="K325" s="92"/>
    </row>
    <row r="326" spans="1:11" ht="21" x14ac:dyDescent="0.25">
      <c r="A326" s="14" t="s">
        <v>3569</v>
      </c>
      <c r="B326" s="344"/>
      <c r="C326" s="348"/>
      <c r="D326" s="423"/>
      <c r="E326" s="347"/>
      <c r="F326" s="350" t="s">
        <v>3570</v>
      </c>
      <c r="G326" s="351"/>
      <c r="H326" s="352"/>
      <c r="I326" s="349"/>
      <c r="J326" s="77">
        <v>10</v>
      </c>
      <c r="K326" s="92"/>
    </row>
    <row r="327" spans="1:11" ht="21" x14ac:dyDescent="0.25">
      <c r="A327" s="14" t="s">
        <v>3569</v>
      </c>
      <c r="B327" s="354" t="s">
        <v>3571</v>
      </c>
      <c r="C327" s="355">
        <v>202500902</v>
      </c>
      <c r="D327" s="356" t="s">
        <v>3572</v>
      </c>
      <c r="E327" s="357" t="s">
        <v>3123</v>
      </c>
      <c r="F327" s="357" t="s">
        <v>3573</v>
      </c>
      <c r="G327" s="355">
        <v>48047503</v>
      </c>
      <c r="H327" s="357" t="s">
        <v>3125</v>
      </c>
      <c r="I327" s="358">
        <v>160</v>
      </c>
      <c r="J327" s="77">
        <v>10</v>
      </c>
      <c r="K327" s="92"/>
    </row>
    <row r="328" spans="1:11" ht="21" x14ac:dyDescent="0.25">
      <c r="A328" s="14" t="s">
        <v>3569</v>
      </c>
      <c r="B328" s="354" t="s">
        <v>3574</v>
      </c>
      <c r="C328" s="355" t="s">
        <v>3575</v>
      </c>
      <c r="D328" s="356" t="s">
        <v>3576</v>
      </c>
      <c r="E328" s="357" t="s">
        <v>3123</v>
      </c>
      <c r="F328" s="357" t="s">
        <v>3577</v>
      </c>
      <c r="G328" s="360">
        <v>35703008</v>
      </c>
      <c r="H328" s="361" t="s">
        <v>3019</v>
      </c>
      <c r="I328" s="358">
        <v>27</v>
      </c>
      <c r="J328" s="77">
        <v>10</v>
      </c>
      <c r="K328" s="92"/>
    </row>
    <row r="329" spans="1:11" ht="13.2" x14ac:dyDescent="0.25">
      <c r="A329" s="14" t="s">
        <v>3569</v>
      </c>
      <c r="B329" s="354" t="s">
        <v>3578</v>
      </c>
      <c r="C329" s="354" t="s">
        <v>3578</v>
      </c>
      <c r="D329" s="356" t="s">
        <v>3579</v>
      </c>
      <c r="E329" s="357" t="s">
        <v>3580</v>
      </c>
      <c r="F329" s="357" t="s">
        <v>3581</v>
      </c>
      <c r="G329" s="355"/>
      <c r="H329" s="355" t="s">
        <v>3582</v>
      </c>
      <c r="I329" s="358">
        <v>407.6</v>
      </c>
      <c r="J329" s="77">
        <v>10</v>
      </c>
      <c r="K329" s="92"/>
    </row>
    <row r="330" spans="1:11" ht="41.4" x14ac:dyDescent="0.25">
      <c r="A330" s="14" t="s">
        <v>3569</v>
      </c>
      <c r="B330" s="354" t="s">
        <v>3578</v>
      </c>
      <c r="C330" s="424">
        <v>20250177</v>
      </c>
      <c r="D330" s="356" t="s">
        <v>3583</v>
      </c>
      <c r="E330" s="357" t="s">
        <v>3580</v>
      </c>
      <c r="F330" s="357" t="s">
        <v>3584</v>
      </c>
      <c r="G330" s="355">
        <v>31380123</v>
      </c>
      <c r="H330" s="355" t="s">
        <v>3149</v>
      </c>
      <c r="I330" s="358">
        <v>958.45</v>
      </c>
      <c r="J330" s="77">
        <v>10</v>
      </c>
      <c r="K330" s="92"/>
    </row>
    <row r="331" spans="1:11" ht="13.2" x14ac:dyDescent="0.25">
      <c r="A331" s="14" t="s">
        <v>3569</v>
      </c>
      <c r="B331" s="354" t="s">
        <v>3578</v>
      </c>
      <c r="C331" s="424">
        <v>139663</v>
      </c>
      <c r="D331" s="356" t="s">
        <v>3585</v>
      </c>
      <c r="E331" s="357" t="s">
        <v>3580</v>
      </c>
      <c r="F331" s="357" t="s">
        <v>3586</v>
      </c>
      <c r="G331" s="424">
        <v>29532587</v>
      </c>
      <c r="H331" s="425" t="s">
        <v>3587</v>
      </c>
      <c r="I331" s="426">
        <v>1231.95</v>
      </c>
      <c r="J331" s="77">
        <v>10</v>
      </c>
      <c r="K331" s="92"/>
    </row>
    <row r="332" spans="1:11" ht="13.2" x14ac:dyDescent="0.25">
      <c r="A332" s="14" t="s">
        <v>3569</v>
      </c>
      <c r="B332" s="354" t="s">
        <v>3578</v>
      </c>
      <c r="C332" s="355">
        <v>50272</v>
      </c>
      <c r="D332" s="356" t="s">
        <v>3588</v>
      </c>
      <c r="E332" s="357" t="s">
        <v>3580</v>
      </c>
      <c r="F332" s="367" t="s">
        <v>3589</v>
      </c>
      <c r="G332" s="424">
        <v>31949572</v>
      </c>
      <c r="H332" s="367" t="s">
        <v>3590</v>
      </c>
      <c r="I332" s="358">
        <v>120</v>
      </c>
      <c r="J332" s="77">
        <v>10</v>
      </c>
      <c r="K332" s="92"/>
    </row>
    <row r="333" spans="1:11" ht="21" x14ac:dyDescent="0.25">
      <c r="A333" s="14" t="s">
        <v>3569</v>
      </c>
      <c r="B333" s="354" t="s">
        <v>3578</v>
      </c>
      <c r="C333" s="424">
        <v>70102038</v>
      </c>
      <c r="D333" s="356" t="s">
        <v>3591</v>
      </c>
      <c r="E333" s="357" t="s">
        <v>3580</v>
      </c>
      <c r="F333" s="367" t="s">
        <v>3592</v>
      </c>
      <c r="G333" s="427" t="s">
        <v>3593</v>
      </c>
      <c r="H333" s="367" t="s">
        <v>3594</v>
      </c>
      <c r="I333" s="428">
        <v>50.46</v>
      </c>
      <c r="J333" s="77">
        <v>10</v>
      </c>
      <c r="K333" s="92"/>
    </row>
    <row r="334" spans="1:11" ht="31.2" x14ac:dyDescent="0.25">
      <c r="A334" s="14" t="s">
        <v>3569</v>
      </c>
      <c r="B334" s="354" t="s">
        <v>3578</v>
      </c>
      <c r="C334" s="429" t="s">
        <v>3595</v>
      </c>
      <c r="D334" s="356" t="s">
        <v>3596</v>
      </c>
      <c r="E334" s="357" t="s">
        <v>3580</v>
      </c>
      <c r="F334" s="430" t="s">
        <v>3597</v>
      </c>
      <c r="G334" s="424"/>
      <c r="H334" s="367" t="s">
        <v>3598</v>
      </c>
      <c r="I334" s="428">
        <v>60.82</v>
      </c>
      <c r="J334" s="77">
        <v>10</v>
      </c>
      <c r="K334" s="92"/>
    </row>
    <row r="335" spans="1:11" ht="21" x14ac:dyDescent="0.25">
      <c r="A335" s="14" t="s">
        <v>3569</v>
      </c>
      <c r="B335" s="354" t="s">
        <v>3578</v>
      </c>
      <c r="C335" s="424">
        <v>2601390</v>
      </c>
      <c r="D335" s="356" t="s">
        <v>3599</v>
      </c>
      <c r="E335" s="357" t="s">
        <v>3580</v>
      </c>
      <c r="F335" s="367" t="s">
        <v>3600</v>
      </c>
      <c r="G335" s="424">
        <v>19986292</v>
      </c>
      <c r="H335" s="367" t="s">
        <v>3601</v>
      </c>
      <c r="I335" s="428">
        <v>64.599999999999994</v>
      </c>
      <c r="J335" s="77">
        <v>10</v>
      </c>
      <c r="K335" s="92"/>
    </row>
    <row r="336" spans="1:11" ht="21" x14ac:dyDescent="0.25">
      <c r="A336" s="14" t="s">
        <v>3569</v>
      </c>
      <c r="B336" s="344"/>
      <c r="C336" s="348"/>
      <c r="D336" s="423"/>
      <c r="E336" s="347"/>
      <c r="F336" s="350" t="s">
        <v>3602</v>
      </c>
      <c r="G336" s="351"/>
      <c r="H336" s="348"/>
      <c r="I336" s="353"/>
      <c r="J336" s="77">
        <v>10</v>
      </c>
      <c r="K336" s="92"/>
    </row>
    <row r="337" spans="1:11" ht="13.2" x14ac:dyDescent="0.25">
      <c r="A337" s="14" t="s">
        <v>3569</v>
      </c>
      <c r="B337" s="354" t="s">
        <v>3603</v>
      </c>
      <c r="C337" s="355" t="s">
        <v>3604</v>
      </c>
      <c r="D337" s="356" t="s">
        <v>3156</v>
      </c>
      <c r="E337" s="357"/>
      <c r="F337" s="357" t="s">
        <v>3605</v>
      </c>
      <c r="G337" s="355" t="s">
        <v>3606</v>
      </c>
      <c r="H337" s="355" t="s">
        <v>3607</v>
      </c>
      <c r="I337" s="358">
        <v>390</v>
      </c>
      <c r="J337" s="77">
        <v>10</v>
      </c>
      <c r="K337" s="92"/>
    </row>
    <row r="338" spans="1:11" ht="21" x14ac:dyDescent="0.25">
      <c r="A338" s="14" t="s">
        <v>3569</v>
      </c>
      <c r="B338" s="354" t="s">
        <v>3608</v>
      </c>
      <c r="C338" s="355">
        <v>6804102421</v>
      </c>
      <c r="D338" s="356" t="s">
        <v>3609</v>
      </c>
      <c r="E338" s="357"/>
      <c r="F338" s="357" t="s">
        <v>3610</v>
      </c>
      <c r="G338" s="360">
        <v>35703008</v>
      </c>
      <c r="H338" s="361" t="s">
        <v>3019</v>
      </c>
      <c r="I338" s="358">
        <v>21.6</v>
      </c>
      <c r="J338" s="77">
        <v>10</v>
      </c>
      <c r="K338" s="92"/>
    </row>
    <row r="339" spans="1:11" ht="13.2" x14ac:dyDescent="0.25">
      <c r="A339" s="14" t="s">
        <v>3569</v>
      </c>
      <c r="B339" s="354" t="s">
        <v>3611</v>
      </c>
      <c r="C339" s="354" t="s">
        <v>3611</v>
      </c>
      <c r="D339" s="356" t="s">
        <v>3612</v>
      </c>
      <c r="E339" s="357"/>
      <c r="F339" s="357" t="s">
        <v>3613</v>
      </c>
      <c r="G339" s="355"/>
      <c r="H339" s="355" t="s">
        <v>3614</v>
      </c>
      <c r="I339" s="358">
        <v>213.75</v>
      </c>
      <c r="J339" s="77">
        <v>10</v>
      </c>
      <c r="K339" s="92"/>
    </row>
    <row r="340" spans="1:11" ht="13.2" x14ac:dyDescent="0.25">
      <c r="A340" s="14" t="s">
        <v>3569</v>
      </c>
      <c r="B340" s="354" t="s">
        <v>3611</v>
      </c>
      <c r="C340" s="355">
        <v>91689</v>
      </c>
      <c r="D340" s="356" t="s">
        <v>3615</v>
      </c>
      <c r="E340" s="357" t="s">
        <v>3612</v>
      </c>
      <c r="F340" s="357" t="s">
        <v>3616</v>
      </c>
      <c r="G340" s="355" t="s">
        <v>3617</v>
      </c>
      <c r="H340" s="355" t="s">
        <v>3618</v>
      </c>
      <c r="I340" s="358">
        <v>347.5</v>
      </c>
      <c r="J340" s="77">
        <v>10</v>
      </c>
      <c r="K340" s="92"/>
    </row>
    <row r="341" spans="1:11" ht="21" x14ac:dyDescent="0.25">
      <c r="A341" s="14" t="s">
        <v>3569</v>
      </c>
      <c r="B341" s="344"/>
      <c r="C341" s="348"/>
      <c r="D341" s="423"/>
      <c r="E341" s="347"/>
      <c r="F341" s="350" t="s">
        <v>3619</v>
      </c>
      <c r="G341" s="351"/>
      <c r="H341" s="348"/>
      <c r="I341" s="349"/>
      <c r="J341" s="77">
        <v>10</v>
      </c>
      <c r="K341" s="92"/>
    </row>
    <row r="342" spans="1:11" ht="21" x14ac:dyDescent="0.25">
      <c r="A342" s="14" t="s">
        <v>3569</v>
      </c>
      <c r="B342" s="354" t="s">
        <v>3620</v>
      </c>
      <c r="C342" s="355">
        <v>79514293</v>
      </c>
      <c r="D342" s="356">
        <v>45974</v>
      </c>
      <c r="E342" s="357"/>
      <c r="F342" s="357" t="s">
        <v>3621</v>
      </c>
      <c r="G342" s="355">
        <v>34144790</v>
      </c>
      <c r="H342" s="355" t="s">
        <v>3622</v>
      </c>
      <c r="I342" s="358">
        <v>1300.5</v>
      </c>
      <c r="J342" s="77">
        <v>10</v>
      </c>
      <c r="K342" s="92"/>
    </row>
    <row r="343" spans="1:11" ht="13.2" x14ac:dyDescent="0.25">
      <c r="A343" s="14" t="s">
        <v>3569</v>
      </c>
      <c r="B343" s="354" t="s">
        <v>3623</v>
      </c>
      <c r="C343" s="355">
        <v>25121300226</v>
      </c>
      <c r="D343" s="356">
        <v>46004</v>
      </c>
      <c r="E343" s="357" t="s">
        <v>3104</v>
      </c>
      <c r="F343" s="357" t="s">
        <v>3624</v>
      </c>
      <c r="G343" s="355">
        <v>34144790</v>
      </c>
      <c r="H343" s="355" t="s">
        <v>3622</v>
      </c>
      <c r="I343" s="358">
        <v>10</v>
      </c>
      <c r="J343" s="77">
        <v>10</v>
      </c>
      <c r="K343" s="92"/>
    </row>
    <row r="344" spans="1:11" ht="13.2" x14ac:dyDescent="0.25">
      <c r="A344" s="14" t="s">
        <v>3569</v>
      </c>
      <c r="B344" s="354" t="s">
        <v>3623</v>
      </c>
      <c r="C344" s="354" t="s">
        <v>3625</v>
      </c>
      <c r="D344" s="356">
        <v>46003</v>
      </c>
      <c r="E344" s="357" t="s">
        <v>3104</v>
      </c>
      <c r="F344" s="357" t="s">
        <v>3626</v>
      </c>
      <c r="G344" s="355">
        <v>46137041</v>
      </c>
      <c r="H344" s="355" t="s">
        <v>3627</v>
      </c>
      <c r="I344" s="358">
        <v>69</v>
      </c>
      <c r="J344" s="77">
        <v>10</v>
      </c>
      <c r="K344" s="92"/>
    </row>
    <row r="345" spans="1:11" ht="21" x14ac:dyDescent="0.25">
      <c r="A345" s="14" t="s">
        <v>3569</v>
      </c>
      <c r="B345" s="354" t="s">
        <v>3623</v>
      </c>
      <c r="C345" s="355" t="s">
        <v>3623</v>
      </c>
      <c r="D345" s="356">
        <v>46004</v>
      </c>
      <c r="E345" s="357" t="s">
        <v>3104</v>
      </c>
      <c r="F345" s="357" t="s">
        <v>3628</v>
      </c>
      <c r="G345" s="355"/>
      <c r="H345" s="355" t="s">
        <v>3629</v>
      </c>
      <c r="I345" s="358">
        <v>49</v>
      </c>
      <c r="J345" s="77">
        <v>10</v>
      </c>
      <c r="K345" s="92"/>
    </row>
    <row r="346" spans="1:11" ht="41.4" x14ac:dyDescent="0.25">
      <c r="A346" s="14" t="s">
        <v>3569</v>
      </c>
      <c r="B346" s="354" t="s">
        <v>3630</v>
      </c>
      <c r="C346" s="355">
        <v>2025000005</v>
      </c>
      <c r="D346" s="356" t="s">
        <v>3631</v>
      </c>
      <c r="E346" s="362">
        <v>45897</v>
      </c>
      <c r="F346" s="357" t="s">
        <v>3632</v>
      </c>
      <c r="G346" s="355">
        <v>21590711</v>
      </c>
      <c r="H346" s="355" t="s">
        <v>3633</v>
      </c>
      <c r="I346" s="358">
        <v>1900</v>
      </c>
      <c r="J346" s="77">
        <v>10</v>
      </c>
      <c r="K346" s="92"/>
    </row>
    <row r="347" spans="1:11" ht="21" x14ac:dyDescent="0.25">
      <c r="A347" s="14" t="s">
        <v>3569</v>
      </c>
      <c r="B347" s="354" t="s">
        <v>3634</v>
      </c>
      <c r="C347" s="355">
        <v>25101801438</v>
      </c>
      <c r="D347" s="356" t="s">
        <v>3635</v>
      </c>
      <c r="E347" s="357" t="s">
        <v>3636</v>
      </c>
      <c r="F347" s="357" t="s">
        <v>3637</v>
      </c>
      <c r="G347" s="355">
        <v>52117481</v>
      </c>
      <c r="H347" s="355" t="s">
        <v>3638</v>
      </c>
      <c r="I347" s="358">
        <v>63</v>
      </c>
      <c r="J347" s="77">
        <v>10</v>
      </c>
      <c r="K347" s="92"/>
    </row>
    <row r="348" spans="1:11" ht="21" x14ac:dyDescent="0.25">
      <c r="A348" s="14" t="s">
        <v>3569</v>
      </c>
      <c r="B348" s="354" t="s">
        <v>3634</v>
      </c>
      <c r="C348" s="355">
        <v>1438</v>
      </c>
      <c r="D348" s="356" t="s">
        <v>3635</v>
      </c>
      <c r="E348" s="357" t="s">
        <v>3636</v>
      </c>
      <c r="F348" s="357" t="s">
        <v>3639</v>
      </c>
      <c r="G348" s="355">
        <v>50611933</v>
      </c>
      <c r="H348" s="355" t="s">
        <v>3640</v>
      </c>
      <c r="I348" s="358">
        <v>55</v>
      </c>
      <c r="J348" s="77">
        <v>10</v>
      </c>
      <c r="K348" s="92"/>
    </row>
    <row r="349" spans="1:11" ht="41.4" x14ac:dyDescent="0.25">
      <c r="A349" s="14" t="s">
        <v>3569</v>
      </c>
      <c r="B349" s="354" t="s">
        <v>3641</v>
      </c>
      <c r="C349" s="355">
        <v>2514051</v>
      </c>
      <c r="D349" s="356" t="s">
        <v>3642</v>
      </c>
      <c r="E349" s="357" t="s">
        <v>3643</v>
      </c>
      <c r="F349" s="357" t="s">
        <v>3644</v>
      </c>
      <c r="G349" s="355">
        <v>31448691</v>
      </c>
      <c r="H349" s="355" t="s">
        <v>3645</v>
      </c>
      <c r="I349" s="358">
        <v>2290.9</v>
      </c>
      <c r="J349" s="77">
        <v>10</v>
      </c>
      <c r="K349" s="92"/>
    </row>
    <row r="350" spans="1:11" ht="31.2" x14ac:dyDescent="0.25">
      <c r="A350" s="14" t="s">
        <v>3569</v>
      </c>
      <c r="B350" s="354" t="s">
        <v>3646</v>
      </c>
      <c r="C350" s="355" t="s">
        <v>3647</v>
      </c>
      <c r="D350" s="356">
        <v>45992</v>
      </c>
      <c r="E350" s="362">
        <v>46007</v>
      </c>
      <c r="F350" s="357" t="s">
        <v>3105</v>
      </c>
      <c r="G350" s="355" t="s">
        <v>3648</v>
      </c>
      <c r="H350" s="355" t="s">
        <v>3649</v>
      </c>
      <c r="I350" s="358">
        <v>1615.5</v>
      </c>
      <c r="J350" s="77">
        <v>10</v>
      </c>
      <c r="K350" s="92"/>
    </row>
    <row r="351" spans="1:11" ht="21" x14ac:dyDescent="0.25">
      <c r="A351" s="14" t="s">
        <v>3569</v>
      </c>
      <c r="B351" s="354" t="s">
        <v>3650</v>
      </c>
      <c r="C351" s="355" t="s">
        <v>3651</v>
      </c>
      <c r="D351" s="356">
        <v>45987</v>
      </c>
      <c r="E351" s="362">
        <v>46007</v>
      </c>
      <c r="F351" s="357" t="s">
        <v>3652</v>
      </c>
      <c r="G351" s="355" t="s">
        <v>3653</v>
      </c>
      <c r="H351" s="355" t="s">
        <v>3654</v>
      </c>
      <c r="I351" s="358">
        <v>1186</v>
      </c>
      <c r="J351" s="77">
        <v>10</v>
      </c>
      <c r="K351" s="92"/>
    </row>
    <row r="352" spans="1:11" ht="21" x14ac:dyDescent="0.25">
      <c r="A352" s="14" t="s">
        <v>3569</v>
      </c>
      <c r="B352" s="354" t="s">
        <v>3650</v>
      </c>
      <c r="C352" s="355" t="s">
        <v>3651</v>
      </c>
      <c r="D352" s="356">
        <v>45987</v>
      </c>
      <c r="E352" s="362">
        <v>46007</v>
      </c>
      <c r="F352" s="357" t="s">
        <v>3655</v>
      </c>
      <c r="G352" s="355" t="s">
        <v>3653</v>
      </c>
      <c r="H352" s="355" t="s">
        <v>3654</v>
      </c>
      <c r="I352" s="358">
        <v>439</v>
      </c>
      <c r="J352" s="77">
        <v>10</v>
      </c>
      <c r="K352" s="92"/>
    </row>
    <row r="353" spans="1:11" ht="21" x14ac:dyDescent="0.25">
      <c r="A353" s="14" t="s">
        <v>3569</v>
      </c>
      <c r="B353" s="354" t="s">
        <v>3656</v>
      </c>
      <c r="C353" s="355" t="s">
        <v>3657</v>
      </c>
      <c r="D353" s="356">
        <v>45995</v>
      </c>
      <c r="E353" s="362">
        <v>46007</v>
      </c>
      <c r="F353" s="357" t="s">
        <v>3658</v>
      </c>
      <c r="G353" s="355">
        <v>35739738</v>
      </c>
      <c r="H353" s="355" t="s">
        <v>3659</v>
      </c>
      <c r="I353" s="358">
        <v>19.25</v>
      </c>
      <c r="J353" s="77">
        <v>10</v>
      </c>
      <c r="K353" s="92"/>
    </row>
    <row r="354" spans="1:11" ht="21" x14ac:dyDescent="0.25">
      <c r="A354" s="14" t="s">
        <v>3569</v>
      </c>
      <c r="B354" s="354" t="s">
        <v>3656</v>
      </c>
      <c r="C354" s="355" t="s">
        <v>3657</v>
      </c>
      <c r="D354" s="356">
        <v>45995</v>
      </c>
      <c r="E354" s="362">
        <v>46007</v>
      </c>
      <c r="F354" s="357" t="s">
        <v>3660</v>
      </c>
      <c r="G354" s="355">
        <v>35739738</v>
      </c>
      <c r="H354" s="355" t="s">
        <v>3659</v>
      </c>
      <c r="I354" s="358">
        <v>18.600000000000001</v>
      </c>
      <c r="J354" s="77">
        <v>10</v>
      </c>
      <c r="K354" s="92"/>
    </row>
    <row r="355" spans="1:11" ht="21" x14ac:dyDescent="0.25">
      <c r="A355" s="14" t="s">
        <v>3569</v>
      </c>
      <c r="B355" s="354" t="s">
        <v>3656</v>
      </c>
      <c r="C355" s="355" t="s">
        <v>3657</v>
      </c>
      <c r="D355" s="356">
        <v>45995</v>
      </c>
      <c r="E355" s="362">
        <v>46007</v>
      </c>
      <c r="F355" s="357" t="s">
        <v>3661</v>
      </c>
      <c r="G355" s="355">
        <v>35739738</v>
      </c>
      <c r="H355" s="355" t="s">
        <v>3659</v>
      </c>
      <c r="I355" s="358">
        <v>60</v>
      </c>
      <c r="J355" s="77">
        <v>10</v>
      </c>
      <c r="K355" s="92"/>
    </row>
    <row r="356" spans="1:11" ht="21" x14ac:dyDescent="0.25">
      <c r="A356" s="14" t="s">
        <v>3569</v>
      </c>
      <c r="B356" s="354" t="s">
        <v>3656</v>
      </c>
      <c r="C356" s="355" t="s">
        <v>3657</v>
      </c>
      <c r="D356" s="356">
        <v>45995</v>
      </c>
      <c r="E356" s="362">
        <v>46007</v>
      </c>
      <c r="F356" s="357" t="s">
        <v>3662</v>
      </c>
      <c r="G356" s="355">
        <v>35739738</v>
      </c>
      <c r="H356" s="355" t="s">
        <v>3659</v>
      </c>
      <c r="I356" s="358">
        <v>84</v>
      </c>
      <c r="J356" s="77">
        <v>10</v>
      </c>
      <c r="K356" s="92"/>
    </row>
    <row r="357" spans="1:11" ht="21" x14ac:dyDescent="0.25">
      <c r="A357" s="14" t="s">
        <v>3569</v>
      </c>
      <c r="B357" s="354" t="s">
        <v>3656</v>
      </c>
      <c r="C357" s="355" t="s">
        <v>3657</v>
      </c>
      <c r="D357" s="356">
        <v>45995</v>
      </c>
      <c r="E357" s="362">
        <v>46007</v>
      </c>
      <c r="F357" s="357" t="s">
        <v>3662</v>
      </c>
      <c r="G357" s="355">
        <v>35739738</v>
      </c>
      <c r="H357" s="355" t="s">
        <v>3659</v>
      </c>
      <c r="I357" s="358">
        <v>65</v>
      </c>
      <c r="J357" s="77">
        <v>10</v>
      </c>
      <c r="K357" s="92"/>
    </row>
    <row r="358" spans="1:11" ht="21" x14ac:dyDescent="0.25">
      <c r="A358" s="14" t="s">
        <v>3569</v>
      </c>
      <c r="B358" s="354" t="s">
        <v>3656</v>
      </c>
      <c r="C358" s="355" t="s">
        <v>3657</v>
      </c>
      <c r="D358" s="356">
        <v>45995</v>
      </c>
      <c r="E358" s="362">
        <v>46007</v>
      </c>
      <c r="F358" s="357" t="s">
        <v>3663</v>
      </c>
      <c r="G358" s="355">
        <v>35739738</v>
      </c>
      <c r="H358" s="355" t="s">
        <v>3659</v>
      </c>
      <c r="I358" s="358">
        <v>60</v>
      </c>
      <c r="J358" s="77">
        <v>10</v>
      </c>
      <c r="K358" s="92"/>
    </row>
    <row r="359" spans="1:11" ht="21" x14ac:dyDescent="0.25">
      <c r="A359" s="14" t="s">
        <v>3569</v>
      </c>
      <c r="B359" s="354" t="s">
        <v>3656</v>
      </c>
      <c r="C359" s="355" t="s">
        <v>3657</v>
      </c>
      <c r="D359" s="356">
        <v>45995</v>
      </c>
      <c r="E359" s="362">
        <v>46007</v>
      </c>
      <c r="F359" s="357" t="s">
        <v>3664</v>
      </c>
      <c r="G359" s="355">
        <v>35739738</v>
      </c>
      <c r="H359" s="355" t="s">
        <v>3659</v>
      </c>
      <c r="I359" s="358">
        <v>84</v>
      </c>
      <c r="J359" s="77">
        <v>10</v>
      </c>
      <c r="K359" s="92"/>
    </row>
    <row r="360" spans="1:11" ht="21" x14ac:dyDescent="0.25">
      <c r="A360" s="14" t="s">
        <v>3569</v>
      </c>
      <c r="B360" s="354" t="s">
        <v>3656</v>
      </c>
      <c r="C360" s="355" t="s">
        <v>3657</v>
      </c>
      <c r="D360" s="356">
        <v>45995</v>
      </c>
      <c r="E360" s="362">
        <v>46007</v>
      </c>
      <c r="F360" s="357" t="s">
        <v>3665</v>
      </c>
      <c r="G360" s="355">
        <v>35739738</v>
      </c>
      <c r="H360" s="355" t="s">
        <v>3659</v>
      </c>
      <c r="I360" s="358">
        <v>33</v>
      </c>
      <c r="J360" s="77">
        <v>10</v>
      </c>
      <c r="K360" s="92"/>
    </row>
    <row r="361" spans="1:11" ht="21" x14ac:dyDescent="0.25">
      <c r="A361" s="14" t="s">
        <v>3569</v>
      </c>
      <c r="B361" s="354" t="s">
        <v>3656</v>
      </c>
      <c r="C361" s="355" t="s">
        <v>3657</v>
      </c>
      <c r="D361" s="356">
        <v>45995</v>
      </c>
      <c r="E361" s="362">
        <v>46007</v>
      </c>
      <c r="F361" s="357" t="s">
        <v>3666</v>
      </c>
      <c r="G361" s="355">
        <v>35739738</v>
      </c>
      <c r="H361" s="355" t="s">
        <v>3659</v>
      </c>
      <c r="I361" s="358">
        <v>48.75</v>
      </c>
      <c r="J361" s="77">
        <v>10</v>
      </c>
      <c r="K361" s="92"/>
    </row>
    <row r="362" spans="1:11" ht="21" x14ac:dyDescent="0.25">
      <c r="A362" s="14" t="s">
        <v>3569</v>
      </c>
      <c r="B362" s="354" t="s">
        <v>3656</v>
      </c>
      <c r="C362" s="355" t="s">
        <v>3657</v>
      </c>
      <c r="D362" s="356">
        <v>45995</v>
      </c>
      <c r="E362" s="362">
        <v>46007</v>
      </c>
      <c r="F362" s="357" t="s">
        <v>3667</v>
      </c>
      <c r="G362" s="355">
        <v>35739738</v>
      </c>
      <c r="H362" s="355" t="s">
        <v>3659</v>
      </c>
      <c r="I362" s="358">
        <v>19.25</v>
      </c>
      <c r="J362" s="77">
        <v>10</v>
      </c>
      <c r="K362" s="92"/>
    </row>
    <row r="363" spans="1:11" ht="21" x14ac:dyDescent="0.25">
      <c r="A363" s="14" t="s">
        <v>3569</v>
      </c>
      <c r="B363" s="354" t="s">
        <v>3656</v>
      </c>
      <c r="C363" s="355" t="s">
        <v>3657</v>
      </c>
      <c r="D363" s="356">
        <v>45995</v>
      </c>
      <c r="E363" s="362">
        <v>46007</v>
      </c>
      <c r="F363" s="357" t="s">
        <v>3668</v>
      </c>
      <c r="G363" s="355">
        <v>35739738</v>
      </c>
      <c r="H363" s="355" t="s">
        <v>3659</v>
      </c>
      <c r="I363" s="358">
        <v>18.2</v>
      </c>
      <c r="J363" s="77">
        <v>10</v>
      </c>
      <c r="K363" s="92"/>
    </row>
    <row r="364" spans="1:11" ht="21" x14ac:dyDescent="0.25">
      <c r="A364" s="14" t="s">
        <v>3569</v>
      </c>
      <c r="B364" s="354" t="s">
        <v>3656</v>
      </c>
      <c r="C364" s="355" t="s">
        <v>3669</v>
      </c>
      <c r="D364" s="356">
        <v>45995</v>
      </c>
      <c r="E364" s="362">
        <v>46007</v>
      </c>
      <c r="F364" s="357" t="s">
        <v>3668</v>
      </c>
      <c r="G364" s="355">
        <v>35739738</v>
      </c>
      <c r="H364" s="355" t="s">
        <v>3659</v>
      </c>
      <c r="I364" s="358">
        <v>31.5</v>
      </c>
      <c r="J364" s="77">
        <v>10</v>
      </c>
      <c r="K364" s="92"/>
    </row>
    <row r="365" spans="1:11" ht="21" x14ac:dyDescent="0.25">
      <c r="A365" s="14" t="s">
        <v>3569</v>
      </c>
      <c r="B365" s="354" t="s">
        <v>3656</v>
      </c>
      <c r="C365" s="355" t="s">
        <v>3669</v>
      </c>
      <c r="D365" s="356">
        <v>45995</v>
      </c>
      <c r="E365" s="362">
        <v>46007</v>
      </c>
      <c r="F365" s="357" t="s">
        <v>3667</v>
      </c>
      <c r="G365" s="355">
        <v>35739738</v>
      </c>
      <c r="H365" s="355" t="s">
        <v>3659</v>
      </c>
      <c r="I365" s="358">
        <v>26.25</v>
      </c>
      <c r="J365" s="77">
        <v>10</v>
      </c>
      <c r="K365" s="92"/>
    </row>
    <row r="366" spans="1:11" ht="21" x14ac:dyDescent="0.25">
      <c r="A366" s="14" t="s">
        <v>3569</v>
      </c>
      <c r="B366" s="354" t="s">
        <v>3656</v>
      </c>
      <c r="C366" s="355" t="s">
        <v>3669</v>
      </c>
      <c r="D366" s="356">
        <v>45995</v>
      </c>
      <c r="E366" s="362">
        <v>46007</v>
      </c>
      <c r="F366" s="357" t="s">
        <v>3667</v>
      </c>
      <c r="G366" s="355">
        <v>35739738</v>
      </c>
      <c r="H366" s="355" t="s">
        <v>3659</v>
      </c>
      <c r="I366" s="358">
        <v>32.5</v>
      </c>
      <c r="J366" s="77">
        <v>10</v>
      </c>
      <c r="K366" s="92"/>
    </row>
    <row r="367" spans="1:11" ht="21" x14ac:dyDescent="0.25">
      <c r="A367" s="14" t="s">
        <v>3569</v>
      </c>
      <c r="B367" s="354" t="s">
        <v>3656</v>
      </c>
      <c r="C367" s="355" t="s">
        <v>3669</v>
      </c>
      <c r="D367" s="356">
        <v>45995</v>
      </c>
      <c r="E367" s="362">
        <v>46007</v>
      </c>
      <c r="F367" s="357" t="s">
        <v>3670</v>
      </c>
      <c r="G367" s="355">
        <v>35739738</v>
      </c>
      <c r="H367" s="355" t="s">
        <v>3659</v>
      </c>
      <c r="I367" s="358">
        <v>71.5</v>
      </c>
      <c r="J367" s="77">
        <v>10</v>
      </c>
      <c r="K367" s="92"/>
    </row>
    <row r="368" spans="1:11" ht="92.4" x14ac:dyDescent="0.25">
      <c r="A368" s="14" t="s">
        <v>3569</v>
      </c>
      <c r="B368" s="354" t="s">
        <v>3671</v>
      </c>
      <c r="C368" s="355">
        <v>25112602279</v>
      </c>
      <c r="D368" s="356">
        <v>45989</v>
      </c>
      <c r="E368" s="362">
        <v>46007</v>
      </c>
      <c r="F368" s="357" t="s">
        <v>3672</v>
      </c>
      <c r="G368" s="355">
        <v>47658827</v>
      </c>
      <c r="H368" s="355" t="s">
        <v>3492</v>
      </c>
      <c r="I368" s="358">
        <v>291.7</v>
      </c>
      <c r="J368" s="77">
        <v>10</v>
      </c>
      <c r="K368" s="92"/>
    </row>
    <row r="369" spans="1:11" ht="21" x14ac:dyDescent="0.25">
      <c r="A369" s="14" t="s">
        <v>3569</v>
      </c>
      <c r="B369" s="354" t="s">
        <v>3671</v>
      </c>
      <c r="C369" s="355">
        <v>25120901538</v>
      </c>
      <c r="D369" s="356">
        <v>46002</v>
      </c>
      <c r="E369" s="362">
        <v>46007</v>
      </c>
      <c r="F369" s="357" t="s">
        <v>3673</v>
      </c>
      <c r="G369" s="355">
        <v>47658827</v>
      </c>
      <c r="H369" s="355" t="s">
        <v>3492</v>
      </c>
      <c r="I369" s="358">
        <v>54.95</v>
      </c>
      <c r="J369" s="77">
        <v>10</v>
      </c>
      <c r="K369" s="92"/>
    </row>
    <row r="370" spans="1:11" ht="21" x14ac:dyDescent="0.25">
      <c r="A370" s="14" t="s">
        <v>3569</v>
      </c>
      <c r="B370" s="354" t="s">
        <v>3674</v>
      </c>
      <c r="C370" s="355">
        <v>2025000019</v>
      </c>
      <c r="D370" s="356">
        <v>46007</v>
      </c>
      <c r="E370" s="362">
        <v>46009</v>
      </c>
      <c r="F370" s="357" t="s">
        <v>3675</v>
      </c>
      <c r="G370" s="355">
        <v>21590711</v>
      </c>
      <c r="H370" s="355" t="s">
        <v>3633</v>
      </c>
      <c r="I370" s="358">
        <v>900</v>
      </c>
      <c r="J370" s="77">
        <v>10</v>
      </c>
      <c r="K370" s="92"/>
    </row>
    <row r="371" spans="1:11" ht="31.2" x14ac:dyDescent="0.25">
      <c r="A371" s="14" t="s">
        <v>3569</v>
      </c>
      <c r="B371" s="354" t="s">
        <v>3676</v>
      </c>
      <c r="C371" s="355">
        <v>25121000850</v>
      </c>
      <c r="D371" s="356">
        <v>46003</v>
      </c>
      <c r="E371" s="362">
        <v>46013</v>
      </c>
      <c r="F371" s="357" t="s">
        <v>3677</v>
      </c>
      <c r="G371" s="355">
        <v>47658827</v>
      </c>
      <c r="H371" s="355" t="s">
        <v>3492</v>
      </c>
      <c r="I371" s="358">
        <v>123.85</v>
      </c>
      <c r="J371" s="77">
        <v>10</v>
      </c>
      <c r="K371" s="92"/>
    </row>
    <row r="372" spans="1:11" ht="21" x14ac:dyDescent="0.25">
      <c r="A372" s="14" t="s">
        <v>3569</v>
      </c>
      <c r="B372" s="354" t="s">
        <v>3676</v>
      </c>
      <c r="C372" s="355">
        <v>25121101350</v>
      </c>
      <c r="D372" s="356">
        <v>46006</v>
      </c>
      <c r="E372" s="362">
        <v>46013</v>
      </c>
      <c r="F372" s="357" t="s">
        <v>3665</v>
      </c>
      <c r="G372" s="355">
        <v>47658827</v>
      </c>
      <c r="H372" s="355" t="s">
        <v>3492</v>
      </c>
      <c r="I372" s="358">
        <v>13.95</v>
      </c>
      <c r="J372" s="77">
        <v>10</v>
      </c>
      <c r="K372" s="92"/>
    </row>
    <row r="373" spans="1:11" ht="41.4" x14ac:dyDescent="0.25">
      <c r="A373" s="14" t="s">
        <v>3569</v>
      </c>
      <c r="B373" s="354" t="s">
        <v>3678</v>
      </c>
      <c r="C373" s="355" t="s">
        <v>3679</v>
      </c>
      <c r="D373" s="356" t="s">
        <v>3104</v>
      </c>
      <c r="E373" s="362"/>
      <c r="F373" s="431" t="s">
        <v>3680</v>
      </c>
      <c r="G373" s="355">
        <v>46397931</v>
      </c>
      <c r="H373" s="355" t="s">
        <v>3079</v>
      </c>
      <c r="I373" s="428">
        <v>3066.61</v>
      </c>
      <c r="J373" s="77">
        <v>10</v>
      </c>
      <c r="K373" s="92"/>
    </row>
    <row r="374" spans="1:11" ht="21" x14ac:dyDescent="0.25">
      <c r="A374" s="14" t="s">
        <v>3569</v>
      </c>
      <c r="B374" s="354" t="s">
        <v>3681</v>
      </c>
      <c r="C374" s="432">
        <v>125000237</v>
      </c>
      <c r="D374" s="375">
        <v>45699</v>
      </c>
      <c r="E374" s="356" t="s">
        <v>3104</v>
      </c>
      <c r="F374" s="357" t="s">
        <v>3682</v>
      </c>
      <c r="G374" s="433" t="s">
        <v>3683</v>
      </c>
      <c r="H374" s="434" t="s">
        <v>3684</v>
      </c>
      <c r="I374" s="358">
        <v>400</v>
      </c>
      <c r="J374" s="77">
        <v>10</v>
      </c>
      <c r="K374" s="92"/>
    </row>
    <row r="375" spans="1:11" ht="31.2" x14ac:dyDescent="0.25">
      <c r="A375" s="14" t="s">
        <v>3569</v>
      </c>
      <c r="B375" s="354" t="s">
        <v>3681</v>
      </c>
      <c r="C375" s="432">
        <v>125000237</v>
      </c>
      <c r="D375" s="375">
        <v>45699</v>
      </c>
      <c r="E375" s="356" t="s">
        <v>3104</v>
      </c>
      <c r="F375" s="357" t="s">
        <v>3685</v>
      </c>
      <c r="G375" s="433" t="s">
        <v>3683</v>
      </c>
      <c r="H375" s="434" t="s">
        <v>3684</v>
      </c>
      <c r="I375" s="358">
        <v>200</v>
      </c>
      <c r="J375" s="77">
        <v>10</v>
      </c>
      <c r="K375" s="92"/>
    </row>
    <row r="376" spans="1:11" ht="31.2" x14ac:dyDescent="0.25">
      <c r="A376" s="14" t="s">
        <v>3569</v>
      </c>
      <c r="B376" s="354" t="s">
        <v>3681</v>
      </c>
      <c r="C376" s="432" t="s">
        <v>3686</v>
      </c>
      <c r="D376" s="375">
        <v>46000</v>
      </c>
      <c r="E376" s="356" t="s">
        <v>3104</v>
      </c>
      <c r="F376" s="357" t="s">
        <v>3687</v>
      </c>
      <c r="G376" s="433" t="s">
        <v>3683</v>
      </c>
      <c r="H376" s="434" t="s">
        <v>3684</v>
      </c>
      <c r="I376" s="358">
        <v>1000</v>
      </c>
      <c r="J376" s="77">
        <v>10</v>
      </c>
      <c r="K376" s="92"/>
    </row>
    <row r="377" spans="1:11" ht="13.2" x14ac:dyDescent="0.25">
      <c r="A377" s="14" t="s">
        <v>3569</v>
      </c>
      <c r="B377" s="354" t="s">
        <v>3688</v>
      </c>
      <c r="C377" s="430" t="s">
        <v>3689</v>
      </c>
      <c r="D377" s="356" t="s">
        <v>3013</v>
      </c>
      <c r="E377" s="356" t="s">
        <v>3013</v>
      </c>
      <c r="F377" s="434" t="s">
        <v>3690</v>
      </c>
      <c r="G377" s="430">
        <v>47388102</v>
      </c>
      <c r="H377" s="434" t="s">
        <v>3691</v>
      </c>
      <c r="I377" s="435">
        <v>34.369999999999997</v>
      </c>
      <c r="J377" s="77">
        <v>10</v>
      </c>
      <c r="K377" s="92"/>
    </row>
    <row r="378" spans="1:11" ht="13.2" x14ac:dyDescent="0.25">
      <c r="A378" s="14" t="s">
        <v>3569</v>
      </c>
      <c r="B378" s="354" t="s">
        <v>3688</v>
      </c>
      <c r="C378" s="430" t="s">
        <v>3689</v>
      </c>
      <c r="D378" s="356" t="s">
        <v>3013</v>
      </c>
      <c r="E378" s="356" t="s">
        <v>3013</v>
      </c>
      <c r="F378" s="434" t="s">
        <v>3692</v>
      </c>
      <c r="G378" s="430">
        <v>47388102</v>
      </c>
      <c r="H378" s="434" t="s">
        <v>3691</v>
      </c>
      <c r="I378" s="435">
        <v>11.58</v>
      </c>
      <c r="J378" s="77">
        <v>10</v>
      </c>
      <c r="K378" s="92"/>
    </row>
    <row r="379" spans="1:11" ht="13.2" x14ac:dyDescent="0.25">
      <c r="A379" s="14" t="s">
        <v>3569</v>
      </c>
      <c r="B379" s="354" t="s">
        <v>3693</v>
      </c>
      <c r="C379" s="432">
        <v>16540</v>
      </c>
      <c r="D379" s="356" t="s">
        <v>3013</v>
      </c>
      <c r="E379" s="356" t="s">
        <v>3013</v>
      </c>
      <c r="F379" s="434" t="s">
        <v>3694</v>
      </c>
      <c r="G379" s="433">
        <v>31393781</v>
      </c>
      <c r="H379" s="434" t="s">
        <v>3695</v>
      </c>
      <c r="I379" s="358">
        <v>13.9</v>
      </c>
      <c r="J379" s="77">
        <v>10</v>
      </c>
      <c r="K379" s="92"/>
    </row>
    <row r="380" spans="1:11" ht="13.2" x14ac:dyDescent="0.25">
      <c r="A380" s="14" t="s">
        <v>3569</v>
      </c>
      <c r="B380" s="354" t="s">
        <v>3693</v>
      </c>
      <c r="C380" s="355">
        <v>16540</v>
      </c>
      <c r="D380" s="356" t="s">
        <v>3013</v>
      </c>
      <c r="E380" s="356" t="s">
        <v>3013</v>
      </c>
      <c r="F380" s="434" t="s">
        <v>3696</v>
      </c>
      <c r="G380" s="433">
        <v>31393781</v>
      </c>
      <c r="H380" s="434" t="s">
        <v>3695</v>
      </c>
      <c r="I380" s="358">
        <v>18.75</v>
      </c>
      <c r="J380" s="77">
        <v>10</v>
      </c>
      <c r="K380" s="92"/>
    </row>
    <row r="381" spans="1:11" ht="13.2" x14ac:dyDescent="0.25">
      <c r="A381" s="14" t="s">
        <v>3569</v>
      </c>
      <c r="B381" s="354" t="s">
        <v>3697</v>
      </c>
      <c r="C381" s="430">
        <v>3741</v>
      </c>
      <c r="D381" s="356" t="s">
        <v>3013</v>
      </c>
      <c r="E381" s="356" t="s">
        <v>3013</v>
      </c>
      <c r="F381" s="434" t="s">
        <v>3698</v>
      </c>
      <c r="G381" s="430">
        <v>47388102</v>
      </c>
      <c r="H381" s="434" t="s">
        <v>3691</v>
      </c>
      <c r="I381" s="358">
        <v>15.39</v>
      </c>
      <c r="J381" s="77">
        <v>10</v>
      </c>
      <c r="K381" s="92"/>
    </row>
    <row r="382" spans="1:11" ht="13.2" x14ac:dyDescent="0.25">
      <c r="A382" s="14" t="s">
        <v>3569</v>
      </c>
      <c r="B382" s="354" t="s">
        <v>3697</v>
      </c>
      <c r="C382" s="430">
        <v>3741</v>
      </c>
      <c r="D382" s="356" t="s">
        <v>3013</v>
      </c>
      <c r="E382" s="356" t="s">
        <v>3013</v>
      </c>
      <c r="F382" s="434" t="s">
        <v>3699</v>
      </c>
      <c r="G382" s="430">
        <v>47388102</v>
      </c>
      <c r="H382" s="434" t="s">
        <v>3691</v>
      </c>
      <c r="I382" s="358">
        <v>33.18</v>
      </c>
      <c r="J382" s="77">
        <v>10</v>
      </c>
      <c r="K382" s="92"/>
    </row>
    <row r="383" spans="1:11" ht="13.2" x14ac:dyDescent="0.25">
      <c r="A383" s="14" t="s">
        <v>3569</v>
      </c>
      <c r="B383" s="354" t="s">
        <v>3697</v>
      </c>
      <c r="C383" s="430">
        <v>3741</v>
      </c>
      <c r="D383" s="356" t="s">
        <v>3013</v>
      </c>
      <c r="E383" s="356" t="s">
        <v>3013</v>
      </c>
      <c r="F383" s="434" t="s">
        <v>3700</v>
      </c>
      <c r="G383" s="430">
        <v>47388102</v>
      </c>
      <c r="H383" s="434" t="s">
        <v>3691</v>
      </c>
      <c r="I383" s="358">
        <v>9.9700000000000006</v>
      </c>
      <c r="J383" s="77">
        <v>10</v>
      </c>
      <c r="K383" s="92"/>
    </row>
    <row r="384" spans="1:11" ht="21" x14ac:dyDescent="0.25">
      <c r="A384" s="14" t="s">
        <v>3569</v>
      </c>
      <c r="B384" s="354" t="s">
        <v>3701</v>
      </c>
      <c r="C384" s="432">
        <v>3574</v>
      </c>
      <c r="D384" s="356" t="s">
        <v>3013</v>
      </c>
      <c r="E384" s="356" t="s">
        <v>3013</v>
      </c>
      <c r="F384" s="357" t="s">
        <v>3702</v>
      </c>
      <c r="G384" s="430">
        <v>35739487</v>
      </c>
      <c r="H384" s="434" t="s">
        <v>3703</v>
      </c>
      <c r="I384" s="436">
        <v>27.8</v>
      </c>
      <c r="J384" s="77">
        <v>10</v>
      </c>
      <c r="K384" s="92"/>
    </row>
    <row r="385" spans="1:11" ht="13.2" x14ac:dyDescent="0.25">
      <c r="A385" s="14" t="s">
        <v>3569</v>
      </c>
      <c r="B385" s="354" t="s">
        <v>3704</v>
      </c>
      <c r="C385" s="430" t="s">
        <v>3705</v>
      </c>
      <c r="D385" s="356" t="s">
        <v>3013</v>
      </c>
      <c r="E385" s="356" t="s">
        <v>3013</v>
      </c>
      <c r="F385" s="434" t="s">
        <v>3696</v>
      </c>
      <c r="G385" s="430">
        <v>47388102</v>
      </c>
      <c r="H385" s="434" t="s">
        <v>3691</v>
      </c>
      <c r="I385" s="437">
        <v>15.39</v>
      </c>
      <c r="J385" s="77">
        <v>10</v>
      </c>
      <c r="K385" s="92"/>
    </row>
    <row r="386" spans="1:11" ht="13.2" x14ac:dyDescent="0.25">
      <c r="A386" s="14" t="s">
        <v>3569</v>
      </c>
      <c r="B386" s="354" t="s">
        <v>3704</v>
      </c>
      <c r="C386" s="430" t="s">
        <v>3705</v>
      </c>
      <c r="D386" s="356" t="s">
        <v>3013</v>
      </c>
      <c r="E386" s="356" t="s">
        <v>3013</v>
      </c>
      <c r="F386" s="434" t="s">
        <v>3696</v>
      </c>
      <c r="G386" s="430">
        <v>47388102</v>
      </c>
      <c r="H386" s="434" t="s">
        <v>3691</v>
      </c>
      <c r="I386" s="358">
        <v>25.18</v>
      </c>
      <c r="J386" s="77">
        <v>10</v>
      </c>
      <c r="K386" s="92"/>
    </row>
    <row r="387" spans="1:11" ht="13.2" x14ac:dyDescent="0.25">
      <c r="A387" s="14" t="s">
        <v>3569</v>
      </c>
      <c r="B387" s="354" t="s">
        <v>3704</v>
      </c>
      <c r="C387" s="430" t="s">
        <v>3705</v>
      </c>
      <c r="D387" s="356" t="s">
        <v>3013</v>
      </c>
      <c r="E387" s="356" t="s">
        <v>3013</v>
      </c>
      <c r="F387" s="434" t="s">
        <v>3696</v>
      </c>
      <c r="G387" s="430">
        <v>47388102</v>
      </c>
      <c r="H387" s="434" t="s">
        <v>3691</v>
      </c>
      <c r="I387" s="358">
        <v>19.989999999999998</v>
      </c>
      <c r="J387" s="77">
        <v>10</v>
      </c>
      <c r="K387" s="92"/>
    </row>
    <row r="388" spans="1:11" ht="13.2" x14ac:dyDescent="0.25">
      <c r="A388" s="14" t="s">
        <v>3569</v>
      </c>
      <c r="B388" s="354" t="s">
        <v>3704</v>
      </c>
      <c r="C388" s="430" t="s">
        <v>3705</v>
      </c>
      <c r="D388" s="356" t="s">
        <v>3013</v>
      </c>
      <c r="E388" s="356" t="s">
        <v>3013</v>
      </c>
      <c r="F388" s="434" t="s">
        <v>3696</v>
      </c>
      <c r="G388" s="430">
        <v>47388102</v>
      </c>
      <c r="H388" s="434" t="s">
        <v>3691</v>
      </c>
      <c r="I388" s="358">
        <v>18.989999999999998</v>
      </c>
      <c r="J388" s="77">
        <v>10</v>
      </c>
      <c r="K388" s="92"/>
    </row>
    <row r="389" spans="1:11" ht="21" x14ac:dyDescent="0.25">
      <c r="A389" s="14" t="s">
        <v>3706</v>
      </c>
      <c r="B389" s="336"/>
      <c r="C389" s="337"/>
      <c r="D389" s="341"/>
      <c r="E389" s="333"/>
      <c r="F389" s="339" t="s">
        <v>3708</v>
      </c>
      <c r="G389" s="340"/>
      <c r="H389" s="333"/>
      <c r="I389" s="438"/>
      <c r="J389" s="77">
        <v>10</v>
      </c>
      <c r="K389" s="92"/>
    </row>
    <row r="390" spans="1:11" ht="21" x14ac:dyDescent="0.25">
      <c r="A390" s="14" t="s">
        <v>3706</v>
      </c>
      <c r="B390" s="354" t="s">
        <v>3709</v>
      </c>
      <c r="C390" s="355">
        <v>20250775</v>
      </c>
      <c r="D390" s="356" t="s">
        <v>3710</v>
      </c>
      <c r="E390" s="357" t="s">
        <v>3123</v>
      </c>
      <c r="F390" s="357" t="s">
        <v>3711</v>
      </c>
      <c r="G390" s="355">
        <v>31380123</v>
      </c>
      <c r="H390" s="355" t="s">
        <v>3149</v>
      </c>
      <c r="I390" s="358">
        <v>515.22</v>
      </c>
      <c r="J390" s="77">
        <v>10</v>
      </c>
      <c r="K390" s="92"/>
    </row>
    <row r="391" spans="1:11" ht="21" x14ac:dyDescent="0.25">
      <c r="A391" s="14" t="s">
        <v>3706</v>
      </c>
      <c r="B391" s="354" t="s">
        <v>3712</v>
      </c>
      <c r="C391" s="355" t="s">
        <v>3713</v>
      </c>
      <c r="D391" s="356" t="s">
        <v>3147</v>
      </c>
      <c r="E391" s="357" t="s">
        <v>3123</v>
      </c>
      <c r="F391" s="357" t="s">
        <v>3714</v>
      </c>
      <c r="G391" s="360" t="s">
        <v>3715</v>
      </c>
      <c r="H391" s="361" t="s">
        <v>3716</v>
      </c>
      <c r="I391" s="358">
        <v>730</v>
      </c>
      <c r="J391" s="77">
        <v>10</v>
      </c>
      <c r="K391" s="92"/>
    </row>
    <row r="392" spans="1:11" ht="21" x14ac:dyDescent="0.25">
      <c r="A392" s="14" t="s">
        <v>3706</v>
      </c>
      <c r="B392" s="354" t="s">
        <v>3717</v>
      </c>
      <c r="C392" s="355">
        <v>6803970307</v>
      </c>
      <c r="D392" s="356" t="s">
        <v>3718</v>
      </c>
      <c r="E392" s="357"/>
      <c r="F392" s="357" t="s">
        <v>3719</v>
      </c>
      <c r="G392" s="360">
        <v>35703008</v>
      </c>
      <c r="H392" s="361" t="s">
        <v>3019</v>
      </c>
      <c r="I392" s="358">
        <v>126</v>
      </c>
      <c r="J392" s="77">
        <v>10</v>
      </c>
      <c r="K392" s="92"/>
    </row>
    <row r="393" spans="1:11" ht="21" x14ac:dyDescent="0.25">
      <c r="A393" s="14" t="s">
        <v>3706</v>
      </c>
      <c r="B393" s="354" t="s">
        <v>3720</v>
      </c>
      <c r="C393" s="355">
        <v>6803970315</v>
      </c>
      <c r="D393" s="356" t="s">
        <v>3718</v>
      </c>
      <c r="E393" s="357"/>
      <c r="F393" s="357" t="s">
        <v>3721</v>
      </c>
      <c r="G393" s="360">
        <v>35703008</v>
      </c>
      <c r="H393" s="361" t="s">
        <v>3019</v>
      </c>
      <c r="I393" s="358">
        <v>12.6</v>
      </c>
      <c r="J393" s="77">
        <v>10</v>
      </c>
      <c r="K393" s="92"/>
    </row>
    <row r="394" spans="1:11" ht="21" x14ac:dyDescent="0.25">
      <c r="A394" s="14" t="s">
        <v>3706</v>
      </c>
      <c r="B394" s="354" t="s">
        <v>3722</v>
      </c>
      <c r="C394" s="355">
        <v>6803973665</v>
      </c>
      <c r="D394" s="356" t="s">
        <v>3718</v>
      </c>
      <c r="E394" s="357"/>
      <c r="F394" s="357" t="s">
        <v>3723</v>
      </c>
      <c r="G394" s="360">
        <v>35703008</v>
      </c>
      <c r="H394" s="361" t="s">
        <v>3019</v>
      </c>
      <c r="I394" s="358">
        <v>25.2</v>
      </c>
      <c r="J394" s="77">
        <v>10</v>
      </c>
      <c r="K394" s="92"/>
    </row>
    <row r="395" spans="1:11" ht="21" x14ac:dyDescent="0.25">
      <c r="A395" s="14" t="s">
        <v>3706</v>
      </c>
      <c r="B395" s="354" t="s">
        <v>3724</v>
      </c>
      <c r="C395" s="355">
        <v>202503305</v>
      </c>
      <c r="D395" s="356" t="s">
        <v>3165</v>
      </c>
      <c r="E395" s="357"/>
      <c r="F395" s="357" t="s">
        <v>3725</v>
      </c>
      <c r="G395" s="360">
        <v>48047503</v>
      </c>
      <c r="H395" s="361" t="s">
        <v>3125</v>
      </c>
      <c r="I395" s="358">
        <v>370</v>
      </c>
      <c r="J395" s="77">
        <v>10</v>
      </c>
      <c r="K395" s="92"/>
    </row>
    <row r="396" spans="1:11" ht="21" x14ac:dyDescent="0.25">
      <c r="A396" s="14" t="s">
        <v>3706</v>
      </c>
      <c r="B396" s="354" t="s">
        <v>3726</v>
      </c>
      <c r="C396" s="355">
        <v>202503205</v>
      </c>
      <c r="D396" s="356" t="s">
        <v>3371</v>
      </c>
      <c r="E396" s="357"/>
      <c r="F396" s="439" t="s">
        <v>3727</v>
      </c>
      <c r="G396" s="355">
        <v>48047503</v>
      </c>
      <c r="H396" s="355" t="s">
        <v>3125</v>
      </c>
      <c r="I396" s="358">
        <v>206.25</v>
      </c>
      <c r="J396" s="77">
        <v>10</v>
      </c>
      <c r="K396" s="92"/>
    </row>
    <row r="397" spans="1:11" ht="31.2" x14ac:dyDescent="0.25">
      <c r="A397" s="14" t="s">
        <v>3706</v>
      </c>
      <c r="B397" s="354" t="s">
        <v>3728</v>
      </c>
      <c r="C397" s="355">
        <v>2846</v>
      </c>
      <c r="D397" s="356" t="s">
        <v>3729</v>
      </c>
      <c r="E397" s="362">
        <v>45946</v>
      </c>
      <c r="F397" s="357" t="s">
        <v>3730</v>
      </c>
      <c r="G397" s="355" t="s">
        <v>3731</v>
      </c>
      <c r="H397" s="355" t="s">
        <v>3732</v>
      </c>
      <c r="I397" s="358">
        <v>3720</v>
      </c>
      <c r="J397" s="77">
        <v>10</v>
      </c>
      <c r="K397" s="92"/>
    </row>
    <row r="398" spans="1:11" ht="31.2" x14ac:dyDescent="0.25">
      <c r="A398" s="14" t="s">
        <v>3706</v>
      </c>
      <c r="B398" s="354" t="s">
        <v>3733</v>
      </c>
      <c r="C398" s="355" t="s">
        <v>3734</v>
      </c>
      <c r="D398" s="356">
        <v>45779</v>
      </c>
      <c r="E398" s="362">
        <v>45867</v>
      </c>
      <c r="F398" s="357" t="s">
        <v>3735</v>
      </c>
      <c r="G398" s="355" t="s">
        <v>3715</v>
      </c>
      <c r="H398" s="355" t="s">
        <v>3716</v>
      </c>
      <c r="I398" s="358">
        <v>726</v>
      </c>
      <c r="J398" s="77">
        <v>10</v>
      </c>
      <c r="K398" s="92"/>
    </row>
    <row r="399" spans="1:11" ht="13.2" x14ac:dyDescent="0.25">
      <c r="A399" s="14" t="s">
        <v>3706</v>
      </c>
      <c r="B399" s="354" t="s">
        <v>3736</v>
      </c>
      <c r="C399" s="354" t="s">
        <v>3736</v>
      </c>
      <c r="D399" s="356">
        <v>45783</v>
      </c>
      <c r="E399" s="362">
        <v>45931</v>
      </c>
      <c r="F399" s="357" t="s">
        <v>3737</v>
      </c>
      <c r="G399" s="355"/>
      <c r="H399" s="355" t="s">
        <v>3738</v>
      </c>
      <c r="I399" s="358">
        <v>1763</v>
      </c>
      <c r="J399" s="77">
        <v>10</v>
      </c>
      <c r="K399" s="92"/>
    </row>
    <row r="400" spans="1:11" ht="13.2" x14ac:dyDescent="0.25">
      <c r="A400" s="14" t="s">
        <v>3706</v>
      </c>
      <c r="B400" s="354" t="s">
        <v>3736</v>
      </c>
      <c r="C400" s="355" t="s">
        <v>3739</v>
      </c>
      <c r="D400" s="356">
        <v>45699</v>
      </c>
      <c r="E400" s="362">
        <v>45931</v>
      </c>
      <c r="F400" s="357" t="s">
        <v>3740</v>
      </c>
      <c r="G400" s="355" t="s">
        <v>3741</v>
      </c>
      <c r="H400" s="355" t="s">
        <v>3742</v>
      </c>
      <c r="I400" s="358">
        <v>711.93</v>
      </c>
      <c r="J400" s="77">
        <v>10</v>
      </c>
      <c r="K400" s="92"/>
    </row>
    <row r="401" spans="1:11" ht="21" x14ac:dyDescent="0.25">
      <c r="A401" s="14" t="s">
        <v>3706</v>
      </c>
      <c r="B401" s="354" t="s">
        <v>3736</v>
      </c>
      <c r="C401" s="355" t="s">
        <v>3743</v>
      </c>
      <c r="D401" s="356">
        <v>45788</v>
      </c>
      <c r="E401" s="362">
        <v>45931</v>
      </c>
      <c r="F401" s="357" t="s">
        <v>3744</v>
      </c>
      <c r="G401" s="355" t="s">
        <v>3745</v>
      </c>
      <c r="H401" s="355" t="s">
        <v>3716</v>
      </c>
      <c r="I401" s="358">
        <v>1469</v>
      </c>
      <c r="J401" s="77">
        <v>10</v>
      </c>
      <c r="K401" s="92"/>
    </row>
    <row r="402" spans="1:11" ht="21" x14ac:dyDescent="0.25">
      <c r="A402" s="14" t="s">
        <v>3706</v>
      </c>
      <c r="B402" s="354" t="s">
        <v>3736</v>
      </c>
      <c r="C402" s="355" t="s">
        <v>3746</v>
      </c>
      <c r="D402" s="356">
        <v>45783</v>
      </c>
      <c r="E402" s="362">
        <v>45931</v>
      </c>
      <c r="F402" s="357" t="s">
        <v>3747</v>
      </c>
      <c r="G402" s="355"/>
      <c r="H402" s="355" t="s">
        <v>3748</v>
      </c>
      <c r="I402" s="358">
        <v>320</v>
      </c>
      <c r="J402" s="77">
        <v>10</v>
      </c>
      <c r="K402" s="92"/>
    </row>
    <row r="403" spans="1:11" ht="21" x14ac:dyDescent="0.25">
      <c r="A403" s="14" t="s">
        <v>3706</v>
      </c>
      <c r="B403" s="354" t="s">
        <v>3736</v>
      </c>
      <c r="C403" s="440" t="s">
        <v>3749</v>
      </c>
      <c r="D403" s="441">
        <v>45786</v>
      </c>
      <c r="E403" s="362">
        <v>45931</v>
      </c>
      <c r="F403" s="442" t="s">
        <v>3750</v>
      </c>
      <c r="G403" s="443"/>
      <c r="H403" s="372" t="s">
        <v>3748</v>
      </c>
      <c r="I403" s="374">
        <v>80</v>
      </c>
      <c r="J403" s="77">
        <v>10</v>
      </c>
      <c r="K403" s="92"/>
    </row>
    <row r="404" spans="1:11" ht="21" x14ac:dyDescent="0.25">
      <c r="A404" s="14" t="s">
        <v>3706</v>
      </c>
      <c r="B404" s="354" t="s">
        <v>3736</v>
      </c>
      <c r="C404" s="355" t="s">
        <v>3751</v>
      </c>
      <c r="D404" s="356">
        <v>45789</v>
      </c>
      <c r="E404" s="362">
        <v>45931</v>
      </c>
      <c r="F404" s="357" t="s">
        <v>3752</v>
      </c>
      <c r="G404" s="355"/>
      <c r="H404" s="355" t="s">
        <v>3753</v>
      </c>
      <c r="I404" s="358">
        <v>105</v>
      </c>
      <c r="J404" s="77">
        <v>10</v>
      </c>
      <c r="K404" s="92"/>
    </row>
    <row r="405" spans="1:11" ht="21" x14ac:dyDescent="0.25">
      <c r="A405" s="14" t="s">
        <v>3706</v>
      </c>
      <c r="B405" s="354" t="s">
        <v>3736</v>
      </c>
      <c r="C405" s="355" t="s">
        <v>3754</v>
      </c>
      <c r="D405" s="356">
        <v>45789</v>
      </c>
      <c r="E405" s="362">
        <v>45931</v>
      </c>
      <c r="F405" s="357" t="s">
        <v>3755</v>
      </c>
      <c r="G405" s="355"/>
      <c r="H405" s="355" t="s">
        <v>3753</v>
      </c>
      <c r="I405" s="358">
        <v>105</v>
      </c>
      <c r="J405" s="77">
        <v>10</v>
      </c>
      <c r="K405" s="92"/>
    </row>
    <row r="406" spans="1:11" ht="21" x14ac:dyDescent="0.25">
      <c r="A406" s="14" t="s">
        <v>3706</v>
      </c>
      <c r="B406" s="354" t="s">
        <v>3736</v>
      </c>
      <c r="C406" s="355" t="s">
        <v>3756</v>
      </c>
      <c r="D406" s="356">
        <v>45789</v>
      </c>
      <c r="E406" s="362">
        <v>45931</v>
      </c>
      <c r="F406" s="357" t="s">
        <v>3757</v>
      </c>
      <c r="G406" s="355"/>
      <c r="H406" s="355" t="s">
        <v>3753</v>
      </c>
      <c r="I406" s="358">
        <v>105</v>
      </c>
      <c r="J406" s="77">
        <v>10</v>
      </c>
      <c r="K406" s="92"/>
    </row>
    <row r="407" spans="1:11" ht="21" x14ac:dyDescent="0.25">
      <c r="A407" s="14" t="s">
        <v>3706</v>
      </c>
      <c r="B407" s="354" t="s">
        <v>3736</v>
      </c>
      <c r="C407" s="355" t="s">
        <v>3758</v>
      </c>
      <c r="D407" s="356">
        <v>45789</v>
      </c>
      <c r="E407" s="362">
        <v>45931</v>
      </c>
      <c r="F407" s="357" t="s">
        <v>3759</v>
      </c>
      <c r="G407" s="355"/>
      <c r="H407" s="355" t="s">
        <v>3753</v>
      </c>
      <c r="I407" s="358">
        <v>105</v>
      </c>
      <c r="J407" s="77">
        <v>10</v>
      </c>
      <c r="K407" s="92"/>
    </row>
    <row r="408" spans="1:11" ht="21" x14ac:dyDescent="0.25">
      <c r="A408" s="14" t="s">
        <v>3706</v>
      </c>
      <c r="B408" s="354" t="s">
        <v>3736</v>
      </c>
      <c r="C408" s="440" t="s">
        <v>3760</v>
      </c>
      <c r="D408" s="441">
        <v>45789</v>
      </c>
      <c r="E408" s="362">
        <v>45931</v>
      </c>
      <c r="F408" s="442" t="s">
        <v>3761</v>
      </c>
      <c r="G408" s="443"/>
      <c r="H408" s="372" t="s">
        <v>3753</v>
      </c>
      <c r="I408" s="374">
        <v>105</v>
      </c>
      <c r="J408" s="77">
        <v>10</v>
      </c>
      <c r="K408" s="92"/>
    </row>
    <row r="409" spans="1:11" ht="13.2" x14ac:dyDescent="0.25">
      <c r="A409" s="14" t="s">
        <v>3706</v>
      </c>
      <c r="B409" s="354" t="s">
        <v>3736</v>
      </c>
      <c r="C409" s="355" t="s">
        <v>3762</v>
      </c>
      <c r="D409" s="356">
        <v>45783</v>
      </c>
      <c r="E409" s="362">
        <v>45931</v>
      </c>
      <c r="F409" s="357" t="s">
        <v>3763</v>
      </c>
      <c r="G409" s="355" t="s">
        <v>3764</v>
      </c>
      <c r="H409" s="355" t="s">
        <v>3765</v>
      </c>
      <c r="I409" s="358">
        <v>414</v>
      </c>
      <c r="J409" s="77">
        <v>10</v>
      </c>
      <c r="K409" s="92"/>
    </row>
    <row r="410" spans="1:11" ht="21" x14ac:dyDescent="0.25">
      <c r="A410" s="14" t="s">
        <v>3706</v>
      </c>
      <c r="B410" s="354" t="s">
        <v>3736</v>
      </c>
      <c r="C410" s="355" t="s">
        <v>3766</v>
      </c>
      <c r="D410" s="356">
        <v>45789</v>
      </c>
      <c r="E410" s="362">
        <v>45931</v>
      </c>
      <c r="F410" s="357" t="s">
        <v>3767</v>
      </c>
      <c r="G410" s="355" t="s">
        <v>3768</v>
      </c>
      <c r="H410" s="355" t="s">
        <v>3769</v>
      </c>
      <c r="I410" s="358">
        <v>60.01</v>
      </c>
      <c r="J410" s="77">
        <v>10</v>
      </c>
      <c r="K410" s="92"/>
    </row>
    <row r="411" spans="1:11" ht="13.2" x14ac:dyDescent="0.25">
      <c r="A411" s="14" t="s">
        <v>3706</v>
      </c>
      <c r="B411" s="354" t="s">
        <v>3736</v>
      </c>
      <c r="C411" s="440" t="s">
        <v>3770</v>
      </c>
      <c r="D411" s="441">
        <v>45699</v>
      </c>
      <c r="E411" s="362">
        <v>45931</v>
      </c>
      <c r="F411" s="442" t="s">
        <v>3771</v>
      </c>
      <c r="G411" s="443" t="s">
        <v>3764</v>
      </c>
      <c r="H411" s="372" t="s">
        <v>3765</v>
      </c>
      <c r="I411" s="374">
        <v>259.2</v>
      </c>
      <c r="J411" s="77">
        <v>10</v>
      </c>
      <c r="K411" s="92"/>
    </row>
    <row r="412" spans="1:11" ht="21" x14ac:dyDescent="0.25">
      <c r="A412" s="14" t="s">
        <v>3706</v>
      </c>
      <c r="B412" s="354" t="s">
        <v>3736</v>
      </c>
      <c r="C412" s="440" t="s">
        <v>3772</v>
      </c>
      <c r="D412" s="441">
        <v>45789</v>
      </c>
      <c r="E412" s="362">
        <v>45931</v>
      </c>
      <c r="F412" s="442" t="s">
        <v>3773</v>
      </c>
      <c r="G412" s="443" t="s">
        <v>3774</v>
      </c>
      <c r="H412" s="372" t="s">
        <v>3775</v>
      </c>
      <c r="I412" s="374">
        <v>47.41</v>
      </c>
      <c r="J412" s="77">
        <v>10</v>
      </c>
      <c r="K412" s="92"/>
    </row>
    <row r="413" spans="1:11" ht="21" x14ac:dyDescent="0.25">
      <c r="A413" s="14" t="s">
        <v>3706</v>
      </c>
      <c r="B413" s="354" t="s">
        <v>3736</v>
      </c>
      <c r="C413" s="440" t="s">
        <v>3776</v>
      </c>
      <c r="D413" s="441">
        <v>45789</v>
      </c>
      <c r="E413" s="362">
        <v>45931</v>
      </c>
      <c r="F413" s="442" t="s">
        <v>3773</v>
      </c>
      <c r="G413" s="443" t="s">
        <v>3777</v>
      </c>
      <c r="H413" s="372" t="s">
        <v>3778</v>
      </c>
      <c r="I413" s="374">
        <v>19</v>
      </c>
      <c r="J413" s="77">
        <v>10</v>
      </c>
      <c r="K413" s="92"/>
    </row>
    <row r="414" spans="1:11" ht="21" x14ac:dyDescent="0.25">
      <c r="A414" s="14" t="s">
        <v>3706</v>
      </c>
      <c r="B414" s="354" t="s">
        <v>3736</v>
      </c>
      <c r="C414" s="355" t="s">
        <v>3779</v>
      </c>
      <c r="D414" s="356">
        <v>45741</v>
      </c>
      <c r="E414" s="362">
        <v>45931</v>
      </c>
      <c r="F414" s="357" t="s">
        <v>3780</v>
      </c>
      <c r="G414" s="355">
        <v>31380123</v>
      </c>
      <c r="H414" s="355" t="s">
        <v>3009</v>
      </c>
      <c r="I414" s="358">
        <v>515.22</v>
      </c>
      <c r="J414" s="77">
        <v>10</v>
      </c>
      <c r="K414" s="92"/>
    </row>
    <row r="415" spans="1:11" ht="21" x14ac:dyDescent="0.25">
      <c r="A415" s="14" t="s">
        <v>3706</v>
      </c>
      <c r="B415" s="354" t="s">
        <v>3736</v>
      </c>
      <c r="C415" s="355" t="s">
        <v>3781</v>
      </c>
      <c r="D415" s="356">
        <v>45736</v>
      </c>
      <c r="E415" s="362">
        <v>45931</v>
      </c>
      <c r="F415" s="357" t="s">
        <v>3782</v>
      </c>
      <c r="G415" s="355">
        <v>31380123</v>
      </c>
      <c r="H415" s="355" t="s">
        <v>3009</v>
      </c>
      <c r="I415" s="358">
        <v>484</v>
      </c>
      <c r="J415" s="77">
        <v>10</v>
      </c>
      <c r="K415" s="92"/>
    </row>
    <row r="416" spans="1:11" ht="21" x14ac:dyDescent="0.25">
      <c r="A416" s="14" t="s">
        <v>3706</v>
      </c>
      <c r="B416" s="354" t="s">
        <v>3736</v>
      </c>
      <c r="C416" s="355" t="s">
        <v>3781</v>
      </c>
      <c r="D416" s="356">
        <v>45740</v>
      </c>
      <c r="E416" s="362">
        <v>45931</v>
      </c>
      <c r="F416" s="357" t="s">
        <v>3783</v>
      </c>
      <c r="G416" s="355">
        <v>31380123</v>
      </c>
      <c r="H416" s="355" t="s">
        <v>3009</v>
      </c>
      <c r="I416" s="358">
        <v>31.22</v>
      </c>
      <c r="J416" s="77">
        <v>10</v>
      </c>
      <c r="K416" s="92"/>
    </row>
    <row r="417" spans="1:11" ht="21" x14ac:dyDescent="0.25">
      <c r="A417" s="14" t="s">
        <v>3706</v>
      </c>
      <c r="B417" s="354" t="s">
        <v>3736</v>
      </c>
      <c r="C417" s="355" t="s">
        <v>3784</v>
      </c>
      <c r="D417" s="356">
        <v>45739</v>
      </c>
      <c r="E417" s="362">
        <v>45931</v>
      </c>
      <c r="F417" s="357" t="s">
        <v>3782</v>
      </c>
      <c r="G417" s="355">
        <v>31380123</v>
      </c>
      <c r="H417" s="355" t="s">
        <v>3009</v>
      </c>
      <c r="I417" s="358">
        <v>484</v>
      </c>
      <c r="J417" s="77">
        <v>10</v>
      </c>
      <c r="K417" s="92"/>
    </row>
    <row r="418" spans="1:11" ht="21" x14ac:dyDescent="0.25">
      <c r="A418" s="14" t="s">
        <v>3706</v>
      </c>
      <c r="B418" s="354" t="s">
        <v>3736</v>
      </c>
      <c r="C418" s="355" t="s">
        <v>3784</v>
      </c>
      <c r="D418" s="356">
        <v>45741</v>
      </c>
      <c r="E418" s="362">
        <v>45931</v>
      </c>
      <c r="F418" s="357" t="s">
        <v>3783</v>
      </c>
      <c r="G418" s="355">
        <v>31380123</v>
      </c>
      <c r="H418" s="355" t="s">
        <v>3009</v>
      </c>
      <c r="I418" s="358">
        <v>31.22</v>
      </c>
      <c r="J418" s="77">
        <v>10</v>
      </c>
      <c r="K418" s="92"/>
    </row>
    <row r="419" spans="1:11" ht="21" x14ac:dyDescent="0.25">
      <c r="A419" s="14" t="s">
        <v>3706</v>
      </c>
      <c r="B419" s="354" t="s">
        <v>3736</v>
      </c>
      <c r="C419" s="355" t="s">
        <v>3785</v>
      </c>
      <c r="D419" s="356">
        <v>45736</v>
      </c>
      <c r="E419" s="362">
        <v>45931</v>
      </c>
      <c r="F419" s="357" t="s">
        <v>3782</v>
      </c>
      <c r="G419" s="355">
        <v>31380123</v>
      </c>
      <c r="H419" s="355" t="s">
        <v>3009</v>
      </c>
      <c r="I419" s="358">
        <v>484</v>
      </c>
      <c r="J419" s="77">
        <v>10</v>
      </c>
      <c r="K419" s="92"/>
    </row>
    <row r="420" spans="1:11" ht="21" x14ac:dyDescent="0.25">
      <c r="A420" s="14" t="s">
        <v>3706</v>
      </c>
      <c r="B420" s="354" t="s">
        <v>3736</v>
      </c>
      <c r="C420" s="355" t="s">
        <v>3785</v>
      </c>
      <c r="D420" s="356">
        <v>45740</v>
      </c>
      <c r="E420" s="362">
        <v>45931</v>
      </c>
      <c r="F420" s="357" t="s">
        <v>3783</v>
      </c>
      <c r="G420" s="355">
        <v>31380123</v>
      </c>
      <c r="H420" s="355" t="s">
        <v>3009</v>
      </c>
      <c r="I420" s="358">
        <v>31.22</v>
      </c>
      <c r="J420" s="77">
        <v>10</v>
      </c>
      <c r="K420" s="92"/>
    </row>
    <row r="421" spans="1:11" ht="21" x14ac:dyDescent="0.25">
      <c r="A421" s="14" t="s">
        <v>3706</v>
      </c>
      <c r="B421" s="354" t="s">
        <v>3736</v>
      </c>
      <c r="C421" s="440" t="s">
        <v>3786</v>
      </c>
      <c r="D421" s="441">
        <v>45727</v>
      </c>
      <c r="E421" s="362">
        <v>45931</v>
      </c>
      <c r="F421" s="442" t="s">
        <v>3787</v>
      </c>
      <c r="G421" s="443">
        <v>31380123</v>
      </c>
      <c r="H421" s="372" t="s">
        <v>3009</v>
      </c>
      <c r="I421" s="374">
        <v>728</v>
      </c>
      <c r="J421" s="77">
        <v>10</v>
      </c>
      <c r="K421" s="92"/>
    </row>
    <row r="422" spans="1:11" ht="21" x14ac:dyDescent="0.25">
      <c r="A422" s="14" t="s">
        <v>3706</v>
      </c>
      <c r="B422" s="336"/>
      <c r="C422" s="337"/>
      <c r="D422" s="341"/>
      <c r="E422" s="338"/>
      <c r="F422" s="339" t="s">
        <v>3788</v>
      </c>
      <c r="G422" s="340"/>
      <c r="H422" s="337"/>
      <c r="I422" s="438"/>
      <c r="J422" s="77">
        <v>10</v>
      </c>
      <c r="K422" s="92"/>
    </row>
    <row r="423" spans="1:11" ht="21" x14ac:dyDescent="0.25">
      <c r="A423" s="14" t="s">
        <v>3706</v>
      </c>
      <c r="B423" s="330" t="s">
        <v>3789</v>
      </c>
      <c r="C423" s="337">
        <v>20251262</v>
      </c>
      <c r="D423" s="331" t="s">
        <v>3790</v>
      </c>
      <c r="E423" s="333" t="s">
        <v>3790</v>
      </c>
      <c r="F423" s="333" t="s">
        <v>3791</v>
      </c>
      <c r="G423" s="337">
        <v>31380123</v>
      </c>
      <c r="H423" s="337" t="s">
        <v>3149</v>
      </c>
      <c r="I423" s="335">
        <v>348</v>
      </c>
      <c r="J423" s="77">
        <v>10</v>
      </c>
      <c r="K423" s="92"/>
    </row>
    <row r="424" spans="1:11" ht="21" x14ac:dyDescent="0.25">
      <c r="A424" s="14" t="s">
        <v>3706</v>
      </c>
      <c r="B424" s="330" t="s">
        <v>3789</v>
      </c>
      <c r="C424" s="337">
        <v>20251262</v>
      </c>
      <c r="D424" s="331" t="s">
        <v>3790</v>
      </c>
      <c r="E424" s="333" t="s">
        <v>3151</v>
      </c>
      <c r="F424" s="333" t="s">
        <v>3792</v>
      </c>
      <c r="G424" s="337">
        <v>31380123</v>
      </c>
      <c r="H424" s="337" t="s">
        <v>3149</v>
      </c>
      <c r="I424" s="335">
        <v>348</v>
      </c>
      <c r="J424" s="77">
        <v>10</v>
      </c>
      <c r="K424" s="92"/>
    </row>
    <row r="425" spans="1:11" ht="21" x14ac:dyDescent="0.25">
      <c r="A425" s="14" t="s">
        <v>3706</v>
      </c>
      <c r="B425" s="330" t="s">
        <v>3793</v>
      </c>
      <c r="C425" s="337">
        <v>6804040944</v>
      </c>
      <c r="D425" s="331" t="s">
        <v>3794</v>
      </c>
      <c r="E425" s="333"/>
      <c r="F425" s="333" t="s">
        <v>3795</v>
      </c>
      <c r="G425" s="444">
        <v>35703008</v>
      </c>
      <c r="H425" s="445" t="s">
        <v>3019</v>
      </c>
      <c r="I425" s="335">
        <v>25.2</v>
      </c>
      <c r="J425" s="77">
        <v>10</v>
      </c>
      <c r="K425" s="92"/>
    </row>
    <row r="426" spans="1:11" ht="21" x14ac:dyDescent="0.25">
      <c r="A426" s="14" t="s">
        <v>3706</v>
      </c>
      <c r="B426" s="330" t="s">
        <v>3796</v>
      </c>
      <c r="C426" s="337">
        <v>6804040951</v>
      </c>
      <c r="D426" s="331" t="s">
        <v>3794</v>
      </c>
      <c r="E426" s="333"/>
      <c r="F426" s="333" t="s">
        <v>3797</v>
      </c>
      <c r="G426" s="444">
        <v>35703008</v>
      </c>
      <c r="H426" s="445" t="s">
        <v>3019</v>
      </c>
      <c r="I426" s="335">
        <v>50.4</v>
      </c>
      <c r="J426" s="77">
        <v>10</v>
      </c>
      <c r="K426" s="92"/>
    </row>
    <row r="427" spans="1:11" ht="21" x14ac:dyDescent="0.25">
      <c r="A427" s="14" t="s">
        <v>3706</v>
      </c>
      <c r="B427" s="330" t="s">
        <v>3798</v>
      </c>
      <c r="C427" s="337">
        <v>6804040951</v>
      </c>
      <c r="D427" s="331" t="s">
        <v>3794</v>
      </c>
      <c r="E427" s="333" t="s">
        <v>3799</v>
      </c>
      <c r="F427" s="446" t="s">
        <v>3800</v>
      </c>
      <c r="G427" s="444">
        <v>35703008</v>
      </c>
      <c r="H427" s="445" t="s">
        <v>3019</v>
      </c>
      <c r="I427" s="335">
        <v>-37.799999999999997</v>
      </c>
      <c r="J427" s="77">
        <v>10</v>
      </c>
      <c r="K427" s="92"/>
    </row>
    <row r="428" spans="1:11" ht="21" x14ac:dyDescent="0.25">
      <c r="A428" s="14" t="s">
        <v>3706</v>
      </c>
      <c r="B428" s="330" t="s">
        <v>3801</v>
      </c>
      <c r="C428" s="337">
        <v>202503806</v>
      </c>
      <c r="D428" s="331" t="s">
        <v>3197</v>
      </c>
      <c r="E428" s="333"/>
      <c r="F428" s="333" t="s">
        <v>3802</v>
      </c>
      <c r="G428" s="337">
        <v>48047503</v>
      </c>
      <c r="H428" s="337" t="s">
        <v>3125</v>
      </c>
      <c r="I428" s="335">
        <v>233.33</v>
      </c>
      <c r="J428" s="77">
        <v>10</v>
      </c>
      <c r="K428" s="92"/>
    </row>
    <row r="429" spans="1:11" ht="41.4" x14ac:dyDescent="0.25">
      <c r="A429" s="14" t="s">
        <v>3706</v>
      </c>
      <c r="B429" s="330" t="s">
        <v>3803</v>
      </c>
      <c r="C429" s="337" t="s">
        <v>3804</v>
      </c>
      <c r="D429" s="331">
        <v>45811</v>
      </c>
      <c r="E429" s="333" t="s">
        <v>3805</v>
      </c>
      <c r="F429" s="333" t="s">
        <v>3806</v>
      </c>
      <c r="G429" s="444" t="s">
        <v>3807</v>
      </c>
      <c r="H429" s="337" t="s">
        <v>3172</v>
      </c>
      <c r="I429" s="335">
        <v>609</v>
      </c>
      <c r="J429" s="77">
        <v>10</v>
      </c>
      <c r="K429" s="92"/>
    </row>
    <row r="430" spans="1:11" ht="21" x14ac:dyDescent="0.25">
      <c r="A430" s="14" t="s">
        <v>3706</v>
      </c>
      <c r="B430" s="330" t="s">
        <v>3808</v>
      </c>
      <c r="C430" s="330" t="s">
        <v>3808</v>
      </c>
      <c r="D430" s="331">
        <v>45805</v>
      </c>
      <c r="E430" s="332" t="s">
        <v>3809</v>
      </c>
      <c r="F430" s="333" t="s">
        <v>3810</v>
      </c>
      <c r="G430" s="337"/>
      <c r="H430" s="333" t="s">
        <v>3811</v>
      </c>
      <c r="I430" s="335">
        <v>546</v>
      </c>
      <c r="J430" s="77">
        <v>10</v>
      </c>
      <c r="K430" s="92"/>
    </row>
    <row r="431" spans="1:11" ht="13.2" x14ac:dyDescent="0.25">
      <c r="A431" s="14" t="s">
        <v>3706</v>
      </c>
      <c r="B431" s="330" t="s">
        <v>3808</v>
      </c>
      <c r="C431" s="337" t="s">
        <v>3812</v>
      </c>
      <c r="D431" s="331">
        <v>45790</v>
      </c>
      <c r="E431" s="332" t="s">
        <v>3809</v>
      </c>
      <c r="F431" s="333" t="s">
        <v>3813</v>
      </c>
      <c r="G431" s="337"/>
      <c r="H431" s="333" t="s">
        <v>3814</v>
      </c>
      <c r="I431" s="335">
        <v>541.33000000000004</v>
      </c>
      <c r="J431" s="77">
        <v>10</v>
      </c>
      <c r="K431" s="92"/>
    </row>
    <row r="432" spans="1:11" ht="21" x14ac:dyDescent="0.25">
      <c r="A432" s="14" t="s">
        <v>3706</v>
      </c>
      <c r="B432" s="330" t="s">
        <v>3808</v>
      </c>
      <c r="C432" s="330" t="s">
        <v>3815</v>
      </c>
      <c r="D432" s="331">
        <v>45807</v>
      </c>
      <c r="E432" s="332" t="s">
        <v>3809</v>
      </c>
      <c r="F432" s="333" t="s">
        <v>3816</v>
      </c>
      <c r="G432" s="337"/>
      <c r="H432" s="333" t="s">
        <v>3817</v>
      </c>
      <c r="I432" s="335">
        <v>80</v>
      </c>
      <c r="J432" s="77">
        <v>10</v>
      </c>
      <c r="K432" s="92"/>
    </row>
    <row r="433" spans="1:11" ht="21" x14ac:dyDescent="0.25">
      <c r="A433" s="14" t="s">
        <v>3706</v>
      </c>
      <c r="B433" s="330" t="s">
        <v>3808</v>
      </c>
      <c r="C433" s="337" t="s">
        <v>3818</v>
      </c>
      <c r="D433" s="331">
        <v>45813</v>
      </c>
      <c r="E433" s="332" t="s">
        <v>3809</v>
      </c>
      <c r="F433" s="333" t="s">
        <v>3819</v>
      </c>
      <c r="G433" s="337"/>
      <c r="H433" s="333" t="s">
        <v>3820</v>
      </c>
      <c r="I433" s="335">
        <v>80</v>
      </c>
      <c r="J433" s="77">
        <v>10</v>
      </c>
      <c r="K433" s="92"/>
    </row>
    <row r="434" spans="1:11" ht="13.2" x14ac:dyDescent="0.25">
      <c r="A434" s="14" t="s">
        <v>3706</v>
      </c>
      <c r="B434" s="330" t="s">
        <v>3808</v>
      </c>
      <c r="C434" s="337">
        <v>80722</v>
      </c>
      <c r="D434" s="331">
        <v>45807</v>
      </c>
      <c r="E434" s="332" t="s">
        <v>3809</v>
      </c>
      <c r="F434" s="333" t="s">
        <v>3821</v>
      </c>
      <c r="G434" s="330" t="s">
        <v>3175</v>
      </c>
      <c r="H434" s="447" t="s">
        <v>3176</v>
      </c>
      <c r="I434" s="335">
        <v>205.3</v>
      </c>
      <c r="J434" s="77">
        <v>10</v>
      </c>
      <c r="K434" s="92"/>
    </row>
    <row r="435" spans="1:11" ht="13.2" x14ac:dyDescent="0.25">
      <c r="A435" s="14" t="s">
        <v>3706</v>
      </c>
      <c r="B435" s="330" t="s">
        <v>3808</v>
      </c>
      <c r="C435" s="337" t="s">
        <v>3822</v>
      </c>
      <c r="D435" s="331">
        <v>45810</v>
      </c>
      <c r="E435" s="332" t="s">
        <v>3809</v>
      </c>
      <c r="F435" s="333" t="s">
        <v>3823</v>
      </c>
      <c r="G435" s="337">
        <v>999644611</v>
      </c>
      <c r="H435" s="333" t="s">
        <v>3824</v>
      </c>
      <c r="I435" s="335">
        <v>36.11</v>
      </c>
      <c r="J435" s="77">
        <v>10</v>
      </c>
      <c r="K435" s="92"/>
    </row>
    <row r="436" spans="1:11" ht="21" x14ac:dyDescent="0.25">
      <c r="A436" s="14" t="s">
        <v>3706</v>
      </c>
      <c r="B436" s="330"/>
      <c r="C436" s="330"/>
      <c r="D436" s="331"/>
      <c r="E436" s="333"/>
      <c r="F436" s="339" t="s">
        <v>3825</v>
      </c>
      <c r="G436" s="340"/>
      <c r="H436" s="333"/>
      <c r="I436" s="438"/>
      <c r="J436" s="77">
        <v>10</v>
      </c>
      <c r="K436" s="92"/>
    </row>
    <row r="437" spans="1:11" ht="21" x14ac:dyDescent="0.25">
      <c r="A437" s="14" t="s">
        <v>3706</v>
      </c>
      <c r="B437" s="330" t="s">
        <v>3826</v>
      </c>
      <c r="C437" s="337" t="s">
        <v>3827</v>
      </c>
      <c r="D437" s="331" t="s">
        <v>3828</v>
      </c>
      <c r="E437" s="332" t="s">
        <v>3123</v>
      </c>
      <c r="F437" s="333" t="s">
        <v>3829</v>
      </c>
      <c r="G437" s="337">
        <v>15549097</v>
      </c>
      <c r="H437" s="333" t="s">
        <v>3830</v>
      </c>
      <c r="I437" s="335">
        <v>248</v>
      </c>
      <c r="J437" s="77">
        <v>10</v>
      </c>
      <c r="K437" s="92"/>
    </row>
    <row r="438" spans="1:11" ht="21" x14ac:dyDescent="0.25">
      <c r="A438" s="14" t="s">
        <v>3706</v>
      </c>
      <c r="B438" s="330" t="s">
        <v>3831</v>
      </c>
      <c r="C438" s="337">
        <v>6804129390</v>
      </c>
      <c r="D438" s="331" t="s">
        <v>3363</v>
      </c>
      <c r="E438" s="332"/>
      <c r="F438" s="333" t="s">
        <v>3832</v>
      </c>
      <c r="G438" s="337" t="s">
        <v>3018</v>
      </c>
      <c r="H438" s="333" t="s">
        <v>3019</v>
      </c>
      <c r="I438" s="335">
        <v>27.66</v>
      </c>
      <c r="J438" s="77">
        <v>10</v>
      </c>
      <c r="K438" s="92"/>
    </row>
    <row r="439" spans="1:11" ht="31.2" x14ac:dyDescent="0.25">
      <c r="A439" s="14" t="s">
        <v>3706</v>
      </c>
      <c r="B439" s="330" t="s">
        <v>3833</v>
      </c>
      <c r="C439" s="448">
        <v>12887</v>
      </c>
      <c r="D439" s="331" t="s">
        <v>3834</v>
      </c>
      <c r="E439" s="333" t="s">
        <v>3835</v>
      </c>
      <c r="F439" s="446" t="s">
        <v>3836</v>
      </c>
      <c r="G439" s="337">
        <v>25523236</v>
      </c>
      <c r="H439" s="337" t="s">
        <v>3837</v>
      </c>
      <c r="I439" s="335">
        <v>147.58000000000001</v>
      </c>
      <c r="J439" s="77">
        <v>10</v>
      </c>
      <c r="K439" s="92"/>
    </row>
    <row r="440" spans="1:11" ht="31.2" x14ac:dyDescent="0.25">
      <c r="A440" s="14" t="s">
        <v>3706</v>
      </c>
      <c r="B440" s="330" t="s">
        <v>3838</v>
      </c>
      <c r="C440" s="337">
        <v>1378950</v>
      </c>
      <c r="D440" s="331" t="s">
        <v>3371</v>
      </c>
      <c r="E440" s="333"/>
      <c r="F440" s="446" t="s">
        <v>3839</v>
      </c>
      <c r="G440" s="337">
        <v>25523236</v>
      </c>
      <c r="H440" s="337" t="s">
        <v>3837</v>
      </c>
      <c r="I440" s="335">
        <v>195.27</v>
      </c>
      <c r="J440" s="77">
        <v>10</v>
      </c>
      <c r="K440" s="92"/>
    </row>
    <row r="441" spans="1:11" ht="13.2" x14ac:dyDescent="0.25">
      <c r="A441" s="14" t="s">
        <v>3706</v>
      </c>
      <c r="B441" s="330" t="s">
        <v>3840</v>
      </c>
      <c r="C441" s="337" t="s">
        <v>3841</v>
      </c>
      <c r="D441" s="331">
        <v>45820</v>
      </c>
      <c r="E441" s="332">
        <v>45909</v>
      </c>
      <c r="F441" s="333" t="s">
        <v>3842</v>
      </c>
      <c r="G441" s="337" t="s">
        <v>3272</v>
      </c>
      <c r="H441" s="333" t="s">
        <v>3273</v>
      </c>
      <c r="I441" s="335">
        <v>48</v>
      </c>
      <c r="J441" s="77">
        <v>10</v>
      </c>
      <c r="K441" s="92"/>
    </row>
    <row r="442" spans="1:11" ht="13.2" x14ac:dyDescent="0.25">
      <c r="A442" s="14" t="s">
        <v>3706</v>
      </c>
      <c r="B442" s="330" t="s">
        <v>3843</v>
      </c>
      <c r="C442" s="330" t="s">
        <v>3843</v>
      </c>
      <c r="D442" s="331">
        <v>45821</v>
      </c>
      <c r="E442" s="332">
        <v>45909</v>
      </c>
      <c r="F442" s="333" t="s">
        <v>3844</v>
      </c>
      <c r="G442" s="337"/>
      <c r="H442" s="333" t="s">
        <v>3738</v>
      </c>
      <c r="I442" s="335">
        <v>160.06</v>
      </c>
      <c r="J442" s="77">
        <v>10</v>
      </c>
      <c r="K442" s="92"/>
    </row>
    <row r="443" spans="1:11" ht="31.2" x14ac:dyDescent="0.25">
      <c r="A443" s="14" t="s">
        <v>3706</v>
      </c>
      <c r="B443" s="336"/>
      <c r="C443" s="337"/>
      <c r="D443" s="341"/>
      <c r="E443" s="338"/>
      <c r="F443" s="339" t="s">
        <v>3845</v>
      </c>
      <c r="G443" s="340"/>
      <c r="H443" s="337"/>
      <c r="I443" s="438"/>
      <c r="J443" s="77">
        <v>10</v>
      </c>
      <c r="K443" s="92"/>
    </row>
    <row r="444" spans="1:11" ht="13.2" x14ac:dyDescent="0.25">
      <c r="A444" s="14" t="s">
        <v>3706</v>
      </c>
      <c r="B444" s="330" t="s">
        <v>3846</v>
      </c>
      <c r="C444" s="330" t="s">
        <v>3846</v>
      </c>
      <c r="D444" s="331" t="s">
        <v>3828</v>
      </c>
      <c r="E444" s="333" t="s">
        <v>3363</v>
      </c>
      <c r="F444" s="333" t="s">
        <v>3810</v>
      </c>
      <c r="G444" s="337"/>
      <c r="H444" s="337" t="s">
        <v>3847</v>
      </c>
      <c r="I444" s="335">
        <v>495</v>
      </c>
      <c r="J444" s="77">
        <v>10</v>
      </c>
      <c r="K444" s="92"/>
    </row>
    <row r="445" spans="1:11" ht="13.2" x14ac:dyDescent="0.25">
      <c r="A445" s="14" t="s">
        <v>3706</v>
      </c>
      <c r="B445" s="330" t="s">
        <v>3846</v>
      </c>
      <c r="C445" s="449" t="s">
        <v>3848</v>
      </c>
      <c r="D445" s="331" t="s">
        <v>3849</v>
      </c>
      <c r="E445" s="333" t="s">
        <v>3363</v>
      </c>
      <c r="F445" s="333" t="s">
        <v>3813</v>
      </c>
      <c r="G445" s="337"/>
      <c r="H445" s="337" t="s">
        <v>3814</v>
      </c>
      <c r="I445" s="335">
        <v>559</v>
      </c>
      <c r="J445" s="77">
        <v>10</v>
      </c>
      <c r="K445" s="92"/>
    </row>
    <row r="446" spans="1:11" ht="31.2" x14ac:dyDescent="0.25">
      <c r="A446" s="14" t="s">
        <v>3706</v>
      </c>
      <c r="B446" s="330" t="s">
        <v>3846</v>
      </c>
      <c r="C446" s="330" t="s">
        <v>3846</v>
      </c>
      <c r="D446" s="331" t="s">
        <v>3828</v>
      </c>
      <c r="E446" s="333" t="s">
        <v>3363</v>
      </c>
      <c r="F446" s="450" t="s">
        <v>3850</v>
      </c>
      <c r="G446" s="337"/>
      <c r="H446" s="337" t="s">
        <v>3847</v>
      </c>
      <c r="I446" s="335">
        <v>628.17999999999995</v>
      </c>
      <c r="J446" s="77">
        <v>10</v>
      </c>
      <c r="K446" s="92"/>
    </row>
    <row r="447" spans="1:11" ht="13.2" x14ac:dyDescent="0.25">
      <c r="A447" s="14" t="s">
        <v>3706</v>
      </c>
      <c r="B447" s="330" t="s">
        <v>3846</v>
      </c>
      <c r="C447" s="337">
        <v>20250526</v>
      </c>
      <c r="D447" s="331" t="s">
        <v>3599</v>
      </c>
      <c r="E447" s="333" t="s">
        <v>3363</v>
      </c>
      <c r="F447" s="450" t="s">
        <v>3851</v>
      </c>
      <c r="G447" s="337">
        <v>31380123</v>
      </c>
      <c r="H447" s="337" t="s">
        <v>3149</v>
      </c>
      <c r="I447" s="335">
        <v>333.98</v>
      </c>
      <c r="J447" s="77">
        <v>10</v>
      </c>
      <c r="K447" s="92"/>
    </row>
    <row r="448" spans="1:11" ht="13.2" x14ac:dyDescent="0.25">
      <c r="A448" s="14" t="s">
        <v>3706</v>
      </c>
      <c r="B448" s="330" t="s">
        <v>3846</v>
      </c>
      <c r="C448" s="330" t="s">
        <v>3852</v>
      </c>
      <c r="D448" s="331" t="s">
        <v>3853</v>
      </c>
      <c r="E448" s="333" t="s">
        <v>3363</v>
      </c>
      <c r="F448" s="333" t="s">
        <v>3854</v>
      </c>
      <c r="G448" s="337"/>
      <c r="H448" s="337" t="s">
        <v>3248</v>
      </c>
      <c r="I448" s="335">
        <v>465</v>
      </c>
      <c r="J448" s="77">
        <v>10</v>
      </c>
      <c r="K448" s="92"/>
    </row>
    <row r="449" spans="1:11" ht="31.2" x14ac:dyDescent="0.25">
      <c r="A449" s="14" t="s">
        <v>3706</v>
      </c>
      <c r="B449" s="330" t="s">
        <v>3846</v>
      </c>
      <c r="C449" s="337" t="s">
        <v>3855</v>
      </c>
      <c r="D449" s="331" t="s">
        <v>3856</v>
      </c>
      <c r="E449" s="333" t="s">
        <v>3363</v>
      </c>
      <c r="F449" s="333" t="s">
        <v>3857</v>
      </c>
      <c r="G449" s="337"/>
      <c r="H449" s="333" t="s">
        <v>3858</v>
      </c>
      <c r="I449" s="335">
        <v>29.2</v>
      </c>
      <c r="J449" s="77">
        <v>10</v>
      </c>
      <c r="K449" s="92"/>
    </row>
    <row r="450" spans="1:11" ht="21" x14ac:dyDescent="0.25">
      <c r="A450" s="14" t="s">
        <v>3706</v>
      </c>
      <c r="B450" s="336"/>
      <c r="C450" s="337"/>
      <c r="D450" s="341"/>
      <c r="E450" s="338"/>
      <c r="F450" s="339" t="s">
        <v>3859</v>
      </c>
      <c r="G450" s="340"/>
      <c r="H450" s="337"/>
      <c r="I450" s="438"/>
      <c r="J450" s="77">
        <v>10</v>
      </c>
      <c r="K450" s="92"/>
    </row>
    <row r="451" spans="1:11" ht="13.2" x14ac:dyDescent="0.25">
      <c r="A451" s="14" t="s">
        <v>3706</v>
      </c>
      <c r="B451" s="330" t="s">
        <v>3860</v>
      </c>
      <c r="C451" s="330" t="s">
        <v>3860</v>
      </c>
      <c r="D451" s="331" t="s">
        <v>3861</v>
      </c>
      <c r="E451" s="333" t="s">
        <v>3862</v>
      </c>
      <c r="F451" s="333" t="s">
        <v>3238</v>
      </c>
      <c r="G451" s="337"/>
      <c r="H451" s="337" t="s">
        <v>3847</v>
      </c>
      <c r="I451" s="335">
        <v>248.5</v>
      </c>
      <c r="J451" s="77">
        <v>10</v>
      </c>
      <c r="K451" s="92"/>
    </row>
    <row r="452" spans="1:11" ht="13.2" x14ac:dyDescent="0.25">
      <c r="A452" s="14" t="s">
        <v>3706</v>
      </c>
      <c r="B452" s="330" t="s">
        <v>3860</v>
      </c>
      <c r="C452" s="451" t="s">
        <v>3863</v>
      </c>
      <c r="D452" s="331" t="s">
        <v>3585</v>
      </c>
      <c r="E452" s="333" t="s">
        <v>3862</v>
      </c>
      <c r="F452" s="333" t="s">
        <v>3864</v>
      </c>
      <c r="G452" s="337"/>
      <c r="H452" s="337" t="s">
        <v>3865</v>
      </c>
      <c r="I452" s="335">
        <v>16.18</v>
      </c>
      <c r="J452" s="77">
        <v>10</v>
      </c>
      <c r="K452" s="92"/>
    </row>
    <row r="453" spans="1:11" ht="13.2" x14ac:dyDescent="0.25">
      <c r="A453" s="14" t="s">
        <v>3706</v>
      </c>
      <c r="B453" s="330" t="s">
        <v>3860</v>
      </c>
      <c r="C453" s="451" t="s">
        <v>3866</v>
      </c>
      <c r="D453" s="331" t="s">
        <v>3867</v>
      </c>
      <c r="E453" s="333" t="s">
        <v>3862</v>
      </c>
      <c r="F453" s="333" t="s">
        <v>3868</v>
      </c>
      <c r="G453" s="337"/>
      <c r="H453" s="337" t="s">
        <v>3869</v>
      </c>
      <c r="I453" s="335">
        <v>858</v>
      </c>
      <c r="J453" s="77">
        <v>10</v>
      </c>
      <c r="K453" s="92"/>
    </row>
    <row r="454" spans="1:11" ht="21" x14ac:dyDescent="0.25">
      <c r="A454" s="14" t="s">
        <v>3706</v>
      </c>
      <c r="B454" s="330" t="s">
        <v>3860</v>
      </c>
      <c r="C454" s="451" t="s">
        <v>3870</v>
      </c>
      <c r="D454" s="331" t="s">
        <v>3867</v>
      </c>
      <c r="E454" s="333" t="s">
        <v>3862</v>
      </c>
      <c r="F454" s="333" t="s">
        <v>3871</v>
      </c>
      <c r="G454" s="337"/>
      <c r="H454" s="337" t="s">
        <v>3847</v>
      </c>
      <c r="I454" s="335">
        <v>151.27000000000001</v>
      </c>
      <c r="J454" s="77">
        <v>10</v>
      </c>
      <c r="K454" s="92"/>
    </row>
    <row r="455" spans="1:11" ht="21" x14ac:dyDescent="0.25">
      <c r="A455" s="14" t="s">
        <v>3706</v>
      </c>
      <c r="B455" s="452"/>
      <c r="C455" s="337"/>
      <c r="D455" s="341"/>
      <c r="E455" s="338"/>
      <c r="F455" s="339" t="s">
        <v>3872</v>
      </c>
      <c r="G455" s="340"/>
      <c r="H455" s="337"/>
      <c r="I455" s="438"/>
      <c r="J455" s="77">
        <v>10</v>
      </c>
      <c r="K455" s="92"/>
    </row>
    <row r="456" spans="1:11" ht="21" x14ac:dyDescent="0.25">
      <c r="A456" s="14" t="s">
        <v>3706</v>
      </c>
      <c r="B456" s="330" t="s">
        <v>3873</v>
      </c>
      <c r="C456" s="337">
        <v>22</v>
      </c>
      <c r="D456" s="331" t="s">
        <v>3197</v>
      </c>
      <c r="E456" s="333"/>
      <c r="F456" s="446" t="s">
        <v>3874</v>
      </c>
      <c r="G456" s="337" t="s">
        <v>3235</v>
      </c>
      <c r="H456" s="337" t="s">
        <v>3236</v>
      </c>
      <c r="I456" s="335">
        <v>3117.6</v>
      </c>
      <c r="J456" s="77">
        <v>10</v>
      </c>
      <c r="K456" s="92"/>
    </row>
    <row r="457" spans="1:11" ht="21" x14ac:dyDescent="0.25">
      <c r="A457" s="14" t="s">
        <v>3706</v>
      </c>
      <c r="B457" s="330" t="s">
        <v>3875</v>
      </c>
      <c r="C457" s="337">
        <v>6804232004</v>
      </c>
      <c r="D457" s="331" t="s">
        <v>3254</v>
      </c>
      <c r="E457" s="333"/>
      <c r="F457" s="333" t="s">
        <v>3876</v>
      </c>
      <c r="G457" s="444">
        <v>35703008</v>
      </c>
      <c r="H457" s="445" t="s">
        <v>3019</v>
      </c>
      <c r="I457" s="335">
        <v>25.2</v>
      </c>
      <c r="J457" s="77">
        <v>10</v>
      </c>
      <c r="K457" s="92"/>
    </row>
    <row r="458" spans="1:11" ht="21" x14ac:dyDescent="0.25">
      <c r="A458" s="14" t="s">
        <v>3706</v>
      </c>
      <c r="B458" s="330" t="s">
        <v>3877</v>
      </c>
      <c r="C458" s="337">
        <v>6804231881</v>
      </c>
      <c r="D458" s="331" t="s">
        <v>3254</v>
      </c>
      <c r="E458" s="332">
        <v>45839</v>
      </c>
      <c r="F458" s="333" t="s">
        <v>3878</v>
      </c>
      <c r="G458" s="444">
        <v>35703008</v>
      </c>
      <c r="H458" s="445" t="s">
        <v>3019</v>
      </c>
      <c r="I458" s="335">
        <v>9</v>
      </c>
      <c r="J458" s="77">
        <v>10</v>
      </c>
      <c r="K458" s="92"/>
    </row>
    <row r="459" spans="1:11" ht="21" x14ac:dyDescent="0.25">
      <c r="A459" s="14" t="s">
        <v>3706</v>
      </c>
      <c r="B459" s="330" t="s">
        <v>3879</v>
      </c>
      <c r="C459" s="337">
        <v>6804231899</v>
      </c>
      <c r="D459" s="331" t="s">
        <v>3254</v>
      </c>
      <c r="E459" s="332">
        <v>45839</v>
      </c>
      <c r="F459" s="333" t="s">
        <v>3880</v>
      </c>
      <c r="G459" s="444">
        <v>35703008</v>
      </c>
      <c r="H459" s="445" t="s">
        <v>3019</v>
      </c>
      <c r="I459" s="335">
        <v>50.4</v>
      </c>
      <c r="J459" s="77">
        <v>10</v>
      </c>
      <c r="K459" s="92"/>
    </row>
    <row r="460" spans="1:11" ht="21" x14ac:dyDescent="0.25">
      <c r="A460" s="14" t="s">
        <v>3706</v>
      </c>
      <c r="B460" s="330" t="s">
        <v>3881</v>
      </c>
      <c r="C460" s="337">
        <v>6804231865</v>
      </c>
      <c r="D460" s="331" t="s">
        <v>3254</v>
      </c>
      <c r="E460" s="333"/>
      <c r="F460" s="333" t="s">
        <v>3882</v>
      </c>
      <c r="G460" s="444">
        <v>35703008</v>
      </c>
      <c r="H460" s="445" t="s">
        <v>3019</v>
      </c>
      <c r="I460" s="335">
        <v>54</v>
      </c>
      <c r="J460" s="77">
        <v>10</v>
      </c>
      <c r="K460" s="92"/>
    </row>
    <row r="461" spans="1:11" ht="13.2" x14ac:dyDescent="0.25">
      <c r="A461" s="14" t="s">
        <v>3706</v>
      </c>
      <c r="B461" s="330" t="s">
        <v>3883</v>
      </c>
      <c r="C461" s="337" t="s">
        <v>3883</v>
      </c>
      <c r="D461" s="331">
        <v>45847</v>
      </c>
      <c r="E461" s="332">
        <v>45932</v>
      </c>
      <c r="F461" s="333" t="s">
        <v>3884</v>
      </c>
      <c r="G461" s="444"/>
      <c r="H461" s="445" t="s">
        <v>3738</v>
      </c>
      <c r="I461" s="335">
        <v>1698.75</v>
      </c>
      <c r="J461" s="77">
        <v>10</v>
      </c>
      <c r="K461" s="92"/>
    </row>
    <row r="462" spans="1:11" ht="13.2" x14ac:dyDescent="0.25">
      <c r="A462" s="14" t="s">
        <v>3706</v>
      </c>
      <c r="B462" s="330" t="s">
        <v>3883</v>
      </c>
      <c r="C462" s="337" t="s">
        <v>3885</v>
      </c>
      <c r="D462" s="331">
        <v>45848</v>
      </c>
      <c r="E462" s="332">
        <v>45932</v>
      </c>
      <c r="F462" s="333" t="s">
        <v>3886</v>
      </c>
      <c r="G462" s="444" t="s">
        <v>3887</v>
      </c>
      <c r="H462" s="445" t="s">
        <v>3888</v>
      </c>
      <c r="I462" s="335">
        <v>810</v>
      </c>
      <c r="J462" s="77">
        <v>10</v>
      </c>
      <c r="K462" s="92"/>
    </row>
    <row r="463" spans="1:11" ht="13.2" x14ac:dyDescent="0.25">
      <c r="A463" s="14" t="s">
        <v>3706</v>
      </c>
      <c r="B463" s="330" t="s">
        <v>3883</v>
      </c>
      <c r="C463" s="337" t="s">
        <v>3889</v>
      </c>
      <c r="D463" s="331">
        <v>45848</v>
      </c>
      <c r="E463" s="332">
        <v>45932</v>
      </c>
      <c r="F463" s="333" t="s">
        <v>3886</v>
      </c>
      <c r="G463" s="444" t="s">
        <v>3887</v>
      </c>
      <c r="H463" s="445" t="s">
        <v>3888</v>
      </c>
      <c r="I463" s="335">
        <v>810</v>
      </c>
      <c r="J463" s="77">
        <v>10</v>
      </c>
      <c r="K463" s="92"/>
    </row>
    <row r="464" spans="1:11" ht="31.2" x14ac:dyDescent="0.25">
      <c r="A464" s="14" t="s">
        <v>3706</v>
      </c>
      <c r="B464" s="330" t="s">
        <v>3883</v>
      </c>
      <c r="C464" s="337" t="s">
        <v>3890</v>
      </c>
      <c r="D464" s="331">
        <v>45845</v>
      </c>
      <c r="E464" s="332">
        <v>45932</v>
      </c>
      <c r="F464" s="333" t="s">
        <v>3891</v>
      </c>
      <c r="G464" s="444"/>
      <c r="H464" s="445" t="s">
        <v>3251</v>
      </c>
      <c r="I464" s="335">
        <v>3.5</v>
      </c>
      <c r="J464" s="77">
        <v>10</v>
      </c>
      <c r="K464" s="92"/>
    </row>
    <row r="465" spans="1:11" ht="31.2" x14ac:dyDescent="0.25">
      <c r="A465" s="14" t="s">
        <v>3706</v>
      </c>
      <c r="B465" s="330" t="s">
        <v>3883</v>
      </c>
      <c r="C465" s="337" t="s">
        <v>3892</v>
      </c>
      <c r="D465" s="331">
        <v>45845</v>
      </c>
      <c r="E465" s="332">
        <v>45932</v>
      </c>
      <c r="F465" s="333" t="s">
        <v>3891</v>
      </c>
      <c r="G465" s="444"/>
      <c r="H465" s="445" t="s">
        <v>3251</v>
      </c>
      <c r="I465" s="335">
        <v>3.5</v>
      </c>
      <c r="J465" s="77">
        <v>10</v>
      </c>
      <c r="K465" s="92"/>
    </row>
    <row r="466" spans="1:11" ht="21" x14ac:dyDescent="0.25">
      <c r="A466" s="14" t="s">
        <v>3706</v>
      </c>
      <c r="B466" s="330" t="s">
        <v>3883</v>
      </c>
      <c r="C466" s="337" t="s">
        <v>3893</v>
      </c>
      <c r="D466" s="331">
        <v>45842</v>
      </c>
      <c r="E466" s="332">
        <v>45932</v>
      </c>
      <c r="F466" s="333" t="s">
        <v>3894</v>
      </c>
      <c r="G466" s="444">
        <v>31322832</v>
      </c>
      <c r="H466" s="445" t="s">
        <v>3895</v>
      </c>
      <c r="I466" s="335">
        <v>31.1</v>
      </c>
      <c r="J466" s="77">
        <v>10</v>
      </c>
      <c r="K466" s="92"/>
    </row>
    <row r="467" spans="1:11" ht="31.2" x14ac:dyDescent="0.25">
      <c r="A467" s="14" t="s">
        <v>3706</v>
      </c>
      <c r="B467" s="330" t="s">
        <v>3883</v>
      </c>
      <c r="C467" s="337" t="s">
        <v>3896</v>
      </c>
      <c r="D467" s="331">
        <v>45850</v>
      </c>
      <c r="E467" s="332">
        <v>45932</v>
      </c>
      <c r="F467" s="333" t="s">
        <v>3897</v>
      </c>
      <c r="G467" s="444"/>
      <c r="H467" s="445" t="s">
        <v>3898</v>
      </c>
      <c r="I467" s="335">
        <v>35</v>
      </c>
      <c r="J467" s="77">
        <v>10</v>
      </c>
      <c r="K467" s="92"/>
    </row>
    <row r="468" spans="1:11" ht="31.2" x14ac:dyDescent="0.25">
      <c r="A468" s="14" t="s">
        <v>3706</v>
      </c>
      <c r="B468" s="330" t="s">
        <v>3883</v>
      </c>
      <c r="C468" s="337" t="s">
        <v>3899</v>
      </c>
      <c r="D468" s="331">
        <v>45851</v>
      </c>
      <c r="E468" s="332">
        <v>45932</v>
      </c>
      <c r="F468" s="333" t="s">
        <v>3897</v>
      </c>
      <c r="G468" s="444"/>
      <c r="H468" s="445" t="s">
        <v>3898</v>
      </c>
      <c r="I468" s="335">
        <v>20</v>
      </c>
      <c r="J468" s="77">
        <v>10</v>
      </c>
      <c r="K468" s="92"/>
    </row>
    <row r="469" spans="1:11" ht="31.2" x14ac:dyDescent="0.25">
      <c r="A469" s="14" t="s">
        <v>3706</v>
      </c>
      <c r="B469" s="330" t="s">
        <v>3883</v>
      </c>
      <c r="C469" s="337" t="s">
        <v>3900</v>
      </c>
      <c r="D469" s="331">
        <v>45852</v>
      </c>
      <c r="E469" s="332">
        <v>45932</v>
      </c>
      <c r="F469" s="333" t="s">
        <v>3897</v>
      </c>
      <c r="G469" s="444">
        <v>36521931</v>
      </c>
      <c r="H469" s="445" t="s">
        <v>3901</v>
      </c>
      <c r="I469" s="335">
        <v>109.5</v>
      </c>
      <c r="J469" s="77">
        <v>10</v>
      </c>
      <c r="K469" s="92"/>
    </row>
    <row r="470" spans="1:11" ht="13.2" x14ac:dyDescent="0.25">
      <c r="A470" s="14" t="s">
        <v>3706</v>
      </c>
      <c r="B470" s="330" t="s">
        <v>3883</v>
      </c>
      <c r="C470" s="337" t="s">
        <v>173</v>
      </c>
      <c r="D470" s="331">
        <v>45847</v>
      </c>
      <c r="E470" s="332">
        <v>45932</v>
      </c>
      <c r="F470" s="333" t="s">
        <v>3902</v>
      </c>
      <c r="G470" s="444" t="s">
        <v>3903</v>
      </c>
      <c r="H470" s="445" t="s">
        <v>3248</v>
      </c>
      <c r="I470" s="335">
        <v>139.5</v>
      </c>
      <c r="J470" s="77">
        <v>10</v>
      </c>
      <c r="K470" s="92"/>
    </row>
    <row r="471" spans="1:11" ht="31.2" x14ac:dyDescent="0.25">
      <c r="A471" s="14" t="s">
        <v>3706</v>
      </c>
      <c r="B471" s="330" t="s">
        <v>3883</v>
      </c>
      <c r="C471" s="337" t="s">
        <v>3904</v>
      </c>
      <c r="D471" s="331">
        <v>45846</v>
      </c>
      <c r="E471" s="332">
        <v>45932</v>
      </c>
      <c r="F471" s="333" t="s">
        <v>3905</v>
      </c>
      <c r="G471" s="444"/>
      <c r="H471" s="445" t="s">
        <v>3251</v>
      </c>
      <c r="I471" s="335">
        <v>29.9</v>
      </c>
      <c r="J471" s="77">
        <v>10</v>
      </c>
      <c r="K471" s="92"/>
    </row>
    <row r="472" spans="1:11" ht="31.2" x14ac:dyDescent="0.25">
      <c r="A472" s="14" t="s">
        <v>3706</v>
      </c>
      <c r="B472" s="330" t="s">
        <v>3883</v>
      </c>
      <c r="C472" s="337" t="s">
        <v>3906</v>
      </c>
      <c r="D472" s="331">
        <v>45850</v>
      </c>
      <c r="E472" s="332">
        <v>45932</v>
      </c>
      <c r="F472" s="333" t="s">
        <v>3905</v>
      </c>
      <c r="G472" s="444"/>
      <c r="H472" s="445" t="s">
        <v>3229</v>
      </c>
      <c r="I472" s="335">
        <v>30.6</v>
      </c>
      <c r="J472" s="77">
        <v>10</v>
      </c>
      <c r="K472" s="92"/>
    </row>
    <row r="473" spans="1:11" ht="31.2" x14ac:dyDescent="0.25">
      <c r="A473" s="14" t="s">
        <v>3706</v>
      </c>
      <c r="B473" s="330" t="s">
        <v>3883</v>
      </c>
      <c r="C473" s="337" t="s">
        <v>3907</v>
      </c>
      <c r="D473" s="331">
        <v>45850</v>
      </c>
      <c r="E473" s="332">
        <v>45932</v>
      </c>
      <c r="F473" s="333" t="s">
        <v>3908</v>
      </c>
      <c r="G473" s="444">
        <v>31322832</v>
      </c>
      <c r="H473" s="445" t="s">
        <v>3895</v>
      </c>
      <c r="I473" s="335">
        <v>94</v>
      </c>
      <c r="J473" s="77">
        <v>10</v>
      </c>
      <c r="K473" s="92"/>
    </row>
    <row r="474" spans="1:11" ht="31.2" x14ac:dyDescent="0.25">
      <c r="A474" s="14" t="s">
        <v>3706</v>
      </c>
      <c r="B474" s="330" t="s">
        <v>3883</v>
      </c>
      <c r="C474" s="337" t="s">
        <v>3909</v>
      </c>
      <c r="D474" s="331">
        <v>45850</v>
      </c>
      <c r="E474" s="332">
        <v>45932</v>
      </c>
      <c r="F474" s="333" t="s">
        <v>3908</v>
      </c>
      <c r="G474" s="444"/>
      <c r="H474" s="445" t="s">
        <v>3910</v>
      </c>
      <c r="I474" s="335">
        <v>128</v>
      </c>
      <c r="J474" s="77">
        <v>10</v>
      </c>
      <c r="K474" s="92"/>
    </row>
    <row r="475" spans="1:11" ht="31.2" x14ac:dyDescent="0.25">
      <c r="A475" s="14" t="s">
        <v>3706</v>
      </c>
      <c r="B475" s="330" t="s">
        <v>3883</v>
      </c>
      <c r="C475" s="337" t="s">
        <v>3911</v>
      </c>
      <c r="D475" s="331">
        <v>45846</v>
      </c>
      <c r="E475" s="332">
        <v>45932</v>
      </c>
      <c r="F475" s="333" t="s">
        <v>3908</v>
      </c>
      <c r="G475" s="444"/>
      <c r="H475" s="445" t="s">
        <v>3912</v>
      </c>
      <c r="I475" s="335">
        <v>109.44</v>
      </c>
      <c r="J475" s="77">
        <v>10</v>
      </c>
      <c r="K475" s="92"/>
    </row>
    <row r="476" spans="1:11" ht="31.2" x14ac:dyDescent="0.25">
      <c r="A476" s="14" t="s">
        <v>3706</v>
      </c>
      <c r="B476" s="330" t="s">
        <v>3883</v>
      </c>
      <c r="C476" s="337" t="s">
        <v>3913</v>
      </c>
      <c r="D476" s="331">
        <v>45847</v>
      </c>
      <c r="E476" s="332">
        <v>45932</v>
      </c>
      <c r="F476" s="333" t="s">
        <v>3914</v>
      </c>
      <c r="G476" s="444" t="s">
        <v>3915</v>
      </c>
      <c r="H476" s="445" t="s">
        <v>3916</v>
      </c>
      <c r="I476" s="335">
        <v>12.4</v>
      </c>
      <c r="J476" s="77">
        <v>10</v>
      </c>
      <c r="K476" s="92"/>
    </row>
    <row r="477" spans="1:11" ht="31.2" x14ac:dyDescent="0.25">
      <c r="A477" s="14" t="s">
        <v>3706</v>
      </c>
      <c r="B477" s="330" t="s">
        <v>3258</v>
      </c>
      <c r="C477" s="337" t="s">
        <v>3259</v>
      </c>
      <c r="D477" s="331" t="s">
        <v>3260</v>
      </c>
      <c r="E477" s="333"/>
      <c r="F477" s="333" t="s">
        <v>3917</v>
      </c>
      <c r="G477" s="337" t="s">
        <v>3262</v>
      </c>
      <c r="H477" s="333" t="s">
        <v>3263</v>
      </c>
      <c r="I477" s="335">
        <v>1370</v>
      </c>
      <c r="J477" s="77">
        <v>10</v>
      </c>
      <c r="K477" s="92"/>
    </row>
    <row r="478" spans="1:11" ht="31.2" x14ac:dyDescent="0.25">
      <c r="A478" s="14" t="s">
        <v>3706</v>
      </c>
      <c r="B478" s="336"/>
      <c r="C478" s="337"/>
      <c r="D478" s="341"/>
      <c r="E478" s="338"/>
      <c r="F478" s="339" t="s">
        <v>3918</v>
      </c>
      <c r="G478" s="340"/>
      <c r="H478" s="337"/>
      <c r="I478" s="438"/>
      <c r="J478" s="77">
        <v>10</v>
      </c>
      <c r="K478" s="92"/>
    </row>
    <row r="479" spans="1:11" ht="13.2" x14ac:dyDescent="0.25">
      <c r="A479" s="14" t="s">
        <v>3706</v>
      </c>
      <c r="B479" s="330" t="s">
        <v>3919</v>
      </c>
      <c r="C479" s="330" t="s">
        <v>3919</v>
      </c>
      <c r="D479" s="331" t="s">
        <v>3920</v>
      </c>
      <c r="E479" s="332">
        <v>45917</v>
      </c>
      <c r="F479" s="333" t="s">
        <v>3844</v>
      </c>
      <c r="G479" s="337"/>
      <c r="H479" s="337" t="s">
        <v>3921</v>
      </c>
      <c r="I479" s="335">
        <v>171.6</v>
      </c>
      <c r="J479" s="77">
        <v>10</v>
      </c>
      <c r="K479" s="92"/>
    </row>
    <row r="480" spans="1:11" ht="13.2" x14ac:dyDescent="0.25">
      <c r="A480" s="14" t="s">
        <v>3706</v>
      </c>
      <c r="B480" s="330" t="s">
        <v>3919</v>
      </c>
      <c r="C480" s="337" t="s">
        <v>3922</v>
      </c>
      <c r="D480" s="331" t="s">
        <v>3923</v>
      </c>
      <c r="E480" s="332">
        <v>45917</v>
      </c>
      <c r="F480" s="333" t="s">
        <v>3924</v>
      </c>
      <c r="G480" s="337"/>
      <c r="H480" s="337" t="s">
        <v>3925</v>
      </c>
      <c r="I480" s="335">
        <v>17.22</v>
      </c>
      <c r="J480" s="77">
        <v>10</v>
      </c>
      <c r="K480" s="92"/>
    </row>
    <row r="481" spans="1:11" ht="13.2" x14ac:dyDescent="0.25">
      <c r="A481" s="14" t="s">
        <v>3706</v>
      </c>
      <c r="B481" s="330" t="s">
        <v>3919</v>
      </c>
      <c r="C481" s="337" t="s">
        <v>3926</v>
      </c>
      <c r="D481" s="331" t="s">
        <v>3927</v>
      </c>
      <c r="E481" s="332">
        <v>45917</v>
      </c>
      <c r="F481" s="333" t="s">
        <v>3928</v>
      </c>
      <c r="G481" s="337"/>
      <c r="H481" s="337" t="s">
        <v>3929</v>
      </c>
      <c r="I481" s="335">
        <v>165.39</v>
      </c>
      <c r="J481" s="77">
        <v>10</v>
      </c>
      <c r="K481" s="92"/>
    </row>
    <row r="482" spans="1:11" ht="13.2" x14ac:dyDescent="0.25">
      <c r="A482" s="14" t="s">
        <v>3706</v>
      </c>
      <c r="B482" s="330" t="s">
        <v>3919</v>
      </c>
      <c r="C482" s="337">
        <v>10131206654</v>
      </c>
      <c r="D482" s="331" t="s">
        <v>3930</v>
      </c>
      <c r="E482" s="332">
        <v>45917</v>
      </c>
      <c r="F482" s="333" t="s">
        <v>3931</v>
      </c>
      <c r="G482" s="337" t="s">
        <v>3932</v>
      </c>
      <c r="H482" s="337" t="s">
        <v>3933</v>
      </c>
      <c r="I482" s="335">
        <v>556.03</v>
      </c>
      <c r="J482" s="77">
        <v>10</v>
      </c>
      <c r="K482" s="92"/>
    </row>
    <row r="483" spans="1:11" ht="21" x14ac:dyDescent="0.25">
      <c r="A483" s="14" t="s">
        <v>3706</v>
      </c>
      <c r="B483" s="330" t="s">
        <v>3919</v>
      </c>
      <c r="C483" s="330" t="s">
        <v>3919</v>
      </c>
      <c r="D483" s="331" t="s">
        <v>3934</v>
      </c>
      <c r="E483" s="332">
        <v>45917</v>
      </c>
      <c r="F483" s="333" t="s">
        <v>3935</v>
      </c>
      <c r="G483" s="337"/>
      <c r="H483" s="337" t="s">
        <v>3921</v>
      </c>
      <c r="I483" s="335">
        <v>252.38</v>
      </c>
      <c r="J483" s="77">
        <v>10</v>
      </c>
      <c r="K483" s="92"/>
    </row>
    <row r="484" spans="1:11" ht="31.2" x14ac:dyDescent="0.25">
      <c r="A484" s="14" t="s">
        <v>3706</v>
      </c>
      <c r="B484" s="336"/>
      <c r="C484" s="337"/>
      <c r="D484" s="341"/>
      <c r="E484" s="338"/>
      <c r="F484" s="339" t="s">
        <v>3936</v>
      </c>
      <c r="G484" s="340"/>
      <c r="H484" s="337"/>
      <c r="I484" s="438"/>
      <c r="J484" s="77">
        <v>10</v>
      </c>
      <c r="K484" s="92"/>
    </row>
    <row r="485" spans="1:11" ht="13.2" x14ac:dyDescent="0.25">
      <c r="A485" s="14" t="s">
        <v>3706</v>
      </c>
      <c r="B485" s="330" t="s">
        <v>3937</v>
      </c>
      <c r="C485" s="330" t="s">
        <v>3937</v>
      </c>
      <c r="D485" s="331">
        <v>45913</v>
      </c>
      <c r="E485" s="332">
        <v>45971</v>
      </c>
      <c r="F485" s="333" t="s">
        <v>3041</v>
      </c>
      <c r="G485" s="337"/>
      <c r="H485" s="337" t="s">
        <v>3938</v>
      </c>
      <c r="I485" s="335">
        <v>140.4</v>
      </c>
      <c r="J485" s="77">
        <v>10</v>
      </c>
      <c r="K485" s="92"/>
    </row>
    <row r="486" spans="1:11" ht="21" x14ac:dyDescent="0.25">
      <c r="A486" s="14" t="s">
        <v>3706</v>
      </c>
      <c r="B486" s="330" t="s">
        <v>3937</v>
      </c>
      <c r="C486" s="330" t="s">
        <v>3939</v>
      </c>
      <c r="D486" s="331">
        <v>45913</v>
      </c>
      <c r="E486" s="332">
        <v>45971</v>
      </c>
      <c r="F486" s="333" t="s">
        <v>3940</v>
      </c>
      <c r="G486" s="337" t="s">
        <v>3941</v>
      </c>
      <c r="H486" s="337" t="s">
        <v>3942</v>
      </c>
      <c r="I486" s="335">
        <v>28.23</v>
      </c>
      <c r="J486" s="77">
        <v>10</v>
      </c>
      <c r="K486" s="92"/>
    </row>
    <row r="487" spans="1:11" ht="13.2" x14ac:dyDescent="0.25">
      <c r="A487" s="14" t="s">
        <v>3706</v>
      </c>
      <c r="B487" s="330" t="s">
        <v>3937</v>
      </c>
      <c r="C487" s="330" t="s">
        <v>3943</v>
      </c>
      <c r="D487" s="331">
        <v>45915</v>
      </c>
      <c r="E487" s="332">
        <v>45971</v>
      </c>
      <c r="F487" s="333" t="s">
        <v>3944</v>
      </c>
      <c r="G487" s="337" t="s">
        <v>3932</v>
      </c>
      <c r="H487" s="337" t="s">
        <v>3933</v>
      </c>
      <c r="I487" s="335">
        <v>528.82000000000005</v>
      </c>
      <c r="J487" s="77">
        <v>10</v>
      </c>
      <c r="K487" s="92"/>
    </row>
    <row r="488" spans="1:11" ht="21" x14ac:dyDescent="0.25">
      <c r="A488" s="14" t="s">
        <v>3706</v>
      </c>
      <c r="B488" s="330" t="s">
        <v>3937</v>
      </c>
      <c r="C488" s="330" t="s">
        <v>3937</v>
      </c>
      <c r="D488" s="331">
        <v>45916</v>
      </c>
      <c r="E488" s="332">
        <v>45971</v>
      </c>
      <c r="F488" s="333" t="s">
        <v>3945</v>
      </c>
      <c r="G488" s="337"/>
      <c r="H488" s="337" t="s">
        <v>3938</v>
      </c>
      <c r="I488" s="335">
        <v>142.54</v>
      </c>
      <c r="J488" s="77">
        <v>10</v>
      </c>
      <c r="K488" s="92"/>
    </row>
    <row r="489" spans="1:11" ht="21" x14ac:dyDescent="0.25">
      <c r="A489" s="14" t="s">
        <v>3706</v>
      </c>
      <c r="B489" s="336"/>
      <c r="C489" s="337"/>
      <c r="D489" s="341"/>
      <c r="E489" s="338"/>
      <c r="F489" s="339" t="s">
        <v>3946</v>
      </c>
      <c r="G489" s="340"/>
      <c r="H489" s="337"/>
      <c r="I489" s="438"/>
      <c r="J489" s="77">
        <v>10</v>
      </c>
      <c r="K489" s="92"/>
    </row>
    <row r="490" spans="1:11" ht="21" x14ac:dyDescent="0.25">
      <c r="A490" s="14" t="s">
        <v>3706</v>
      </c>
      <c r="B490" s="330" t="s">
        <v>3947</v>
      </c>
      <c r="C490" s="330" t="s">
        <v>3948</v>
      </c>
      <c r="D490" s="331">
        <v>45919</v>
      </c>
      <c r="E490" s="332">
        <v>45947</v>
      </c>
      <c r="F490" s="333" t="s">
        <v>3949</v>
      </c>
      <c r="G490" s="337">
        <v>37827031</v>
      </c>
      <c r="H490" s="337" t="s">
        <v>3950</v>
      </c>
      <c r="I490" s="335">
        <v>300</v>
      </c>
      <c r="J490" s="77">
        <v>10</v>
      </c>
      <c r="K490" s="92"/>
    </row>
    <row r="491" spans="1:11" ht="13.2" x14ac:dyDescent="0.25">
      <c r="A491" s="14" t="s">
        <v>3706</v>
      </c>
      <c r="B491" s="330" t="s">
        <v>3947</v>
      </c>
      <c r="C491" s="330" t="s">
        <v>3951</v>
      </c>
      <c r="D491" s="331">
        <v>45920</v>
      </c>
      <c r="E491" s="332">
        <v>45947</v>
      </c>
      <c r="F491" s="333" t="s">
        <v>3952</v>
      </c>
      <c r="G491" s="337">
        <v>36780324</v>
      </c>
      <c r="H491" s="337" t="s">
        <v>3953</v>
      </c>
      <c r="I491" s="335">
        <v>525</v>
      </c>
      <c r="J491" s="77">
        <v>10</v>
      </c>
      <c r="K491" s="92"/>
    </row>
    <row r="492" spans="1:11" ht="13.2" x14ac:dyDescent="0.25">
      <c r="A492" s="14" t="s">
        <v>3706</v>
      </c>
      <c r="B492" s="330" t="s">
        <v>3947</v>
      </c>
      <c r="C492" s="330" t="s">
        <v>3947</v>
      </c>
      <c r="D492" s="331">
        <v>45919</v>
      </c>
      <c r="E492" s="332">
        <v>45947</v>
      </c>
      <c r="F492" s="333" t="s">
        <v>3954</v>
      </c>
      <c r="G492" s="337"/>
      <c r="H492" s="337" t="s">
        <v>3738</v>
      </c>
      <c r="I492" s="335">
        <v>184.07</v>
      </c>
      <c r="J492" s="77">
        <v>10</v>
      </c>
      <c r="K492" s="92"/>
    </row>
    <row r="493" spans="1:11" ht="21" x14ac:dyDescent="0.25">
      <c r="A493" s="14" t="s">
        <v>3706</v>
      </c>
      <c r="B493" s="330" t="s">
        <v>3947</v>
      </c>
      <c r="C493" s="330" t="s">
        <v>3947</v>
      </c>
      <c r="D493" s="331">
        <v>45926</v>
      </c>
      <c r="E493" s="332">
        <v>45947</v>
      </c>
      <c r="F493" s="333" t="s">
        <v>3955</v>
      </c>
      <c r="G493" s="337"/>
      <c r="H493" s="337" t="s">
        <v>3738</v>
      </c>
      <c r="I493" s="335">
        <v>153.16999999999999</v>
      </c>
      <c r="J493" s="77">
        <v>10</v>
      </c>
      <c r="K493" s="92"/>
    </row>
    <row r="494" spans="1:11" ht="21" x14ac:dyDescent="0.25">
      <c r="A494" s="14" t="s">
        <v>3706</v>
      </c>
      <c r="B494" s="330" t="s">
        <v>3947</v>
      </c>
      <c r="C494" s="330" t="s">
        <v>3947</v>
      </c>
      <c r="D494" s="331">
        <v>45926</v>
      </c>
      <c r="E494" s="332">
        <v>45947</v>
      </c>
      <c r="F494" s="333" t="s">
        <v>3956</v>
      </c>
      <c r="G494" s="337"/>
      <c r="H494" s="337" t="s">
        <v>3738</v>
      </c>
      <c r="I494" s="335">
        <v>112.59</v>
      </c>
      <c r="J494" s="77">
        <v>10</v>
      </c>
      <c r="K494" s="92"/>
    </row>
    <row r="495" spans="1:11" ht="21" x14ac:dyDescent="0.25">
      <c r="A495" s="14" t="s">
        <v>3706</v>
      </c>
      <c r="B495" s="330" t="s">
        <v>3947</v>
      </c>
      <c r="C495" s="330" t="s">
        <v>3947</v>
      </c>
      <c r="D495" s="331">
        <v>45926</v>
      </c>
      <c r="E495" s="332">
        <v>45947</v>
      </c>
      <c r="F495" s="333" t="s">
        <v>3957</v>
      </c>
      <c r="G495" s="337"/>
      <c r="H495" s="337" t="s">
        <v>3738</v>
      </c>
      <c r="I495" s="335">
        <v>102.72</v>
      </c>
      <c r="J495" s="77">
        <v>10</v>
      </c>
      <c r="K495" s="92"/>
    </row>
    <row r="496" spans="1:11" ht="21" x14ac:dyDescent="0.25">
      <c r="A496" s="14" t="s">
        <v>3706</v>
      </c>
      <c r="B496" s="330"/>
      <c r="C496" s="330"/>
      <c r="D496" s="341"/>
      <c r="E496" s="342"/>
      <c r="F496" s="339" t="s">
        <v>3958</v>
      </c>
      <c r="G496" s="340"/>
      <c r="H496" s="333"/>
      <c r="I496" s="343"/>
      <c r="J496" s="77">
        <v>10</v>
      </c>
      <c r="K496" s="92"/>
    </row>
    <row r="497" spans="1:11" ht="13.2" x14ac:dyDescent="0.25">
      <c r="A497" s="14" t="s">
        <v>3706</v>
      </c>
      <c r="B497" s="330" t="s">
        <v>3959</v>
      </c>
      <c r="C497" s="337" t="s">
        <v>3960</v>
      </c>
      <c r="D497" s="331">
        <v>45904</v>
      </c>
      <c r="E497" s="332">
        <v>45966</v>
      </c>
      <c r="F497" s="333" t="s">
        <v>3037</v>
      </c>
      <c r="G497" s="337">
        <v>27176657</v>
      </c>
      <c r="H497" s="337" t="s">
        <v>3961</v>
      </c>
      <c r="I497" s="335">
        <v>282.17</v>
      </c>
      <c r="J497" s="77">
        <v>10</v>
      </c>
      <c r="K497" s="92"/>
    </row>
    <row r="498" spans="1:11" ht="13.2" x14ac:dyDescent="0.25">
      <c r="A498" s="14" t="s">
        <v>3706</v>
      </c>
      <c r="B498" s="330" t="s">
        <v>3959</v>
      </c>
      <c r="C498" s="337" t="s">
        <v>3962</v>
      </c>
      <c r="D498" s="331">
        <v>45926</v>
      </c>
      <c r="E498" s="332">
        <v>45966</v>
      </c>
      <c r="F498" s="333" t="s">
        <v>3037</v>
      </c>
      <c r="G498" s="337">
        <v>25523236</v>
      </c>
      <c r="H498" s="337" t="s">
        <v>3837</v>
      </c>
      <c r="I498" s="335">
        <v>207.33</v>
      </c>
      <c r="J498" s="77">
        <v>10</v>
      </c>
      <c r="K498" s="92"/>
    </row>
    <row r="499" spans="1:11" ht="13.2" x14ac:dyDescent="0.25">
      <c r="A499" s="14" t="s">
        <v>3706</v>
      </c>
      <c r="B499" s="330" t="s">
        <v>3959</v>
      </c>
      <c r="C499" s="337" t="s">
        <v>3963</v>
      </c>
      <c r="D499" s="331">
        <v>45926</v>
      </c>
      <c r="E499" s="332">
        <v>45966</v>
      </c>
      <c r="F499" s="333" t="s">
        <v>3037</v>
      </c>
      <c r="G499" s="337">
        <v>25523236</v>
      </c>
      <c r="H499" s="337" t="s">
        <v>3837</v>
      </c>
      <c r="I499" s="335">
        <v>207.33</v>
      </c>
      <c r="J499" s="77">
        <v>10</v>
      </c>
      <c r="K499" s="92"/>
    </row>
    <row r="500" spans="1:11" ht="31.2" x14ac:dyDescent="0.25">
      <c r="A500" s="14" t="s">
        <v>3706</v>
      </c>
      <c r="B500" s="330" t="s">
        <v>3959</v>
      </c>
      <c r="C500" s="337" t="s">
        <v>3959</v>
      </c>
      <c r="D500" s="331">
        <v>45928</v>
      </c>
      <c r="E500" s="332">
        <v>45966</v>
      </c>
      <c r="F500" s="333" t="s">
        <v>3964</v>
      </c>
      <c r="G500" s="337"/>
      <c r="H500" s="337" t="s">
        <v>3738</v>
      </c>
      <c r="I500" s="335">
        <v>89.39</v>
      </c>
      <c r="J500" s="77">
        <v>10</v>
      </c>
      <c r="K500" s="92"/>
    </row>
    <row r="501" spans="1:11" ht="31.2" x14ac:dyDescent="0.25">
      <c r="A501" s="14" t="s">
        <v>3706</v>
      </c>
      <c r="B501" s="330" t="s">
        <v>3959</v>
      </c>
      <c r="C501" s="337" t="s">
        <v>3965</v>
      </c>
      <c r="D501" s="331">
        <v>45927</v>
      </c>
      <c r="E501" s="332">
        <v>45966</v>
      </c>
      <c r="F501" s="333" t="s">
        <v>3966</v>
      </c>
      <c r="G501" s="337">
        <v>70856508</v>
      </c>
      <c r="H501" s="337" t="s">
        <v>3279</v>
      </c>
      <c r="I501" s="335">
        <v>11.95</v>
      </c>
      <c r="J501" s="77">
        <v>10</v>
      </c>
      <c r="K501" s="92"/>
    </row>
    <row r="502" spans="1:11" ht="13.2" x14ac:dyDescent="0.25">
      <c r="A502" s="14" t="s">
        <v>3706</v>
      </c>
      <c r="B502" s="330" t="s">
        <v>3967</v>
      </c>
      <c r="C502" s="337" t="s">
        <v>3967</v>
      </c>
      <c r="D502" s="331">
        <v>45926</v>
      </c>
      <c r="E502" s="332">
        <v>45966</v>
      </c>
      <c r="F502" s="333" t="s">
        <v>3041</v>
      </c>
      <c r="G502" s="337"/>
      <c r="H502" s="337" t="s">
        <v>3738</v>
      </c>
      <c r="I502" s="335">
        <v>184.65</v>
      </c>
      <c r="J502" s="77">
        <v>10</v>
      </c>
      <c r="K502" s="92"/>
    </row>
    <row r="503" spans="1:11" ht="21" x14ac:dyDescent="0.25">
      <c r="A503" s="14" t="s">
        <v>3706</v>
      </c>
      <c r="B503" s="330" t="s">
        <v>3967</v>
      </c>
      <c r="C503" s="337" t="s">
        <v>3841</v>
      </c>
      <c r="D503" s="331">
        <v>45926</v>
      </c>
      <c r="E503" s="332">
        <v>45966</v>
      </c>
      <c r="F503" s="333" t="s">
        <v>3968</v>
      </c>
      <c r="G503" s="337" t="s">
        <v>3272</v>
      </c>
      <c r="H503" s="337" t="s">
        <v>3273</v>
      </c>
      <c r="I503" s="335">
        <v>280.05</v>
      </c>
      <c r="J503" s="77">
        <v>10</v>
      </c>
      <c r="K503" s="92"/>
    </row>
    <row r="504" spans="1:11" ht="13.2" x14ac:dyDescent="0.25">
      <c r="A504" s="14" t="s">
        <v>3706</v>
      </c>
      <c r="B504" s="330" t="s">
        <v>3969</v>
      </c>
      <c r="C504" s="337" t="s">
        <v>3970</v>
      </c>
      <c r="D504" s="331" t="s">
        <v>3971</v>
      </c>
      <c r="E504" s="332"/>
      <c r="F504" s="333" t="s">
        <v>3972</v>
      </c>
      <c r="G504" s="337" t="s">
        <v>3018</v>
      </c>
      <c r="H504" s="337" t="s">
        <v>3019</v>
      </c>
      <c r="I504" s="335">
        <v>31.44</v>
      </c>
      <c r="J504" s="77">
        <v>10</v>
      </c>
      <c r="K504" s="92"/>
    </row>
    <row r="505" spans="1:11" ht="21" x14ac:dyDescent="0.25">
      <c r="A505" s="14" t="s">
        <v>3706</v>
      </c>
      <c r="B505" s="330"/>
      <c r="C505" s="330"/>
      <c r="D505" s="341"/>
      <c r="E505" s="342"/>
      <c r="F505" s="339" t="s">
        <v>3973</v>
      </c>
      <c r="G505" s="340"/>
      <c r="H505" s="333"/>
      <c r="I505" s="343"/>
      <c r="J505" s="77">
        <v>10</v>
      </c>
      <c r="K505" s="92"/>
    </row>
    <row r="506" spans="1:11" ht="13.2" x14ac:dyDescent="0.25">
      <c r="A506" s="14" t="s">
        <v>3706</v>
      </c>
      <c r="B506" s="330" t="s">
        <v>3974</v>
      </c>
      <c r="C506" s="330" t="s">
        <v>3974</v>
      </c>
      <c r="D506" s="331">
        <v>45925</v>
      </c>
      <c r="E506" s="332">
        <v>45971</v>
      </c>
      <c r="F506" s="333" t="s">
        <v>3844</v>
      </c>
      <c r="G506" s="337"/>
      <c r="H506" s="337" t="s">
        <v>3938</v>
      </c>
      <c r="I506" s="335">
        <v>156</v>
      </c>
      <c r="J506" s="77">
        <v>10</v>
      </c>
      <c r="K506" s="92"/>
    </row>
    <row r="507" spans="1:11" ht="21" x14ac:dyDescent="0.25">
      <c r="A507" s="14" t="s">
        <v>3706</v>
      </c>
      <c r="B507" s="330" t="s">
        <v>3974</v>
      </c>
      <c r="C507" s="330" t="s">
        <v>3974</v>
      </c>
      <c r="D507" s="331">
        <v>45928</v>
      </c>
      <c r="E507" s="332">
        <v>45971</v>
      </c>
      <c r="F507" s="333" t="s">
        <v>3975</v>
      </c>
      <c r="G507" s="337"/>
      <c r="H507" s="337" t="s">
        <v>3938</v>
      </c>
      <c r="I507" s="335">
        <v>76.989999999999995</v>
      </c>
      <c r="J507" s="77">
        <v>10</v>
      </c>
      <c r="K507" s="92"/>
    </row>
    <row r="508" spans="1:11" ht="21" x14ac:dyDescent="0.25">
      <c r="A508" s="14" t="s">
        <v>3706</v>
      </c>
      <c r="B508" s="330" t="s">
        <v>3974</v>
      </c>
      <c r="C508" s="330" t="s">
        <v>3974</v>
      </c>
      <c r="D508" s="331">
        <v>45928</v>
      </c>
      <c r="E508" s="332">
        <v>45971</v>
      </c>
      <c r="F508" s="333" t="s">
        <v>3975</v>
      </c>
      <c r="G508" s="337"/>
      <c r="H508" s="337" t="s">
        <v>3938</v>
      </c>
      <c r="I508" s="335">
        <v>76.989999999999995</v>
      </c>
      <c r="J508" s="77">
        <v>10</v>
      </c>
      <c r="K508" s="92"/>
    </row>
    <row r="509" spans="1:11" ht="21" x14ac:dyDescent="0.25">
      <c r="A509" s="14" t="s">
        <v>3706</v>
      </c>
      <c r="B509" s="330" t="s">
        <v>3974</v>
      </c>
      <c r="C509" s="330" t="s">
        <v>3974</v>
      </c>
      <c r="D509" s="331">
        <v>45928</v>
      </c>
      <c r="E509" s="332">
        <v>45971</v>
      </c>
      <c r="F509" s="333" t="s">
        <v>3975</v>
      </c>
      <c r="G509" s="337"/>
      <c r="H509" s="337" t="s">
        <v>3938</v>
      </c>
      <c r="I509" s="335">
        <v>76.989999999999995</v>
      </c>
      <c r="J509" s="77">
        <v>10</v>
      </c>
      <c r="K509" s="92"/>
    </row>
    <row r="510" spans="1:11" ht="21" x14ac:dyDescent="0.25">
      <c r="A510" s="14" t="s">
        <v>3706</v>
      </c>
      <c r="B510" s="330" t="s">
        <v>3974</v>
      </c>
      <c r="C510" s="330" t="s">
        <v>3974</v>
      </c>
      <c r="D510" s="331">
        <v>45928</v>
      </c>
      <c r="E510" s="332">
        <v>45971</v>
      </c>
      <c r="F510" s="333" t="s">
        <v>3975</v>
      </c>
      <c r="G510" s="337"/>
      <c r="H510" s="337" t="s">
        <v>3938</v>
      </c>
      <c r="I510" s="335">
        <v>76.989999999999995</v>
      </c>
      <c r="J510" s="77">
        <v>10</v>
      </c>
      <c r="K510" s="92"/>
    </row>
    <row r="511" spans="1:11" ht="13.2" x14ac:dyDescent="0.25">
      <c r="A511" s="14" t="s">
        <v>3706</v>
      </c>
      <c r="B511" s="330" t="s">
        <v>3974</v>
      </c>
      <c r="C511" s="337" t="s">
        <v>3976</v>
      </c>
      <c r="D511" s="331">
        <v>45928</v>
      </c>
      <c r="E511" s="332">
        <v>45971</v>
      </c>
      <c r="F511" s="333" t="s">
        <v>3977</v>
      </c>
      <c r="G511" s="337" t="s">
        <v>3978</v>
      </c>
      <c r="H511" s="337" t="s">
        <v>3979</v>
      </c>
      <c r="I511" s="335">
        <v>210</v>
      </c>
      <c r="J511" s="77">
        <v>10</v>
      </c>
      <c r="K511" s="92"/>
    </row>
    <row r="512" spans="1:11" ht="21" x14ac:dyDescent="0.25">
      <c r="A512" s="14" t="s">
        <v>3706</v>
      </c>
      <c r="B512" s="330"/>
      <c r="C512" s="330"/>
      <c r="D512" s="341"/>
      <c r="E512" s="342"/>
      <c r="F512" s="339" t="s">
        <v>3980</v>
      </c>
      <c r="G512" s="340"/>
      <c r="H512" s="333"/>
      <c r="I512" s="343"/>
      <c r="J512" s="77">
        <v>10</v>
      </c>
      <c r="K512" s="92"/>
    </row>
    <row r="513" spans="1:11" ht="13.2" x14ac:dyDescent="0.25">
      <c r="A513" s="14" t="s">
        <v>3706</v>
      </c>
      <c r="B513" s="330" t="s">
        <v>3981</v>
      </c>
      <c r="C513" s="337" t="s">
        <v>3982</v>
      </c>
      <c r="D513" s="331">
        <v>45937</v>
      </c>
      <c r="E513" s="332">
        <v>45966</v>
      </c>
      <c r="F513" s="333" t="s">
        <v>3983</v>
      </c>
      <c r="G513" s="337" t="s">
        <v>3978</v>
      </c>
      <c r="H513" s="337" t="s">
        <v>3979</v>
      </c>
      <c r="I513" s="335">
        <v>980</v>
      </c>
      <c r="J513" s="77">
        <v>10</v>
      </c>
      <c r="K513" s="92"/>
    </row>
    <row r="514" spans="1:11" ht="13.2" x14ac:dyDescent="0.25">
      <c r="A514" s="14" t="s">
        <v>3706</v>
      </c>
      <c r="B514" s="330" t="s">
        <v>3981</v>
      </c>
      <c r="C514" s="330" t="s">
        <v>3981</v>
      </c>
      <c r="D514" s="331">
        <v>45935</v>
      </c>
      <c r="E514" s="332">
        <v>45966</v>
      </c>
      <c r="F514" s="333" t="s">
        <v>3984</v>
      </c>
      <c r="G514" s="337"/>
      <c r="H514" s="337" t="s">
        <v>3738</v>
      </c>
      <c r="I514" s="335">
        <v>97.5</v>
      </c>
      <c r="J514" s="77">
        <v>10</v>
      </c>
      <c r="K514" s="92"/>
    </row>
    <row r="515" spans="1:11" ht="13.2" x14ac:dyDescent="0.25">
      <c r="A515" s="14" t="s">
        <v>3706</v>
      </c>
      <c r="B515" s="330" t="s">
        <v>3981</v>
      </c>
      <c r="C515" s="330" t="s">
        <v>3981</v>
      </c>
      <c r="D515" s="331">
        <v>45936</v>
      </c>
      <c r="E515" s="332">
        <v>45966</v>
      </c>
      <c r="F515" s="333" t="s">
        <v>3985</v>
      </c>
      <c r="G515" s="337"/>
      <c r="H515" s="337" t="s">
        <v>3738</v>
      </c>
      <c r="I515" s="335">
        <v>117</v>
      </c>
      <c r="J515" s="77">
        <v>10</v>
      </c>
      <c r="K515" s="92"/>
    </row>
    <row r="516" spans="1:11" ht="13.2" x14ac:dyDescent="0.25">
      <c r="A516" s="14" t="s">
        <v>3706</v>
      </c>
      <c r="B516" s="330" t="s">
        <v>3981</v>
      </c>
      <c r="C516" s="330" t="s">
        <v>3981</v>
      </c>
      <c r="D516" s="331">
        <v>45937</v>
      </c>
      <c r="E516" s="332">
        <v>45966</v>
      </c>
      <c r="F516" s="333" t="s">
        <v>3985</v>
      </c>
      <c r="G516" s="337"/>
      <c r="H516" s="337" t="s">
        <v>3738</v>
      </c>
      <c r="I516" s="335">
        <v>117</v>
      </c>
      <c r="J516" s="77">
        <v>10</v>
      </c>
      <c r="K516" s="92"/>
    </row>
    <row r="517" spans="1:11" ht="21" x14ac:dyDescent="0.25">
      <c r="A517" s="14" t="s">
        <v>3706</v>
      </c>
      <c r="B517" s="330" t="s">
        <v>3981</v>
      </c>
      <c r="C517" s="330" t="s">
        <v>3981</v>
      </c>
      <c r="D517" s="331">
        <v>45947</v>
      </c>
      <c r="E517" s="332">
        <v>45966</v>
      </c>
      <c r="F517" s="333" t="s">
        <v>3986</v>
      </c>
      <c r="G517" s="337"/>
      <c r="H517" s="337" t="s">
        <v>3738</v>
      </c>
      <c r="I517" s="335">
        <v>59.96</v>
      </c>
      <c r="J517" s="77">
        <v>10</v>
      </c>
      <c r="K517" s="92"/>
    </row>
    <row r="518" spans="1:11" ht="21" x14ac:dyDescent="0.25">
      <c r="A518" s="14" t="s">
        <v>3706</v>
      </c>
      <c r="B518" s="330" t="s">
        <v>3981</v>
      </c>
      <c r="C518" s="330" t="s">
        <v>3981</v>
      </c>
      <c r="D518" s="331">
        <v>45947</v>
      </c>
      <c r="E518" s="332">
        <v>45966</v>
      </c>
      <c r="F518" s="333" t="s">
        <v>3986</v>
      </c>
      <c r="G518" s="337"/>
      <c r="H518" s="337" t="s">
        <v>3738</v>
      </c>
      <c r="I518" s="335">
        <v>59.96</v>
      </c>
      <c r="J518" s="77">
        <v>10</v>
      </c>
      <c r="K518" s="92"/>
    </row>
    <row r="519" spans="1:11" ht="21" x14ac:dyDescent="0.25">
      <c r="A519" s="14" t="s">
        <v>3706</v>
      </c>
      <c r="B519" s="330" t="s">
        <v>3981</v>
      </c>
      <c r="C519" s="330" t="s">
        <v>3981</v>
      </c>
      <c r="D519" s="331">
        <v>45947</v>
      </c>
      <c r="E519" s="332">
        <v>45966</v>
      </c>
      <c r="F519" s="333" t="s">
        <v>3987</v>
      </c>
      <c r="G519" s="337"/>
      <c r="H519" s="337" t="s">
        <v>3738</v>
      </c>
      <c r="I519" s="335">
        <v>79.45</v>
      </c>
      <c r="J519" s="77">
        <v>10</v>
      </c>
      <c r="K519" s="92"/>
    </row>
    <row r="520" spans="1:11" ht="21" x14ac:dyDescent="0.25">
      <c r="A520" s="14" t="s">
        <v>3706</v>
      </c>
      <c r="B520" s="330" t="s">
        <v>3981</v>
      </c>
      <c r="C520" s="330" t="s">
        <v>3981</v>
      </c>
      <c r="D520" s="331">
        <v>45947</v>
      </c>
      <c r="E520" s="332">
        <v>45966</v>
      </c>
      <c r="F520" s="333" t="s">
        <v>3987</v>
      </c>
      <c r="G520" s="337"/>
      <c r="H520" s="337" t="s">
        <v>3738</v>
      </c>
      <c r="I520" s="335">
        <v>79.25</v>
      </c>
      <c r="J520" s="77">
        <v>10</v>
      </c>
      <c r="K520" s="92"/>
    </row>
    <row r="521" spans="1:11" ht="21" x14ac:dyDescent="0.25">
      <c r="A521" s="14" t="s">
        <v>3706</v>
      </c>
      <c r="B521" s="330" t="s">
        <v>3981</v>
      </c>
      <c r="C521" s="330" t="s">
        <v>3981</v>
      </c>
      <c r="D521" s="331">
        <v>45947</v>
      </c>
      <c r="E521" s="332">
        <v>45966</v>
      </c>
      <c r="F521" s="333" t="s">
        <v>3987</v>
      </c>
      <c r="G521" s="337"/>
      <c r="H521" s="337" t="s">
        <v>3738</v>
      </c>
      <c r="I521" s="335">
        <v>79.25</v>
      </c>
      <c r="J521" s="77">
        <v>10</v>
      </c>
      <c r="K521" s="92"/>
    </row>
    <row r="522" spans="1:11" ht="21" x14ac:dyDescent="0.25">
      <c r="A522" s="14" t="s">
        <v>3706</v>
      </c>
      <c r="B522" s="330" t="s">
        <v>3981</v>
      </c>
      <c r="C522" s="330" t="s">
        <v>3981</v>
      </c>
      <c r="D522" s="331">
        <v>45947</v>
      </c>
      <c r="E522" s="332">
        <v>45966</v>
      </c>
      <c r="F522" s="333" t="s">
        <v>3988</v>
      </c>
      <c r="G522" s="337"/>
      <c r="H522" s="337" t="s">
        <v>3738</v>
      </c>
      <c r="I522" s="335">
        <v>42.6</v>
      </c>
      <c r="J522" s="77">
        <v>10</v>
      </c>
      <c r="K522" s="92"/>
    </row>
    <row r="523" spans="1:11" ht="21" x14ac:dyDescent="0.25">
      <c r="A523" s="14" t="s">
        <v>3706</v>
      </c>
      <c r="B523" s="330" t="s">
        <v>3981</v>
      </c>
      <c r="C523" s="330" t="s">
        <v>3981</v>
      </c>
      <c r="D523" s="331">
        <v>45947</v>
      </c>
      <c r="E523" s="332">
        <v>45966</v>
      </c>
      <c r="F523" s="333" t="s">
        <v>3988</v>
      </c>
      <c r="G523" s="337"/>
      <c r="H523" s="337" t="s">
        <v>3738</v>
      </c>
      <c r="I523" s="335">
        <v>42.47</v>
      </c>
      <c r="J523" s="77">
        <v>10</v>
      </c>
      <c r="K523" s="92"/>
    </row>
    <row r="524" spans="1:11" ht="21" x14ac:dyDescent="0.25">
      <c r="A524" s="14" t="s">
        <v>3706</v>
      </c>
      <c r="B524" s="330" t="s">
        <v>3981</v>
      </c>
      <c r="C524" s="330" t="s">
        <v>3981</v>
      </c>
      <c r="D524" s="331">
        <v>45947</v>
      </c>
      <c r="E524" s="332">
        <v>45966</v>
      </c>
      <c r="F524" s="333" t="s">
        <v>3988</v>
      </c>
      <c r="G524" s="337"/>
      <c r="H524" s="337" t="s">
        <v>3738</v>
      </c>
      <c r="I524" s="335">
        <v>42.47</v>
      </c>
      <c r="J524" s="77">
        <v>10</v>
      </c>
      <c r="K524" s="92"/>
    </row>
    <row r="525" spans="1:11" ht="21" x14ac:dyDescent="0.25">
      <c r="A525" s="14" t="s">
        <v>3706</v>
      </c>
      <c r="B525" s="330" t="s">
        <v>3981</v>
      </c>
      <c r="C525" s="330" t="s">
        <v>3981</v>
      </c>
      <c r="D525" s="331">
        <v>45937</v>
      </c>
      <c r="E525" s="332">
        <v>45966</v>
      </c>
      <c r="F525" s="333" t="s">
        <v>3989</v>
      </c>
      <c r="G525" s="337"/>
      <c r="H525" s="337" t="s">
        <v>3738</v>
      </c>
      <c r="I525" s="335">
        <v>47.95</v>
      </c>
      <c r="J525" s="77">
        <v>10</v>
      </c>
      <c r="K525" s="92"/>
    </row>
    <row r="526" spans="1:11" ht="21" x14ac:dyDescent="0.25">
      <c r="A526" s="14" t="s">
        <v>3706</v>
      </c>
      <c r="B526" s="330" t="s">
        <v>3981</v>
      </c>
      <c r="C526" s="330" t="s">
        <v>3981</v>
      </c>
      <c r="D526" s="331">
        <v>45937</v>
      </c>
      <c r="E526" s="332">
        <v>45966</v>
      </c>
      <c r="F526" s="333" t="s">
        <v>3989</v>
      </c>
      <c r="G526" s="337"/>
      <c r="H526" s="337" t="s">
        <v>3738</v>
      </c>
      <c r="I526" s="335">
        <v>47.95</v>
      </c>
      <c r="J526" s="77">
        <v>10</v>
      </c>
      <c r="K526" s="92"/>
    </row>
    <row r="527" spans="1:11" ht="21" x14ac:dyDescent="0.25">
      <c r="A527" s="14" t="s">
        <v>3706</v>
      </c>
      <c r="B527" s="330" t="s">
        <v>3981</v>
      </c>
      <c r="C527" s="330" t="s">
        <v>3981</v>
      </c>
      <c r="D527" s="331">
        <v>45937</v>
      </c>
      <c r="E527" s="332">
        <v>45966</v>
      </c>
      <c r="F527" s="333" t="s">
        <v>3989</v>
      </c>
      <c r="G527" s="337"/>
      <c r="H527" s="337" t="s">
        <v>3738</v>
      </c>
      <c r="I527" s="335">
        <v>47.95</v>
      </c>
      <c r="J527" s="77">
        <v>10</v>
      </c>
      <c r="K527" s="92"/>
    </row>
    <row r="528" spans="1:11" ht="21" x14ac:dyDescent="0.25">
      <c r="A528" s="14" t="s">
        <v>3706</v>
      </c>
      <c r="B528" s="330" t="s">
        <v>3981</v>
      </c>
      <c r="C528" s="330" t="s">
        <v>3981</v>
      </c>
      <c r="D528" s="331">
        <v>45937</v>
      </c>
      <c r="E528" s="332">
        <v>45966</v>
      </c>
      <c r="F528" s="333" t="s">
        <v>3990</v>
      </c>
      <c r="G528" s="337"/>
      <c r="H528" s="337" t="s">
        <v>3738</v>
      </c>
      <c r="I528" s="335">
        <v>33.74</v>
      </c>
      <c r="J528" s="77">
        <v>10</v>
      </c>
      <c r="K528" s="92"/>
    </row>
    <row r="529" spans="1:11" ht="21" x14ac:dyDescent="0.25">
      <c r="A529" s="14" t="s">
        <v>3706</v>
      </c>
      <c r="B529" s="330" t="s">
        <v>3981</v>
      </c>
      <c r="C529" s="330" t="s">
        <v>3981</v>
      </c>
      <c r="D529" s="331">
        <v>45937</v>
      </c>
      <c r="E529" s="332">
        <v>45966</v>
      </c>
      <c r="F529" s="333" t="s">
        <v>3990</v>
      </c>
      <c r="G529" s="337"/>
      <c r="H529" s="337" t="s">
        <v>3738</v>
      </c>
      <c r="I529" s="335">
        <v>33.74</v>
      </c>
      <c r="J529" s="77">
        <v>10</v>
      </c>
      <c r="K529" s="92"/>
    </row>
    <row r="530" spans="1:11" ht="21" x14ac:dyDescent="0.25">
      <c r="A530" s="14" t="s">
        <v>3706</v>
      </c>
      <c r="B530" s="330" t="s">
        <v>3981</v>
      </c>
      <c r="C530" s="330" t="s">
        <v>3981</v>
      </c>
      <c r="D530" s="331">
        <v>45937</v>
      </c>
      <c r="E530" s="332">
        <v>45966</v>
      </c>
      <c r="F530" s="333" t="s">
        <v>3990</v>
      </c>
      <c r="G530" s="337"/>
      <c r="H530" s="337" t="s">
        <v>3738</v>
      </c>
      <c r="I530" s="335">
        <v>33.74</v>
      </c>
      <c r="J530" s="77">
        <v>10</v>
      </c>
      <c r="K530" s="92"/>
    </row>
    <row r="531" spans="1:11" ht="13.2" x14ac:dyDescent="0.25">
      <c r="A531" s="14" t="s">
        <v>3706</v>
      </c>
      <c r="B531" s="330" t="s">
        <v>3991</v>
      </c>
      <c r="C531" s="337">
        <v>6804649728</v>
      </c>
      <c r="D531" s="331" t="s">
        <v>3358</v>
      </c>
      <c r="E531" s="332"/>
      <c r="F531" s="333" t="s">
        <v>3992</v>
      </c>
      <c r="G531" s="337" t="s">
        <v>3018</v>
      </c>
      <c r="H531" s="337" t="s">
        <v>3019</v>
      </c>
      <c r="I531" s="335">
        <v>5.4</v>
      </c>
      <c r="J531" s="77">
        <v>10</v>
      </c>
      <c r="K531" s="92"/>
    </row>
    <row r="532" spans="1:11" ht="13.2" x14ac:dyDescent="0.25">
      <c r="A532" s="14" t="s">
        <v>3706</v>
      </c>
      <c r="B532" s="330" t="s">
        <v>3993</v>
      </c>
      <c r="C532" s="337">
        <v>6804649611</v>
      </c>
      <c r="D532" s="331" t="s">
        <v>3358</v>
      </c>
      <c r="E532" s="332"/>
      <c r="F532" s="333" t="s">
        <v>3994</v>
      </c>
      <c r="G532" s="337" t="s">
        <v>3018</v>
      </c>
      <c r="H532" s="337" t="s">
        <v>3019</v>
      </c>
      <c r="I532" s="335">
        <v>54</v>
      </c>
      <c r="J532" s="77">
        <v>10</v>
      </c>
      <c r="K532" s="92"/>
    </row>
    <row r="533" spans="1:11" ht="21" x14ac:dyDescent="0.25">
      <c r="A533" s="14" t="s">
        <v>3706</v>
      </c>
      <c r="B533" s="330" t="s">
        <v>3995</v>
      </c>
      <c r="C533" s="337">
        <v>20250158</v>
      </c>
      <c r="D533" s="331">
        <v>46003</v>
      </c>
      <c r="E533" s="332"/>
      <c r="F533" s="333" t="s">
        <v>3996</v>
      </c>
      <c r="G533" s="337">
        <v>34550151</v>
      </c>
      <c r="H533" s="337" t="s">
        <v>3997</v>
      </c>
      <c r="I533" s="335">
        <v>2330.3000000000002</v>
      </c>
      <c r="J533" s="77">
        <v>10</v>
      </c>
      <c r="K533" s="92"/>
    </row>
    <row r="534" spans="1:11" ht="21" x14ac:dyDescent="0.25">
      <c r="A534" s="14" t="s">
        <v>3706</v>
      </c>
      <c r="B534" s="330"/>
      <c r="C534" s="330"/>
      <c r="D534" s="341"/>
      <c r="E534" s="342"/>
      <c r="F534" s="339" t="s">
        <v>3998</v>
      </c>
      <c r="G534" s="340"/>
      <c r="H534" s="333"/>
      <c r="I534" s="343"/>
      <c r="J534" s="77">
        <v>10</v>
      </c>
      <c r="K534" s="92"/>
    </row>
    <row r="535" spans="1:11" ht="13.2" x14ac:dyDescent="0.25">
      <c r="A535" s="14" t="s">
        <v>3706</v>
      </c>
      <c r="B535" s="330" t="s">
        <v>3999</v>
      </c>
      <c r="C535" s="330" t="s">
        <v>3999</v>
      </c>
      <c r="D535" s="331">
        <v>45982</v>
      </c>
      <c r="E535" s="332">
        <v>46021</v>
      </c>
      <c r="F535" s="333" t="s">
        <v>4000</v>
      </c>
      <c r="G535" s="337"/>
      <c r="H535" s="337" t="s">
        <v>4001</v>
      </c>
      <c r="I535" s="335">
        <v>156.30000000000001</v>
      </c>
      <c r="J535" s="77">
        <v>10</v>
      </c>
      <c r="K535" s="92"/>
    </row>
    <row r="536" spans="1:11" ht="21" x14ac:dyDescent="0.25">
      <c r="A536" s="14" t="s">
        <v>3706</v>
      </c>
      <c r="B536" s="330" t="s">
        <v>3999</v>
      </c>
      <c r="C536" s="330" t="s">
        <v>3999</v>
      </c>
      <c r="D536" s="331">
        <v>45989</v>
      </c>
      <c r="E536" s="332">
        <v>46021</v>
      </c>
      <c r="F536" s="333" t="s">
        <v>4002</v>
      </c>
      <c r="G536" s="337"/>
      <c r="H536" s="337" t="s">
        <v>4001</v>
      </c>
      <c r="I536" s="335">
        <v>181.52</v>
      </c>
      <c r="J536" s="77">
        <v>10</v>
      </c>
      <c r="K536" s="92"/>
    </row>
    <row r="537" spans="1:11" ht="21" x14ac:dyDescent="0.25">
      <c r="A537" s="14" t="s">
        <v>3706</v>
      </c>
      <c r="B537" s="330" t="s">
        <v>3999</v>
      </c>
      <c r="C537" s="330" t="s">
        <v>3999</v>
      </c>
      <c r="D537" s="331">
        <v>45989</v>
      </c>
      <c r="E537" s="332">
        <v>46021</v>
      </c>
      <c r="F537" s="333" t="s">
        <v>4003</v>
      </c>
      <c r="G537" s="337"/>
      <c r="H537" s="337" t="s">
        <v>4001</v>
      </c>
      <c r="I537" s="335">
        <v>140.72999999999999</v>
      </c>
      <c r="J537" s="77">
        <v>10</v>
      </c>
      <c r="K537" s="92"/>
    </row>
    <row r="538" spans="1:11" ht="21" x14ac:dyDescent="0.25">
      <c r="A538" s="14" t="s">
        <v>3706</v>
      </c>
      <c r="B538" s="330" t="s">
        <v>3999</v>
      </c>
      <c r="C538" s="330" t="s">
        <v>3999</v>
      </c>
      <c r="D538" s="331">
        <v>45989</v>
      </c>
      <c r="E538" s="332">
        <v>46021</v>
      </c>
      <c r="F538" s="333" t="s">
        <v>4004</v>
      </c>
      <c r="G538" s="337"/>
      <c r="H538" s="337" t="s">
        <v>4001</v>
      </c>
      <c r="I538" s="335">
        <v>116.57</v>
      </c>
      <c r="J538" s="77">
        <v>10</v>
      </c>
      <c r="K538" s="92"/>
    </row>
    <row r="539" spans="1:11" ht="21" x14ac:dyDescent="0.25">
      <c r="A539" s="14" t="s">
        <v>3706</v>
      </c>
      <c r="B539" s="330" t="s">
        <v>3999</v>
      </c>
      <c r="C539" s="337">
        <v>13157</v>
      </c>
      <c r="D539" s="331">
        <v>45995</v>
      </c>
      <c r="E539" s="332">
        <v>46021</v>
      </c>
      <c r="F539" s="333" t="s">
        <v>4005</v>
      </c>
      <c r="G539" s="337">
        <v>36272485</v>
      </c>
      <c r="H539" s="337" t="s">
        <v>4006</v>
      </c>
      <c r="I539" s="335">
        <v>1217.25</v>
      </c>
      <c r="J539" s="77">
        <v>10</v>
      </c>
      <c r="K539" s="92"/>
    </row>
    <row r="540" spans="1:11" ht="21" x14ac:dyDescent="0.25">
      <c r="A540" s="14" t="s">
        <v>3706</v>
      </c>
      <c r="B540" s="330"/>
      <c r="C540" s="330"/>
      <c r="D540" s="341"/>
      <c r="E540" s="342"/>
      <c r="F540" s="339" t="s">
        <v>4007</v>
      </c>
      <c r="G540" s="340"/>
      <c r="H540" s="333"/>
      <c r="I540" s="343"/>
      <c r="J540" s="77">
        <v>10</v>
      </c>
      <c r="K540" s="92"/>
    </row>
    <row r="541" spans="1:11" ht="13.2" x14ac:dyDescent="0.25">
      <c r="A541" s="14" t="s">
        <v>3706</v>
      </c>
      <c r="B541" s="330" t="s">
        <v>4008</v>
      </c>
      <c r="C541" s="330" t="s">
        <v>4008</v>
      </c>
      <c r="D541" s="331">
        <v>45996</v>
      </c>
      <c r="E541" s="332">
        <v>46013</v>
      </c>
      <c r="F541" s="333" t="s">
        <v>4009</v>
      </c>
      <c r="G541" s="337"/>
      <c r="H541" s="337" t="s">
        <v>4001</v>
      </c>
      <c r="I541" s="335">
        <v>220</v>
      </c>
      <c r="J541" s="77">
        <v>10</v>
      </c>
      <c r="K541" s="92"/>
    </row>
    <row r="542" spans="1:11" ht="21" x14ac:dyDescent="0.25">
      <c r="A542" s="14" t="s">
        <v>3706</v>
      </c>
      <c r="B542" s="330" t="s">
        <v>4008</v>
      </c>
      <c r="C542" s="330" t="s">
        <v>4008</v>
      </c>
      <c r="D542" s="331">
        <v>46003</v>
      </c>
      <c r="E542" s="332">
        <v>46013</v>
      </c>
      <c r="F542" s="333" t="s">
        <v>4002</v>
      </c>
      <c r="G542" s="337"/>
      <c r="H542" s="337" t="s">
        <v>4001</v>
      </c>
      <c r="I542" s="335">
        <v>179.32</v>
      </c>
      <c r="J542" s="77">
        <v>10</v>
      </c>
      <c r="K542" s="92"/>
    </row>
    <row r="543" spans="1:11" ht="21" x14ac:dyDescent="0.25">
      <c r="A543" s="14" t="s">
        <v>3706</v>
      </c>
      <c r="B543" s="330" t="s">
        <v>4008</v>
      </c>
      <c r="C543" s="330" t="s">
        <v>4008</v>
      </c>
      <c r="D543" s="331">
        <v>46003</v>
      </c>
      <c r="E543" s="332">
        <v>46013</v>
      </c>
      <c r="F543" s="333" t="s">
        <v>4003</v>
      </c>
      <c r="G543" s="337"/>
      <c r="H543" s="337" t="s">
        <v>4001</v>
      </c>
      <c r="I543" s="335">
        <v>139.55000000000001</v>
      </c>
      <c r="J543" s="77">
        <v>10</v>
      </c>
      <c r="K543" s="92"/>
    </row>
    <row r="544" spans="1:11" ht="21" x14ac:dyDescent="0.25">
      <c r="A544" s="14" t="s">
        <v>3706</v>
      </c>
      <c r="B544" s="330" t="s">
        <v>4008</v>
      </c>
      <c r="C544" s="337">
        <v>13291</v>
      </c>
      <c r="D544" s="331">
        <v>45995</v>
      </c>
      <c r="E544" s="332">
        <v>46013</v>
      </c>
      <c r="F544" s="333" t="s">
        <v>4005</v>
      </c>
      <c r="G544" s="337">
        <v>36272485</v>
      </c>
      <c r="H544" s="337" t="s">
        <v>4006</v>
      </c>
      <c r="I544" s="335">
        <v>1175.25</v>
      </c>
      <c r="J544" s="77">
        <v>10</v>
      </c>
      <c r="K544" s="92"/>
    </row>
    <row r="545" spans="1:11" ht="31.2" x14ac:dyDescent="0.25">
      <c r="A545" s="14" t="s">
        <v>3706</v>
      </c>
      <c r="B545" s="336"/>
      <c r="C545" s="337"/>
      <c r="D545" s="341"/>
      <c r="E545" s="338"/>
      <c r="F545" s="339" t="s">
        <v>4010</v>
      </c>
      <c r="G545" s="340"/>
      <c r="H545" s="337"/>
      <c r="I545" s="438"/>
      <c r="J545" s="77">
        <v>10</v>
      </c>
      <c r="K545" s="92"/>
    </row>
    <row r="546" spans="1:11" ht="13.2" x14ac:dyDescent="0.25">
      <c r="A546" s="14" t="s">
        <v>3706</v>
      </c>
      <c r="B546" s="354" t="s">
        <v>4011</v>
      </c>
      <c r="C546" s="354" t="s">
        <v>4011</v>
      </c>
      <c r="D546" s="356">
        <v>46019</v>
      </c>
      <c r="E546" s="362">
        <v>46022</v>
      </c>
      <c r="F546" s="357" t="s">
        <v>3041</v>
      </c>
      <c r="G546" s="355"/>
      <c r="H546" s="355" t="s">
        <v>3938</v>
      </c>
      <c r="I546" s="358">
        <v>140.4</v>
      </c>
      <c r="J546" s="77">
        <v>10</v>
      </c>
      <c r="K546" s="92"/>
    </row>
    <row r="547" spans="1:11" ht="21" x14ac:dyDescent="0.25">
      <c r="A547" s="14" t="s">
        <v>3706</v>
      </c>
      <c r="B547" s="354" t="s">
        <v>4011</v>
      </c>
      <c r="C547" s="354" t="s">
        <v>4012</v>
      </c>
      <c r="D547" s="356">
        <v>46022</v>
      </c>
      <c r="E547" s="362">
        <v>46022</v>
      </c>
      <c r="F547" s="357" t="s">
        <v>4013</v>
      </c>
      <c r="G547" s="355" t="s">
        <v>3932</v>
      </c>
      <c r="H547" s="355" t="s">
        <v>3933</v>
      </c>
      <c r="I547" s="358">
        <v>720.35</v>
      </c>
      <c r="J547" s="77">
        <v>10</v>
      </c>
      <c r="K547" s="92"/>
    </row>
    <row r="548" spans="1:11" ht="31.2" x14ac:dyDescent="0.25">
      <c r="A548" s="14" t="s">
        <v>3706</v>
      </c>
      <c r="B548" s="354" t="s">
        <v>4011</v>
      </c>
      <c r="C548" s="354" t="s">
        <v>4011</v>
      </c>
      <c r="D548" s="356">
        <v>46022</v>
      </c>
      <c r="E548" s="362">
        <v>46022</v>
      </c>
      <c r="F548" s="357" t="s">
        <v>4014</v>
      </c>
      <c r="G548" s="355"/>
      <c r="H548" s="355" t="s">
        <v>3938</v>
      </c>
      <c r="I548" s="358">
        <v>134.94</v>
      </c>
      <c r="J548" s="77">
        <v>10</v>
      </c>
      <c r="K548" s="92"/>
    </row>
    <row r="549" spans="1:11" ht="21" x14ac:dyDescent="0.25">
      <c r="A549" s="14" t="s">
        <v>3706</v>
      </c>
      <c r="B549" s="354" t="s">
        <v>4015</v>
      </c>
      <c r="C549" s="355">
        <v>20250070</v>
      </c>
      <c r="D549" s="356">
        <v>45940</v>
      </c>
      <c r="E549" s="362"/>
      <c r="F549" s="357" t="s">
        <v>4016</v>
      </c>
      <c r="G549" s="355">
        <v>34550151</v>
      </c>
      <c r="H549" s="355" t="s">
        <v>3997</v>
      </c>
      <c r="I549" s="358">
        <v>356.7</v>
      </c>
      <c r="J549" s="77">
        <v>10</v>
      </c>
      <c r="K549" s="92"/>
    </row>
    <row r="550" spans="1:11" ht="31.2" x14ac:dyDescent="0.25">
      <c r="A550" s="14" t="s">
        <v>3706</v>
      </c>
      <c r="B550" s="354" t="s">
        <v>4017</v>
      </c>
      <c r="C550" s="355">
        <v>2025005</v>
      </c>
      <c r="D550" s="356">
        <v>45972</v>
      </c>
      <c r="E550" s="362" t="s">
        <v>4018</v>
      </c>
      <c r="F550" s="357" t="s">
        <v>4019</v>
      </c>
      <c r="G550" s="355">
        <v>43023061</v>
      </c>
      <c r="H550" s="355" t="s">
        <v>4020</v>
      </c>
      <c r="I550" s="358">
        <v>480</v>
      </c>
      <c r="J550" s="77">
        <v>10</v>
      </c>
      <c r="K550" s="92"/>
    </row>
    <row r="551" spans="1:11" ht="31.2" x14ac:dyDescent="0.25">
      <c r="A551" s="14" t="s">
        <v>3706</v>
      </c>
      <c r="B551" s="354" t="s">
        <v>4017</v>
      </c>
      <c r="C551" s="355">
        <v>2025005</v>
      </c>
      <c r="D551" s="356">
        <v>45972</v>
      </c>
      <c r="E551" s="362" t="s">
        <v>4018</v>
      </c>
      <c r="F551" s="357" t="s">
        <v>4021</v>
      </c>
      <c r="G551" s="355">
        <v>43023061</v>
      </c>
      <c r="H551" s="355" t="s">
        <v>4020</v>
      </c>
      <c r="I551" s="358">
        <v>390</v>
      </c>
      <c r="J551" s="77">
        <v>10</v>
      </c>
      <c r="K551" s="92"/>
    </row>
    <row r="552" spans="1:11" ht="31.2" x14ac:dyDescent="0.25">
      <c r="A552" s="14" t="s">
        <v>3706</v>
      </c>
      <c r="B552" s="354" t="s">
        <v>4017</v>
      </c>
      <c r="C552" s="355">
        <v>2025005</v>
      </c>
      <c r="D552" s="356">
        <v>45972</v>
      </c>
      <c r="E552" s="362" t="s">
        <v>4018</v>
      </c>
      <c r="F552" s="357" t="s">
        <v>4022</v>
      </c>
      <c r="G552" s="355">
        <v>43023061</v>
      </c>
      <c r="H552" s="355" t="s">
        <v>4020</v>
      </c>
      <c r="I552" s="358">
        <v>360</v>
      </c>
      <c r="J552" s="77">
        <v>10</v>
      </c>
      <c r="K552" s="92"/>
    </row>
    <row r="553" spans="1:11" ht="31.2" x14ac:dyDescent="0.25">
      <c r="A553" s="14" t="s">
        <v>3706</v>
      </c>
      <c r="B553" s="354" t="s">
        <v>4017</v>
      </c>
      <c r="C553" s="355">
        <v>2025005</v>
      </c>
      <c r="D553" s="356">
        <v>45972</v>
      </c>
      <c r="E553" s="362" t="s">
        <v>4018</v>
      </c>
      <c r="F553" s="357" t="s">
        <v>4023</v>
      </c>
      <c r="G553" s="355">
        <v>43023061</v>
      </c>
      <c r="H553" s="355" t="s">
        <v>4020</v>
      </c>
      <c r="I553" s="358">
        <v>340</v>
      </c>
      <c r="J553" s="77">
        <v>10</v>
      </c>
      <c r="K553" s="92"/>
    </row>
    <row r="554" spans="1:11" ht="31.2" x14ac:dyDescent="0.25">
      <c r="A554" s="14" t="s">
        <v>3706</v>
      </c>
      <c r="B554" s="354" t="s">
        <v>4017</v>
      </c>
      <c r="C554" s="355">
        <v>2025005</v>
      </c>
      <c r="D554" s="356">
        <v>45972</v>
      </c>
      <c r="E554" s="362" t="s">
        <v>4018</v>
      </c>
      <c r="F554" s="357" t="s">
        <v>4024</v>
      </c>
      <c r="G554" s="355">
        <v>43023061</v>
      </c>
      <c r="H554" s="355" t="s">
        <v>4020</v>
      </c>
      <c r="I554" s="358">
        <v>390</v>
      </c>
      <c r="J554" s="77">
        <v>10</v>
      </c>
      <c r="K554" s="92"/>
    </row>
    <row r="555" spans="1:11" ht="31.2" x14ac:dyDescent="0.25">
      <c r="A555" s="14" t="s">
        <v>3706</v>
      </c>
      <c r="B555" s="354" t="s">
        <v>4017</v>
      </c>
      <c r="C555" s="355">
        <v>2025005</v>
      </c>
      <c r="D555" s="356">
        <v>45972</v>
      </c>
      <c r="E555" s="362" t="s">
        <v>4018</v>
      </c>
      <c r="F555" s="357" t="s">
        <v>4025</v>
      </c>
      <c r="G555" s="355">
        <v>43023061</v>
      </c>
      <c r="H555" s="355" t="s">
        <v>4020</v>
      </c>
      <c r="I555" s="358">
        <v>450</v>
      </c>
      <c r="J555" s="77">
        <v>10</v>
      </c>
      <c r="K555" s="92"/>
    </row>
    <row r="556" spans="1:11" ht="31.2" x14ac:dyDescent="0.25">
      <c r="A556" s="14" t="s">
        <v>3706</v>
      </c>
      <c r="B556" s="354" t="s">
        <v>4026</v>
      </c>
      <c r="C556" s="355">
        <v>2025008</v>
      </c>
      <c r="D556" s="356">
        <v>45972</v>
      </c>
      <c r="E556" s="362" t="s">
        <v>4018</v>
      </c>
      <c r="F556" s="357" t="s">
        <v>4027</v>
      </c>
      <c r="G556" s="355">
        <v>43023061</v>
      </c>
      <c r="H556" s="355" t="s">
        <v>4020</v>
      </c>
      <c r="I556" s="358">
        <v>460</v>
      </c>
      <c r="J556" s="77">
        <v>10</v>
      </c>
      <c r="K556" s="92"/>
    </row>
    <row r="557" spans="1:11" ht="31.2" x14ac:dyDescent="0.25">
      <c r="A557" s="14" t="s">
        <v>3706</v>
      </c>
      <c r="B557" s="354" t="s">
        <v>4026</v>
      </c>
      <c r="C557" s="355">
        <v>2025008</v>
      </c>
      <c r="D557" s="356">
        <v>45972</v>
      </c>
      <c r="E557" s="362" t="s">
        <v>4018</v>
      </c>
      <c r="F557" s="357" t="s">
        <v>4028</v>
      </c>
      <c r="G557" s="355">
        <v>43023061</v>
      </c>
      <c r="H557" s="355" t="s">
        <v>4020</v>
      </c>
      <c r="I557" s="358">
        <v>385</v>
      </c>
      <c r="J557" s="77">
        <v>10</v>
      </c>
      <c r="K557" s="92"/>
    </row>
    <row r="558" spans="1:11" ht="31.2" x14ac:dyDescent="0.25">
      <c r="A558" s="14" t="s">
        <v>3706</v>
      </c>
      <c r="B558" s="354" t="s">
        <v>4026</v>
      </c>
      <c r="C558" s="355">
        <v>2025008</v>
      </c>
      <c r="D558" s="356">
        <v>45972</v>
      </c>
      <c r="E558" s="362" t="s">
        <v>4018</v>
      </c>
      <c r="F558" s="357" t="s">
        <v>4029</v>
      </c>
      <c r="G558" s="355">
        <v>43023061</v>
      </c>
      <c r="H558" s="355" t="s">
        <v>4020</v>
      </c>
      <c r="I558" s="358">
        <v>380</v>
      </c>
      <c r="J558" s="77">
        <v>10</v>
      </c>
      <c r="K558" s="92"/>
    </row>
    <row r="559" spans="1:11" ht="31.2" x14ac:dyDescent="0.25">
      <c r="A559" s="14" t="s">
        <v>3706</v>
      </c>
      <c r="B559" s="354" t="s">
        <v>4026</v>
      </c>
      <c r="C559" s="355">
        <v>2025008</v>
      </c>
      <c r="D559" s="356">
        <v>45972</v>
      </c>
      <c r="E559" s="362" t="s">
        <v>4018</v>
      </c>
      <c r="F559" s="357" t="s">
        <v>4030</v>
      </c>
      <c r="G559" s="355">
        <v>43023061</v>
      </c>
      <c r="H559" s="355" t="s">
        <v>4020</v>
      </c>
      <c r="I559" s="358">
        <v>320</v>
      </c>
      <c r="J559" s="77">
        <v>10</v>
      </c>
      <c r="K559" s="92"/>
    </row>
    <row r="560" spans="1:11" ht="31.2" x14ac:dyDescent="0.25">
      <c r="A560" s="14" t="s">
        <v>3706</v>
      </c>
      <c r="B560" s="354" t="s">
        <v>4026</v>
      </c>
      <c r="C560" s="355">
        <v>2025008</v>
      </c>
      <c r="D560" s="356">
        <v>45972</v>
      </c>
      <c r="E560" s="362" t="s">
        <v>4018</v>
      </c>
      <c r="F560" s="357" t="s">
        <v>4031</v>
      </c>
      <c r="G560" s="355">
        <v>43023061</v>
      </c>
      <c r="H560" s="355" t="s">
        <v>4020</v>
      </c>
      <c r="I560" s="358">
        <v>130</v>
      </c>
      <c r="J560" s="77">
        <v>10</v>
      </c>
      <c r="K560" s="92"/>
    </row>
    <row r="561" spans="1:11" ht="21" x14ac:dyDescent="0.25">
      <c r="A561" s="14" t="s">
        <v>3707</v>
      </c>
      <c r="B561" s="330"/>
      <c r="C561" s="337"/>
      <c r="D561" s="331"/>
      <c r="E561" s="333"/>
      <c r="F561" s="339" t="s">
        <v>4032</v>
      </c>
      <c r="G561" s="340"/>
      <c r="H561" s="333"/>
      <c r="I561" s="438"/>
      <c r="J561" s="77">
        <v>10</v>
      </c>
      <c r="K561" s="92"/>
    </row>
    <row r="562" spans="1:11" ht="21" x14ac:dyDescent="0.25">
      <c r="A562" s="14" t="s">
        <v>3707</v>
      </c>
      <c r="B562" s="354" t="s">
        <v>4033</v>
      </c>
      <c r="C562" s="355">
        <v>20250263</v>
      </c>
      <c r="D562" s="356" t="s">
        <v>3576</v>
      </c>
      <c r="E562" s="357" t="s">
        <v>3123</v>
      </c>
      <c r="F562" s="357" t="s">
        <v>4034</v>
      </c>
      <c r="G562" s="355">
        <v>31380123</v>
      </c>
      <c r="H562" s="355" t="s">
        <v>3149</v>
      </c>
      <c r="I562" s="358">
        <v>1674.56</v>
      </c>
      <c r="J562" s="77">
        <v>10</v>
      </c>
      <c r="K562" s="92"/>
    </row>
    <row r="563" spans="1:11" ht="21" x14ac:dyDescent="0.25">
      <c r="A563" s="14" t="s">
        <v>3707</v>
      </c>
      <c r="B563" s="354" t="s">
        <v>4035</v>
      </c>
      <c r="C563" s="355">
        <v>6803915211</v>
      </c>
      <c r="D563" s="356" t="s">
        <v>3710</v>
      </c>
      <c r="E563" s="357" t="s">
        <v>3123</v>
      </c>
      <c r="F563" s="357" t="s">
        <v>4036</v>
      </c>
      <c r="G563" s="360" t="s">
        <v>3018</v>
      </c>
      <c r="H563" s="361" t="s">
        <v>3019</v>
      </c>
      <c r="I563" s="358">
        <v>64.08</v>
      </c>
      <c r="J563" s="77">
        <v>10</v>
      </c>
      <c r="K563" s="92"/>
    </row>
    <row r="564" spans="1:11" ht="21" x14ac:dyDescent="0.25">
      <c r="A564" s="14" t="s">
        <v>3707</v>
      </c>
      <c r="B564" s="354" t="s">
        <v>4037</v>
      </c>
      <c r="C564" s="355">
        <v>202503005</v>
      </c>
      <c r="D564" s="356" t="s">
        <v>3165</v>
      </c>
      <c r="E564" s="357"/>
      <c r="F564" s="357" t="s">
        <v>4038</v>
      </c>
      <c r="G564" s="355">
        <v>48047503</v>
      </c>
      <c r="H564" s="355" t="s">
        <v>3125</v>
      </c>
      <c r="I564" s="358">
        <v>126.67</v>
      </c>
      <c r="J564" s="77">
        <v>10</v>
      </c>
      <c r="K564" s="92"/>
    </row>
    <row r="565" spans="1:11" ht="21" x14ac:dyDescent="0.25">
      <c r="A565" s="14" t="s">
        <v>3707</v>
      </c>
      <c r="B565" s="354" t="s">
        <v>4039</v>
      </c>
      <c r="C565" s="355" t="s">
        <v>4040</v>
      </c>
      <c r="D565" s="356" t="s">
        <v>3710</v>
      </c>
      <c r="E565" s="362">
        <v>45894</v>
      </c>
      <c r="F565" s="357" t="s">
        <v>4041</v>
      </c>
      <c r="G565" s="355" t="s">
        <v>3606</v>
      </c>
      <c r="H565" s="355" t="s">
        <v>4042</v>
      </c>
      <c r="I565" s="358">
        <v>99.73</v>
      </c>
      <c r="J565" s="77">
        <v>10</v>
      </c>
      <c r="K565" s="92"/>
    </row>
    <row r="566" spans="1:11" ht="51.6" x14ac:dyDescent="0.25">
      <c r="A566" s="14" t="s">
        <v>3707</v>
      </c>
      <c r="B566" s="354" t="s">
        <v>4043</v>
      </c>
      <c r="C566" s="355" t="s">
        <v>4044</v>
      </c>
      <c r="D566" s="356" t="s">
        <v>4045</v>
      </c>
      <c r="E566" s="362">
        <v>45891</v>
      </c>
      <c r="F566" s="357" t="s">
        <v>4046</v>
      </c>
      <c r="G566" s="355" t="s">
        <v>3606</v>
      </c>
      <c r="H566" s="355" t="s">
        <v>3607</v>
      </c>
      <c r="I566" s="358">
        <v>1345.59</v>
      </c>
      <c r="J566" s="77">
        <v>10</v>
      </c>
      <c r="K566" s="92"/>
    </row>
    <row r="567" spans="1:11" ht="13.2" x14ac:dyDescent="0.25">
      <c r="A567" s="14" t="s">
        <v>3707</v>
      </c>
      <c r="B567" s="354" t="s">
        <v>4047</v>
      </c>
      <c r="C567" s="354" t="s">
        <v>4047</v>
      </c>
      <c r="D567" s="356" t="s">
        <v>4048</v>
      </c>
      <c r="E567" s="362">
        <v>45897</v>
      </c>
      <c r="F567" s="357" t="s">
        <v>4049</v>
      </c>
      <c r="G567" s="355"/>
      <c r="H567" s="377" t="s">
        <v>4050</v>
      </c>
      <c r="I567" s="358">
        <v>268.25</v>
      </c>
      <c r="J567" s="77">
        <v>10</v>
      </c>
      <c r="K567" s="92"/>
    </row>
    <row r="568" spans="1:11" ht="21" x14ac:dyDescent="0.25">
      <c r="A568" s="14" t="s">
        <v>3707</v>
      </c>
      <c r="B568" s="354" t="s">
        <v>4047</v>
      </c>
      <c r="C568" s="370" t="s">
        <v>4051</v>
      </c>
      <c r="D568" s="356" t="s">
        <v>4052</v>
      </c>
      <c r="E568" s="362">
        <v>45897</v>
      </c>
      <c r="F568" s="367" t="s">
        <v>4053</v>
      </c>
      <c r="G568" s="453" t="s">
        <v>4054</v>
      </c>
      <c r="H568" s="377" t="s">
        <v>4055</v>
      </c>
      <c r="I568" s="358">
        <v>36</v>
      </c>
      <c r="J568" s="77">
        <v>10</v>
      </c>
      <c r="K568" s="92"/>
    </row>
    <row r="569" spans="1:11" ht="21" x14ac:dyDescent="0.25">
      <c r="A569" s="14" t="s">
        <v>3707</v>
      </c>
      <c r="B569" s="354" t="s">
        <v>4047</v>
      </c>
      <c r="C569" s="454" t="s">
        <v>4056</v>
      </c>
      <c r="D569" s="356" t="s">
        <v>4057</v>
      </c>
      <c r="E569" s="362">
        <v>45897</v>
      </c>
      <c r="F569" s="379" t="s">
        <v>3816</v>
      </c>
      <c r="G569" s="355"/>
      <c r="H569" s="377" t="s">
        <v>4058</v>
      </c>
      <c r="I569" s="358">
        <v>110</v>
      </c>
      <c r="J569" s="77">
        <v>10</v>
      </c>
      <c r="K569" s="92"/>
    </row>
    <row r="570" spans="1:11" ht="21" x14ac:dyDescent="0.25">
      <c r="A570" s="14" t="s">
        <v>3707</v>
      </c>
      <c r="B570" s="354" t="s">
        <v>4047</v>
      </c>
      <c r="C570" s="370" t="s">
        <v>4059</v>
      </c>
      <c r="D570" s="356" t="s">
        <v>3729</v>
      </c>
      <c r="E570" s="362">
        <v>45897</v>
      </c>
      <c r="F570" s="379" t="s">
        <v>4060</v>
      </c>
      <c r="G570" s="355"/>
      <c r="H570" s="377" t="s">
        <v>4058</v>
      </c>
      <c r="I570" s="358">
        <v>113.07</v>
      </c>
      <c r="J570" s="77">
        <v>10</v>
      </c>
      <c r="K570" s="92"/>
    </row>
    <row r="571" spans="1:11" ht="21" x14ac:dyDescent="0.25">
      <c r="A571" s="14" t="s">
        <v>3707</v>
      </c>
      <c r="B571" s="354" t="s">
        <v>4047</v>
      </c>
      <c r="C571" s="370" t="s">
        <v>4061</v>
      </c>
      <c r="D571" s="356" t="s">
        <v>4062</v>
      </c>
      <c r="E571" s="362">
        <v>45897</v>
      </c>
      <c r="F571" s="379" t="s">
        <v>4063</v>
      </c>
      <c r="G571" s="355"/>
      <c r="H571" s="377" t="s">
        <v>4064</v>
      </c>
      <c r="I571" s="358">
        <v>69.05</v>
      </c>
      <c r="J571" s="77">
        <v>10</v>
      </c>
      <c r="K571" s="92"/>
    </row>
    <row r="572" spans="1:11" ht="21" x14ac:dyDescent="0.25">
      <c r="A572" s="14" t="s">
        <v>3707</v>
      </c>
      <c r="B572" s="354" t="s">
        <v>4047</v>
      </c>
      <c r="C572" s="354" t="s">
        <v>4047</v>
      </c>
      <c r="D572" s="356" t="s">
        <v>4065</v>
      </c>
      <c r="E572" s="362">
        <v>45897</v>
      </c>
      <c r="F572" s="357" t="s">
        <v>4066</v>
      </c>
      <c r="G572" s="355"/>
      <c r="H572" s="377" t="s">
        <v>4067</v>
      </c>
      <c r="I572" s="358">
        <v>80</v>
      </c>
      <c r="J572" s="77">
        <v>10</v>
      </c>
      <c r="K572" s="92"/>
    </row>
    <row r="573" spans="1:11" ht="21" x14ac:dyDescent="0.25">
      <c r="A573" s="14" t="s">
        <v>3707</v>
      </c>
      <c r="B573" s="336"/>
      <c r="C573" s="455"/>
      <c r="D573" s="331"/>
      <c r="E573" s="333"/>
      <c r="F573" s="339" t="s">
        <v>4068</v>
      </c>
      <c r="G573" s="340"/>
      <c r="H573" s="333"/>
      <c r="I573" s="343"/>
      <c r="J573" s="77">
        <v>10</v>
      </c>
      <c r="K573" s="92"/>
    </row>
    <row r="574" spans="1:11" ht="13.2" x14ac:dyDescent="0.25">
      <c r="A574" s="14" t="s">
        <v>3707</v>
      </c>
      <c r="B574" s="456" t="s">
        <v>4069</v>
      </c>
      <c r="C574" s="456" t="s">
        <v>4069</v>
      </c>
      <c r="D574" s="457">
        <v>45764</v>
      </c>
      <c r="E574" s="457" t="s">
        <v>4070</v>
      </c>
      <c r="F574" s="458" t="s">
        <v>4071</v>
      </c>
      <c r="G574" s="459"/>
      <c r="H574" s="460" t="s">
        <v>4072</v>
      </c>
      <c r="I574" s="461">
        <v>91.1</v>
      </c>
      <c r="J574" s="77">
        <v>10</v>
      </c>
      <c r="K574" s="92"/>
    </row>
    <row r="575" spans="1:11" ht="21" x14ac:dyDescent="0.25">
      <c r="A575" s="14" t="s">
        <v>3707</v>
      </c>
      <c r="B575" s="330" t="s">
        <v>4069</v>
      </c>
      <c r="C575" s="451" t="s">
        <v>4073</v>
      </c>
      <c r="D575" s="457">
        <v>45702</v>
      </c>
      <c r="E575" s="457" t="s">
        <v>4070</v>
      </c>
      <c r="F575" s="450" t="s">
        <v>3306</v>
      </c>
      <c r="G575" s="459">
        <v>55249043</v>
      </c>
      <c r="H575" s="460" t="s">
        <v>4074</v>
      </c>
      <c r="I575" s="461">
        <v>925</v>
      </c>
      <c r="J575" s="77">
        <v>10</v>
      </c>
      <c r="K575" s="92"/>
    </row>
    <row r="576" spans="1:11" ht="31.2" x14ac:dyDescent="0.25">
      <c r="A576" s="14" t="s">
        <v>3707</v>
      </c>
      <c r="B576" s="336"/>
      <c r="C576" s="337"/>
      <c r="D576" s="331"/>
      <c r="E576" s="338"/>
      <c r="F576" s="339" t="s">
        <v>4075</v>
      </c>
      <c r="G576" s="340"/>
      <c r="H576" s="337"/>
      <c r="I576" s="438"/>
      <c r="J576" s="77">
        <v>10</v>
      </c>
      <c r="K576" s="92"/>
    </row>
    <row r="577" spans="1:11" ht="13.2" x14ac:dyDescent="0.25">
      <c r="A577" s="14" t="s">
        <v>3707</v>
      </c>
      <c r="B577" s="330" t="s">
        <v>3712</v>
      </c>
      <c r="C577" s="330" t="s">
        <v>3713</v>
      </c>
      <c r="D577" s="331" t="s">
        <v>3147</v>
      </c>
      <c r="E577" s="333" t="s">
        <v>3123</v>
      </c>
      <c r="F577" s="333" t="s">
        <v>4076</v>
      </c>
      <c r="G577" s="337" t="s">
        <v>3715</v>
      </c>
      <c r="H577" s="337" t="s">
        <v>3716</v>
      </c>
      <c r="I577" s="335">
        <v>170</v>
      </c>
      <c r="J577" s="77">
        <v>10</v>
      </c>
      <c r="K577" s="92"/>
    </row>
    <row r="578" spans="1:11" ht="21" x14ac:dyDescent="0.25">
      <c r="A578" s="14" t="s">
        <v>3707</v>
      </c>
      <c r="B578" s="330" t="s">
        <v>4077</v>
      </c>
      <c r="C578" s="337">
        <v>6803970448</v>
      </c>
      <c r="D578" s="331" t="s">
        <v>3718</v>
      </c>
      <c r="E578" s="333"/>
      <c r="F578" s="333" t="s">
        <v>4078</v>
      </c>
      <c r="G578" s="444" t="s">
        <v>3018</v>
      </c>
      <c r="H578" s="445" t="s">
        <v>3019</v>
      </c>
      <c r="I578" s="335">
        <v>28.8</v>
      </c>
      <c r="J578" s="77">
        <v>10</v>
      </c>
      <c r="K578" s="92"/>
    </row>
    <row r="579" spans="1:11" ht="21" x14ac:dyDescent="0.25">
      <c r="A579" s="14" t="s">
        <v>3707</v>
      </c>
      <c r="B579" s="330" t="s">
        <v>4079</v>
      </c>
      <c r="C579" s="337">
        <v>6803970448</v>
      </c>
      <c r="D579" s="331" t="s">
        <v>3790</v>
      </c>
      <c r="E579" s="333"/>
      <c r="F579" s="333" t="s">
        <v>4080</v>
      </c>
      <c r="G579" s="444" t="s">
        <v>3018</v>
      </c>
      <c r="H579" s="445" t="s">
        <v>3019</v>
      </c>
      <c r="I579" s="335">
        <v>-28.8</v>
      </c>
      <c r="J579" s="77">
        <v>10</v>
      </c>
      <c r="K579" s="92"/>
    </row>
    <row r="580" spans="1:11" ht="21" x14ac:dyDescent="0.25">
      <c r="A580" s="14" t="s">
        <v>3707</v>
      </c>
      <c r="B580" s="330" t="s">
        <v>3728</v>
      </c>
      <c r="C580" s="337">
        <v>2846</v>
      </c>
      <c r="D580" s="331" t="s">
        <v>3729</v>
      </c>
      <c r="E580" s="332">
        <v>45946</v>
      </c>
      <c r="F580" s="333" t="s">
        <v>4081</v>
      </c>
      <c r="G580" s="337" t="s">
        <v>3731</v>
      </c>
      <c r="H580" s="337" t="s">
        <v>3732</v>
      </c>
      <c r="I580" s="335">
        <v>630</v>
      </c>
      <c r="J580" s="77">
        <v>10</v>
      </c>
      <c r="K580" s="92"/>
    </row>
    <row r="581" spans="1:11" ht="21" x14ac:dyDescent="0.25">
      <c r="A581" s="14" t="s">
        <v>3707</v>
      </c>
      <c r="B581" s="330" t="s">
        <v>4082</v>
      </c>
      <c r="C581" s="337">
        <v>202503105</v>
      </c>
      <c r="D581" s="331" t="s">
        <v>3165</v>
      </c>
      <c r="E581" s="333"/>
      <c r="F581" s="333" t="s">
        <v>4083</v>
      </c>
      <c r="G581" s="337">
        <v>48047503</v>
      </c>
      <c r="H581" s="337" t="s">
        <v>3125</v>
      </c>
      <c r="I581" s="335">
        <v>85.72</v>
      </c>
      <c r="J581" s="77">
        <v>10</v>
      </c>
      <c r="K581" s="92"/>
    </row>
    <row r="582" spans="1:11" ht="13.2" x14ac:dyDescent="0.25">
      <c r="A582" s="14" t="s">
        <v>3707</v>
      </c>
      <c r="B582" s="330" t="s">
        <v>3733</v>
      </c>
      <c r="C582" s="337" t="s">
        <v>3733</v>
      </c>
      <c r="D582" s="331">
        <v>45778</v>
      </c>
      <c r="E582" s="457">
        <v>45867</v>
      </c>
      <c r="F582" s="333" t="s">
        <v>4084</v>
      </c>
      <c r="G582" s="459"/>
      <c r="H582" s="445" t="s">
        <v>3169</v>
      </c>
      <c r="I582" s="461">
        <v>256.25</v>
      </c>
      <c r="J582" s="77">
        <v>10</v>
      </c>
      <c r="K582" s="92"/>
    </row>
    <row r="583" spans="1:11" ht="13.2" x14ac:dyDescent="0.25">
      <c r="A583" s="14" t="s">
        <v>3707</v>
      </c>
      <c r="B583" s="330" t="s">
        <v>3733</v>
      </c>
      <c r="C583" s="337" t="s">
        <v>3734</v>
      </c>
      <c r="D583" s="331">
        <v>45779</v>
      </c>
      <c r="E583" s="457">
        <v>45867</v>
      </c>
      <c r="F583" s="333" t="s">
        <v>4085</v>
      </c>
      <c r="G583" s="337" t="s">
        <v>3715</v>
      </c>
      <c r="H583" s="337" t="s">
        <v>3716</v>
      </c>
      <c r="I583" s="461">
        <v>8</v>
      </c>
      <c r="J583" s="77">
        <v>10</v>
      </c>
      <c r="K583" s="92"/>
    </row>
    <row r="584" spans="1:11" ht="13.2" x14ac:dyDescent="0.25">
      <c r="A584" s="14" t="s">
        <v>3707</v>
      </c>
      <c r="B584" s="330" t="s">
        <v>3733</v>
      </c>
      <c r="C584" s="337" t="s">
        <v>4086</v>
      </c>
      <c r="D584" s="331">
        <v>45779</v>
      </c>
      <c r="E584" s="457">
        <v>45867</v>
      </c>
      <c r="F584" s="333" t="s">
        <v>4087</v>
      </c>
      <c r="G584" s="337" t="s">
        <v>3715</v>
      </c>
      <c r="H584" s="460" t="s">
        <v>3716</v>
      </c>
      <c r="I584" s="461">
        <v>119</v>
      </c>
      <c r="J584" s="77">
        <v>10</v>
      </c>
      <c r="K584" s="92"/>
    </row>
    <row r="585" spans="1:11" ht="13.2" x14ac:dyDescent="0.25">
      <c r="A585" s="14" t="s">
        <v>3707</v>
      </c>
      <c r="B585" s="330" t="s">
        <v>3733</v>
      </c>
      <c r="C585" s="337" t="s">
        <v>4088</v>
      </c>
      <c r="D585" s="331">
        <v>45779</v>
      </c>
      <c r="E585" s="457">
        <v>45867</v>
      </c>
      <c r="F585" s="333" t="s">
        <v>4089</v>
      </c>
      <c r="G585" s="459"/>
      <c r="H585" s="460" t="s">
        <v>4090</v>
      </c>
      <c r="I585" s="461">
        <v>42</v>
      </c>
      <c r="J585" s="77">
        <v>10</v>
      </c>
      <c r="K585" s="92"/>
    </row>
    <row r="586" spans="1:11" ht="21" x14ac:dyDescent="0.25">
      <c r="A586" s="14" t="s">
        <v>3707</v>
      </c>
      <c r="B586" s="330" t="s">
        <v>3733</v>
      </c>
      <c r="C586" s="337" t="s">
        <v>4091</v>
      </c>
      <c r="D586" s="331">
        <v>45781</v>
      </c>
      <c r="E586" s="457">
        <v>45867</v>
      </c>
      <c r="F586" s="333" t="s">
        <v>4092</v>
      </c>
      <c r="G586" s="459"/>
      <c r="H586" s="460" t="s">
        <v>4093</v>
      </c>
      <c r="I586" s="461">
        <v>80</v>
      </c>
      <c r="J586" s="77">
        <v>10</v>
      </c>
      <c r="K586" s="92"/>
    </row>
    <row r="587" spans="1:11" ht="21" x14ac:dyDescent="0.25">
      <c r="A587" s="14" t="s">
        <v>3707</v>
      </c>
      <c r="B587" s="330" t="s">
        <v>3733</v>
      </c>
      <c r="C587" s="337" t="s">
        <v>4094</v>
      </c>
      <c r="D587" s="331">
        <v>45789</v>
      </c>
      <c r="E587" s="457">
        <v>45867</v>
      </c>
      <c r="F587" s="333" t="s">
        <v>4095</v>
      </c>
      <c r="G587" s="462"/>
      <c r="H587" s="447" t="s">
        <v>4096</v>
      </c>
      <c r="I587" s="463">
        <v>80</v>
      </c>
      <c r="J587" s="77">
        <v>10</v>
      </c>
      <c r="K587" s="92"/>
    </row>
    <row r="588" spans="1:11" ht="21" x14ac:dyDescent="0.25">
      <c r="A588" s="14" t="s">
        <v>3707</v>
      </c>
      <c r="B588" s="330" t="s">
        <v>3733</v>
      </c>
      <c r="C588" s="337" t="s">
        <v>4097</v>
      </c>
      <c r="D588" s="331">
        <v>45785</v>
      </c>
      <c r="E588" s="457">
        <v>45867</v>
      </c>
      <c r="F588" s="333" t="s">
        <v>4098</v>
      </c>
      <c r="G588" s="462"/>
      <c r="H588" s="447" t="s">
        <v>4096</v>
      </c>
      <c r="I588" s="463">
        <v>25</v>
      </c>
      <c r="J588" s="77">
        <v>10</v>
      </c>
      <c r="K588" s="92"/>
    </row>
    <row r="589" spans="1:11" ht="21" x14ac:dyDescent="0.25">
      <c r="A589" s="14" t="s">
        <v>3707</v>
      </c>
      <c r="B589" s="330" t="s">
        <v>3733</v>
      </c>
      <c r="C589" s="337" t="s">
        <v>4099</v>
      </c>
      <c r="D589" s="331">
        <v>45741</v>
      </c>
      <c r="E589" s="457">
        <v>45867</v>
      </c>
      <c r="F589" s="333" t="s">
        <v>4100</v>
      </c>
      <c r="G589" s="337">
        <v>31380123</v>
      </c>
      <c r="H589" s="447" t="s">
        <v>3009</v>
      </c>
      <c r="I589" s="463">
        <v>519.22</v>
      </c>
      <c r="J589" s="77">
        <v>10</v>
      </c>
      <c r="K589" s="92"/>
    </row>
    <row r="590" spans="1:11" ht="21" x14ac:dyDescent="0.25">
      <c r="A590" s="14" t="s">
        <v>3707</v>
      </c>
      <c r="B590" s="330"/>
      <c r="C590" s="337"/>
      <c r="D590" s="331"/>
      <c r="E590" s="338"/>
      <c r="F590" s="339" t="s">
        <v>3145</v>
      </c>
      <c r="G590" s="340"/>
      <c r="H590" s="337"/>
      <c r="I590" s="438"/>
      <c r="J590" s="77">
        <v>10</v>
      </c>
      <c r="K590" s="92"/>
    </row>
    <row r="591" spans="1:11" ht="31.2" x14ac:dyDescent="0.25">
      <c r="A591" s="14" t="s">
        <v>3707</v>
      </c>
      <c r="B591" s="330" t="s">
        <v>3146</v>
      </c>
      <c r="C591" s="337">
        <v>20251166</v>
      </c>
      <c r="D591" s="331" t="s">
        <v>3147</v>
      </c>
      <c r="E591" s="333" t="s">
        <v>3123</v>
      </c>
      <c r="F591" s="333" t="s">
        <v>4101</v>
      </c>
      <c r="G591" s="337">
        <v>31380123</v>
      </c>
      <c r="H591" s="337" t="s">
        <v>3149</v>
      </c>
      <c r="I591" s="335">
        <v>371.22</v>
      </c>
      <c r="J591" s="77">
        <v>10</v>
      </c>
      <c r="K591" s="92"/>
    </row>
    <row r="592" spans="1:11" ht="21" x14ac:dyDescent="0.25">
      <c r="A592" s="14" t="s">
        <v>3707</v>
      </c>
      <c r="B592" s="330" t="s">
        <v>4102</v>
      </c>
      <c r="C592" s="337">
        <v>6804040282</v>
      </c>
      <c r="D592" s="331" t="s">
        <v>3151</v>
      </c>
      <c r="E592" s="333"/>
      <c r="F592" s="333" t="s">
        <v>4103</v>
      </c>
      <c r="G592" s="444" t="s">
        <v>3018</v>
      </c>
      <c r="H592" s="445" t="s">
        <v>3019</v>
      </c>
      <c r="I592" s="335">
        <v>25.2</v>
      </c>
      <c r="J592" s="77">
        <v>10</v>
      </c>
      <c r="K592" s="92"/>
    </row>
    <row r="593" spans="1:11" ht="21" x14ac:dyDescent="0.25">
      <c r="A593" s="14" t="s">
        <v>3707</v>
      </c>
      <c r="B593" s="330" t="s">
        <v>4104</v>
      </c>
      <c r="C593" s="330">
        <v>2205</v>
      </c>
      <c r="D593" s="331" t="s">
        <v>3156</v>
      </c>
      <c r="E593" s="331" t="s">
        <v>3156</v>
      </c>
      <c r="F593" s="333" t="s">
        <v>4105</v>
      </c>
      <c r="G593" s="462" t="s">
        <v>3158</v>
      </c>
      <c r="H593" s="447" t="s">
        <v>3159</v>
      </c>
      <c r="I593" s="463">
        <v>200.7</v>
      </c>
      <c r="J593" s="77">
        <v>10</v>
      </c>
      <c r="K593" s="92"/>
    </row>
    <row r="594" spans="1:11" ht="21" x14ac:dyDescent="0.25">
      <c r="A594" s="14" t="s">
        <v>3707</v>
      </c>
      <c r="B594" s="330" t="s">
        <v>4104</v>
      </c>
      <c r="C594" s="330">
        <v>2205</v>
      </c>
      <c r="D594" s="331" t="s">
        <v>3156</v>
      </c>
      <c r="E594" s="331" t="s">
        <v>3156</v>
      </c>
      <c r="F594" s="333" t="s">
        <v>4106</v>
      </c>
      <c r="G594" s="462" t="s">
        <v>3158</v>
      </c>
      <c r="H594" s="447" t="s">
        <v>3159</v>
      </c>
      <c r="I594" s="463">
        <v>6</v>
      </c>
      <c r="J594" s="77">
        <v>10</v>
      </c>
      <c r="K594" s="92"/>
    </row>
    <row r="595" spans="1:11" ht="21" x14ac:dyDescent="0.25">
      <c r="A595" s="14" t="s">
        <v>3707</v>
      </c>
      <c r="B595" s="330" t="s">
        <v>3164</v>
      </c>
      <c r="C595" s="337">
        <v>202503505</v>
      </c>
      <c r="D595" s="331" t="s">
        <v>3165</v>
      </c>
      <c r="E595" s="333"/>
      <c r="F595" s="333" t="s">
        <v>4107</v>
      </c>
      <c r="G595" s="337">
        <v>48047503</v>
      </c>
      <c r="H595" s="337" t="s">
        <v>3125</v>
      </c>
      <c r="I595" s="335">
        <v>91.67</v>
      </c>
      <c r="J595" s="77">
        <v>10</v>
      </c>
      <c r="K595" s="92"/>
    </row>
    <row r="596" spans="1:11" ht="13.2" x14ac:dyDescent="0.25">
      <c r="A596" s="14" t="s">
        <v>3707</v>
      </c>
      <c r="B596" s="330" t="s">
        <v>3167</v>
      </c>
      <c r="C596" s="330" t="s">
        <v>3167</v>
      </c>
      <c r="D596" s="331">
        <v>45799</v>
      </c>
      <c r="E596" s="457">
        <v>45888</v>
      </c>
      <c r="F596" s="333" t="s">
        <v>3127</v>
      </c>
      <c r="G596" s="462"/>
      <c r="H596" s="447" t="s">
        <v>3169</v>
      </c>
      <c r="I596" s="463">
        <v>210</v>
      </c>
      <c r="J596" s="77">
        <v>10</v>
      </c>
      <c r="K596" s="92"/>
    </row>
    <row r="597" spans="1:11" ht="21" x14ac:dyDescent="0.25">
      <c r="A597" s="14" t="s">
        <v>3707</v>
      </c>
      <c r="B597" s="330" t="s">
        <v>3167</v>
      </c>
      <c r="C597" s="337" t="s">
        <v>3170</v>
      </c>
      <c r="D597" s="331">
        <v>45802</v>
      </c>
      <c r="E597" s="457">
        <v>45888</v>
      </c>
      <c r="F597" s="333" t="s">
        <v>4108</v>
      </c>
      <c r="G597" s="337">
        <v>997123860</v>
      </c>
      <c r="H597" s="447" t="s">
        <v>3172</v>
      </c>
      <c r="I597" s="463">
        <v>427</v>
      </c>
      <c r="J597" s="77">
        <v>10</v>
      </c>
      <c r="K597" s="92"/>
    </row>
    <row r="598" spans="1:11" ht="21" x14ac:dyDescent="0.25">
      <c r="A598" s="14" t="s">
        <v>3707</v>
      </c>
      <c r="B598" s="330" t="s">
        <v>3167</v>
      </c>
      <c r="C598" s="337" t="s">
        <v>4109</v>
      </c>
      <c r="D598" s="331">
        <v>45797</v>
      </c>
      <c r="E598" s="457">
        <v>45888</v>
      </c>
      <c r="F598" s="333" t="s">
        <v>3816</v>
      </c>
      <c r="G598" s="462"/>
      <c r="H598" s="447" t="s">
        <v>4093</v>
      </c>
      <c r="I598" s="463">
        <v>80</v>
      </c>
      <c r="J598" s="77">
        <v>10</v>
      </c>
      <c r="K598" s="92"/>
    </row>
    <row r="599" spans="1:11" ht="21" x14ac:dyDescent="0.25">
      <c r="A599" s="14" t="s">
        <v>3707</v>
      </c>
      <c r="B599" s="330" t="s">
        <v>3167</v>
      </c>
      <c r="C599" s="337" t="s">
        <v>4110</v>
      </c>
      <c r="D599" s="331">
        <v>45803</v>
      </c>
      <c r="E599" s="457">
        <v>45888</v>
      </c>
      <c r="F599" s="333" t="s">
        <v>3819</v>
      </c>
      <c r="G599" s="462"/>
      <c r="H599" s="447" t="s">
        <v>3820</v>
      </c>
      <c r="I599" s="463">
        <v>80</v>
      </c>
      <c r="J599" s="77">
        <v>10</v>
      </c>
      <c r="K599" s="92"/>
    </row>
    <row r="600" spans="1:11" ht="21" x14ac:dyDescent="0.25">
      <c r="A600" s="14" t="s">
        <v>3707</v>
      </c>
      <c r="B600" s="330"/>
      <c r="C600" s="337"/>
      <c r="D600" s="331"/>
      <c r="E600" s="457"/>
      <c r="F600" s="339" t="s">
        <v>4111</v>
      </c>
      <c r="G600" s="464"/>
      <c r="H600" s="465"/>
      <c r="I600" s="466"/>
      <c r="J600" s="77">
        <v>10</v>
      </c>
      <c r="K600" s="92"/>
    </row>
    <row r="601" spans="1:11" ht="13.2" x14ac:dyDescent="0.25">
      <c r="A601" s="14" t="s">
        <v>3707</v>
      </c>
      <c r="B601" s="330" t="s">
        <v>4112</v>
      </c>
      <c r="C601" s="337" t="s">
        <v>4112</v>
      </c>
      <c r="D601" s="331">
        <v>45812</v>
      </c>
      <c r="E601" s="457">
        <v>45897</v>
      </c>
      <c r="F601" s="333" t="s">
        <v>3304</v>
      </c>
      <c r="G601" s="462"/>
      <c r="H601" s="447" t="s">
        <v>4072</v>
      </c>
      <c r="I601" s="463">
        <v>180</v>
      </c>
      <c r="J601" s="77">
        <v>10</v>
      </c>
      <c r="K601" s="92"/>
    </row>
    <row r="602" spans="1:11" ht="13.2" x14ac:dyDescent="0.25">
      <c r="A602" s="14" t="s">
        <v>3707</v>
      </c>
      <c r="B602" s="330" t="s">
        <v>4112</v>
      </c>
      <c r="C602" s="337" t="s">
        <v>4113</v>
      </c>
      <c r="D602" s="331">
        <v>45813</v>
      </c>
      <c r="E602" s="457">
        <v>45897</v>
      </c>
      <c r="F602" s="333" t="s">
        <v>4114</v>
      </c>
      <c r="G602" s="462" t="s">
        <v>4115</v>
      </c>
      <c r="H602" s="447" t="s">
        <v>4116</v>
      </c>
      <c r="I602" s="463">
        <v>37.5</v>
      </c>
      <c r="J602" s="77">
        <v>10</v>
      </c>
      <c r="K602" s="92"/>
    </row>
    <row r="603" spans="1:11" ht="13.2" x14ac:dyDescent="0.25">
      <c r="A603" s="14" t="s">
        <v>3707</v>
      </c>
      <c r="B603" s="330" t="s">
        <v>4112</v>
      </c>
      <c r="C603" s="337" t="s">
        <v>4117</v>
      </c>
      <c r="D603" s="331">
        <v>45814</v>
      </c>
      <c r="E603" s="457">
        <v>45897</v>
      </c>
      <c r="F603" s="333" t="s">
        <v>3060</v>
      </c>
      <c r="G603" s="462" t="s">
        <v>4118</v>
      </c>
      <c r="H603" s="447" t="s">
        <v>4119</v>
      </c>
      <c r="I603" s="463">
        <v>129.99</v>
      </c>
      <c r="J603" s="77">
        <v>10</v>
      </c>
      <c r="K603" s="92"/>
    </row>
    <row r="604" spans="1:11" ht="13.2" x14ac:dyDescent="0.25">
      <c r="A604" s="14" t="s">
        <v>3707</v>
      </c>
      <c r="B604" s="330" t="s">
        <v>4112</v>
      </c>
      <c r="C604" s="337" t="s">
        <v>4120</v>
      </c>
      <c r="D604" s="331">
        <v>45816</v>
      </c>
      <c r="E604" s="457">
        <v>45897</v>
      </c>
      <c r="F604" s="333" t="s">
        <v>4121</v>
      </c>
      <c r="G604" s="462" t="s">
        <v>3247</v>
      </c>
      <c r="H604" s="447" t="s">
        <v>3248</v>
      </c>
      <c r="I604" s="463">
        <v>232.5</v>
      </c>
      <c r="J604" s="77">
        <v>10</v>
      </c>
      <c r="K604" s="92"/>
    </row>
    <row r="605" spans="1:11" ht="21" x14ac:dyDescent="0.25">
      <c r="A605" s="14" t="s">
        <v>3707</v>
      </c>
      <c r="B605" s="330"/>
      <c r="C605" s="337"/>
      <c r="D605" s="331"/>
      <c r="E605" s="457"/>
      <c r="F605" s="339" t="s">
        <v>4122</v>
      </c>
      <c r="G605" s="464"/>
      <c r="H605" s="465"/>
      <c r="I605" s="466"/>
      <c r="J605" s="77">
        <v>10</v>
      </c>
      <c r="K605" s="92"/>
    </row>
    <row r="606" spans="1:11" ht="21" x14ac:dyDescent="0.25">
      <c r="A606" s="14" t="s">
        <v>3707</v>
      </c>
      <c r="B606" s="330" t="s">
        <v>4123</v>
      </c>
      <c r="C606" s="337">
        <v>6804129309</v>
      </c>
      <c r="D606" s="331" t="s">
        <v>3363</v>
      </c>
      <c r="E606" s="457"/>
      <c r="F606" s="333" t="s">
        <v>4124</v>
      </c>
      <c r="G606" s="462" t="s">
        <v>3018</v>
      </c>
      <c r="H606" s="447" t="s">
        <v>3019</v>
      </c>
      <c r="I606" s="463">
        <v>10.8</v>
      </c>
      <c r="J606" s="77">
        <v>10</v>
      </c>
      <c r="K606" s="92"/>
    </row>
    <row r="607" spans="1:11" ht="13.2" x14ac:dyDescent="0.25">
      <c r="A607" s="14" t="s">
        <v>3707</v>
      </c>
      <c r="B607" s="330" t="s">
        <v>4125</v>
      </c>
      <c r="C607" s="337" t="s">
        <v>4126</v>
      </c>
      <c r="D607" s="331">
        <v>45821</v>
      </c>
      <c r="E607" s="457">
        <v>45852</v>
      </c>
      <c r="F607" s="333" t="s">
        <v>4127</v>
      </c>
      <c r="G607" s="462" t="s">
        <v>4128</v>
      </c>
      <c r="H607" s="447" t="s">
        <v>4129</v>
      </c>
      <c r="I607" s="463">
        <v>124</v>
      </c>
      <c r="J607" s="77">
        <v>10</v>
      </c>
      <c r="K607" s="92"/>
    </row>
    <row r="608" spans="1:11" ht="13.2" x14ac:dyDescent="0.25">
      <c r="A608" s="14" t="s">
        <v>3707</v>
      </c>
      <c r="B608" s="330" t="s">
        <v>4130</v>
      </c>
      <c r="C608" s="337" t="s">
        <v>3215</v>
      </c>
      <c r="D608" s="331">
        <v>45821</v>
      </c>
      <c r="E608" s="457">
        <v>45852</v>
      </c>
      <c r="F608" s="333" t="s">
        <v>3204</v>
      </c>
      <c r="G608" s="462"/>
      <c r="H608" s="447" t="s">
        <v>4131</v>
      </c>
      <c r="I608" s="463">
        <v>60.81</v>
      </c>
      <c r="J608" s="77">
        <v>10</v>
      </c>
      <c r="K608" s="92"/>
    </row>
    <row r="609" spans="1:11" ht="13.2" x14ac:dyDescent="0.25">
      <c r="A609" s="14" t="s">
        <v>3707</v>
      </c>
      <c r="B609" s="330" t="s">
        <v>4130</v>
      </c>
      <c r="C609" s="337" t="s">
        <v>4132</v>
      </c>
      <c r="D609" s="331">
        <v>45821</v>
      </c>
      <c r="E609" s="457">
        <v>45852</v>
      </c>
      <c r="F609" s="333" t="s">
        <v>3037</v>
      </c>
      <c r="G609" s="462" t="s">
        <v>3269</v>
      </c>
      <c r="H609" s="447" t="s">
        <v>3270</v>
      </c>
      <c r="I609" s="463">
        <v>155.24</v>
      </c>
      <c r="J609" s="77">
        <v>10</v>
      </c>
      <c r="K609" s="92"/>
    </row>
    <row r="610" spans="1:11" ht="21" x14ac:dyDescent="0.25">
      <c r="A610" s="14" t="s">
        <v>3707</v>
      </c>
      <c r="B610" s="452"/>
      <c r="C610" s="337"/>
      <c r="D610" s="331"/>
      <c r="E610" s="338"/>
      <c r="F610" s="339" t="s">
        <v>4133</v>
      </c>
      <c r="G610" s="340"/>
      <c r="H610" s="337"/>
      <c r="I610" s="335"/>
      <c r="J610" s="77">
        <v>10</v>
      </c>
      <c r="K610" s="92"/>
    </row>
    <row r="611" spans="1:11" ht="21" x14ac:dyDescent="0.25">
      <c r="A611" s="14" t="s">
        <v>3707</v>
      </c>
      <c r="B611" s="330" t="s">
        <v>3233</v>
      </c>
      <c r="C611" s="337">
        <v>22</v>
      </c>
      <c r="D611" s="331" t="s">
        <v>3197</v>
      </c>
      <c r="E611" s="457"/>
      <c r="F611" s="333" t="s">
        <v>4134</v>
      </c>
      <c r="G611" s="462" t="s">
        <v>3235</v>
      </c>
      <c r="H611" s="447" t="s">
        <v>3236</v>
      </c>
      <c r="I611" s="463">
        <v>445.9</v>
      </c>
      <c r="J611" s="77">
        <v>10</v>
      </c>
      <c r="K611" s="92"/>
    </row>
    <row r="612" spans="1:11" ht="21" x14ac:dyDescent="0.25">
      <c r="A612" s="14" t="s">
        <v>3707</v>
      </c>
      <c r="B612" s="330" t="s">
        <v>3253</v>
      </c>
      <c r="C612" s="337">
        <v>6804231758</v>
      </c>
      <c r="D612" s="331" t="s">
        <v>3254</v>
      </c>
      <c r="E612" s="457"/>
      <c r="F612" s="333" t="s">
        <v>3255</v>
      </c>
      <c r="G612" s="462" t="s">
        <v>3018</v>
      </c>
      <c r="H612" s="447" t="s">
        <v>3019</v>
      </c>
      <c r="I612" s="463">
        <v>28.8</v>
      </c>
      <c r="J612" s="77">
        <v>10</v>
      </c>
      <c r="K612" s="92"/>
    </row>
    <row r="613" spans="1:11" ht="31.2" x14ac:dyDescent="0.25">
      <c r="A613" s="14" t="s">
        <v>3707</v>
      </c>
      <c r="B613" s="330" t="s">
        <v>3258</v>
      </c>
      <c r="C613" s="337" t="s">
        <v>3259</v>
      </c>
      <c r="D613" s="331" t="s">
        <v>3260</v>
      </c>
      <c r="E613" s="457"/>
      <c r="F613" s="333" t="s">
        <v>4135</v>
      </c>
      <c r="G613" s="462" t="s">
        <v>3262</v>
      </c>
      <c r="H613" s="447" t="s">
        <v>3263</v>
      </c>
      <c r="I613" s="463">
        <v>178</v>
      </c>
      <c r="J613" s="77">
        <v>10</v>
      </c>
      <c r="K613" s="92"/>
    </row>
    <row r="614" spans="1:11" ht="13.2" x14ac:dyDescent="0.25">
      <c r="A614" s="14" t="s">
        <v>3707</v>
      </c>
      <c r="B614" s="330" t="s">
        <v>3237</v>
      </c>
      <c r="C614" s="337" t="s">
        <v>3237</v>
      </c>
      <c r="D614" s="331">
        <v>45840</v>
      </c>
      <c r="E614" s="457">
        <v>45916</v>
      </c>
      <c r="F614" s="333" t="s">
        <v>4084</v>
      </c>
      <c r="G614" s="462"/>
      <c r="H614" s="447" t="s">
        <v>3169</v>
      </c>
      <c r="I614" s="463">
        <v>281.25</v>
      </c>
      <c r="J614" s="77">
        <v>10</v>
      </c>
      <c r="K614" s="92"/>
    </row>
    <row r="615" spans="1:11" ht="13.2" x14ac:dyDescent="0.25">
      <c r="A615" s="14" t="s">
        <v>3707</v>
      </c>
      <c r="B615" s="330" t="s">
        <v>3237</v>
      </c>
      <c r="C615" s="337" t="s">
        <v>4136</v>
      </c>
      <c r="D615" s="331">
        <v>45843</v>
      </c>
      <c r="E615" s="457">
        <v>45916</v>
      </c>
      <c r="F615" s="333" t="s">
        <v>4137</v>
      </c>
      <c r="G615" s="462" t="s">
        <v>3247</v>
      </c>
      <c r="H615" s="447" t="s">
        <v>3248</v>
      </c>
      <c r="I615" s="463">
        <v>65.099999999999994</v>
      </c>
      <c r="J615" s="77">
        <v>10</v>
      </c>
      <c r="K615" s="92"/>
    </row>
    <row r="616" spans="1:11" ht="21" x14ac:dyDescent="0.25">
      <c r="A616" s="14" t="s">
        <v>3707</v>
      </c>
      <c r="B616" s="336"/>
      <c r="C616" s="455"/>
      <c r="D616" s="331"/>
      <c r="E616" s="338"/>
      <c r="F616" s="339" t="s">
        <v>4138</v>
      </c>
      <c r="G616" s="340"/>
      <c r="H616" s="337"/>
      <c r="I616" s="343"/>
      <c r="J616" s="77">
        <v>10</v>
      </c>
      <c r="K616" s="92"/>
    </row>
    <row r="617" spans="1:11" ht="13.2" x14ac:dyDescent="0.25">
      <c r="A617" s="14" t="s">
        <v>3707</v>
      </c>
      <c r="B617" s="330" t="s">
        <v>4139</v>
      </c>
      <c r="C617" s="337" t="s">
        <v>4140</v>
      </c>
      <c r="D617" s="331" t="s">
        <v>3370</v>
      </c>
      <c r="E617" s="457" t="s">
        <v>3799</v>
      </c>
      <c r="F617" s="333" t="s">
        <v>4141</v>
      </c>
      <c r="G617" s="462" t="s">
        <v>4142</v>
      </c>
      <c r="H617" s="447" t="s">
        <v>4143</v>
      </c>
      <c r="I617" s="463">
        <v>150</v>
      </c>
      <c r="J617" s="77">
        <v>10</v>
      </c>
      <c r="K617" s="92"/>
    </row>
    <row r="618" spans="1:11" ht="21" x14ac:dyDescent="0.25">
      <c r="A618" s="14" t="s">
        <v>3707</v>
      </c>
      <c r="B618" s="330" t="s">
        <v>4139</v>
      </c>
      <c r="C618" s="337" t="s">
        <v>4144</v>
      </c>
      <c r="D618" s="331" t="s">
        <v>4145</v>
      </c>
      <c r="E618" s="457" t="s">
        <v>3799</v>
      </c>
      <c r="F618" s="333" t="s">
        <v>4146</v>
      </c>
      <c r="G618" s="462" t="s">
        <v>4147</v>
      </c>
      <c r="H618" s="447" t="s">
        <v>4148</v>
      </c>
      <c r="I618" s="463">
        <v>382.5</v>
      </c>
      <c r="J618" s="77">
        <v>10</v>
      </c>
      <c r="K618" s="92"/>
    </row>
    <row r="619" spans="1:11" ht="13.2" x14ac:dyDescent="0.25">
      <c r="A619" s="14" t="s">
        <v>3707</v>
      </c>
      <c r="B619" s="330" t="s">
        <v>4139</v>
      </c>
      <c r="C619" s="337" t="s">
        <v>4139</v>
      </c>
      <c r="D619" s="331" t="s">
        <v>4149</v>
      </c>
      <c r="E619" s="457" t="s">
        <v>3799</v>
      </c>
      <c r="F619" s="333" t="s">
        <v>4150</v>
      </c>
      <c r="G619" s="462"/>
      <c r="H619" s="447" t="s">
        <v>4072</v>
      </c>
      <c r="I619" s="463">
        <v>157.5</v>
      </c>
      <c r="J619" s="77">
        <v>10</v>
      </c>
      <c r="K619" s="92"/>
    </row>
    <row r="620" spans="1:11" ht="41.4" x14ac:dyDescent="0.25">
      <c r="A620" s="14" t="s">
        <v>3707</v>
      </c>
      <c r="B620" s="336"/>
      <c r="C620" s="455"/>
      <c r="D620" s="331"/>
      <c r="E620" s="338"/>
      <c r="F620" s="339" t="s">
        <v>4151</v>
      </c>
      <c r="G620" s="340"/>
      <c r="H620" s="337"/>
      <c r="I620" s="343"/>
      <c r="J620" s="77">
        <v>10</v>
      </c>
      <c r="K620" s="92"/>
    </row>
    <row r="621" spans="1:11" ht="13.2" x14ac:dyDescent="0.25">
      <c r="A621" s="14" t="s">
        <v>3707</v>
      </c>
      <c r="B621" s="330" t="s">
        <v>4152</v>
      </c>
      <c r="C621" s="337" t="s">
        <v>4152</v>
      </c>
      <c r="D621" s="331" t="s">
        <v>3849</v>
      </c>
      <c r="E621" s="457" t="s">
        <v>3580</v>
      </c>
      <c r="F621" s="333" t="s">
        <v>3041</v>
      </c>
      <c r="G621" s="462"/>
      <c r="H621" s="447" t="s">
        <v>4131</v>
      </c>
      <c r="I621" s="463">
        <v>35.9</v>
      </c>
      <c r="J621" s="77">
        <v>10</v>
      </c>
      <c r="K621" s="92"/>
    </row>
    <row r="622" spans="1:11" ht="13.2" x14ac:dyDescent="0.25">
      <c r="A622" s="14" t="s">
        <v>3707</v>
      </c>
      <c r="B622" s="330" t="s">
        <v>4152</v>
      </c>
      <c r="C622" s="337">
        <v>31490</v>
      </c>
      <c r="D622" s="331" t="s">
        <v>3849</v>
      </c>
      <c r="E622" s="457" t="s">
        <v>3580</v>
      </c>
      <c r="F622" s="333" t="s">
        <v>3037</v>
      </c>
      <c r="G622" s="462">
        <v>37890115</v>
      </c>
      <c r="H622" s="447" t="s">
        <v>4153</v>
      </c>
      <c r="I622" s="463">
        <v>88</v>
      </c>
      <c r="J622" s="77">
        <v>10</v>
      </c>
      <c r="K622" s="92"/>
    </row>
    <row r="623" spans="1:11" ht="13.2" x14ac:dyDescent="0.25">
      <c r="A623" s="14" t="s">
        <v>3707</v>
      </c>
      <c r="B623" s="330" t="s">
        <v>4152</v>
      </c>
      <c r="C623" s="337">
        <v>2907</v>
      </c>
      <c r="D623" s="331" t="s">
        <v>4154</v>
      </c>
      <c r="E623" s="457" t="s">
        <v>3580</v>
      </c>
      <c r="F623" s="333" t="s">
        <v>4155</v>
      </c>
      <c r="G623" s="462">
        <v>36675351</v>
      </c>
      <c r="H623" s="447" t="s">
        <v>4156</v>
      </c>
      <c r="I623" s="463">
        <v>17</v>
      </c>
      <c r="J623" s="77">
        <v>10</v>
      </c>
      <c r="K623" s="92"/>
    </row>
    <row r="624" spans="1:11" ht="21" x14ac:dyDescent="0.25">
      <c r="A624" s="14" t="s">
        <v>3707</v>
      </c>
      <c r="B624" s="452"/>
      <c r="C624" s="337"/>
      <c r="D624" s="331"/>
      <c r="E624" s="338"/>
      <c r="F624" s="339" t="s">
        <v>4157</v>
      </c>
      <c r="G624" s="340"/>
      <c r="H624" s="337"/>
      <c r="I624" s="438"/>
      <c r="J624" s="77">
        <v>10</v>
      </c>
      <c r="K624" s="92"/>
    </row>
    <row r="625" spans="1:11" ht="21" x14ac:dyDescent="0.25">
      <c r="A625" s="14" t="s">
        <v>3707</v>
      </c>
      <c r="B625" s="330" t="s">
        <v>4158</v>
      </c>
      <c r="C625" s="337">
        <v>6804383047</v>
      </c>
      <c r="D625" s="331" t="s">
        <v>4159</v>
      </c>
      <c r="E625" s="457"/>
      <c r="F625" s="333" t="s">
        <v>4160</v>
      </c>
      <c r="G625" s="462" t="s">
        <v>3018</v>
      </c>
      <c r="H625" s="447" t="s">
        <v>3019</v>
      </c>
      <c r="I625" s="463">
        <v>28.8</v>
      </c>
      <c r="J625" s="77">
        <v>10</v>
      </c>
      <c r="K625" s="92"/>
    </row>
    <row r="626" spans="1:11" ht="21" x14ac:dyDescent="0.25">
      <c r="A626" s="14" t="s">
        <v>3707</v>
      </c>
      <c r="B626" s="330" t="s">
        <v>4161</v>
      </c>
      <c r="C626" s="337" t="s">
        <v>4162</v>
      </c>
      <c r="D626" s="331">
        <v>45701</v>
      </c>
      <c r="E626" s="457">
        <v>45932</v>
      </c>
      <c r="F626" s="333" t="s">
        <v>4163</v>
      </c>
      <c r="G626" s="462" t="s">
        <v>4164</v>
      </c>
      <c r="H626" s="447" t="s">
        <v>4165</v>
      </c>
      <c r="I626" s="463">
        <v>200</v>
      </c>
      <c r="J626" s="77">
        <v>10</v>
      </c>
      <c r="K626" s="92"/>
    </row>
    <row r="627" spans="1:11" ht="21" x14ac:dyDescent="0.25">
      <c r="A627" s="14" t="s">
        <v>3707</v>
      </c>
      <c r="B627" s="330" t="s">
        <v>4161</v>
      </c>
      <c r="C627" s="337" t="s">
        <v>4162</v>
      </c>
      <c r="D627" s="331">
        <v>45871</v>
      </c>
      <c r="E627" s="457">
        <v>45932</v>
      </c>
      <c r="F627" s="333" t="s">
        <v>4166</v>
      </c>
      <c r="G627" s="462" t="s">
        <v>4164</v>
      </c>
      <c r="H627" s="447" t="s">
        <v>4165</v>
      </c>
      <c r="I627" s="463">
        <v>459.07</v>
      </c>
      <c r="J627" s="77">
        <v>10</v>
      </c>
      <c r="K627" s="92"/>
    </row>
    <row r="628" spans="1:11" ht="21" x14ac:dyDescent="0.25">
      <c r="A628" s="14" t="s">
        <v>3707</v>
      </c>
      <c r="B628" s="330" t="s">
        <v>4161</v>
      </c>
      <c r="C628" s="337" t="s">
        <v>4167</v>
      </c>
      <c r="D628" s="331">
        <v>45878</v>
      </c>
      <c r="E628" s="457">
        <v>45932</v>
      </c>
      <c r="F628" s="333" t="s">
        <v>3977</v>
      </c>
      <c r="G628" s="462" t="s">
        <v>4168</v>
      </c>
      <c r="H628" s="447" t="s">
        <v>4148</v>
      </c>
      <c r="I628" s="463">
        <v>255</v>
      </c>
      <c r="J628" s="77">
        <v>10</v>
      </c>
      <c r="K628" s="92"/>
    </row>
    <row r="629" spans="1:11" ht="13.2" x14ac:dyDescent="0.25">
      <c r="A629" s="14" t="s">
        <v>3707</v>
      </c>
      <c r="B629" s="330" t="s">
        <v>4161</v>
      </c>
      <c r="C629" s="337" t="s">
        <v>4161</v>
      </c>
      <c r="D629" s="331">
        <v>45871</v>
      </c>
      <c r="E629" s="457">
        <v>45932</v>
      </c>
      <c r="F629" s="333" t="s">
        <v>4084</v>
      </c>
      <c r="G629" s="462"/>
      <c r="H629" s="447" t="s">
        <v>4169</v>
      </c>
      <c r="I629" s="463">
        <v>360</v>
      </c>
      <c r="J629" s="77">
        <v>10</v>
      </c>
      <c r="K629" s="92"/>
    </row>
    <row r="630" spans="1:11" ht="21" x14ac:dyDescent="0.25">
      <c r="A630" s="14" t="s">
        <v>3707</v>
      </c>
      <c r="B630" s="330" t="s">
        <v>4161</v>
      </c>
      <c r="C630" s="337" t="s">
        <v>4161</v>
      </c>
      <c r="D630" s="331">
        <v>45879</v>
      </c>
      <c r="E630" s="457">
        <v>45932</v>
      </c>
      <c r="F630" s="333" t="s">
        <v>4170</v>
      </c>
      <c r="G630" s="462"/>
      <c r="H630" s="447" t="s">
        <v>4169</v>
      </c>
      <c r="I630" s="463">
        <v>427.58</v>
      </c>
      <c r="J630" s="77">
        <v>10</v>
      </c>
      <c r="K630" s="92"/>
    </row>
    <row r="631" spans="1:11" ht="21" x14ac:dyDescent="0.25">
      <c r="A631" s="14" t="s">
        <v>3707</v>
      </c>
      <c r="B631" s="452"/>
      <c r="C631" s="337"/>
      <c r="D631" s="331"/>
      <c r="E631" s="338"/>
      <c r="F631" s="339" t="s">
        <v>4171</v>
      </c>
      <c r="G631" s="340"/>
      <c r="H631" s="337"/>
      <c r="I631" s="438"/>
      <c r="J631" s="77">
        <v>10</v>
      </c>
      <c r="K631" s="92"/>
    </row>
    <row r="632" spans="1:11" ht="13.2" x14ac:dyDescent="0.25">
      <c r="A632" s="14" t="s">
        <v>3707</v>
      </c>
      <c r="B632" s="330" t="s">
        <v>4172</v>
      </c>
      <c r="C632" s="337" t="s">
        <v>4172</v>
      </c>
      <c r="D632" s="331">
        <v>45853</v>
      </c>
      <c r="E632" s="457">
        <v>45964</v>
      </c>
      <c r="F632" s="333" t="s">
        <v>3204</v>
      </c>
      <c r="G632" s="462"/>
      <c r="H632" s="447" t="s">
        <v>4131</v>
      </c>
      <c r="I632" s="463">
        <v>42.36</v>
      </c>
      <c r="J632" s="77">
        <v>10</v>
      </c>
      <c r="K632" s="92"/>
    </row>
    <row r="633" spans="1:11" ht="13.2" x14ac:dyDescent="0.25">
      <c r="A633" s="14" t="s">
        <v>3707</v>
      </c>
      <c r="B633" s="330" t="s">
        <v>4172</v>
      </c>
      <c r="C633" s="337" t="s">
        <v>4173</v>
      </c>
      <c r="D633" s="331">
        <v>45853</v>
      </c>
      <c r="E633" s="457">
        <v>45964</v>
      </c>
      <c r="F633" s="333" t="s">
        <v>3037</v>
      </c>
      <c r="G633" s="462">
        <v>37890115</v>
      </c>
      <c r="H633" s="447" t="s">
        <v>4153</v>
      </c>
      <c r="I633" s="463">
        <v>88</v>
      </c>
      <c r="J633" s="77">
        <v>10</v>
      </c>
      <c r="K633" s="92"/>
    </row>
    <row r="634" spans="1:11" ht="21" x14ac:dyDescent="0.25">
      <c r="A634" s="14" t="s">
        <v>3707</v>
      </c>
      <c r="B634" s="336"/>
      <c r="C634" s="455"/>
      <c r="D634" s="331"/>
      <c r="E634" s="338"/>
      <c r="F634" s="339" t="s">
        <v>4174</v>
      </c>
      <c r="G634" s="340"/>
      <c r="H634" s="337"/>
      <c r="I634" s="343"/>
      <c r="J634" s="77">
        <v>10</v>
      </c>
      <c r="K634" s="92"/>
    </row>
    <row r="635" spans="1:11" ht="13.2" x14ac:dyDescent="0.25">
      <c r="A635" s="14" t="s">
        <v>3707</v>
      </c>
      <c r="B635" s="330" t="s">
        <v>4175</v>
      </c>
      <c r="C635" s="337">
        <v>59</v>
      </c>
      <c r="D635" s="331">
        <v>45884</v>
      </c>
      <c r="E635" s="457">
        <v>45932</v>
      </c>
      <c r="F635" s="333" t="s">
        <v>4127</v>
      </c>
      <c r="G635" s="462" t="s">
        <v>3272</v>
      </c>
      <c r="H635" s="447" t="s">
        <v>3273</v>
      </c>
      <c r="I635" s="463">
        <v>101</v>
      </c>
      <c r="J635" s="77">
        <v>10</v>
      </c>
      <c r="K635" s="92"/>
    </row>
    <row r="636" spans="1:11" ht="13.2" x14ac:dyDescent="0.25">
      <c r="A636" s="14" t="s">
        <v>3707</v>
      </c>
      <c r="B636" s="330" t="s">
        <v>4175</v>
      </c>
      <c r="C636" s="337" t="s">
        <v>4176</v>
      </c>
      <c r="D636" s="331">
        <v>45884</v>
      </c>
      <c r="E636" s="457">
        <v>45932</v>
      </c>
      <c r="F636" s="333" t="s">
        <v>3037</v>
      </c>
      <c r="G636" s="462" t="s">
        <v>3269</v>
      </c>
      <c r="H636" s="447" t="s">
        <v>3270</v>
      </c>
      <c r="I636" s="463">
        <v>131.6</v>
      </c>
      <c r="J636" s="77">
        <v>10</v>
      </c>
      <c r="K636" s="92"/>
    </row>
    <row r="637" spans="1:11" ht="13.2" x14ac:dyDescent="0.25">
      <c r="A637" s="14" t="s">
        <v>3707</v>
      </c>
      <c r="B637" s="330" t="s">
        <v>4177</v>
      </c>
      <c r="C637" s="337" t="s">
        <v>4177</v>
      </c>
      <c r="D637" s="331">
        <v>45884</v>
      </c>
      <c r="E637" s="457">
        <v>45932</v>
      </c>
      <c r="F637" s="333" t="s">
        <v>3204</v>
      </c>
      <c r="G637" s="462"/>
      <c r="H637" s="447" t="s">
        <v>4131</v>
      </c>
      <c r="I637" s="463">
        <v>61.8</v>
      </c>
      <c r="J637" s="77">
        <v>10</v>
      </c>
      <c r="K637" s="92"/>
    </row>
    <row r="638" spans="1:11" ht="21" x14ac:dyDescent="0.25">
      <c r="A638" s="14" t="s">
        <v>3707</v>
      </c>
      <c r="B638" s="330" t="s">
        <v>4178</v>
      </c>
      <c r="C638" s="337">
        <v>6804458575</v>
      </c>
      <c r="D638" s="331">
        <v>45883</v>
      </c>
      <c r="E638" s="457"/>
      <c r="F638" s="333" t="s">
        <v>4124</v>
      </c>
      <c r="G638" s="462" t="s">
        <v>3018</v>
      </c>
      <c r="H638" s="447" t="s">
        <v>3019</v>
      </c>
      <c r="I638" s="463">
        <v>10.8</v>
      </c>
      <c r="J638" s="77">
        <v>10</v>
      </c>
      <c r="K638" s="92"/>
    </row>
    <row r="639" spans="1:11" ht="21" x14ac:dyDescent="0.25">
      <c r="A639" s="14" t="s">
        <v>3707</v>
      </c>
      <c r="B639" s="467"/>
      <c r="C639" s="348"/>
      <c r="D639" s="346"/>
      <c r="E639" s="347"/>
      <c r="F639" s="339" t="s">
        <v>4179</v>
      </c>
      <c r="G639" s="351"/>
      <c r="H639" s="348"/>
      <c r="I639" s="353"/>
      <c r="J639" s="77">
        <v>10</v>
      </c>
      <c r="K639" s="92"/>
    </row>
    <row r="640" spans="1:11" ht="13.2" x14ac:dyDescent="0.25">
      <c r="A640" s="14" t="s">
        <v>3707</v>
      </c>
      <c r="B640" s="330" t="s">
        <v>4180</v>
      </c>
      <c r="C640" s="337" t="s">
        <v>4180</v>
      </c>
      <c r="D640" s="331">
        <v>45919</v>
      </c>
      <c r="E640" s="457">
        <v>46009</v>
      </c>
      <c r="F640" s="333" t="s">
        <v>4181</v>
      </c>
      <c r="G640" s="462"/>
      <c r="H640" s="447" t="s">
        <v>4072</v>
      </c>
      <c r="I640" s="463">
        <v>71.599999999999994</v>
      </c>
      <c r="J640" s="77">
        <v>10</v>
      </c>
      <c r="K640" s="92"/>
    </row>
    <row r="641" spans="1:11" ht="13.2" x14ac:dyDescent="0.25">
      <c r="A641" s="14" t="s">
        <v>3707</v>
      </c>
      <c r="B641" s="330" t="s">
        <v>4180</v>
      </c>
      <c r="C641" s="337" t="s">
        <v>4182</v>
      </c>
      <c r="D641" s="331">
        <v>45917</v>
      </c>
      <c r="E641" s="457">
        <v>46009</v>
      </c>
      <c r="F641" s="333" t="s">
        <v>3207</v>
      </c>
      <c r="G641" s="462">
        <v>53388186</v>
      </c>
      <c r="H641" s="447" t="s">
        <v>4183</v>
      </c>
      <c r="I641" s="463">
        <v>283.5</v>
      </c>
      <c r="J641" s="77">
        <v>10</v>
      </c>
      <c r="K641" s="92"/>
    </row>
    <row r="642" spans="1:11" ht="21" x14ac:dyDescent="0.25">
      <c r="A642" s="14" t="s">
        <v>3707</v>
      </c>
      <c r="B642" s="467"/>
      <c r="C642" s="348"/>
      <c r="D642" s="346"/>
      <c r="E642" s="347"/>
      <c r="F642" s="339" t="s">
        <v>4184</v>
      </c>
      <c r="G642" s="351"/>
      <c r="H642" s="348"/>
      <c r="I642" s="353"/>
      <c r="J642" s="77">
        <v>10</v>
      </c>
      <c r="K642" s="92"/>
    </row>
    <row r="643" spans="1:11" ht="13.2" x14ac:dyDescent="0.25">
      <c r="A643" s="14" t="s">
        <v>3707</v>
      </c>
      <c r="B643" s="330" t="s">
        <v>4185</v>
      </c>
      <c r="C643" s="337" t="s">
        <v>4185</v>
      </c>
      <c r="D643" s="331">
        <v>45978</v>
      </c>
      <c r="E643" s="457">
        <v>46013</v>
      </c>
      <c r="F643" s="333" t="s">
        <v>3304</v>
      </c>
      <c r="G643" s="462"/>
      <c r="H643" s="447" t="s">
        <v>4072</v>
      </c>
      <c r="I643" s="463">
        <v>91.1</v>
      </c>
      <c r="J643" s="77">
        <v>10</v>
      </c>
      <c r="K643" s="92"/>
    </row>
    <row r="644" spans="1:11" ht="13.2" x14ac:dyDescent="0.25">
      <c r="A644" s="14" t="s">
        <v>3707</v>
      </c>
      <c r="B644" s="330" t="s">
        <v>4185</v>
      </c>
      <c r="C644" s="337" t="s">
        <v>4186</v>
      </c>
      <c r="D644" s="331">
        <v>45979</v>
      </c>
      <c r="E644" s="457">
        <v>46013</v>
      </c>
      <c r="F644" s="333" t="s">
        <v>3306</v>
      </c>
      <c r="G644" s="462">
        <v>55793801</v>
      </c>
      <c r="H644" s="447" t="s">
        <v>4187</v>
      </c>
      <c r="I644" s="463">
        <v>400</v>
      </c>
      <c r="J644" s="77">
        <v>10</v>
      </c>
      <c r="K644" s="92"/>
    </row>
    <row r="645" spans="1:11" ht="13.2" x14ac:dyDescent="0.25">
      <c r="A645" s="14" t="s">
        <v>3707</v>
      </c>
      <c r="B645" s="330" t="s">
        <v>4185</v>
      </c>
      <c r="C645" s="337" t="s">
        <v>4186</v>
      </c>
      <c r="D645" s="331">
        <v>45979</v>
      </c>
      <c r="E645" s="457">
        <v>46013</v>
      </c>
      <c r="F645" s="333" t="s">
        <v>4188</v>
      </c>
      <c r="G645" s="462">
        <v>55793801</v>
      </c>
      <c r="H645" s="447" t="s">
        <v>4187</v>
      </c>
      <c r="I645" s="463">
        <v>100</v>
      </c>
      <c r="J645" s="77">
        <v>10</v>
      </c>
      <c r="K645" s="92"/>
    </row>
    <row r="646" spans="1:11" ht="13.2" x14ac:dyDescent="0.25">
      <c r="A646" s="14" t="s">
        <v>3707</v>
      </c>
      <c r="B646" s="330" t="s">
        <v>4185</v>
      </c>
      <c r="C646" s="337" t="s">
        <v>4186</v>
      </c>
      <c r="D646" s="331">
        <v>45979</v>
      </c>
      <c r="E646" s="457">
        <v>46013</v>
      </c>
      <c r="F646" s="333" t="s">
        <v>4189</v>
      </c>
      <c r="G646" s="462">
        <v>55793801</v>
      </c>
      <c r="H646" s="447" t="s">
        <v>4187</v>
      </c>
      <c r="I646" s="463">
        <v>500</v>
      </c>
      <c r="J646" s="77">
        <v>10</v>
      </c>
      <c r="K646" s="92"/>
    </row>
    <row r="647" spans="1:11" ht="13.2" x14ac:dyDescent="0.25">
      <c r="A647" s="14" t="s">
        <v>3707</v>
      </c>
      <c r="B647" s="330" t="s">
        <v>4185</v>
      </c>
      <c r="C647" s="337" t="s">
        <v>4186</v>
      </c>
      <c r="D647" s="331">
        <v>45979</v>
      </c>
      <c r="E647" s="457">
        <v>46013</v>
      </c>
      <c r="F647" s="333" t="s">
        <v>4190</v>
      </c>
      <c r="G647" s="462">
        <v>55793801</v>
      </c>
      <c r="H647" s="447" t="s">
        <v>4187</v>
      </c>
      <c r="I647" s="463">
        <v>100</v>
      </c>
      <c r="J647" s="77">
        <v>10</v>
      </c>
      <c r="K647" s="92"/>
    </row>
    <row r="648" spans="1:11" ht="21" x14ac:dyDescent="0.25">
      <c r="A648" s="14" t="s">
        <v>3707</v>
      </c>
      <c r="B648" s="467"/>
      <c r="C648" s="348"/>
      <c r="D648" s="346"/>
      <c r="E648" s="347"/>
      <c r="F648" s="339" t="s">
        <v>4191</v>
      </c>
      <c r="G648" s="351"/>
      <c r="H648" s="348"/>
      <c r="I648" s="353"/>
      <c r="J648" s="77">
        <v>10</v>
      </c>
      <c r="K648" s="92"/>
    </row>
    <row r="649" spans="1:11" ht="13.2" x14ac:dyDescent="0.25">
      <c r="A649" s="14" t="s">
        <v>3707</v>
      </c>
      <c r="B649" s="330" t="s">
        <v>4192</v>
      </c>
      <c r="C649" s="337" t="s">
        <v>4192</v>
      </c>
      <c r="D649" s="331">
        <v>45992</v>
      </c>
      <c r="E649" s="457">
        <v>46010</v>
      </c>
      <c r="F649" s="333" t="s">
        <v>4193</v>
      </c>
      <c r="G649" s="462"/>
      <c r="H649" s="447" t="s">
        <v>4072</v>
      </c>
      <c r="I649" s="463">
        <v>116.8</v>
      </c>
      <c r="J649" s="77">
        <v>10</v>
      </c>
      <c r="K649" s="92"/>
    </row>
    <row r="650" spans="1:11" ht="13.2" x14ac:dyDescent="0.25">
      <c r="A650" s="14" t="s">
        <v>3707</v>
      </c>
      <c r="B650" s="330" t="s">
        <v>4192</v>
      </c>
      <c r="C650" s="337" t="s">
        <v>4194</v>
      </c>
      <c r="D650" s="331">
        <v>45991</v>
      </c>
      <c r="E650" s="457">
        <v>46010</v>
      </c>
      <c r="F650" s="333" t="s">
        <v>4195</v>
      </c>
      <c r="G650" s="462">
        <v>53388186</v>
      </c>
      <c r="H650" s="447" t="s">
        <v>4196</v>
      </c>
      <c r="I650" s="463">
        <v>560</v>
      </c>
      <c r="J650" s="77">
        <v>10</v>
      </c>
      <c r="K650" s="92"/>
    </row>
    <row r="651" spans="1:11" ht="21" x14ac:dyDescent="0.25">
      <c r="A651" s="14" t="s">
        <v>3707</v>
      </c>
      <c r="B651" s="344"/>
      <c r="C651" s="348"/>
      <c r="D651" s="423"/>
      <c r="E651" s="347"/>
      <c r="F651" s="339" t="s">
        <v>4197</v>
      </c>
      <c r="G651" s="351"/>
      <c r="H651" s="348"/>
      <c r="I651" s="468"/>
      <c r="J651" s="77">
        <v>10</v>
      </c>
      <c r="K651" s="92"/>
    </row>
    <row r="652" spans="1:11" ht="21" x14ac:dyDescent="0.25">
      <c r="A652" s="14" t="s">
        <v>3707</v>
      </c>
      <c r="B652" s="330" t="s">
        <v>4198</v>
      </c>
      <c r="C652" s="337">
        <v>20253593</v>
      </c>
      <c r="D652" s="331" t="s">
        <v>4199</v>
      </c>
      <c r="E652" s="457"/>
      <c r="F652" s="333" t="s">
        <v>4200</v>
      </c>
      <c r="G652" s="462">
        <v>31380123</v>
      </c>
      <c r="H652" s="447" t="s">
        <v>3149</v>
      </c>
      <c r="I652" s="463">
        <v>848.95</v>
      </c>
      <c r="J652" s="77">
        <v>10</v>
      </c>
      <c r="K652" s="92"/>
    </row>
    <row r="653" spans="1:11" ht="31.2" x14ac:dyDescent="0.25">
      <c r="A653" s="14" t="s">
        <v>3707</v>
      </c>
      <c r="B653" s="330" t="s">
        <v>4201</v>
      </c>
      <c r="C653" s="337" t="s">
        <v>4202</v>
      </c>
      <c r="D653" s="331">
        <v>45831</v>
      </c>
      <c r="E653" s="457">
        <v>45916</v>
      </c>
      <c r="F653" s="333" t="s">
        <v>4203</v>
      </c>
      <c r="G653" s="462">
        <v>36562939</v>
      </c>
      <c r="H653" s="447" t="s">
        <v>3091</v>
      </c>
      <c r="I653" s="463">
        <v>144.57</v>
      </c>
      <c r="J653" s="77">
        <v>10</v>
      </c>
      <c r="K653" s="92"/>
    </row>
    <row r="654" spans="1:11" ht="21" x14ac:dyDescent="0.25">
      <c r="A654" s="14" t="s">
        <v>3707</v>
      </c>
      <c r="B654" s="330" t="s">
        <v>4201</v>
      </c>
      <c r="C654" s="337" t="s">
        <v>4204</v>
      </c>
      <c r="D654" s="331">
        <v>45821</v>
      </c>
      <c r="E654" s="457">
        <v>45916</v>
      </c>
      <c r="F654" s="333" t="s">
        <v>4205</v>
      </c>
      <c r="G654" s="462">
        <v>36562939</v>
      </c>
      <c r="H654" s="447" t="s">
        <v>3091</v>
      </c>
      <c r="I654" s="463">
        <v>111.67</v>
      </c>
      <c r="J654" s="77">
        <v>10</v>
      </c>
      <c r="K654" s="92"/>
    </row>
    <row r="655" spans="1:11" ht="21" x14ac:dyDescent="0.25">
      <c r="A655" s="14" t="s">
        <v>3707</v>
      </c>
      <c r="B655" s="330" t="s">
        <v>4201</v>
      </c>
      <c r="C655" s="337" t="s">
        <v>4206</v>
      </c>
      <c r="D655" s="331">
        <v>45704</v>
      </c>
      <c r="E655" s="457">
        <v>45916</v>
      </c>
      <c r="F655" s="333" t="s">
        <v>4207</v>
      </c>
      <c r="G655" s="462">
        <v>31407536</v>
      </c>
      <c r="H655" s="447" t="s">
        <v>4208</v>
      </c>
      <c r="I655" s="463">
        <v>7.99</v>
      </c>
      <c r="J655" s="77">
        <v>10</v>
      </c>
      <c r="K655" s="92"/>
    </row>
    <row r="656" spans="1:11" ht="21" x14ac:dyDescent="0.25">
      <c r="A656" s="14" t="s">
        <v>3707</v>
      </c>
      <c r="B656" s="330" t="s">
        <v>4201</v>
      </c>
      <c r="C656" s="337" t="s">
        <v>4209</v>
      </c>
      <c r="D656" s="331">
        <v>45810</v>
      </c>
      <c r="E656" s="457">
        <v>45916</v>
      </c>
      <c r="F656" s="333" t="s">
        <v>4210</v>
      </c>
      <c r="G656" s="462">
        <v>31407536</v>
      </c>
      <c r="H656" s="447" t="s">
        <v>4208</v>
      </c>
      <c r="I656" s="463">
        <v>11.98</v>
      </c>
      <c r="J656" s="77">
        <v>10</v>
      </c>
      <c r="K656" s="92"/>
    </row>
    <row r="657" spans="1:11" ht="31.2" x14ac:dyDescent="0.25">
      <c r="A657" s="14" t="s">
        <v>3707</v>
      </c>
      <c r="B657" s="330" t="s">
        <v>4201</v>
      </c>
      <c r="C657" s="337" t="s">
        <v>4211</v>
      </c>
      <c r="D657" s="331">
        <v>45810</v>
      </c>
      <c r="E657" s="457">
        <v>45916</v>
      </c>
      <c r="F657" s="333" t="s">
        <v>4212</v>
      </c>
      <c r="G657" s="462">
        <v>31407536</v>
      </c>
      <c r="H657" s="447" t="s">
        <v>4208</v>
      </c>
      <c r="I657" s="463">
        <v>84.96</v>
      </c>
      <c r="J657" s="77">
        <v>10</v>
      </c>
      <c r="K657" s="92"/>
    </row>
    <row r="658" spans="1:11" ht="21" x14ac:dyDescent="0.25">
      <c r="A658" s="14" t="s">
        <v>3707</v>
      </c>
      <c r="B658" s="330" t="s">
        <v>4201</v>
      </c>
      <c r="C658" s="337" t="s">
        <v>4213</v>
      </c>
      <c r="D658" s="331">
        <v>45810</v>
      </c>
      <c r="E658" s="457">
        <v>45916</v>
      </c>
      <c r="F658" s="333" t="s">
        <v>4214</v>
      </c>
      <c r="G658" s="462">
        <v>36787507</v>
      </c>
      <c r="H658" s="447" t="s">
        <v>4215</v>
      </c>
      <c r="I658" s="463">
        <v>20.98</v>
      </c>
      <c r="J658" s="77">
        <v>10</v>
      </c>
      <c r="K658" s="92"/>
    </row>
    <row r="659" spans="1:11" ht="21" x14ac:dyDescent="0.25">
      <c r="A659" s="14" t="s">
        <v>3707</v>
      </c>
      <c r="B659" s="330" t="s">
        <v>4201</v>
      </c>
      <c r="C659" s="337" t="s">
        <v>4216</v>
      </c>
      <c r="D659" s="331">
        <v>45671</v>
      </c>
      <c r="E659" s="457">
        <v>45916</v>
      </c>
      <c r="F659" s="333" t="s">
        <v>4217</v>
      </c>
      <c r="G659" s="462">
        <v>35898933</v>
      </c>
      <c r="H659" s="447" t="s">
        <v>4218</v>
      </c>
      <c r="I659" s="463">
        <v>29.99</v>
      </c>
      <c r="J659" s="77">
        <v>10</v>
      </c>
      <c r="K659" s="92"/>
    </row>
    <row r="660" spans="1:11" ht="31.2" x14ac:dyDescent="0.25">
      <c r="A660" s="14" t="s">
        <v>3707</v>
      </c>
      <c r="B660" s="330" t="s">
        <v>4201</v>
      </c>
      <c r="C660" s="337" t="s">
        <v>4219</v>
      </c>
      <c r="D660" s="331">
        <v>45761</v>
      </c>
      <c r="E660" s="457">
        <v>45916</v>
      </c>
      <c r="F660" s="333" t="s">
        <v>4220</v>
      </c>
      <c r="G660" s="462">
        <v>47652454</v>
      </c>
      <c r="H660" s="447" t="s">
        <v>4221</v>
      </c>
      <c r="I660" s="463">
        <v>120</v>
      </c>
      <c r="J660" s="77">
        <v>10</v>
      </c>
      <c r="K660" s="92"/>
    </row>
    <row r="661" spans="1:11" ht="21" x14ac:dyDescent="0.25">
      <c r="A661" s="14" t="s">
        <v>3707</v>
      </c>
      <c r="B661" s="330" t="s">
        <v>4201</v>
      </c>
      <c r="C661" s="337" t="s">
        <v>4222</v>
      </c>
      <c r="D661" s="331">
        <v>45668</v>
      </c>
      <c r="E661" s="457">
        <v>45916</v>
      </c>
      <c r="F661" s="333" t="s">
        <v>4223</v>
      </c>
      <c r="G661" s="462">
        <v>45604746</v>
      </c>
      <c r="H661" s="447" t="s">
        <v>4224</v>
      </c>
      <c r="I661" s="463">
        <v>2.79</v>
      </c>
      <c r="J661" s="77">
        <v>10</v>
      </c>
      <c r="K661" s="92"/>
    </row>
    <row r="662" spans="1:11" ht="21" x14ac:dyDescent="0.25">
      <c r="A662" s="14" t="s">
        <v>3707</v>
      </c>
      <c r="B662" s="330" t="s">
        <v>4201</v>
      </c>
      <c r="C662" s="337" t="s">
        <v>4225</v>
      </c>
      <c r="D662" s="331">
        <v>45776</v>
      </c>
      <c r="E662" s="457">
        <v>45916</v>
      </c>
      <c r="F662" s="333" t="s">
        <v>4226</v>
      </c>
      <c r="G662" s="462">
        <v>50961926</v>
      </c>
      <c r="H662" s="447" t="s">
        <v>4227</v>
      </c>
      <c r="I662" s="463">
        <v>9.89</v>
      </c>
      <c r="J662" s="77">
        <v>10</v>
      </c>
      <c r="K662" s="92"/>
    </row>
    <row r="663" spans="1:11" ht="31.2" x14ac:dyDescent="0.25">
      <c r="A663" s="14" t="s">
        <v>3707</v>
      </c>
      <c r="B663" s="330" t="s">
        <v>4201</v>
      </c>
      <c r="C663" s="337" t="s">
        <v>4228</v>
      </c>
      <c r="D663" s="331">
        <v>45796</v>
      </c>
      <c r="E663" s="457">
        <v>45916</v>
      </c>
      <c r="F663" s="333" t="s">
        <v>4229</v>
      </c>
      <c r="G663" s="462">
        <v>50961926</v>
      </c>
      <c r="H663" s="447" t="s">
        <v>4227</v>
      </c>
      <c r="I663" s="463">
        <v>6.57</v>
      </c>
      <c r="J663" s="77">
        <v>10</v>
      </c>
      <c r="K663" s="92"/>
    </row>
    <row r="664" spans="1:11" ht="21" x14ac:dyDescent="0.25">
      <c r="A664" s="14" t="s">
        <v>3707</v>
      </c>
      <c r="B664" s="330" t="s">
        <v>4201</v>
      </c>
      <c r="C664" s="337" t="s">
        <v>4230</v>
      </c>
      <c r="D664" s="331">
        <v>45806</v>
      </c>
      <c r="E664" s="457">
        <v>45916</v>
      </c>
      <c r="F664" s="333" t="s">
        <v>4231</v>
      </c>
      <c r="G664" s="462">
        <v>50961926</v>
      </c>
      <c r="H664" s="447" t="s">
        <v>4227</v>
      </c>
      <c r="I664" s="463">
        <v>16.47</v>
      </c>
      <c r="J664" s="77">
        <v>10</v>
      </c>
      <c r="K664" s="92"/>
    </row>
    <row r="665" spans="1:11" ht="21" x14ac:dyDescent="0.25">
      <c r="A665" s="14" t="s">
        <v>3707</v>
      </c>
      <c r="B665" s="330" t="s">
        <v>4201</v>
      </c>
      <c r="C665" s="337" t="s">
        <v>4232</v>
      </c>
      <c r="D665" s="331">
        <v>45823</v>
      </c>
      <c r="E665" s="457">
        <v>45916</v>
      </c>
      <c r="F665" s="333" t="s">
        <v>4233</v>
      </c>
      <c r="G665" s="462">
        <v>35824891</v>
      </c>
      <c r="H665" s="447" t="s">
        <v>4234</v>
      </c>
      <c r="I665" s="463">
        <v>5.19</v>
      </c>
      <c r="J665" s="77">
        <v>10</v>
      </c>
      <c r="K665" s="92"/>
    </row>
    <row r="666" spans="1:11" ht="21" x14ac:dyDescent="0.25">
      <c r="A666" s="14" t="s">
        <v>3707</v>
      </c>
      <c r="B666" s="330" t="s">
        <v>4201</v>
      </c>
      <c r="C666" s="337" t="s">
        <v>4235</v>
      </c>
      <c r="D666" s="331">
        <v>45832</v>
      </c>
      <c r="E666" s="457">
        <v>45916</v>
      </c>
      <c r="F666" s="333" t="s">
        <v>4236</v>
      </c>
      <c r="G666" s="462">
        <v>50961926</v>
      </c>
      <c r="H666" s="447" t="s">
        <v>4227</v>
      </c>
      <c r="I666" s="463">
        <v>8.7899999999999991</v>
      </c>
      <c r="J666" s="77">
        <v>10</v>
      </c>
      <c r="K666" s="92"/>
    </row>
    <row r="667" spans="1:11" ht="21" x14ac:dyDescent="0.25">
      <c r="A667" s="14" t="s">
        <v>3707</v>
      </c>
      <c r="B667" s="330" t="s">
        <v>4201</v>
      </c>
      <c r="C667" s="337" t="s">
        <v>4237</v>
      </c>
      <c r="D667" s="331">
        <v>45777</v>
      </c>
      <c r="E667" s="457">
        <v>45916</v>
      </c>
      <c r="F667" s="333" t="s">
        <v>4238</v>
      </c>
      <c r="G667" s="462">
        <v>31393781</v>
      </c>
      <c r="H667" s="447" t="s">
        <v>3695</v>
      </c>
      <c r="I667" s="463">
        <v>4.3499999999999996</v>
      </c>
      <c r="J667" s="77">
        <v>10</v>
      </c>
      <c r="K667" s="92"/>
    </row>
    <row r="668" spans="1:11" ht="21" x14ac:dyDescent="0.25">
      <c r="A668" s="14" t="s">
        <v>3707</v>
      </c>
      <c r="B668" s="330" t="s">
        <v>4201</v>
      </c>
      <c r="C668" s="337" t="s">
        <v>4239</v>
      </c>
      <c r="D668" s="331">
        <v>45659</v>
      </c>
      <c r="E668" s="457">
        <v>45916</v>
      </c>
      <c r="F668" s="333" t="s">
        <v>4240</v>
      </c>
      <c r="G668" s="462">
        <v>45413002</v>
      </c>
      <c r="H668" s="447" t="s">
        <v>4241</v>
      </c>
      <c r="I668" s="463">
        <v>10</v>
      </c>
      <c r="J668" s="77">
        <v>10</v>
      </c>
      <c r="K668" s="92"/>
    </row>
    <row r="669" spans="1:11" ht="21" x14ac:dyDescent="0.25">
      <c r="A669" s="14" t="s">
        <v>3707</v>
      </c>
      <c r="B669" s="330" t="s">
        <v>4201</v>
      </c>
      <c r="C669" s="337" t="s">
        <v>4242</v>
      </c>
      <c r="D669" s="331">
        <v>45700</v>
      </c>
      <c r="E669" s="457">
        <v>45916</v>
      </c>
      <c r="F669" s="333" t="s">
        <v>4243</v>
      </c>
      <c r="G669" s="462">
        <v>45413002</v>
      </c>
      <c r="H669" s="447" t="s">
        <v>4241</v>
      </c>
      <c r="I669" s="463">
        <v>30</v>
      </c>
      <c r="J669" s="77">
        <v>10</v>
      </c>
      <c r="K669" s="92"/>
    </row>
    <row r="670" spans="1:11" ht="21" x14ac:dyDescent="0.25">
      <c r="A670" s="14" t="s">
        <v>3707</v>
      </c>
      <c r="B670" s="330" t="s">
        <v>4201</v>
      </c>
      <c r="C670" s="337" t="s">
        <v>4244</v>
      </c>
      <c r="D670" s="331">
        <v>45714</v>
      </c>
      <c r="E670" s="457">
        <v>45916</v>
      </c>
      <c r="F670" s="333" t="s">
        <v>4240</v>
      </c>
      <c r="G670" s="462">
        <v>45413002</v>
      </c>
      <c r="H670" s="447" t="s">
        <v>4241</v>
      </c>
      <c r="I670" s="463">
        <v>10</v>
      </c>
      <c r="J670" s="77">
        <v>10</v>
      </c>
      <c r="K670" s="92"/>
    </row>
    <row r="671" spans="1:11" ht="21" x14ac:dyDescent="0.25">
      <c r="A671" s="14" t="s">
        <v>3707</v>
      </c>
      <c r="B671" s="330" t="s">
        <v>4201</v>
      </c>
      <c r="C671" s="337" t="s">
        <v>4245</v>
      </c>
      <c r="D671" s="331">
        <v>45769</v>
      </c>
      <c r="E671" s="457">
        <v>45916</v>
      </c>
      <c r="F671" s="333" t="s">
        <v>4246</v>
      </c>
      <c r="G671" s="462">
        <v>51764296</v>
      </c>
      <c r="H671" s="447" t="s">
        <v>4247</v>
      </c>
      <c r="I671" s="463">
        <v>500</v>
      </c>
      <c r="J671" s="77">
        <v>10</v>
      </c>
      <c r="K671" s="92"/>
    </row>
    <row r="672" spans="1:11" ht="21" x14ac:dyDescent="0.25">
      <c r="A672" s="14" t="s">
        <v>3707</v>
      </c>
      <c r="B672" s="330" t="s">
        <v>4201</v>
      </c>
      <c r="C672" s="337" t="s">
        <v>4248</v>
      </c>
      <c r="D672" s="331">
        <v>45821</v>
      </c>
      <c r="E672" s="457">
        <v>45916</v>
      </c>
      <c r="F672" s="333" t="s">
        <v>4249</v>
      </c>
      <c r="G672" s="462">
        <v>30232295</v>
      </c>
      <c r="H672" s="447" t="s">
        <v>4250</v>
      </c>
      <c r="I672" s="463">
        <v>45</v>
      </c>
      <c r="J672" s="77">
        <v>10</v>
      </c>
      <c r="K672" s="92"/>
    </row>
    <row r="673" spans="1:11" ht="31.2" x14ac:dyDescent="0.25">
      <c r="A673" s="14" t="s">
        <v>3707</v>
      </c>
      <c r="B673" s="330" t="s">
        <v>4251</v>
      </c>
      <c r="C673" s="337">
        <v>202529</v>
      </c>
      <c r="D673" s="331" t="s">
        <v>4252</v>
      </c>
      <c r="E673" s="457"/>
      <c r="F673" s="333" t="s">
        <v>4253</v>
      </c>
      <c r="G673" s="462">
        <v>36034541</v>
      </c>
      <c r="H673" s="447" t="s">
        <v>4254</v>
      </c>
      <c r="I673" s="463">
        <v>275</v>
      </c>
      <c r="J673" s="77">
        <v>10</v>
      </c>
      <c r="K673" s="92"/>
    </row>
    <row r="674" spans="1:11" ht="41.4" x14ac:dyDescent="0.25">
      <c r="A674" s="14" t="s">
        <v>3707</v>
      </c>
      <c r="B674" s="330" t="s">
        <v>4255</v>
      </c>
      <c r="C674" s="337">
        <v>138</v>
      </c>
      <c r="D674" s="331">
        <v>45936</v>
      </c>
      <c r="E674" s="457"/>
      <c r="F674" s="333" t="s">
        <v>4256</v>
      </c>
      <c r="G674" s="462"/>
      <c r="H674" s="447" t="s">
        <v>4257</v>
      </c>
      <c r="I674" s="463">
        <v>1999.25</v>
      </c>
      <c r="J674" s="77">
        <v>10</v>
      </c>
      <c r="K674" s="92"/>
    </row>
    <row r="675" spans="1:11" ht="21" x14ac:dyDescent="0.25">
      <c r="A675" s="14" t="s">
        <v>3707</v>
      </c>
      <c r="B675" s="330" t="s">
        <v>4258</v>
      </c>
      <c r="C675" s="337" t="s">
        <v>4259</v>
      </c>
      <c r="D675" s="331">
        <v>45916</v>
      </c>
      <c r="E675" s="457">
        <v>46007</v>
      </c>
      <c r="F675" s="333" t="s">
        <v>4260</v>
      </c>
      <c r="G675" s="462">
        <v>47240458</v>
      </c>
      <c r="H675" s="447" t="s">
        <v>4261</v>
      </c>
      <c r="I675" s="463">
        <v>58</v>
      </c>
      <c r="J675" s="77">
        <v>10</v>
      </c>
      <c r="K675" s="92"/>
    </row>
    <row r="676" spans="1:11" ht="21" x14ac:dyDescent="0.25">
      <c r="A676" s="14" t="s">
        <v>3707</v>
      </c>
      <c r="B676" s="330" t="s">
        <v>4258</v>
      </c>
      <c r="C676" s="337" t="s">
        <v>4262</v>
      </c>
      <c r="D676" s="331">
        <v>45923</v>
      </c>
      <c r="E676" s="457">
        <v>46007</v>
      </c>
      <c r="F676" s="333" t="s">
        <v>4263</v>
      </c>
      <c r="G676" s="462">
        <v>31560636</v>
      </c>
      <c r="H676" s="447" t="s">
        <v>4264</v>
      </c>
      <c r="I676" s="463">
        <v>33</v>
      </c>
      <c r="J676" s="77">
        <v>10</v>
      </c>
      <c r="K676" s="92"/>
    </row>
    <row r="677" spans="1:11" ht="31.2" x14ac:dyDescent="0.25">
      <c r="A677" s="14" t="s">
        <v>3707</v>
      </c>
      <c r="B677" s="330" t="s">
        <v>4258</v>
      </c>
      <c r="C677" s="337" t="s">
        <v>4265</v>
      </c>
      <c r="D677" s="331">
        <v>45967</v>
      </c>
      <c r="E677" s="457">
        <v>46007</v>
      </c>
      <c r="F677" s="333" t="s">
        <v>4266</v>
      </c>
      <c r="G677" s="462">
        <v>34550151</v>
      </c>
      <c r="H677" s="447" t="s">
        <v>4267</v>
      </c>
      <c r="I677" s="463">
        <v>945</v>
      </c>
      <c r="J677" s="77">
        <v>10</v>
      </c>
      <c r="K677" s="92"/>
    </row>
    <row r="678" spans="1:11" ht="21" x14ac:dyDescent="0.25">
      <c r="A678" s="14" t="s">
        <v>3707</v>
      </c>
      <c r="B678" s="330" t="s">
        <v>4258</v>
      </c>
      <c r="C678" s="337" t="s">
        <v>4268</v>
      </c>
      <c r="D678" s="331">
        <v>45691</v>
      </c>
      <c r="E678" s="457">
        <v>46007</v>
      </c>
      <c r="F678" s="333" t="s">
        <v>4269</v>
      </c>
      <c r="G678" s="462">
        <v>35898933</v>
      </c>
      <c r="H678" s="447" t="s">
        <v>4218</v>
      </c>
      <c r="I678" s="463">
        <v>29.99</v>
      </c>
      <c r="J678" s="77">
        <v>10</v>
      </c>
      <c r="K678" s="92"/>
    </row>
    <row r="679" spans="1:11" ht="21" x14ac:dyDescent="0.25">
      <c r="A679" s="14" t="s">
        <v>3707</v>
      </c>
      <c r="B679" s="330" t="s">
        <v>4258</v>
      </c>
      <c r="C679" s="337" t="s">
        <v>4270</v>
      </c>
      <c r="D679" s="331">
        <v>45956</v>
      </c>
      <c r="E679" s="457">
        <v>46007</v>
      </c>
      <c r="F679" s="333" t="s">
        <v>4271</v>
      </c>
      <c r="G679" s="462">
        <v>36779644</v>
      </c>
      <c r="H679" s="447" t="s">
        <v>4272</v>
      </c>
      <c r="I679" s="463">
        <v>59.98</v>
      </c>
      <c r="J679" s="77">
        <v>10</v>
      </c>
      <c r="K679" s="92"/>
    </row>
    <row r="680" spans="1:11" ht="21" x14ac:dyDescent="0.25">
      <c r="A680" s="14" t="s">
        <v>3707</v>
      </c>
      <c r="B680" s="330" t="s">
        <v>4258</v>
      </c>
      <c r="C680" s="337" t="s">
        <v>4273</v>
      </c>
      <c r="D680" s="331">
        <v>45808</v>
      </c>
      <c r="E680" s="457">
        <v>46007</v>
      </c>
      <c r="F680" s="333" t="s">
        <v>4274</v>
      </c>
      <c r="G680" s="462">
        <v>44752636</v>
      </c>
      <c r="H680" s="447" t="s">
        <v>4275</v>
      </c>
      <c r="I680" s="463">
        <v>32.979999999999997</v>
      </c>
      <c r="J680" s="77">
        <v>10</v>
      </c>
      <c r="K680" s="92"/>
    </row>
    <row r="681" spans="1:11" ht="13.2" x14ac:dyDescent="0.25">
      <c r="A681" s="14" t="s">
        <v>3707</v>
      </c>
      <c r="B681" s="330" t="s">
        <v>4258</v>
      </c>
      <c r="C681" s="337" t="s">
        <v>4276</v>
      </c>
      <c r="D681" s="331">
        <v>45959</v>
      </c>
      <c r="E681" s="457">
        <v>46007</v>
      </c>
      <c r="F681" s="333" t="s">
        <v>4277</v>
      </c>
      <c r="G681" s="462">
        <v>45413002</v>
      </c>
      <c r="H681" s="447" t="s">
        <v>4241</v>
      </c>
      <c r="I681" s="463">
        <v>30</v>
      </c>
      <c r="J681" s="77">
        <v>10</v>
      </c>
      <c r="K681" s="92"/>
    </row>
    <row r="682" spans="1:11" ht="13.2" x14ac:dyDescent="0.25">
      <c r="A682" s="14" t="s">
        <v>3707</v>
      </c>
      <c r="B682" s="330" t="s">
        <v>4258</v>
      </c>
      <c r="C682" s="337" t="s">
        <v>4239</v>
      </c>
      <c r="D682" s="331" t="s">
        <v>4278</v>
      </c>
      <c r="E682" s="457">
        <v>46007</v>
      </c>
      <c r="F682" s="333" t="s">
        <v>4279</v>
      </c>
      <c r="G682" s="462">
        <v>45413002</v>
      </c>
      <c r="H682" s="447" t="s">
        <v>4241</v>
      </c>
      <c r="I682" s="463">
        <v>18</v>
      </c>
      <c r="J682" s="77">
        <v>10</v>
      </c>
      <c r="K682" s="92"/>
    </row>
    <row r="683" spans="1:11" ht="13.2" x14ac:dyDescent="0.25">
      <c r="A683" s="14" t="s">
        <v>3707</v>
      </c>
      <c r="B683" s="330" t="s">
        <v>4258</v>
      </c>
      <c r="C683" s="337" t="s">
        <v>4242</v>
      </c>
      <c r="D683" s="331">
        <v>45888</v>
      </c>
      <c r="E683" s="457">
        <v>46007</v>
      </c>
      <c r="F683" s="333" t="s">
        <v>4279</v>
      </c>
      <c r="G683" s="462">
        <v>45413002</v>
      </c>
      <c r="H683" s="447" t="s">
        <v>4241</v>
      </c>
      <c r="I683" s="463">
        <v>18</v>
      </c>
      <c r="J683" s="77">
        <v>10</v>
      </c>
      <c r="K683" s="92"/>
    </row>
    <row r="684" spans="1:11" ht="13.2" x14ac:dyDescent="0.25">
      <c r="A684" s="14" t="s">
        <v>3707</v>
      </c>
      <c r="B684" s="330" t="s">
        <v>4258</v>
      </c>
      <c r="C684" s="337" t="s">
        <v>4244</v>
      </c>
      <c r="D684" s="331">
        <v>45891</v>
      </c>
      <c r="E684" s="457">
        <v>46007</v>
      </c>
      <c r="F684" s="333" t="s">
        <v>4280</v>
      </c>
      <c r="G684" s="462">
        <v>45413002</v>
      </c>
      <c r="H684" s="447" t="s">
        <v>4241</v>
      </c>
      <c r="I684" s="463">
        <v>10</v>
      </c>
      <c r="J684" s="77">
        <v>10</v>
      </c>
      <c r="K684" s="92"/>
    </row>
    <row r="685" spans="1:11" ht="13.2" x14ac:dyDescent="0.25">
      <c r="A685" s="14" t="s">
        <v>3707</v>
      </c>
      <c r="B685" s="330" t="s">
        <v>4258</v>
      </c>
      <c r="C685" s="337" t="s">
        <v>4244</v>
      </c>
      <c r="D685" s="331">
        <v>45857</v>
      </c>
      <c r="E685" s="457">
        <v>46007</v>
      </c>
      <c r="F685" s="333" t="s">
        <v>4280</v>
      </c>
      <c r="G685" s="462">
        <v>45413002</v>
      </c>
      <c r="H685" s="447" t="s">
        <v>4241</v>
      </c>
      <c r="I685" s="463">
        <v>10</v>
      </c>
      <c r="J685" s="77">
        <v>10</v>
      </c>
      <c r="K685" s="92"/>
    </row>
    <row r="686" spans="1:11" ht="13.2" x14ac:dyDescent="0.25">
      <c r="A686" s="14" t="s">
        <v>3707</v>
      </c>
      <c r="B686" s="330" t="s">
        <v>4258</v>
      </c>
      <c r="C686" s="337" t="s">
        <v>4239</v>
      </c>
      <c r="D686" s="331">
        <v>45848</v>
      </c>
      <c r="E686" s="457">
        <v>46007</v>
      </c>
      <c r="F686" s="333" t="s">
        <v>4280</v>
      </c>
      <c r="G686" s="462">
        <v>45413002</v>
      </c>
      <c r="H686" s="447" t="s">
        <v>4241</v>
      </c>
      <c r="I686" s="463">
        <v>10</v>
      </c>
      <c r="J686" s="77">
        <v>10</v>
      </c>
      <c r="K686" s="92"/>
    </row>
    <row r="687" spans="1:11" ht="13.2" x14ac:dyDescent="0.25">
      <c r="A687" s="14" t="s">
        <v>3707</v>
      </c>
      <c r="B687" s="330" t="s">
        <v>4258</v>
      </c>
      <c r="C687" s="337" t="s">
        <v>4239</v>
      </c>
      <c r="D687" s="331">
        <v>45882</v>
      </c>
      <c r="E687" s="457">
        <v>46007</v>
      </c>
      <c r="F687" s="333" t="s">
        <v>4280</v>
      </c>
      <c r="G687" s="462">
        <v>45413002</v>
      </c>
      <c r="H687" s="447" t="s">
        <v>4241</v>
      </c>
      <c r="I687" s="463">
        <v>10</v>
      </c>
      <c r="J687" s="77">
        <v>10</v>
      </c>
      <c r="K687" s="92"/>
    </row>
    <row r="688" spans="1:11" ht="13.2" x14ac:dyDescent="0.25">
      <c r="A688" s="14" t="s">
        <v>3707</v>
      </c>
      <c r="B688" s="330" t="s">
        <v>4258</v>
      </c>
      <c r="C688" s="337" t="s">
        <v>4239</v>
      </c>
      <c r="D688" s="331">
        <v>45938</v>
      </c>
      <c r="E688" s="457">
        <v>46007</v>
      </c>
      <c r="F688" s="333" t="s">
        <v>4281</v>
      </c>
      <c r="G688" s="462">
        <v>45413002</v>
      </c>
      <c r="H688" s="447" t="s">
        <v>4241</v>
      </c>
      <c r="I688" s="463">
        <v>30</v>
      </c>
      <c r="J688" s="77">
        <v>10</v>
      </c>
      <c r="K688" s="92"/>
    </row>
    <row r="689" spans="1:11" ht="31.2" x14ac:dyDescent="0.25">
      <c r="A689" s="14" t="s">
        <v>3707</v>
      </c>
      <c r="B689" s="330" t="s">
        <v>4258</v>
      </c>
      <c r="C689" s="337" t="s">
        <v>4239</v>
      </c>
      <c r="D689" s="331">
        <v>45973</v>
      </c>
      <c r="E689" s="457">
        <v>46007</v>
      </c>
      <c r="F689" s="333" t="s">
        <v>4282</v>
      </c>
      <c r="G689" s="462">
        <v>45413002</v>
      </c>
      <c r="H689" s="447" t="s">
        <v>4241</v>
      </c>
      <c r="I689" s="463">
        <v>490</v>
      </c>
      <c r="J689" s="77">
        <v>10</v>
      </c>
      <c r="K689" s="92"/>
    </row>
    <row r="690" spans="1:11" ht="13.2" x14ac:dyDescent="0.25">
      <c r="A690" s="14" t="s">
        <v>3707</v>
      </c>
      <c r="B690" s="330" t="s">
        <v>4258</v>
      </c>
      <c r="C690" s="337" t="s">
        <v>4283</v>
      </c>
      <c r="D690" s="331">
        <v>45868</v>
      </c>
      <c r="E690" s="457">
        <v>46007</v>
      </c>
      <c r="F690" s="333" t="s">
        <v>4284</v>
      </c>
      <c r="G690" s="462">
        <v>51086395</v>
      </c>
      <c r="H690" s="447" t="s">
        <v>4285</v>
      </c>
      <c r="I690" s="463">
        <v>90</v>
      </c>
      <c r="J690" s="77">
        <v>10</v>
      </c>
      <c r="K690" s="92"/>
    </row>
    <row r="691" spans="1:11" ht="21" x14ac:dyDescent="0.25">
      <c r="A691" s="14" t="s">
        <v>3707</v>
      </c>
      <c r="B691" s="330" t="s">
        <v>4258</v>
      </c>
      <c r="C691" s="337" t="s">
        <v>4286</v>
      </c>
      <c r="D691" s="331" t="s">
        <v>4287</v>
      </c>
      <c r="E691" s="457">
        <v>46007</v>
      </c>
      <c r="F691" s="333" t="s">
        <v>4288</v>
      </c>
      <c r="G691" s="462">
        <v>48115860</v>
      </c>
      <c r="H691" s="447" t="s">
        <v>4289</v>
      </c>
      <c r="I691" s="463">
        <v>16.989999999999998</v>
      </c>
      <c r="J691" s="77">
        <v>10</v>
      </c>
      <c r="K691" s="92"/>
    </row>
    <row r="692" spans="1:11" ht="31.2" x14ac:dyDescent="0.25">
      <c r="A692" s="14" t="s">
        <v>3707</v>
      </c>
      <c r="B692" s="330" t="s">
        <v>4258</v>
      </c>
      <c r="C692" s="337" t="s">
        <v>4290</v>
      </c>
      <c r="D692" s="331">
        <v>45940</v>
      </c>
      <c r="E692" s="457">
        <v>46007</v>
      </c>
      <c r="F692" s="333" t="s">
        <v>4291</v>
      </c>
      <c r="G692" s="462">
        <v>50961926</v>
      </c>
      <c r="H692" s="447" t="s">
        <v>4292</v>
      </c>
      <c r="I692" s="463">
        <v>6.16</v>
      </c>
      <c r="J692" s="77">
        <v>10</v>
      </c>
      <c r="K692" s="92"/>
    </row>
    <row r="693" spans="1:11" ht="21" x14ac:dyDescent="0.25">
      <c r="A693" s="14" t="s">
        <v>3707</v>
      </c>
      <c r="B693" s="330" t="s">
        <v>4258</v>
      </c>
      <c r="C693" s="337" t="s">
        <v>4293</v>
      </c>
      <c r="D693" s="331">
        <v>45965</v>
      </c>
      <c r="E693" s="457">
        <v>46007</v>
      </c>
      <c r="F693" s="333" t="s">
        <v>4294</v>
      </c>
      <c r="G693" s="462">
        <v>50961926</v>
      </c>
      <c r="H693" s="447" t="s">
        <v>4292</v>
      </c>
      <c r="I693" s="463">
        <v>24.99</v>
      </c>
      <c r="J693" s="77">
        <v>10</v>
      </c>
      <c r="K693" s="92"/>
    </row>
    <row r="694" spans="1:11" ht="21" x14ac:dyDescent="0.25">
      <c r="A694" s="14" t="s">
        <v>3707</v>
      </c>
      <c r="B694" s="330" t="s">
        <v>4258</v>
      </c>
      <c r="C694" s="337" t="s">
        <v>4295</v>
      </c>
      <c r="D694" s="331">
        <v>45974</v>
      </c>
      <c r="E694" s="457">
        <v>46007</v>
      </c>
      <c r="F694" s="333" t="s">
        <v>4296</v>
      </c>
      <c r="G694" s="462">
        <v>50961926</v>
      </c>
      <c r="H694" s="447" t="s">
        <v>4292</v>
      </c>
      <c r="I694" s="463">
        <v>14.29</v>
      </c>
      <c r="J694" s="77">
        <v>10</v>
      </c>
      <c r="K694" s="92"/>
    </row>
    <row r="695" spans="1:11" ht="21" x14ac:dyDescent="0.25">
      <c r="A695" s="14" t="s">
        <v>3707</v>
      </c>
      <c r="B695" s="330" t="s">
        <v>4258</v>
      </c>
      <c r="C695" s="337" t="s">
        <v>4297</v>
      </c>
      <c r="D695" s="331">
        <v>45979</v>
      </c>
      <c r="E695" s="457">
        <v>46007</v>
      </c>
      <c r="F695" s="333" t="s">
        <v>4298</v>
      </c>
      <c r="G695" s="462">
        <v>50961926</v>
      </c>
      <c r="H695" s="447" t="s">
        <v>4292</v>
      </c>
      <c r="I695" s="463">
        <v>15.59</v>
      </c>
      <c r="J695" s="77">
        <v>10</v>
      </c>
      <c r="K695" s="92"/>
    </row>
    <row r="696" spans="1:11" ht="31.2" x14ac:dyDescent="0.25">
      <c r="A696" s="14" t="s">
        <v>3707</v>
      </c>
      <c r="B696" s="330" t="s">
        <v>4258</v>
      </c>
      <c r="C696" s="337" t="s">
        <v>4299</v>
      </c>
      <c r="D696" s="331">
        <v>45980</v>
      </c>
      <c r="E696" s="457">
        <v>46007</v>
      </c>
      <c r="F696" s="333" t="s">
        <v>4300</v>
      </c>
      <c r="G696" s="462">
        <v>50961926</v>
      </c>
      <c r="H696" s="447" t="s">
        <v>4292</v>
      </c>
      <c r="I696" s="463">
        <v>33.67</v>
      </c>
      <c r="J696" s="77">
        <v>10</v>
      </c>
      <c r="K696" s="92"/>
    </row>
    <row r="697" spans="1:11" ht="21" x14ac:dyDescent="0.25">
      <c r="A697" s="14" t="s">
        <v>3707</v>
      </c>
      <c r="B697" s="330" t="s">
        <v>4301</v>
      </c>
      <c r="C697" s="337" t="s">
        <v>4302</v>
      </c>
      <c r="D697" s="331">
        <v>45992</v>
      </c>
      <c r="E697" s="457">
        <v>46009</v>
      </c>
      <c r="F697" s="333" t="s">
        <v>4303</v>
      </c>
      <c r="G697" s="462">
        <v>34550151</v>
      </c>
      <c r="H697" s="447" t="s">
        <v>4267</v>
      </c>
      <c r="I697" s="463">
        <v>257</v>
      </c>
      <c r="J697" s="77">
        <v>10</v>
      </c>
      <c r="K697" s="92"/>
    </row>
    <row r="698" spans="1:11" ht="41.4" x14ac:dyDescent="0.25">
      <c r="A698" s="14" t="s">
        <v>3707</v>
      </c>
      <c r="B698" s="330" t="s">
        <v>4304</v>
      </c>
      <c r="C698" s="337" t="s">
        <v>4305</v>
      </c>
      <c r="D698" s="331">
        <v>46001</v>
      </c>
      <c r="E698" s="457"/>
      <c r="F698" s="333" t="s">
        <v>4306</v>
      </c>
      <c r="G698" s="462">
        <v>50108492</v>
      </c>
      <c r="H698" s="447" t="s">
        <v>4307</v>
      </c>
      <c r="I698" s="463">
        <v>615</v>
      </c>
      <c r="J698" s="77">
        <v>10</v>
      </c>
      <c r="K698" s="92"/>
    </row>
    <row r="699" spans="1:11" ht="41.4" x14ac:dyDescent="0.25">
      <c r="A699" s="14" t="s">
        <v>3707</v>
      </c>
      <c r="B699" s="330" t="s">
        <v>4308</v>
      </c>
      <c r="C699" s="337" t="s">
        <v>4239</v>
      </c>
      <c r="D699" s="331">
        <v>45964</v>
      </c>
      <c r="E699" s="457">
        <v>46021</v>
      </c>
      <c r="F699" s="333" t="s">
        <v>4309</v>
      </c>
      <c r="G699" s="462">
        <v>46370544</v>
      </c>
      <c r="H699" s="447" t="s">
        <v>4310</v>
      </c>
      <c r="I699" s="463">
        <v>400</v>
      </c>
      <c r="J699" s="77">
        <v>10</v>
      </c>
      <c r="K699" s="92"/>
    </row>
    <row r="700" spans="1:11" ht="31.2" x14ac:dyDescent="0.25">
      <c r="A700" s="14" t="s">
        <v>3707</v>
      </c>
      <c r="B700" s="330" t="s">
        <v>4308</v>
      </c>
      <c r="C700" s="337" t="s">
        <v>4311</v>
      </c>
      <c r="D700" s="331">
        <v>45976</v>
      </c>
      <c r="E700" s="457">
        <v>46021</v>
      </c>
      <c r="F700" s="333" t="s">
        <v>4312</v>
      </c>
      <c r="G700" s="462">
        <v>36299278</v>
      </c>
      <c r="H700" s="447" t="s">
        <v>4313</v>
      </c>
      <c r="I700" s="463">
        <v>79.95</v>
      </c>
      <c r="J700" s="77">
        <v>10</v>
      </c>
      <c r="K700" s="92"/>
    </row>
    <row r="701" spans="1:11" ht="31.2" x14ac:dyDescent="0.25">
      <c r="A701" s="14" t="s">
        <v>3707</v>
      </c>
      <c r="B701" s="330" t="s">
        <v>4308</v>
      </c>
      <c r="C701" s="337">
        <v>976</v>
      </c>
      <c r="D701" s="331">
        <v>45763</v>
      </c>
      <c r="E701" s="457">
        <v>46021</v>
      </c>
      <c r="F701" s="333" t="s">
        <v>4314</v>
      </c>
      <c r="G701" s="462">
        <v>35838248</v>
      </c>
      <c r="H701" s="447" t="s">
        <v>4315</v>
      </c>
      <c r="I701" s="463">
        <v>18.98</v>
      </c>
      <c r="J701" s="77">
        <v>10</v>
      </c>
      <c r="K701" s="92"/>
    </row>
    <row r="702" spans="1:11" ht="31.2" x14ac:dyDescent="0.25">
      <c r="A702" s="14" t="s">
        <v>3707</v>
      </c>
      <c r="B702" s="330" t="s">
        <v>4308</v>
      </c>
      <c r="C702" s="337">
        <v>103</v>
      </c>
      <c r="D702" s="331">
        <v>45873</v>
      </c>
      <c r="E702" s="457">
        <v>46021</v>
      </c>
      <c r="F702" s="333" t="s">
        <v>4316</v>
      </c>
      <c r="G702" s="462">
        <v>43836666</v>
      </c>
      <c r="H702" s="447" t="s">
        <v>4317</v>
      </c>
      <c r="I702" s="463">
        <v>55.95</v>
      </c>
      <c r="J702" s="77">
        <v>10</v>
      </c>
      <c r="K702" s="92"/>
    </row>
    <row r="703" spans="1:11" ht="31.2" x14ac:dyDescent="0.25">
      <c r="A703" s="14" t="s">
        <v>3707</v>
      </c>
      <c r="B703" s="330" t="s">
        <v>4308</v>
      </c>
      <c r="C703" s="337" t="s">
        <v>4318</v>
      </c>
      <c r="D703" s="331">
        <v>45971</v>
      </c>
      <c r="E703" s="457">
        <v>46021</v>
      </c>
      <c r="F703" s="333" t="s">
        <v>4319</v>
      </c>
      <c r="G703" s="462">
        <v>36299278</v>
      </c>
      <c r="H703" s="447" t="s">
        <v>4313</v>
      </c>
      <c r="I703" s="463">
        <v>75.95</v>
      </c>
      <c r="J703" s="77">
        <v>10</v>
      </c>
      <c r="K703" s="92"/>
    </row>
    <row r="704" spans="1:11" ht="31.2" x14ac:dyDescent="0.25">
      <c r="A704" s="14" t="s">
        <v>3707</v>
      </c>
      <c r="B704" s="330" t="s">
        <v>4308</v>
      </c>
      <c r="C704" s="337" t="s">
        <v>4320</v>
      </c>
      <c r="D704" s="331">
        <v>45896</v>
      </c>
      <c r="E704" s="457">
        <v>46021</v>
      </c>
      <c r="F704" s="333" t="s">
        <v>4321</v>
      </c>
      <c r="G704" s="462">
        <v>54526655</v>
      </c>
      <c r="H704" s="447" t="s">
        <v>4322</v>
      </c>
      <c r="I704" s="463">
        <v>10.8</v>
      </c>
      <c r="J704" s="77">
        <v>10</v>
      </c>
      <c r="K704" s="92"/>
    </row>
    <row r="705" spans="1:11" ht="31.2" x14ac:dyDescent="0.25">
      <c r="A705" s="14" t="s">
        <v>3707</v>
      </c>
      <c r="B705" s="330" t="s">
        <v>4308</v>
      </c>
      <c r="C705" s="337" t="s">
        <v>4323</v>
      </c>
      <c r="D705" s="331">
        <v>45695</v>
      </c>
      <c r="E705" s="457">
        <v>46021</v>
      </c>
      <c r="F705" s="333" t="s">
        <v>4324</v>
      </c>
      <c r="G705" s="462">
        <v>50311450</v>
      </c>
      <c r="H705" s="447" t="s">
        <v>4325</v>
      </c>
      <c r="I705" s="463">
        <v>130.5</v>
      </c>
      <c r="J705" s="77">
        <v>10</v>
      </c>
      <c r="K705" s="92"/>
    </row>
    <row r="706" spans="1:11" ht="31.2" x14ac:dyDescent="0.25">
      <c r="A706" s="14" t="s">
        <v>3707</v>
      </c>
      <c r="B706" s="330" t="s">
        <v>4308</v>
      </c>
      <c r="C706" s="337">
        <v>10668</v>
      </c>
      <c r="D706" s="331">
        <v>45862</v>
      </c>
      <c r="E706" s="457">
        <v>46021</v>
      </c>
      <c r="F706" s="333" t="s">
        <v>4326</v>
      </c>
      <c r="G706" s="462" t="s">
        <v>4327</v>
      </c>
      <c r="H706" s="447" t="s">
        <v>4328</v>
      </c>
      <c r="I706" s="463">
        <v>55</v>
      </c>
      <c r="J706" s="77">
        <v>10</v>
      </c>
      <c r="K706" s="92"/>
    </row>
    <row r="707" spans="1:11" ht="31.2" x14ac:dyDescent="0.25">
      <c r="A707" s="14" t="s">
        <v>3707</v>
      </c>
      <c r="B707" s="330" t="s">
        <v>4308</v>
      </c>
      <c r="C707" s="337" t="s">
        <v>4329</v>
      </c>
      <c r="D707" s="331">
        <v>45881</v>
      </c>
      <c r="E707" s="457">
        <v>46021</v>
      </c>
      <c r="F707" s="333" t="s">
        <v>4330</v>
      </c>
      <c r="G707" s="462">
        <v>50632639</v>
      </c>
      <c r="H707" s="447" t="s">
        <v>4331</v>
      </c>
      <c r="I707" s="463">
        <v>14.9</v>
      </c>
      <c r="J707" s="77">
        <v>10</v>
      </c>
      <c r="K707" s="92"/>
    </row>
    <row r="708" spans="1:11" ht="41.4" x14ac:dyDescent="0.25">
      <c r="A708" s="14" t="s">
        <v>3707</v>
      </c>
      <c r="B708" s="330" t="s">
        <v>4308</v>
      </c>
      <c r="C708" s="337" t="s">
        <v>4332</v>
      </c>
      <c r="D708" s="331">
        <v>45898</v>
      </c>
      <c r="E708" s="457">
        <v>46021</v>
      </c>
      <c r="F708" s="333" t="s">
        <v>4333</v>
      </c>
      <c r="G708" s="462">
        <v>36482609</v>
      </c>
      <c r="H708" s="447" t="s">
        <v>4334</v>
      </c>
      <c r="I708" s="463">
        <v>31</v>
      </c>
      <c r="J708" s="77">
        <v>10</v>
      </c>
      <c r="K708" s="92"/>
    </row>
    <row r="709" spans="1:11" ht="31.2" x14ac:dyDescent="0.25">
      <c r="A709" s="14" t="s">
        <v>3707</v>
      </c>
      <c r="B709" s="330" t="s">
        <v>4308</v>
      </c>
      <c r="C709" s="337">
        <v>287</v>
      </c>
      <c r="D709" s="331">
        <v>45982</v>
      </c>
      <c r="E709" s="457">
        <v>46021</v>
      </c>
      <c r="F709" s="333" t="s">
        <v>4335</v>
      </c>
      <c r="G709" s="462">
        <v>31600379</v>
      </c>
      <c r="H709" s="447" t="s">
        <v>4336</v>
      </c>
      <c r="I709" s="463">
        <v>140.99</v>
      </c>
      <c r="J709" s="77">
        <v>10</v>
      </c>
      <c r="K709" s="92"/>
    </row>
    <row r="710" spans="1:11" ht="41.4" x14ac:dyDescent="0.25">
      <c r="A710" s="14" t="s">
        <v>3707</v>
      </c>
      <c r="B710" s="330" t="s">
        <v>4308</v>
      </c>
      <c r="C710" s="337">
        <v>83</v>
      </c>
      <c r="D710" s="331">
        <v>45976</v>
      </c>
      <c r="E710" s="457">
        <v>46021</v>
      </c>
      <c r="F710" s="333" t="s">
        <v>4337</v>
      </c>
      <c r="G710" s="462">
        <v>51892154</v>
      </c>
      <c r="H710" s="447" t="s">
        <v>4338</v>
      </c>
      <c r="I710" s="463">
        <v>77.7</v>
      </c>
      <c r="J710" s="77">
        <v>10</v>
      </c>
      <c r="K710" s="92"/>
    </row>
    <row r="711" spans="1:11" ht="31.2" x14ac:dyDescent="0.25">
      <c r="A711" s="14" t="s">
        <v>3707</v>
      </c>
      <c r="B711" s="330" t="s">
        <v>4308</v>
      </c>
      <c r="C711" s="337">
        <v>11333</v>
      </c>
      <c r="D711" s="331">
        <v>45742</v>
      </c>
      <c r="E711" s="457">
        <v>46021</v>
      </c>
      <c r="F711" s="333" t="s">
        <v>4339</v>
      </c>
      <c r="G711" s="462">
        <v>31393781</v>
      </c>
      <c r="H711" s="447" t="s">
        <v>3695</v>
      </c>
      <c r="I711" s="463">
        <v>9.8000000000000007</v>
      </c>
      <c r="J711" s="77">
        <v>10</v>
      </c>
      <c r="K711" s="92"/>
    </row>
    <row r="712" spans="1:11" ht="31.2" x14ac:dyDescent="0.25">
      <c r="A712" s="14" t="s">
        <v>3707</v>
      </c>
      <c r="B712" s="330" t="s">
        <v>4308</v>
      </c>
      <c r="C712" s="337">
        <v>11130</v>
      </c>
      <c r="D712" s="331">
        <v>45682</v>
      </c>
      <c r="E712" s="457">
        <v>46021</v>
      </c>
      <c r="F712" s="333" t="s">
        <v>4339</v>
      </c>
      <c r="G712" s="462">
        <v>31393781</v>
      </c>
      <c r="H712" s="447" t="s">
        <v>3695</v>
      </c>
      <c r="I712" s="463">
        <v>9.8000000000000007</v>
      </c>
      <c r="J712" s="77">
        <v>10</v>
      </c>
      <c r="K712" s="92"/>
    </row>
    <row r="713" spans="1:11" ht="31.2" x14ac:dyDescent="0.25">
      <c r="A713" s="14" t="s">
        <v>3707</v>
      </c>
      <c r="B713" s="330" t="s">
        <v>4308</v>
      </c>
      <c r="C713" s="337" t="s">
        <v>4340</v>
      </c>
      <c r="D713" s="331">
        <v>45694</v>
      </c>
      <c r="E713" s="457">
        <v>46021</v>
      </c>
      <c r="F713" s="333" t="s">
        <v>4341</v>
      </c>
      <c r="G713" s="462">
        <v>36765091</v>
      </c>
      <c r="H713" s="447" t="s">
        <v>4342</v>
      </c>
      <c r="I713" s="463">
        <v>11.8</v>
      </c>
      <c r="J713" s="77">
        <v>10</v>
      </c>
      <c r="K713" s="92"/>
    </row>
    <row r="714" spans="1:11" ht="41.4" x14ac:dyDescent="0.25">
      <c r="A714" s="14" t="s">
        <v>3707</v>
      </c>
      <c r="B714" s="330" t="s">
        <v>4308</v>
      </c>
      <c r="C714" s="337" t="s">
        <v>4343</v>
      </c>
      <c r="D714" s="331">
        <v>45769</v>
      </c>
      <c r="E714" s="457">
        <v>46021</v>
      </c>
      <c r="F714" s="333" t="s">
        <v>4344</v>
      </c>
      <c r="G714" s="462">
        <v>48320439</v>
      </c>
      <c r="H714" s="447" t="s">
        <v>4345</v>
      </c>
      <c r="I714" s="463">
        <v>15.7</v>
      </c>
      <c r="J714" s="77">
        <v>10</v>
      </c>
      <c r="K714" s="92"/>
    </row>
    <row r="715" spans="1:11" ht="41.4" x14ac:dyDescent="0.25">
      <c r="A715" s="14" t="s">
        <v>3707</v>
      </c>
      <c r="B715" s="330" t="s">
        <v>4308</v>
      </c>
      <c r="C715" s="337" t="s">
        <v>4346</v>
      </c>
      <c r="D715" s="331">
        <v>45784</v>
      </c>
      <c r="E715" s="457">
        <v>46021</v>
      </c>
      <c r="F715" s="333" t="s">
        <v>4347</v>
      </c>
      <c r="G715" s="462">
        <v>48320439</v>
      </c>
      <c r="H715" s="447" t="s">
        <v>4345</v>
      </c>
      <c r="I715" s="463">
        <v>6.25</v>
      </c>
      <c r="J715" s="77">
        <v>10</v>
      </c>
      <c r="K715" s="92"/>
    </row>
    <row r="716" spans="1:11" ht="31.2" x14ac:dyDescent="0.25">
      <c r="A716" s="14" t="s">
        <v>3707</v>
      </c>
      <c r="B716" s="330" t="s">
        <v>4308</v>
      </c>
      <c r="C716" s="337" t="s">
        <v>4348</v>
      </c>
      <c r="D716" s="331">
        <v>45775</v>
      </c>
      <c r="E716" s="457">
        <v>46021</v>
      </c>
      <c r="F716" s="333" t="s">
        <v>4349</v>
      </c>
      <c r="G716" s="462">
        <v>44326734</v>
      </c>
      <c r="H716" s="447" t="s">
        <v>4350</v>
      </c>
      <c r="I716" s="463">
        <v>7.99</v>
      </c>
      <c r="J716" s="77">
        <v>10</v>
      </c>
      <c r="K716" s="92"/>
    </row>
    <row r="717" spans="1:11" ht="31.2" x14ac:dyDescent="0.25">
      <c r="A717" s="14" t="s">
        <v>3707</v>
      </c>
      <c r="B717" s="330" t="s">
        <v>4308</v>
      </c>
      <c r="C717" s="337" t="s">
        <v>4351</v>
      </c>
      <c r="D717" s="331">
        <v>45684</v>
      </c>
      <c r="E717" s="457">
        <v>46021</v>
      </c>
      <c r="F717" s="333" t="s">
        <v>4352</v>
      </c>
      <c r="G717" s="462">
        <v>47521481</v>
      </c>
      <c r="H717" s="447" t="s">
        <v>4353</v>
      </c>
      <c r="I717" s="463">
        <v>10.18</v>
      </c>
      <c r="J717" s="77">
        <v>10</v>
      </c>
      <c r="K717" s="92"/>
    </row>
    <row r="718" spans="1:11" ht="61.8" x14ac:dyDescent="0.25">
      <c r="A718" s="14" t="s">
        <v>3707</v>
      </c>
      <c r="B718" s="330" t="s">
        <v>4308</v>
      </c>
      <c r="C718" s="337" t="s">
        <v>4354</v>
      </c>
      <c r="D718" s="331">
        <v>45929</v>
      </c>
      <c r="E718" s="457">
        <v>46021</v>
      </c>
      <c r="F718" s="333" t="s">
        <v>4355</v>
      </c>
      <c r="G718" s="462">
        <v>50961926</v>
      </c>
      <c r="H718" s="447" t="s">
        <v>4227</v>
      </c>
      <c r="I718" s="463">
        <v>11.15</v>
      </c>
      <c r="J718" s="77">
        <v>10</v>
      </c>
      <c r="K718" s="92"/>
    </row>
    <row r="719" spans="1:11" ht="31.2" x14ac:dyDescent="0.25">
      <c r="A719" s="14" t="s">
        <v>3707</v>
      </c>
      <c r="B719" s="330" t="s">
        <v>4308</v>
      </c>
      <c r="C719" s="337" t="s">
        <v>4356</v>
      </c>
      <c r="D719" s="331">
        <v>45755</v>
      </c>
      <c r="E719" s="457">
        <v>46021</v>
      </c>
      <c r="F719" s="333" t="s">
        <v>4357</v>
      </c>
      <c r="G719" s="462">
        <v>50961926</v>
      </c>
      <c r="H719" s="447" t="s">
        <v>4227</v>
      </c>
      <c r="I719" s="463">
        <v>8.89</v>
      </c>
      <c r="J719" s="77">
        <v>10</v>
      </c>
      <c r="K719" s="92"/>
    </row>
    <row r="720" spans="1:11" ht="21" x14ac:dyDescent="0.25">
      <c r="A720" s="14" t="s">
        <v>4358</v>
      </c>
      <c r="B720" s="467"/>
      <c r="C720" s="348"/>
      <c r="D720" s="346"/>
      <c r="E720" s="347"/>
      <c r="F720" s="350" t="s">
        <v>4032</v>
      </c>
      <c r="G720" s="351"/>
      <c r="H720" s="352"/>
      <c r="I720" s="353"/>
      <c r="J720" s="77">
        <v>10</v>
      </c>
      <c r="K720" s="92"/>
    </row>
    <row r="721" spans="1:11" ht="61.8" x14ac:dyDescent="0.25">
      <c r="A721" s="14" t="s">
        <v>4358</v>
      </c>
      <c r="B721" s="354" t="s">
        <v>4043</v>
      </c>
      <c r="C721" s="355" t="s">
        <v>4044</v>
      </c>
      <c r="D721" s="356" t="s">
        <v>4045</v>
      </c>
      <c r="E721" s="362">
        <v>45891</v>
      </c>
      <c r="F721" s="357" t="s">
        <v>4360</v>
      </c>
      <c r="G721" s="355" t="s">
        <v>3606</v>
      </c>
      <c r="H721" s="355" t="s">
        <v>3607</v>
      </c>
      <c r="I721" s="358">
        <v>2652.98</v>
      </c>
      <c r="J721" s="77">
        <v>10</v>
      </c>
      <c r="K721" s="92"/>
    </row>
    <row r="722" spans="1:11" ht="51.6" x14ac:dyDescent="0.25">
      <c r="A722" s="14" t="s">
        <v>4358</v>
      </c>
      <c r="B722" s="354" t="s">
        <v>4043</v>
      </c>
      <c r="C722" s="355" t="s">
        <v>4044</v>
      </c>
      <c r="D722" s="356" t="s">
        <v>4045</v>
      </c>
      <c r="E722" s="362">
        <v>45894</v>
      </c>
      <c r="F722" s="357" t="s">
        <v>4361</v>
      </c>
      <c r="G722" s="355" t="s">
        <v>3606</v>
      </c>
      <c r="H722" s="355" t="s">
        <v>3607</v>
      </c>
      <c r="I722" s="358">
        <v>338.5</v>
      </c>
      <c r="J722" s="77">
        <v>10</v>
      </c>
      <c r="K722" s="92"/>
    </row>
    <row r="723" spans="1:11" ht="21" x14ac:dyDescent="0.25">
      <c r="A723" s="14" t="s">
        <v>4358</v>
      </c>
      <c r="B723" s="354" t="s">
        <v>4039</v>
      </c>
      <c r="C723" s="355" t="s">
        <v>4040</v>
      </c>
      <c r="D723" s="356" t="s">
        <v>3710</v>
      </c>
      <c r="E723" s="362">
        <v>45894</v>
      </c>
      <c r="F723" s="357" t="s">
        <v>4041</v>
      </c>
      <c r="G723" s="355" t="s">
        <v>3606</v>
      </c>
      <c r="H723" s="355" t="s">
        <v>4042</v>
      </c>
      <c r="I723" s="358">
        <v>99.72</v>
      </c>
      <c r="J723" s="77">
        <v>10</v>
      </c>
      <c r="K723" s="92"/>
    </row>
    <row r="724" spans="1:11" ht="21" x14ac:dyDescent="0.25">
      <c r="A724" s="14" t="s">
        <v>4358</v>
      </c>
      <c r="B724" s="354" t="s">
        <v>4033</v>
      </c>
      <c r="C724" s="355">
        <v>20250263</v>
      </c>
      <c r="D724" s="356" t="s">
        <v>3576</v>
      </c>
      <c r="E724" s="357" t="s">
        <v>3123</v>
      </c>
      <c r="F724" s="357" t="s">
        <v>4362</v>
      </c>
      <c r="G724" s="355">
        <v>31380123</v>
      </c>
      <c r="H724" s="355" t="s">
        <v>3149</v>
      </c>
      <c r="I724" s="358">
        <v>3349.12</v>
      </c>
      <c r="J724" s="77">
        <v>10</v>
      </c>
      <c r="K724" s="92"/>
    </row>
    <row r="725" spans="1:11" ht="21" x14ac:dyDescent="0.25">
      <c r="A725" s="14" t="s">
        <v>4358</v>
      </c>
      <c r="B725" s="354" t="s">
        <v>4035</v>
      </c>
      <c r="C725" s="355">
        <v>6803915211</v>
      </c>
      <c r="D725" s="356" t="s">
        <v>3710</v>
      </c>
      <c r="E725" s="357" t="s">
        <v>3123</v>
      </c>
      <c r="F725" s="357" t="s">
        <v>4036</v>
      </c>
      <c r="G725" s="360">
        <v>151700</v>
      </c>
      <c r="H725" s="361" t="s">
        <v>3019</v>
      </c>
      <c r="I725" s="358">
        <v>64.08</v>
      </c>
      <c r="J725" s="77">
        <v>10</v>
      </c>
      <c r="K725" s="92"/>
    </row>
    <row r="726" spans="1:11" ht="21" x14ac:dyDescent="0.25">
      <c r="A726" s="14" t="s">
        <v>4358</v>
      </c>
      <c r="B726" s="354" t="s">
        <v>4363</v>
      </c>
      <c r="C726" s="355">
        <v>6803915237</v>
      </c>
      <c r="D726" s="356" t="s">
        <v>3710</v>
      </c>
      <c r="E726" s="357" t="s">
        <v>3123</v>
      </c>
      <c r="F726" s="357" t="s">
        <v>4364</v>
      </c>
      <c r="G726" s="360">
        <v>151700</v>
      </c>
      <c r="H726" s="361" t="s">
        <v>3019</v>
      </c>
      <c r="I726" s="358">
        <v>32.04</v>
      </c>
      <c r="J726" s="77">
        <v>10</v>
      </c>
      <c r="K726" s="92"/>
    </row>
    <row r="727" spans="1:11" ht="21" x14ac:dyDescent="0.25">
      <c r="A727" s="14" t="s">
        <v>4358</v>
      </c>
      <c r="B727" s="354" t="s">
        <v>4037</v>
      </c>
      <c r="C727" s="355">
        <v>202503005</v>
      </c>
      <c r="D727" s="356" t="s">
        <v>3165</v>
      </c>
      <c r="E727" s="357"/>
      <c r="F727" s="357" t="s">
        <v>4365</v>
      </c>
      <c r="G727" s="355">
        <v>48047503</v>
      </c>
      <c r="H727" s="355" t="s">
        <v>3125</v>
      </c>
      <c r="I727" s="358">
        <v>253.33</v>
      </c>
      <c r="J727" s="77">
        <v>10</v>
      </c>
      <c r="K727" s="92"/>
    </row>
    <row r="728" spans="1:11" ht="13.2" x14ac:dyDescent="0.25">
      <c r="A728" s="14" t="s">
        <v>4358</v>
      </c>
      <c r="B728" s="354" t="s">
        <v>4047</v>
      </c>
      <c r="C728" s="354" t="s">
        <v>4047</v>
      </c>
      <c r="D728" s="356" t="s">
        <v>4048</v>
      </c>
      <c r="E728" s="362">
        <v>45897</v>
      </c>
      <c r="F728" s="357" t="s">
        <v>4366</v>
      </c>
      <c r="G728" s="355"/>
      <c r="H728" s="377" t="s">
        <v>4050</v>
      </c>
      <c r="I728" s="358">
        <v>536.5</v>
      </c>
      <c r="J728" s="77">
        <v>10</v>
      </c>
      <c r="K728" s="92"/>
    </row>
    <row r="729" spans="1:11" ht="21" x14ac:dyDescent="0.25">
      <c r="A729" s="14" t="s">
        <v>4358</v>
      </c>
      <c r="B729" s="354" t="s">
        <v>4047</v>
      </c>
      <c r="C729" s="370" t="s">
        <v>4051</v>
      </c>
      <c r="D729" s="356" t="s">
        <v>4052</v>
      </c>
      <c r="E729" s="362">
        <v>45897</v>
      </c>
      <c r="F729" s="367" t="s">
        <v>4053</v>
      </c>
      <c r="G729" s="453" t="s">
        <v>4054</v>
      </c>
      <c r="H729" s="377" t="s">
        <v>4055</v>
      </c>
      <c r="I729" s="358">
        <v>36</v>
      </c>
      <c r="J729" s="77">
        <v>10</v>
      </c>
      <c r="K729" s="92"/>
    </row>
    <row r="730" spans="1:11" ht="21" x14ac:dyDescent="0.25">
      <c r="A730" s="14" t="s">
        <v>4358</v>
      </c>
      <c r="B730" s="354" t="s">
        <v>4047</v>
      </c>
      <c r="C730" s="454" t="s">
        <v>4367</v>
      </c>
      <c r="D730" s="356" t="s">
        <v>4057</v>
      </c>
      <c r="E730" s="362">
        <v>45897</v>
      </c>
      <c r="F730" s="379" t="s">
        <v>3816</v>
      </c>
      <c r="G730" s="355"/>
      <c r="H730" s="377" t="s">
        <v>4058</v>
      </c>
      <c r="I730" s="358">
        <v>110</v>
      </c>
      <c r="J730" s="77">
        <v>10</v>
      </c>
      <c r="K730" s="92"/>
    </row>
    <row r="731" spans="1:11" ht="21" x14ac:dyDescent="0.25">
      <c r="A731" s="14" t="s">
        <v>4358</v>
      </c>
      <c r="B731" s="354" t="s">
        <v>4047</v>
      </c>
      <c r="C731" s="370" t="s">
        <v>4368</v>
      </c>
      <c r="D731" s="356" t="s">
        <v>4369</v>
      </c>
      <c r="E731" s="362">
        <v>45897</v>
      </c>
      <c r="F731" s="379" t="s">
        <v>4060</v>
      </c>
      <c r="G731" s="355"/>
      <c r="H731" s="377" t="s">
        <v>4058</v>
      </c>
      <c r="I731" s="358">
        <v>96.2</v>
      </c>
      <c r="J731" s="77">
        <v>10</v>
      </c>
      <c r="K731" s="92"/>
    </row>
    <row r="732" spans="1:11" ht="21" x14ac:dyDescent="0.25">
      <c r="A732" s="14" t="s">
        <v>4358</v>
      </c>
      <c r="B732" s="354" t="s">
        <v>4047</v>
      </c>
      <c r="C732" s="454" t="s">
        <v>4370</v>
      </c>
      <c r="D732" s="356" t="s">
        <v>4062</v>
      </c>
      <c r="E732" s="362">
        <v>45897</v>
      </c>
      <c r="F732" s="379" t="s">
        <v>4371</v>
      </c>
      <c r="G732" s="355"/>
      <c r="H732" s="377" t="s">
        <v>4064</v>
      </c>
      <c r="I732" s="358">
        <v>138.1</v>
      </c>
      <c r="J732" s="77">
        <v>10</v>
      </c>
      <c r="K732" s="92"/>
    </row>
    <row r="733" spans="1:11" ht="21" x14ac:dyDescent="0.25">
      <c r="A733" s="14" t="s">
        <v>4358</v>
      </c>
      <c r="B733" s="354" t="s">
        <v>4047</v>
      </c>
      <c r="C733" s="354" t="s">
        <v>4047</v>
      </c>
      <c r="D733" s="356" t="s">
        <v>4065</v>
      </c>
      <c r="E733" s="362">
        <v>45897</v>
      </c>
      <c r="F733" s="357" t="s">
        <v>4066</v>
      </c>
      <c r="G733" s="355"/>
      <c r="H733" s="377" t="s">
        <v>4067</v>
      </c>
      <c r="I733" s="358">
        <v>160</v>
      </c>
      <c r="J733" s="77">
        <v>10</v>
      </c>
      <c r="K733" s="92"/>
    </row>
    <row r="734" spans="1:11" ht="13.2" x14ac:dyDescent="0.25">
      <c r="A734" s="14" t="s">
        <v>4358</v>
      </c>
      <c r="B734" s="354" t="s">
        <v>4047</v>
      </c>
      <c r="C734" s="370" t="s">
        <v>4372</v>
      </c>
      <c r="D734" s="371">
        <v>45749</v>
      </c>
      <c r="E734" s="362">
        <v>45897</v>
      </c>
      <c r="F734" s="367" t="s">
        <v>4373</v>
      </c>
      <c r="G734" s="355"/>
      <c r="H734" s="469" t="s">
        <v>3140</v>
      </c>
      <c r="I734" s="470">
        <v>23.07</v>
      </c>
      <c r="J734" s="77">
        <v>10</v>
      </c>
      <c r="K734" s="92"/>
    </row>
    <row r="735" spans="1:11" ht="13.2" x14ac:dyDescent="0.25">
      <c r="A735" s="14" t="s">
        <v>4358</v>
      </c>
      <c r="B735" s="354" t="s">
        <v>4047</v>
      </c>
      <c r="C735" s="370" t="s">
        <v>4374</v>
      </c>
      <c r="D735" s="371">
        <v>45754</v>
      </c>
      <c r="E735" s="362">
        <v>45897</v>
      </c>
      <c r="F735" s="367" t="s">
        <v>4375</v>
      </c>
      <c r="G735" s="355"/>
      <c r="H735" s="471" t="s">
        <v>3140</v>
      </c>
      <c r="I735" s="470">
        <v>8.5299999999999994</v>
      </c>
      <c r="J735" s="77">
        <v>10</v>
      </c>
      <c r="K735" s="92"/>
    </row>
    <row r="736" spans="1:11" ht="13.2" x14ac:dyDescent="0.25">
      <c r="A736" s="14" t="s">
        <v>4358</v>
      </c>
      <c r="B736" s="354" t="s">
        <v>4047</v>
      </c>
      <c r="C736" s="370" t="s">
        <v>4376</v>
      </c>
      <c r="D736" s="371">
        <v>45754</v>
      </c>
      <c r="E736" s="362">
        <v>45897</v>
      </c>
      <c r="F736" s="367" t="s">
        <v>4377</v>
      </c>
      <c r="G736" s="355"/>
      <c r="H736" s="471" t="s">
        <v>3140</v>
      </c>
      <c r="I736" s="470">
        <v>7.81</v>
      </c>
      <c r="J736" s="77">
        <v>10</v>
      </c>
      <c r="K736" s="92"/>
    </row>
    <row r="737" spans="1:11" ht="13.2" x14ac:dyDescent="0.25">
      <c r="A737" s="14" t="s">
        <v>4358</v>
      </c>
      <c r="B737" s="354" t="s">
        <v>4047</v>
      </c>
      <c r="C737" s="370" t="s">
        <v>4378</v>
      </c>
      <c r="D737" s="371">
        <v>45754</v>
      </c>
      <c r="E737" s="362">
        <v>45897</v>
      </c>
      <c r="F737" s="367" t="s">
        <v>4375</v>
      </c>
      <c r="G737" s="355"/>
      <c r="H737" s="471" t="s">
        <v>3140</v>
      </c>
      <c r="I737" s="470">
        <v>7.94</v>
      </c>
      <c r="J737" s="77">
        <v>10</v>
      </c>
      <c r="K737" s="92"/>
    </row>
    <row r="738" spans="1:11" ht="13.2" x14ac:dyDescent="0.25">
      <c r="A738" s="14" t="s">
        <v>4358</v>
      </c>
      <c r="B738" s="354" t="s">
        <v>4047</v>
      </c>
      <c r="C738" s="370" t="s">
        <v>4379</v>
      </c>
      <c r="D738" s="371">
        <v>45754</v>
      </c>
      <c r="E738" s="362">
        <v>45897</v>
      </c>
      <c r="F738" s="367" t="s">
        <v>4377</v>
      </c>
      <c r="G738" s="355"/>
      <c r="H738" s="471" t="s">
        <v>3140</v>
      </c>
      <c r="I738" s="470">
        <v>10.29</v>
      </c>
      <c r="J738" s="77">
        <v>10</v>
      </c>
      <c r="K738" s="92"/>
    </row>
    <row r="739" spans="1:11" ht="13.2" x14ac:dyDescent="0.25">
      <c r="A739" s="14" t="s">
        <v>4358</v>
      </c>
      <c r="B739" s="354" t="s">
        <v>4047</v>
      </c>
      <c r="C739" s="370" t="s">
        <v>4380</v>
      </c>
      <c r="D739" s="371">
        <v>45754</v>
      </c>
      <c r="E739" s="362">
        <v>45897</v>
      </c>
      <c r="F739" s="367" t="s">
        <v>4375</v>
      </c>
      <c r="G739" s="355"/>
      <c r="H739" s="471" t="s">
        <v>3140</v>
      </c>
      <c r="I739" s="470">
        <v>10.16</v>
      </c>
      <c r="J739" s="77">
        <v>10</v>
      </c>
      <c r="K739" s="92"/>
    </row>
    <row r="740" spans="1:11" ht="13.2" x14ac:dyDescent="0.25">
      <c r="A740" s="14" t="s">
        <v>4358</v>
      </c>
      <c r="B740" s="354" t="s">
        <v>4047</v>
      </c>
      <c r="C740" s="370" t="s">
        <v>4381</v>
      </c>
      <c r="D740" s="366">
        <v>45755</v>
      </c>
      <c r="E740" s="362">
        <v>45897</v>
      </c>
      <c r="F740" s="367" t="s">
        <v>4375</v>
      </c>
      <c r="G740" s="355"/>
      <c r="H740" s="471" t="s">
        <v>3140</v>
      </c>
      <c r="I740" s="472">
        <v>10.84</v>
      </c>
      <c r="J740" s="77">
        <v>10</v>
      </c>
      <c r="K740" s="92"/>
    </row>
    <row r="741" spans="1:11" ht="13.2" x14ac:dyDescent="0.25">
      <c r="A741" s="14" t="s">
        <v>4358</v>
      </c>
      <c r="B741" s="354" t="s">
        <v>4047</v>
      </c>
      <c r="C741" s="370" t="s">
        <v>4382</v>
      </c>
      <c r="D741" s="366">
        <v>45755</v>
      </c>
      <c r="E741" s="362">
        <v>45897</v>
      </c>
      <c r="F741" s="367" t="s">
        <v>4375</v>
      </c>
      <c r="G741" s="355"/>
      <c r="H741" s="471" t="s">
        <v>3140</v>
      </c>
      <c r="I741" s="472">
        <v>12.33</v>
      </c>
      <c r="J741" s="77">
        <v>10</v>
      </c>
      <c r="K741" s="92"/>
    </row>
    <row r="742" spans="1:11" ht="13.2" x14ac:dyDescent="0.25">
      <c r="A742" s="14" t="s">
        <v>4358</v>
      </c>
      <c r="B742" s="354" t="s">
        <v>4047</v>
      </c>
      <c r="C742" s="473" t="s">
        <v>4383</v>
      </c>
      <c r="D742" s="366">
        <v>45756</v>
      </c>
      <c r="E742" s="362">
        <v>45897</v>
      </c>
      <c r="F742" s="367" t="s">
        <v>4384</v>
      </c>
      <c r="G742" s="355"/>
      <c r="H742" s="471" t="s">
        <v>3140</v>
      </c>
      <c r="I742" s="472">
        <v>3.65</v>
      </c>
      <c r="J742" s="77">
        <v>10</v>
      </c>
      <c r="K742" s="92"/>
    </row>
    <row r="743" spans="1:11" ht="13.2" x14ac:dyDescent="0.25">
      <c r="A743" s="14" t="s">
        <v>4358</v>
      </c>
      <c r="B743" s="354" t="s">
        <v>4047</v>
      </c>
      <c r="C743" s="376" t="s">
        <v>4385</v>
      </c>
      <c r="D743" s="366">
        <v>45756</v>
      </c>
      <c r="E743" s="362">
        <v>45897</v>
      </c>
      <c r="F743" s="379" t="s">
        <v>4386</v>
      </c>
      <c r="G743" s="355"/>
      <c r="H743" s="469" t="s">
        <v>3140</v>
      </c>
      <c r="I743" s="474">
        <v>6.57</v>
      </c>
      <c r="J743" s="77">
        <v>10</v>
      </c>
      <c r="K743" s="92"/>
    </row>
    <row r="744" spans="1:11" ht="21" x14ac:dyDescent="0.25">
      <c r="A744" s="14" t="s">
        <v>4358</v>
      </c>
      <c r="B744" s="467"/>
      <c r="C744" s="348"/>
      <c r="D744" s="346"/>
      <c r="E744" s="347"/>
      <c r="F744" s="350" t="s">
        <v>4387</v>
      </c>
      <c r="G744" s="351"/>
      <c r="H744" s="348"/>
      <c r="I744" s="353"/>
      <c r="J744" s="77">
        <v>10</v>
      </c>
      <c r="K744" s="92"/>
    </row>
    <row r="745" spans="1:11" ht="13.2" x14ac:dyDescent="0.25">
      <c r="A745" s="14" t="s">
        <v>4358</v>
      </c>
      <c r="B745" s="354" t="s">
        <v>4388</v>
      </c>
      <c r="C745" s="376">
        <v>5</v>
      </c>
      <c r="D745" s="366" t="s">
        <v>4389</v>
      </c>
      <c r="E745" s="362" t="s">
        <v>3123</v>
      </c>
      <c r="F745" s="379" t="s">
        <v>4390</v>
      </c>
      <c r="G745" s="355"/>
      <c r="H745" s="469" t="s">
        <v>4391</v>
      </c>
      <c r="I745" s="474">
        <v>164</v>
      </c>
      <c r="J745" s="77">
        <v>10</v>
      </c>
      <c r="K745" s="92"/>
    </row>
    <row r="746" spans="1:11" ht="21" x14ac:dyDescent="0.25">
      <c r="A746" s="14" t="s">
        <v>4358</v>
      </c>
      <c r="B746" s="354" t="s">
        <v>3122</v>
      </c>
      <c r="C746" s="376">
        <v>202500802</v>
      </c>
      <c r="D746" s="366" t="s">
        <v>3572</v>
      </c>
      <c r="E746" s="362" t="s">
        <v>3123</v>
      </c>
      <c r="F746" s="379" t="s">
        <v>3124</v>
      </c>
      <c r="G746" s="355">
        <v>48047503</v>
      </c>
      <c r="H746" s="469" t="s">
        <v>3125</v>
      </c>
      <c r="I746" s="474">
        <v>170</v>
      </c>
      <c r="J746" s="77">
        <v>10</v>
      </c>
      <c r="K746" s="92"/>
    </row>
    <row r="747" spans="1:11" ht="13.2" x14ac:dyDescent="0.25">
      <c r="A747" s="14" t="s">
        <v>4358</v>
      </c>
      <c r="B747" s="354" t="s">
        <v>4392</v>
      </c>
      <c r="C747" s="376" t="s">
        <v>3215</v>
      </c>
      <c r="D747" s="366">
        <v>45699</v>
      </c>
      <c r="E747" s="362" t="s">
        <v>4393</v>
      </c>
      <c r="F747" s="379" t="s">
        <v>3810</v>
      </c>
      <c r="G747" s="355"/>
      <c r="H747" s="469" t="s">
        <v>4072</v>
      </c>
      <c r="I747" s="474">
        <v>385</v>
      </c>
      <c r="J747" s="77">
        <v>10</v>
      </c>
      <c r="K747" s="92"/>
    </row>
    <row r="748" spans="1:11" ht="21" x14ac:dyDescent="0.25">
      <c r="A748" s="14" t="s">
        <v>4358</v>
      </c>
      <c r="B748" s="354" t="s">
        <v>4392</v>
      </c>
      <c r="C748" s="376" t="s">
        <v>4394</v>
      </c>
      <c r="D748" s="366">
        <v>45668</v>
      </c>
      <c r="E748" s="362" t="s">
        <v>4393</v>
      </c>
      <c r="F748" s="379" t="s">
        <v>4395</v>
      </c>
      <c r="G748" s="355">
        <v>31380123</v>
      </c>
      <c r="H748" s="469" t="s">
        <v>3009</v>
      </c>
      <c r="I748" s="474">
        <v>780.06</v>
      </c>
      <c r="J748" s="77">
        <v>10</v>
      </c>
      <c r="K748" s="92"/>
    </row>
    <row r="749" spans="1:11" ht="21" x14ac:dyDescent="0.25">
      <c r="A749" s="14" t="s">
        <v>4358</v>
      </c>
      <c r="B749" s="354" t="s">
        <v>4392</v>
      </c>
      <c r="C749" s="376" t="s">
        <v>4396</v>
      </c>
      <c r="D749" s="366">
        <v>45700</v>
      </c>
      <c r="E749" s="362" t="s">
        <v>4393</v>
      </c>
      <c r="F749" s="379" t="s">
        <v>4397</v>
      </c>
      <c r="G749" s="355">
        <v>35897821</v>
      </c>
      <c r="H749" s="469" t="s">
        <v>4398</v>
      </c>
      <c r="I749" s="474">
        <v>834.92</v>
      </c>
      <c r="J749" s="77">
        <v>10</v>
      </c>
      <c r="K749" s="92"/>
    </row>
    <row r="750" spans="1:11" ht="21" x14ac:dyDescent="0.25">
      <c r="A750" s="14" t="s">
        <v>4358</v>
      </c>
      <c r="B750" s="354" t="s">
        <v>4392</v>
      </c>
      <c r="C750" s="376" t="s">
        <v>4399</v>
      </c>
      <c r="D750" s="366">
        <v>45707</v>
      </c>
      <c r="E750" s="362" t="s">
        <v>4393</v>
      </c>
      <c r="F750" s="379" t="s">
        <v>4400</v>
      </c>
      <c r="G750" s="355"/>
      <c r="H750" s="469" t="s">
        <v>3134</v>
      </c>
      <c r="I750" s="474">
        <v>108.15</v>
      </c>
      <c r="J750" s="77">
        <v>10</v>
      </c>
      <c r="K750" s="92"/>
    </row>
    <row r="751" spans="1:11" ht="13.2" x14ac:dyDescent="0.25">
      <c r="A751" s="14" t="s">
        <v>4358</v>
      </c>
      <c r="B751" s="354" t="s">
        <v>4392</v>
      </c>
      <c r="C751" s="376" t="s">
        <v>4401</v>
      </c>
      <c r="D751" s="366">
        <v>45684</v>
      </c>
      <c r="E751" s="362" t="s">
        <v>4393</v>
      </c>
      <c r="F751" s="379" t="s">
        <v>3886</v>
      </c>
      <c r="G751" s="355"/>
      <c r="H751" s="469" t="s">
        <v>4402</v>
      </c>
      <c r="I751" s="474">
        <v>786.62</v>
      </c>
      <c r="J751" s="77">
        <v>10</v>
      </c>
      <c r="K751" s="92"/>
    </row>
    <row r="752" spans="1:11" ht="13.2" x14ac:dyDescent="0.25">
      <c r="A752" s="14" t="s">
        <v>4358</v>
      </c>
      <c r="B752" s="354" t="s">
        <v>4392</v>
      </c>
      <c r="C752" s="376" t="s">
        <v>4403</v>
      </c>
      <c r="D752" s="366">
        <v>45700</v>
      </c>
      <c r="E752" s="362" t="s">
        <v>4393</v>
      </c>
      <c r="F752" s="379" t="s">
        <v>3886</v>
      </c>
      <c r="G752" s="355"/>
      <c r="H752" s="469" t="s">
        <v>4402</v>
      </c>
      <c r="I752" s="474">
        <v>778.11</v>
      </c>
      <c r="J752" s="77">
        <v>10</v>
      </c>
      <c r="K752" s="92"/>
    </row>
    <row r="753" spans="1:11" ht="31.2" x14ac:dyDescent="0.25">
      <c r="A753" s="14" t="s">
        <v>4358</v>
      </c>
      <c r="B753" s="354" t="s">
        <v>4392</v>
      </c>
      <c r="C753" s="376" t="s">
        <v>4404</v>
      </c>
      <c r="D753" s="366">
        <v>45698</v>
      </c>
      <c r="E753" s="362" t="s">
        <v>4393</v>
      </c>
      <c r="F753" s="379" t="s">
        <v>4405</v>
      </c>
      <c r="G753" s="355"/>
      <c r="H753" s="469" t="s">
        <v>3131</v>
      </c>
      <c r="I753" s="474">
        <v>438</v>
      </c>
      <c r="J753" s="77">
        <v>10</v>
      </c>
      <c r="K753" s="92"/>
    </row>
    <row r="754" spans="1:11" ht="13.2" x14ac:dyDescent="0.25">
      <c r="A754" s="14" t="s">
        <v>4358</v>
      </c>
      <c r="B754" s="354" t="s">
        <v>4392</v>
      </c>
      <c r="C754" s="376" t="s">
        <v>4406</v>
      </c>
      <c r="D754" s="366">
        <v>45701</v>
      </c>
      <c r="E754" s="362" t="s">
        <v>4393</v>
      </c>
      <c r="F754" s="379" t="s">
        <v>4407</v>
      </c>
      <c r="G754" s="355"/>
      <c r="H754" s="469" t="s">
        <v>3140</v>
      </c>
      <c r="I754" s="474">
        <v>1.89</v>
      </c>
      <c r="J754" s="77">
        <v>10</v>
      </c>
      <c r="K754" s="92"/>
    </row>
    <row r="755" spans="1:11" ht="13.2" x14ac:dyDescent="0.25">
      <c r="A755" s="14" t="s">
        <v>4358</v>
      </c>
      <c r="B755" s="354" t="s">
        <v>4392</v>
      </c>
      <c r="C755" s="376" t="s">
        <v>4408</v>
      </c>
      <c r="D755" s="366">
        <v>45701</v>
      </c>
      <c r="E755" s="362" t="s">
        <v>4393</v>
      </c>
      <c r="F755" s="379" t="s">
        <v>4409</v>
      </c>
      <c r="G755" s="355"/>
      <c r="H755" s="469" t="s">
        <v>3140</v>
      </c>
      <c r="I755" s="474">
        <v>3</v>
      </c>
      <c r="J755" s="77">
        <v>10</v>
      </c>
      <c r="K755" s="92"/>
    </row>
    <row r="756" spans="1:11" ht="13.2" x14ac:dyDescent="0.25">
      <c r="A756" s="14" t="s">
        <v>4358</v>
      </c>
      <c r="B756" s="354" t="s">
        <v>4392</v>
      </c>
      <c r="C756" s="376" t="s">
        <v>4410</v>
      </c>
      <c r="D756" s="366">
        <v>45702</v>
      </c>
      <c r="E756" s="362" t="s">
        <v>4393</v>
      </c>
      <c r="F756" s="379" t="s">
        <v>4411</v>
      </c>
      <c r="G756" s="355"/>
      <c r="H756" s="469" t="s">
        <v>3140</v>
      </c>
      <c r="I756" s="474">
        <v>8.68</v>
      </c>
      <c r="J756" s="77">
        <v>10</v>
      </c>
      <c r="K756" s="92"/>
    </row>
    <row r="757" spans="1:11" ht="13.2" x14ac:dyDescent="0.25">
      <c r="A757" s="14" t="s">
        <v>4358</v>
      </c>
      <c r="B757" s="354" t="s">
        <v>4392</v>
      </c>
      <c r="C757" s="376" t="s">
        <v>4412</v>
      </c>
      <c r="D757" s="366">
        <v>45702</v>
      </c>
      <c r="E757" s="362" t="s">
        <v>4393</v>
      </c>
      <c r="F757" s="379" t="s">
        <v>4413</v>
      </c>
      <c r="G757" s="355"/>
      <c r="H757" s="469" t="s">
        <v>3140</v>
      </c>
      <c r="I757" s="474">
        <v>11.39</v>
      </c>
      <c r="J757" s="77">
        <v>10</v>
      </c>
      <c r="K757" s="92"/>
    </row>
    <row r="758" spans="1:11" ht="13.2" x14ac:dyDescent="0.25">
      <c r="A758" s="14" t="s">
        <v>4358</v>
      </c>
      <c r="B758" s="354" t="s">
        <v>4392</v>
      </c>
      <c r="C758" s="376" t="s">
        <v>4414</v>
      </c>
      <c r="D758" s="366">
        <v>45705</v>
      </c>
      <c r="E758" s="362" t="s">
        <v>4393</v>
      </c>
      <c r="F758" s="379" t="s">
        <v>4415</v>
      </c>
      <c r="G758" s="355"/>
      <c r="H758" s="469" t="s">
        <v>3140</v>
      </c>
      <c r="I758" s="474">
        <v>5.12</v>
      </c>
      <c r="J758" s="77">
        <v>10</v>
      </c>
      <c r="K758" s="92"/>
    </row>
    <row r="759" spans="1:11" ht="13.2" x14ac:dyDescent="0.25">
      <c r="A759" s="14" t="s">
        <v>4358</v>
      </c>
      <c r="B759" s="354" t="s">
        <v>4392</v>
      </c>
      <c r="C759" s="376" t="s">
        <v>4416</v>
      </c>
      <c r="D759" s="366">
        <v>45705</v>
      </c>
      <c r="E759" s="362" t="s">
        <v>4393</v>
      </c>
      <c r="F759" s="379" t="s">
        <v>4413</v>
      </c>
      <c r="G759" s="355"/>
      <c r="H759" s="469" t="s">
        <v>3140</v>
      </c>
      <c r="I759" s="474">
        <v>11.06</v>
      </c>
      <c r="J759" s="77">
        <v>10</v>
      </c>
      <c r="K759" s="92"/>
    </row>
    <row r="760" spans="1:11" ht="13.2" x14ac:dyDescent="0.25">
      <c r="A760" s="14" t="s">
        <v>4358</v>
      </c>
      <c r="B760" s="354" t="s">
        <v>4392</v>
      </c>
      <c r="C760" s="376" t="s">
        <v>4417</v>
      </c>
      <c r="D760" s="366">
        <v>45705</v>
      </c>
      <c r="E760" s="362" t="s">
        <v>4393</v>
      </c>
      <c r="F760" s="379" t="s">
        <v>4407</v>
      </c>
      <c r="G760" s="355"/>
      <c r="H760" s="469" t="s">
        <v>3140</v>
      </c>
      <c r="I760" s="474">
        <v>4.3099999999999996</v>
      </c>
      <c r="J760" s="77">
        <v>10</v>
      </c>
      <c r="K760" s="92"/>
    </row>
    <row r="761" spans="1:11" ht="13.2" x14ac:dyDescent="0.25">
      <c r="A761" s="14" t="s">
        <v>4358</v>
      </c>
      <c r="B761" s="354" t="s">
        <v>4392</v>
      </c>
      <c r="C761" s="376" t="s">
        <v>4418</v>
      </c>
      <c r="D761" s="366">
        <v>45705</v>
      </c>
      <c r="E761" s="362" t="s">
        <v>4393</v>
      </c>
      <c r="F761" s="379" t="s">
        <v>4409</v>
      </c>
      <c r="G761" s="355"/>
      <c r="H761" s="469" t="s">
        <v>3140</v>
      </c>
      <c r="I761" s="474">
        <v>4.2300000000000004</v>
      </c>
      <c r="J761" s="77">
        <v>10</v>
      </c>
      <c r="K761" s="92"/>
    </row>
    <row r="762" spans="1:11" ht="13.2" x14ac:dyDescent="0.25">
      <c r="A762" s="14" t="s">
        <v>4358</v>
      </c>
      <c r="B762" s="354" t="s">
        <v>4392</v>
      </c>
      <c r="C762" s="376" t="s">
        <v>4419</v>
      </c>
      <c r="D762" s="366">
        <v>45706</v>
      </c>
      <c r="E762" s="362" t="s">
        <v>4393</v>
      </c>
      <c r="F762" s="379" t="s">
        <v>4411</v>
      </c>
      <c r="G762" s="355"/>
      <c r="H762" s="469" t="s">
        <v>3140</v>
      </c>
      <c r="I762" s="474">
        <v>8.61</v>
      </c>
      <c r="J762" s="77">
        <v>10</v>
      </c>
      <c r="K762" s="92"/>
    </row>
    <row r="763" spans="1:11" ht="13.2" x14ac:dyDescent="0.25">
      <c r="A763" s="14" t="s">
        <v>4358</v>
      </c>
      <c r="B763" s="354" t="s">
        <v>4392</v>
      </c>
      <c r="C763" s="376" t="s">
        <v>4420</v>
      </c>
      <c r="D763" s="366">
        <v>45707</v>
      </c>
      <c r="E763" s="362" t="s">
        <v>4393</v>
      </c>
      <c r="F763" s="379" t="s">
        <v>4421</v>
      </c>
      <c r="G763" s="355"/>
      <c r="H763" s="469" t="s">
        <v>3140</v>
      </c>
      <c r="I763" s="474">
        <v>11.51</v>
      </c>
      <c r="J763" s="77">
        <v>10</v>
      </c>
      <c r="K763" s="92"/>
    </row>
    <row r="764" spans="1:11" ht="13.2" x14ac:dyDescent="0.25">
      <c r="A764" s="14" t="s">
        <v>4358</v>
      </c>
      <c r="B764" s="354" t="s">
        <v>4392</v>
      </c>
      <c r="C764" s="376" t="s">
        <v>4422</v>
      </c>
      <c r="D764" s="366">
        <v>45684</v>
      </c>
      <c r="E764" s="362" t="s">
        <v>4393</v>
      </c>
      <c r="F764" s="379" t="s">
        <v>4423</v>
      </c>
      <c r="G764" s="355">
        <v>151700</v>
      </c>
      <c r="H764" s="469" t="s">
        <v>4424</v>
      </c>
      <c r="I764" s="474">
        <v>44.86</v>
      </c>
      <c r="J764" s="77">
        <v>10</v>
      </c>
      <c r="K764" s="92"/>
    </row>
    <row r="765" spans="1:11" ht="21" x14ac:dyDescent="0.25">
      <c r="A765" s="14" t="s">
        <v>4358</v>
      </c>
      <c r="B765" s="336"/>
      <c r="C765" s="337"/>
      <c r="D765" s="475"/>
      <c r="E765" s="333"/>
      <c r="F765" s="350" t="s">
        <v>4068</v>
      </c>
      <c r="G765" s="340"/>
      <c r="H765" s="333"/>
      <c r="I765" s="343"/>
      <c r="J765" s="77">
        <v>10</v>
      </c>
      <c r="K765" s="92"/>
    </row>
    <row r="766" spans="1:11" ht="13.2" x14ac:dyDescent="0.25">
      <c r="A766" s="14" t="s">
        <v>4358</v>
      </c>
      <c r="B766" s="354" t="s">
        <v>4069</v>
      </c>
      <c r="C766" s="376" t="s">
        <v>4069</v>
      </c>
      <c r="D766" s="366">
        <v>45764</v>
      </c>
      <c r="E766" s="362" t="s">
        <v>4070</v>
      </c>
      <c r="F766" s="379" t="s">
        <v>4071</v>
      </c>
      <c r="G766" s="355"/>
      <c r="H766" s="469" t="s">
        <v>4072</v>
      </c>
      <c r="I766" s="474">
        <v>91.1</v>
      </c>
      <c r="J766" s="77">
        <v>10</v>
      </c>
      <c r="K766" s="92"/>
    </row>
    <row r="767" spans="1:11" ht="13.2" x14ac:dyDescent="0.25">
      <c r="A767" s="14" t="s">
        <v>4358</v>
      </c>
      <c r="B767" s="354" t="s">
        <v>4069</v>
      </c>
      <c r="C767" s="376" t="s">
        <v>4073</v>
      </c>
      <c r="D767" s="366">
        <v>45702</v>
      </c>
      <c r="E767" s="362" t="s">
        <v>4070</v>
      </c>
      <c r="F767" s="379" t="s">
        <v>3306</v>
      </c>
      <c r="G767" s="355">
        <v>55249043</v>
      </c>
      <c r="H767" s="469" t="s">
        <v>4074</v>
      </c>
      <c r="I767" s="474">
        <v>925</v>
      </c>
      <c r="J767" s="77">
        <v>10</v>
      </c>
      <c r="K767" s="92"/>
    </row>
    <row r="768" spans="1:11" ht="21" x14ac:dyDescent="0.25">
      <c r="A768" s="14" t="s">
        <v>4358</v>
      </c>
      <c r="B768" s="354" t="s">
        <v>4069</v>
      </c>
      <c r="C768" s="376" t="s">
        <v>4069</v>
      </c>
      <c r="D768" s="366">
        <v>45769</v>
      </c>
      <c r="E768" s="362" t="s">
        <v>4070</v>
      </c>
      <c r="F768" s="379" t="s">
        <v>4425</v>
      </c>
      <c r="G768" s="355"/>
      <c r="H768" s="469" t="s">
        <v>4072</v>
      </c>
      <c r="I768" s="474">
        <v>246.85</v>
      </c>
      <c r="J768" s="77">
        <v>10</v>
      </c>
      <c r="K768" s="92"/>
    </row>
    <row r="769" spans="1:11" ht="21" x14ac:dyDescent="0.25">
      <c r="A769" s="14" t="s">
        <v>4358</v>
      </c>
      <c r="B769" s="354" t="s">
        <v>4069</v>
      </c>
      <c r="C769" s="376" t="s">
        <v>4426</v>
      </c>
      <c r="D769" s="366">
        <v>45767</v>
      </c>
      <c r="E769" s="362" t="s">
        <v>4070</v>
      </c>
      <c r="F769" s="379" t="s">
        <v>4427</v>
      </c>
      <c r="G769" s="355">
        <v>37236954</v>
      </c>
      <c r="H769" s="469" t="s">
        <v>4428</v>
      </c>
      <c r="I769" s="474">
        <v>10</v>
      </c>
      <c r="J769" s="77">
        <v>10</v>
      </c>
      <c r="K769" s="92"/>
    </row>
    <row r="770" spans="1:11" ht="31.2" x14ac:dyDescent="0.25">
      <c r="A770" s="14" t="s">
        <v>4358</v>
      </c>
      <c r="B770" s="467"/>
      <c r="C770" s="348"/>
      <c r="D770" s="346"/>
      <c r="E770" s="347"/>
      <c r="F770" s="350" t="s">
        <v>4075</v>
      </c>
      <c r="G770" s="351"/>
      <c r="H770" s="348"/>
      <c r="I770" s="353"/>
      <c r="J770" s="77">
        <v>10</v>
      </c>
      <c r="K770" s="92"/>
    </row>
    <row r="771" spans="1:11" ht="21" x14ac:dyDescent="0.25">
      <c r="A771" s="14" t="s">
        <v>4358</v>
      </c>
      <c r="B771" s="354" t="s">
        <v>3712</v>
      </c>
      <c r="C771" s="376" t="s">
        <v>3713</v>
      </c>
      <c r="D771" s="366" t="s">
        <v>3147</v>
      </c>
      <c r="E771" s="362" t="s">
        <v>3123</v>
      </c>
      <c r="F771" s="379" t="s">
        <v>4429</v>
      </c>
      <c r="G771" s="355" t="s">
        <v>3715</v>
      </c>
      <c r="H771" s="469" t="s">
        <v>3716</v>
      </c>
      <c r="I771" s="474">
        <v>220</v>
      </c>
      <c r="J771" s="77">
        <v>10</v>
      </c>
      <c r="K771" s="92"/>
    </row>
    <row r="772" spans="1:11" ht="13.2" x14ac:dyDescent="0.25">
      <c r="A772" s="14" t="s">
        <v>4358</v>
      </c>
      <c r="B772" s="354" t="s">
        <v>4077</v>
      </c>
      <c r="C772" s="376">
        <v>6803970448</v>
      </c>
      <c r="D772" s="366" t="s">
        <v>3718</v>
      </c>
      <c r="E772" s="362"/>
      <c r="F772" s="379" t="s">
        <v>4078</v>
      </c>
      <c r="G772" s="355">
        <v>151700</v>
      </c>
      <c r="H772" s="469" t="s">
        <v>3019</v>
      </c>
      <c r="I772" s="474">
        <v>28.8</v>
      </c>
      <c r="J772" s="77">
        <v>10</v>
      </c>
      <c r="K772" s="92"/>
    </row>
    <row r="773" spans="1:11" ht="13.2" x14ac:dyDescent="0.25">
      <c r="A773" s="14" t="s">
        <v>4358</v>
      </c>
      <c r="B773" s="354" t="s">
        <v>4079</v>
      </c>
      <c r="C773" s="376">
        <v>6803970448</v>
      </c>
      <c r="D773" s="366" t="s">
        <v>3790</v>
      </c>
      <c r="E773" s="362"/>
      <c r="F773" s="379" t="s">
        <v>4080</v>
      </c>
      <c r="G773" s="355">
        <v>151700</v>
      </c>
      <c r="H773" s="469" t="s">
        <v>3019</v>
      </c>
      <c r="I773" s="474">
        <v>-28.8</v>
      </c>
      <c r="J773" s="77">
        <v>10</v>
      </c>
      <c r="K773" s="92"/>
    </row>
    <row r="774" spans="1:11" ht="13.2" x14ac:dyDescent="0.25">
      <c r="A774" s="14" t="s">
        <v>4358</v>
      </c>
      <c r="B774" s="354" t="s">
        <v>4430</v>
      </c>
      <c r="C774" s="376">
        <v>6803970547</v>
      </c>
      <c r="D774" s="366" t="s">
        <v>3718</v>
      </c>
      <c r="E774" s="362"/>
      <c r="F774" s="379" t="s">
        <v>4431</v>
      </c>
      <c r="G774" s="355">
        <v>151700</v>
      </c>
      <c r="H774" s="469" t="s">
        <v>3019</v>
      </c>
      <c r="I774" s="474">
        <v>14.4</v>
      </c>
      <c r="J774" s="77">
        <v>10</v>
      </c>
      <c r="K774" s="92"/>
    </row>
    <row r="775" spans="1:11" ht="13.2" x14ac:dyDescent="0.25">
      <c r="A775" s="14" t="s">
        <v>4358</v>
      </c>
      <c r="B775" s="354" t="s">
        <v>4432</v>
      </c>
      <c r="C775" s="376">
        <v>6803970547</v>
      </c>
      <c r="D775" s="366" t="s">
        <v>3790</v>
      </c>
      <c r="E775" s="362"/>
      <c r="F775" s="379" t="s">
        <v>4433</v>
      </c>
      <c r="G775" s="355">
        <v>151700</v>
      </c>
      <c r="H775" s="469" t="s">
        <v>3019</v>
      </c>
      <c r="I775" s="474">
        <v>-14.4</v>
      </c>
      <c r="J775" s="77">
        <v>10</v>
      </c>
      <c r="K775" s="92"/>
    </row>
    <row r="776" spans="1:11" ht="21" x14ac:dyDescent="0.25">
      <c r="A776" s="14" t="s">
        <v>4358</v>
      </c>
      <c r="B776" s="354" t="s">
        <v>3728</v>
      </c>
      <c r="C776" s="376">
        <v>2846</v>
      </c>
      <c r="D776" s="366" t="s">
        <v>3729</v>
      </c>
      <c r="E776" s="362">
        <v>45946</v>
      </c>
      <c r="F776" s="379" t="s">
        <v>4434</v>
      </c>
      <c r="G776" s="355" t="s">
        <v>3731</v>
      </c>
      <c r="H776" s="469" t="s">
        <v>3732</v>
      </c>
      <c r="I776" s="474">
        <v>1715</v>
      </c>
      <c r="J776" s="77">
        <v>10</v>
      </c>
      <c r="K776" s="92"/>
    </row>
    <row r="777" spans="1:11" ht="21" x14ac:dyDescent="0.25">
      <c r="A777" s="14" t="s">
        <v>4358</v>
      </c>
      <c r="B777" s="354" t="s">
        <v>4082</v>
      </c>
      <c r="C777" s="376">
        <v>202503105</v>
      </c>
      <c r="D777" s="366" t="s">
        <v>3165</v>
      </c>
      <c r="E777" s="362"/>
      <c r="F777" s="379" t="s">
        <v>4435</v>
      </c>
      <c r="G777" s="355">
        <v>48047503</v>
      </c>
      <c r="H777" s="469" t="s">
        <v>3125</v>
      </c>
      <c r="I777" s="474">
        <v>171.43</v>
      </c>
      <c r="J777" s="77">
        <v>10</v>
      </c>
      <c r="K777" s="92"/>
    </row>
    <row r="778" spans="1:11" ht="13.2" x14ac:dyDescent="0.25">
      <c r="A778" s="14" t="s">
        <v>4358</v>
      </c>
      <c r="B778" s="354" t="s">
        <v>3733</v>
      </c>
      <c r="C778" s="376" t="s">
        <v>3733</v>
      </c>
      <c r="D778" s="366">
        <v>45778</v>
      </c>
      <c r="E778" s="362">
        <v>45867</v>
      </c>
      <c r="F778" s="379" t="s">
        <v>3238</v>
      </c>
      <c r="G778" s="355"/>
      <c r="H778" s="469" t="s">
        <v>3169</v>
      </c>
      <c r="I778" s="474">
        <v>512.5</v>
      </c>
      <c r="J778" s="77">
        <v>10</v>
      </c>
      <c r="K778" s="92"/>
    </row>
    <row r="779" spans="1:11" ht="13.2" x14ac:dyDescent="0.25">
      <c r="A779" s="14" t="s">
        <v>4358</v>
      </c>
      <c r="B779" s="354" t="s">
        <v>3733</v>
      </c>
      <c r="C779" s="376" t="s">
        <v>3734</v>
      </c>
      <c r="D779" s="366">
        <v>45779</v>
      </c>
      <c r="E779" s="362">
        <v>45867</v>
      </c>
      <c r="F779" s="379" t="s">
        <v>4085</v>
      </c>
      <c r="G779" s="355" t="s">
        <v>3715</v>
      </c>
      <c r="H779" s="469" t="s">
        <v>3716</v>
      </c>
      <c r="I779" s="474">
        <v>8</v>
      </c>
      <c r="J779" s="77">
        <v>10</v>
      </c>
      <c r="K779" s="92"/>
    </row>
    <row r="780" spans="1:11" ht="13.2" x14ac:dyDescent="0.25">
      <c r="A780" s="14" t="s">
        <v>4358</v>
      </c>
      <c r="B780" s="354" t="s">
        <v>3733</v>
      </c>
      <c r="C780" s="376" t="s">
        <v>4086</v>
      </c>
      <c r="D780" s="366">
        <v>45779</v>
      </c>
      <c r="E780" s="362">
        <v>45867</v>
      </c>
      <c r="F780" s="379" t="s">
        <v>4087</v>
      </c>
      <c r="G780" s="355" t="s">
        <v>3715</v>
      </c>
      <c r="H780" s="469" t="s">
        <v>3716</v>
      </c>
      <c r="I780" s="474">
        <v>184</v>
      </c>
      <c r="J780" s="77">
        <v>10</v>
      </c>
      <c r="K780" s="92"/>
    </row>
    <row r="781" spans="1:11" ht="13.2" x14ac:dyDescent="0.25">
      <c r="A781" s="14" t="s">
        <v>4358</v>
      </c>
      <c r="B781" s="354" t="s">
        <v>3733</v>
      </c>
      <c r="C781" s="376" t="s">
        <v>4088</v>
      </c>
      <c r="D781" s="366">
        <v>45779</v>
      </c>
      <c r="E781" s="362">
        <v>45867</v>
      </c>
      <c r="F781" s="379" t="s">
        <v>4436</v>
      </c>
      <c r="G781" s="355"/>
      <c r="H781" s="469" t="s">
        <v>4090</v>
      </c>
      <c r="I781" s="474">
        <v>49</v>
      </c>
      <c r="J781" s="77">
        <v>10</v>
      </c>
      <c r="K781" s="92"/>
    </row>
    <row r="782" spans="1:11" ht="21" x14ac:dyDescent="0.25">
      <c r="A782" s="14" t="s">
        <v>4358</v>
      </c>
      <c r="B782" s="354" t="s">
        <v>3733</v>
      </c>
      <c r="C782" s="376" t="s">
        <v>4437</v>
      </c>
      <c r="D782" s="366">
        <v>45781</v>
      </c>
      <c r="E782" s="362">
        <v>45867</v>
      </c>
      <c r="F782" s="379" t="s">
        <v>4092</v>
      </c>
      <c r="G782" s="355"/>
      <c r="H782" s="469" t="s">
        <v>4093</v>
      </c>
      <c r="I782" s="474">
        <v>80</v>
      </c>
      <c r="J782" s="77">
        <v>10</v>
      </c>
      <c r="K782" s="92"/>
    </row>
    <row r="783" spans="1:11" ht="13.2" x14ac:dyDescent="0.25">
      <c r="A783" s="14" t="s">
        <v>4358</v>
      </c>
      <c r="B783" s="354" t="s">
        <v>3733</v>
      </c>
      <c r="C783" s="376" t="s">
        <v>4438</v>
      </c>
      <c r="D783" s="366">
        <v>45778</v>
      </c>
      <c r="E783" s="362">
        <v>45867</v>
      </c>
      <c r="F783" s="379" t="s">
        <v>4439</v>
      </c>
      <c r="G783" s="355" t="s">
        <v>4440</v>
      </c>
      <c r="H783" s="469" t="s">
        <v>4441</v>
      </c>
      <c r="I783" s="474">
        <v>377</v>
      </c>
      <c r="J783" s="77">
        <v>10</v>
      </c>
      <c r="K783" s="92"/>
    </row>
    <row r="784" spans="1:11" ht="13.2" x14ac:dyDescent="0.25">
      <c r="A784" s="14" t="s">
        <v>4358</v>
      </c>
      <c r="B784" s="354" t="s">
        <v>3733</v>
      </c>
      <c r="C784" s="376" t="s">
        <v>4442</v>
      </c>
      <c r="D784" s="366">
        <v>45785</v>
      </c>
      <c r="E784" s="362">
        <v>45867</v>
      </c>
      <c r="F784" s="379" t="s">
        <v>4443</v>
      </c>
      <c r="G784" s="355" t="s">
        <v>3768</v>
      </c>
      <c r="H784" s="469" t="s">
        <v>3769</v>
      </c>
      <c r="I784" s="474">
        <v>56.37</v>
      </c>
      <c r="J784" s="77">
        <v>10</v>
      </c>
      <c r="K784" s="92"/>
    </row>
    <row r="785" spans="1:11" ht="21" x14ac:dyDescent="0.25">
      <c r="A785" s="14" t="s">
        <v>4358</v>
      </c>
      <c r="B785" s="354" t="s">
        <v>3733</v>
      </c>
      <c r="C785" s="376" t="s">
        <v>4444</v>
      </c>
      <c r="D785" s="366">
        <v>45789</v>
      </c>
      <c r="E785" s="362">
        <v>45867</v>
      </c>
      <c r="F785" s="379" t="s">
        <v>4095</v>
      </c>
      <c r="G785" s="355"/>
      <c r="H785" s="469" t="s">
        <v>4096</v>
      </c>
      <c r="I785" s="474">
        <v>80</v>
      </c>
      <c r="J785" s="77">
        <v>10</v>
      </c>
      <c r="K785" s="92"/>
    </row>
    <row r="786" spans="1:11" ht="21" x14ac:dyDescent="0.25">
      <c r="A786" s="14" t="s">
        <v>4358</v>
      </c>
      <c r="B786" s="354" t="s">
        <v>3733</v>
      </c>
      <c r="C786" s="376" t="s">
        <v>4445</v>
      </c>
      <c r="D786" s="366">
        <v>45785</v>
      </c>
      <c r="E786" s="362">
        <v>45867</v>
      </c>
      <c r="F786" s="379" t="s">
        <v>4098</v>
      </c>
      <c r="G786" s="355"/>
      <c r="H786" s="469" t="s">
        <v>4096</v>
      </c>
      <c r="I786" s="474">
        <v>25</v>
      </c>
      <c r="J786" s="77">
        <v>10</v>
      </c>
      <c r="K786" s="92"/>
    </row>
    <row r="787" spans="1:11" ht="21" x14ac:dyDescent="0.25">
      <c r="A787" s="14" t="s">
        <v>4358</v>
      </c>
      <c r="B787" s="354" t="s">
        <v>3733</v>
      </c>
      <c r="C787" s="376" t="s">
        <v>4446</v>
      </c>
      <c r="D787" s="366">
        <v>45786</v>
      </c>
      <c r="E787" s="362">
        <v>45867</v>
      </c>
      <c r="F787" s="379" t="s">
        <v>3142</v>
      </c>
      <c r="G787" s="355" t="s">
        <v>4447</v>
      </c>
      <c r="H787" s="469" t="s">
        <v>4448</v>
      </c>
      <c r="I787" s="474">
        <v>45</v>
      </c>
      <c r="J787" s="77">
        <v>10</v>
      </c>
      <c r="K787" s="92"/>
    </row>
    <row r="788" spans="1:11" ht="21" x14ac:dyDescent="0.25">
      <c r="A788" s="14" t="s">
        <v>4358</v>
      </c>
      <c r="B788" s="354" t="s">
        <v>3733</v>
      </c>
      <c r="C788" s="376" t="s">
        <v>4449</v>
      </c>
      <c r="D788" s="366">
        <v>45741</v>
      </c>
      <c r="E788" s="362">
        <v>45867</v>
      </c>
      <c r="F788" s="379" t="s">
        <v>4450</v>
      </c>
      <c r="G788" s="355">
        <v>31380123</v>
      </c>
      <c r="H788" s="469" t="s">
        <v>3009</v>
      </c>
      <c r="I788" s="474">
        <v>519.22</v>
      </c>
      <c r="J788" s="77">
        <v>10</v>
      </c>
      <c r="K788" s="92"/>
    </row>
    <row r="789" spans="1:11" ht="21" x14ac:dyDescent="0.25">
      <c r="A789" s="14" t="s">
        <v>4358</v>
      </c>
      <c r="B789" s="354" t="s">
        <v>3733</v>
      </c>
      <c r="C789" s="376" t="s">
        <v>4451</v>
      </c>
      <c r="D789" s="366">
        <v>45741</v>
      </c>
      <c r="E789" s="362">
        <v>45867</v>
      </c>
      <c r="F789" s="379" t="s">
        <v>4100</v>
      </c>
      <c r="G789" s="355">
        <v>31380123</v>
      </c>
      <c r="H789" s="469" t="s">
        <v>3009</v>
      </c>
      <c r="I789" s="474">
        <v>519.22</v>
      </c>
      <c r="J789" s="77">
        <v>10</v>
      </c>
      <c r="K789" s="92"/>
    </row>
    <row r="790" spans="1:11" ht="21" x14ac:dyDescent="0.25">
      <c r="A790" s="14" t="s">
        <v>4358</v>
      </c>
      <c r="B790" s="467"/>
      <c r="C790" s="348"/>
      <c r="D790" s="346"/>
      <c r="E790" s="347"/>
      <c r="F790" s="350" t="s">
        <v>3145</v>
      </c>
      <c r="G790" s="351"/>
      <c r="H790" s="348"/>
      <c r="I790" s="353"/>
      <c r="J790" s="77">
        <v>10</v>
      </c>
      <c r="K790" s="92"/>
    </row>
    <row r="791" spans="1:11" ht="31.2" x14ac:dyDescent="0.25">
      <c r="A791" s="14" t="s">
        <v>4358</v>
      </c>
      <c r="B791" s="354" t="s">
        <v>3146</v>
      </c>
      <c r="C791" s="376">
        <v>20251166</v>
      </c>
      <c r="D791" s="366" t="s">
        <v>3147</v>
      </c>
      <c r="E791" s="362" t="s">
        <v>3123</v>
      </c>
      <c r="F791" s="379" t="s">
        <v>4452</v>
      </c>
      <c r="G791" s="355">
        <v>31380123</v>
      </c>
      <c r="H791" s="469" t="s">
        <v>3149</v>
      </c>
      <c r="I791" s="474">
        <v>371.22</v>
      </c>
      <c r="J791" s="77">
        <v>10</v>
      </c>
      <c r="K791" s="92"/>
    </row>
    <row r="792" spans="1:11" ht="13.2" x14ac:dyDescent="0.25">
      <c r="A792" s="14" t="s">
        <v>4358</v>
      </c>
      <c r="B792" s="354" t="s">
        <v>4102</v>
      </c>
      <c r="C792" s="376">
        <v>6804040282</v>
      </c>
      <c r="D792" s="366" t="s">
        <v>3151</v>
      </c>
      <c r="E792" s="362"/>
      <c r="F792" s="379" t="s">
        <v>4103</v>
      </c>
      <c r="G792" s="355">
        <v>151700</v>
      </c>
      <c r="H792" s="469" t="s">
        <v>3019</v>
      </c>
      <c r="I792" s="474">
        <v>25.2</v>
      </c>
      <c r="J792" s="77">
        <v>10</v>
      </c>
      <c r="K792" s="92"/>
    </row>
    <row r="793" spans="1:11" ht="21" x14ac:dyDescent="0.25">
      <c r="A793" s="14" t="s">
        <v>4358</v>
      </c>
      <c r="B793" s="354" t="s">
        <v>4104</v>
      </c>
      <c r="C793" s="376">
        <v>2205</v>
      </c>
      <c r="D793" s="366" t="s">
        <v>3156</v>
      </c>
      <c r="E793" s="362" t="s">
        <v>3156</v>
      </c>
      <c r="F793" s="379" t="s">
        <v>4105</v>
      </c>
      <c r="G793" s="355" t="s">
        <v>3158</v>
      </c>
      <c r="H793" s="469" t="s">
        <v>3159</v>
      </c>
      <c r="I793" s="474">
        <v>200.7</v>
      </c>
      <c r="J793" s="77">
        <v>10</v>
      </c>
      <c r="K793" s="92"/>
    </row>
    <row r="794" spans="1:11" ht="21" x14ac:dyDescent="0.25">
      <c r="A794" s="14" t="s">
        <v>4358</v>
      </c>
      <c r="B794" s="354" t="s">
        <v>4104</v>
      </c>
      <c r="C794" s="376">
        <v>2205</v>
      </c>
      <c r="D794" s="366" t="s">
        <v>3156</v>
      </c>
      <c r="E794" s="362" t="s">
        <v>3156</v>
      </c>
      <c r="F794" s="379" t="s">
        <v>4453</v>
      </c>
      <c r="G794" s="355" t="s">
        <v>3158</v>
      </c>
      <c r="H794" s="469" t="s">
        <v>3159</v>
      </c>
      <c r="I794" s="474">
        <v>6</v>
      </c>
      <c r="J794" s="77">
        <v>10</v>
      </c>
      <c r="K794" s="92"/>
    </row>
    <row r="795" spans="1:11" ht="21" x14ac:dyDescent="0.25">
      <c r="A795" s="14" t="s">
        <v>4358</v>
      </c>
      <c r="B795" s="354" t="s">
        <v>3164</v>
      </c>
      <c r="C795" s="376">
        <v>202503505</v>
      </c>
      <c r="D795" s="366" t="s">
        <v>3165</v>
      </c>
      <c r="E795" s="362"/>
      <c r="F795" s="379" t="s">
        <v>4107</v>
      </c>
      <c r="G795" s="355">
        <v>48047503</v>
      </c>
      <c r="H795" s="469" t="s">
        <v>3125</v>
      </c>
      <c r="I795" s="474">
        <v>91.67</v>
      </c>
      <c r="J795" s="77">
        <v>10</v>
      </c>
      <c r="K795" s="92"/>
    </row>
    <row r="796" spans="1:11" ht="13.2" x14ac:dyDescent="0.25">
      <c r="A796" s="14" t="s">
        <v>4358</v>
      </c>
      <c r="B796" s="354" t="s">
        <v>3167</v>
      </c>
      <c r="C796" s="376" t="s">
        <v>3167</v>
      </c>
      <c r="D796" s="366">
        <v>45799</v>
      </c>
      <c r="E796" s="362">
        <v>45888</v>
      </c>
      <c r="F796" s="379" t="s">
        <v>3127</v>
      </c>
      <c r="G796" s="355"/>
      <c r="H796" s="469" t="s">
        <v>3169</v>
      </c>
      <c r="I796" s="474">
        <v>210</v>
      </c>
      <c r="J796" s="77">
        <v>10</v>
      </c>
      <c r="K796" s="92"/>
    </row>
    <row r="797" spans="1:11" ht="13.2" x14ac:dyDescent="0.25">
      <c r="A797" s="14" t="s">
        <v>4358</v>
      </c>
      <c r="B797" s="354" t="s">
        <v>4454</v>
      </c>
      <c r="C797" s="376" t="s">
        <v>4455</v>
      </c>
      <c r="D797" s="366">
        <v>45802</v>
      </c>
      <c r="E797" s="362">
        <v>45888</v>
      </c>
      <c r="F797" s="379" t="s">
        <v>4456</v>
      </c>
      <c r="G797" s="355"/>
      <c r="H797" s="469" t="s">
        <v>4457</v>
      </c>
      <c r="I797" s="474">
        <v>36.6</v>
      </c>
      <c r="J797" s="77">
        <v>10</v>
      </c>
      <c r="K797" s="92"/>
    </row>
    <row r="798" spans="1:11" ht="21" x14ac:dyDescent="0.25">
      <c r="A798" s="14" t="s">
        <v>4358</v>
      </c>
      <c r="B798" s="354" t="s">
        <v>3167</v>
      </c>
      <c r="C798" s="376" t="s">
        <v>3170</v>
      </c>
      <c r="D798" s="366">
        <v>45802</v>
      </c>
      <c r="E798" s="362">
        <v>45888</v>
      </c>
      <c r="F798" s="379" t="s">
        <v>4458</v>
      </c>
      <c r="G798" s="355">
        <v>997123860</v>
      </c>
      <c r="H798" s="469" t="s">
        <v>3172</v>
      </c>
      <c r="I798" s="474">
        <v>444</v>
      </c>
      <c r="J798" s="77">
        <v>10</v>
      </c>
      <c r="K798" s="92"/>
    </row>
    <row r="799" spans="1:11" ht="21" x14ac:dyDescent="0.25">
      <c r="A799" s="14" t="s">
        <v>4358</v>
      </c>
      <c r="B799" s="354" t="s">
        <v>3167</v>
      </c>
      <c r="C799" s="376" t="s">
        <v>4459</v>
      </c>
      <c r="D799" s="366">
        <v>45797</v>
      </c>
      <c r="E799" s="362">
        <v>45888</v>
      </c>
      <c r="F799" s="379" t="s">
        <v>3816</v>
      </c>
      <c r="G799" s="355"/>
      <c r="H799" s="469" t="s">
        <v>4093</v>
      </c>
      <c r="I799" s="474">
        <v>80</v>
      </c>
      <c r="J799" s="77">
        <v>10</v>
      </c>
      <c r="K799" s="92"/>
    </row>
    <row r="800" spans="1:11" ht="21" x14ac:dyDescent="0.25">
      <c r="A800" s="14" t="s">
        <v>4358</v>
      </c>
      <c r="B800" s="354" t="s">
        <v>3167</v>
      </c>
      <c r="C800" s="376" t="s">
        <v>4460</v>
      </c>
      <c r="D800" s="366">
        <v>45803</v>
      </c>
      <c r="E800" s="362">
        <v>45888</v>
      </c>
      <c r="F800" s="379" t="s">
        <v>3819</v>
      </c>
      <c r="G800" s="355"/>
      <c r="H800" s="469" t="s">
        <v>3820</v>
      </c>
      <c r="I800" s="474">
        <v>80</v>
      </c>
      <c r="J800" s="77">
        <v>10</v>
      </c>
      <c r="K800" s="92"/>
    </row>
    <row r="801" spans="1:11" ht="13.2" x14ac:dyDescent="0.25">
      <c r="A801" s="14" t="s">
        <v>4358</v>
      </c>
      <c r="B801" s="354" t="s">
        <v>3167</v>
      </c>
      <c r="C801" s="376" t="s">
        <v>4461</v>
      </c>
      <c r="D801" s="366">
        <v>45797</v>
      </c>
      <c r="E801" s="362">
        <v>45888</v>
      </c>
      <c r="F801" s="379" t="s">
        <v>4462</v>
      </c>
      <c r="G801" s="355">
        <v>801281653</v>
      </c>
      <c r="H801" s="469" t="s">
        <v>4463</v>
      </c>
      <c r="I801" s="474">
        <v>371.09</v>
      </c>
      <c r="J801" s="77">
        <v>10</v>
      </c>
      <c r="K801" s="92"/>
    </row>
    <row r="802" spans="1:11" ht="13.2" x14ac:dyDescent="0.25">
      <c r="A802" s="14" t="s">
        <v>4358</v>
      </c>
      <c r="B802" s="354" t="s">
        <v>3167</v>
      </c>
      <c r="C802" s="376" t="s">
        <v>4464</v>
      </c>
      <c r="D802" s="366">
        <v>45803</v>
      </c>
      <c r="E802" s="362">
        <v>45888</v>
      </c>
      <c r="F802" s="379" t="s">
        <v>4465</v>
      </c>
      <c r="G802" s="355" t="s">
        <v>4466</v>
      </c>
      <c r="H802" s="469" t="s">
        <v>4467</v>
      </c>
      <c r="I802" s="474">
        <v>63.01</v>
      </c>
      <c r="J802" s="77">
        <v>10</v>
      </c>
      <c r="K802" s="92"/>
    </row>
    <row r="803" spans="1:11" ht="21" x14ac:dyDescent="0.25">
      <c r="A803" s="14" t="s">
        <v>4358</v>
      </c>
      <c r="B803" s="354" t="s">
        <v>3167</v>
      </c>
      <c r="C803" s="376" t="s">
        <v>4468</v>
      </c>
      <c r="D803" s="366">
        <v>45797</v>
      </c>
      <c r="E803" s="362">
        <v>45888</v>
      </c>
      <c r="F803" s="379" t="s">
        <v>3181</v>
      </c>
      <c r="G803" s="355">
        <v>802573600</v>
      </c>
      <c r="H803" s="469" t="s">
        <v>3182</v>
      </c>
      <c r="I803" s="474">
        <v>2.5</v>
      </c>
      <c r="J803" s="77">
        <v>10</v>
      </c>
      <c r="K803" s="92"/>
    </row>
    <row r="804" spans="1:11" ht="21" x14ac:dyDescent="0.25">
      <c r="A804" s="14" t="s">
        <v>4358</v>
      </c>
      <c r="B804" s="354" t="s">
        <v>3167</v>
      </c>
      <c r="C804" s="376" t="s">
        <v>4469</v>
      </c>
      <c r="D804" s="366">
        <v>45798</v>
      </c>
      <c r="E804" s="362">
        <v>45888</v>
      </c>
      <c r="F804" s="379" t="s">
        <v>3187</v>
      </c>
      <c r="G804" s="355">
        <v>998807387</v>
      </c>
      <c r="H804" s="469" t="s">
        <v>3185</v>
      </c>
      <c r="I804" s="474">
        <v>3.75</v>
      </c>
      <c r="J804" s="77">
        <v>10</v>
      </c>
      <c r="K804" s="92"/>
    </row>
    <row r="805" spans="1:11" ht="21" x14ac:dyDescent="0.25">
      <c r="A805" s="14" t="s">
        <v>4358</v>
      </c>
      <c r="B805" s="354" t="s">
        <v>3167</v>
      </c>
      <c r="C805" s="376" t="s">
        <v>4470</v>
      </c>
      <c r="D805" s="366">
        <v>45799</v>
      </c>
      <c r="E805" s="362">
        <v>45888</v>
      </c>
      <c r="F805" s="379" t="s">
        <v>3184</v>
      </c>
      <c r="G805" s="355">
        <v>998807387</v>
      </c>
      <c r="H805" s="469" t="s">
        <v>3185</v>
      </c>
      <c r="I805" s="474">
        <v>3.75</v>
      </c>
      <c r="J805" s="77">
        <v>10</v>
      </c>
      <c r="K805" s="92"/>
    </row>
    <row r="806" spans="1:11" ht="21" x14ac:dyDescent="0.25">
      <c r="A806" s="14" t="s">
        <v>4358</v>
      </c>
      <c r="B806" s="354" t="s">
        <v>3167</v>
      </c>
      <c r="C806" s="376" t="s">
        <v>4471</v>
      </c>
      <c r="D806" s="366">
        <v>45799</v>
      </c>
      <c r="E806" s="362">
        <v>45888</v>
      </c>
      <c r="F806" s="379" t="s">
        <v>3187</v>
      </c>
      <c r="G806" s="355">
        <v>998807387</v>
      </c>
      <c r="H806" s="469" t="s">
        <v>3185</v>
      </c>
      <c r="I806" s="474">
        <v>3.75</v>
      </c>
      <c r="J806" s="77">
        <v>10</v>
      </c>
      <c r="K806" s="92"/>
    </row>
    <row r="807" spans="1:11" ht="21" x14ac:dyDescent="0.25">
      <c r="A807" s="14" t="s">
        <v>4358</v>
      </c>
      <c r="B807" s="354" t="s">
        <v>3167</v>
      </c>
      <c r="C807" s="376" t="s">
        <v>4472</v>
      </c>
      <c r="D807" s="366">
        <v>45800</v>
      </c>
      <c r="E807" s="362">
        <v>45888</v>
      </c>
      <c r="F807" s="379" t="s">
        <v>3184</v>
      </c>
      <c r="G807" s="355">
        <v>998807387</v>
      </c>
      <c r="H807" s="469" t="s">
        <v>3185</v>
      </c>
      <c r="I807" s="474">
        <v>3.75</v>
      </c>
      <c r="J807" s="77">
        <v>10</v>
      </c>
      <c r="K807" s="92"/>
    </row>
    <row r="808" spans="1:11" ht="21" x14ac:dyDescent="0.25">
      <c r="A808" s="14" t="s">
        <v>4358</v>
      </c>
      <c r="B808" s="354" t="s">
        <v>3167</v>
      </c>
      <c r="C808" s="376" t="s">
        <v>4473</v>
      </c>
      <c r="D808" s="366">
        <v>45800</v>
      </c>
      <c r="E808" s="362">
        <v>45888</v>
      </c>
      <c r="F808" s="379" t="s">
        <v>3187</v>
      </c>
      <c r="G808" s="355">
        <v>998807387</v>
      </c>
      <c r="H808" s="469" t="s">
        <v>3185</v>
      </c>
      <c r="I808" s="474">
        <v>3.75</v>
      </c>
      <c r="J808" s="77">
        <v>10</v>
      </c>
      <c r="K808" s="92"/>
    </row>
    <row r="809" spans="1:11" ht="21" x14ac:dyDescent="0.25">
      <c r="A809" s="14" t="s">
        <v>4358</v>
      </c>
      <c r="B809" s="354" t="s">
        <v>3167</v>
      </c>
      <c r="C809" s="376" t="s">
        <v>4474</v>
      </c>
      <c r="D809" s="366">
        <v>45801</v>
      </c>
      <c r="E809" s="362">
        <v>45888</v>
      </c>
      <c r="F809" s="379" t="s">
        <v>3184</v>
      </c>
      <c r="G809" s="355">
        <v>998807387</v>
      </c>
      <c r="H809" s="469" t="s">
        <v>3185</v>
      </c>
      <c r="I809" s="474">
        <v>3.75</v>
      </c>
      <c r="J809" s="77">
        <v>10</v>
      </c>
      <c r="K809" s="92"/>
    </row>
    <row r="810" spans="1:11" ht="21" x14ac:dyDescent="0.25">
      <c r="A810" s="14" t="s">
        <v>4358</v>
      </c>
      <c r="B810" s="354" t="s">
        <v>3167</v>
      </c>
      <c r="C810" s="376" t="s">
        <v>4475</v>
      </c>
      <c r="D810" s="366">
        <v>45801</v>
      </c>
      <c r="E810" s="362">
        <v>45888</v>
      </c>
      <c r="F810" s="379" t="s">
        <v>3187</v>
      </c>
      <c r="G810" s="355">
        <v>998807387</v>
      </c>
      <c r="H810" s="469" t="s">
        <v>3185</v>
      </c>
      <c r="I810" s="474">
        <v>3.75</v>
      </c>
      <c r="J810" s="77">
        <v>10</v>
      </c>
      <c r="K810" s="92"/>
    </row>
    <row r="811" spans="1:11" ht="21" x14ac:dyDescent="0.25">
      <c r="A811" s="14" t="s">
        <v>4358</v>
      </c>
      <c r="B811" s="354" t="s">
        <v>3167</v>
      </c>
      <c r="C811" s="376" t="s">
        <v>4476</v>
      </c>
      <c r="D811" s="366">
        <v>45802</v>
      </c>
      <c r="E811" s="362">
        <v>45888</v>
      </c>
      <c r="F811" s="379" t="s">
        <v>3184</v>
      </c>
      <c r="G811" s="355">
        <v>998807387</v>
      </c>
      <c r="H811" s="469" t="s">
        <v>3185</v>
      </c>
      <c r="I811" s="474">
        <v>3.75</v>
      </c>
      <c r="J811" s="77">
        <v>10</v>
      </c>
      <c r="K811" s="92"/>
    </row>
    <row r="812" spans="1:11" ht="21" x14ac:dyDescent="0.25">
      <c r="A812" s="14" t="s">
        <v>4358</v>
      </c>
      <c r="B812" s="354" t="s">
        <v>3167</v>
      </c>
      <c r="C812" s="376" t="s">
        <v>4477</v>
      </c>
      <c r="D812" s="366">
        <v>45802</v>
      </c>
      <c r="E812" s="362">
        <v>45888</v>
      </c>
      <c r="F812" s="379" t="s">
        <v>3187</v>
      </c>
      <c r="G812" s="355">
        <v>998807387</v>
      </c>
      <c r="H812" s="469" t="s">
        <v>3185</v>
      </c>
      <c r="I812" s="474">
        <v>3.75</v>
      </c>
      <c r="J812" s="77">
        <v>10</v>
      </c>
      <c r="K812" s="92"/>
    </row>
    <row r="813" spans="1:11" ht="21" x14ac:dyDescent="0.25">
      <c r="A813" s="14" t="s">
        <v>4358</v>
      </c>
      <c r="B813" s="354" t="s">
        <v>3167</v>
      </c>
      <c r="C813" s="376" t="s">
        <v>4478</v>
      </c>
      <c r="D813" s="366">
        <v>45803</v>
      </c>
      <c r="E813" s="362">
        <v>45888</v>
      </c>
      <c r="F813" s="379" t="s">
        <v>3193</v>
      </c>
      <c r="G813" s="355">
        <v>802573600</v>
      </c>
      <c r="H813" s="469" t="s">
        <v>3182</v>
      </c>
      <c r="I813" s="474">
        <v>2.5</v>
      </c>
      <c r="J813" s="77">
        <v>10</v>
      </c>
      <c r="K813" s="92"/>
    </row>
    <row r="814" spans="1:11" ht="21" x14ac:dyDescent="0.25">
      <c r="A814" s="14" t="s">
        <v>4358</v>
      </c>
      <c r="B814" s="467"/>
      <c r="C814" s="348"/>
      <c r="D814" s="346"/>
      <c r="E814" s="380"/>
      <c r="F814" s="350" t="s">
        <v>4479</v>
      </c>
      <c r="G814" s="351"/>
      <c r="H814" s="348"/>
      <c r="I814" s="353"/>
      <c r="J814" s="77">
        <v>10</v>
      </c>
      <c r="K814" s="92"/>
    </row>
    <row r="815" spans="1:11" ht="13.2" x14ac:dyDescent="0.25">
      <c r="A815" s="14" t="s">
        <v>4358</v>
      </c>
      <c r="B815" s="354" t="s">
        <v>4112</v>
      </c>
      <c r="C815" s="376" t="s">
        <v>4112</v>
      </c>
      <c r="D815" s="366">
        <v>45812</v>
      </c>
      <c r="E815" s="362">
        <v>45897</v>
      </c>
      <c r="F815" s="379" t="s">
        <v>3168</v>
      </c>
      <c r="G815" s="355"/>
      <c r="H815" s="469" t="s">
        <v>4072</v>
      </c>
      <c r="I815" s="474">
        <v>360</v>
      </c>
      <c r="J815" s="77">
        <v>10</v>
      </c>
      <c r="K815" s="92"/>
    </row>
    <row r="816" spans="1:11" ht="13.2" x14ac:dyDescent="0.25">
      <c r="A816" s="14" t="s">
        <v>4358</v>
      </c>
      <c r="B816" s="354" t="s">
        <v>4112</v>
      </c>
      <c r="C816" s="376" t="s">
        <v>4113</v>
      </c>
      <c r="D816" s="366">
        <v>45813</v>
      </c>
      <c r="E816" s="362">
        <v>45897</v>
      </c>
      <c r="F816" s="379" t="s">
        <v>4480</v>
      </c>
      <c r="G816" s="355" t="s">
        <v>4115</v>
      </c>
      <c r="H816" s="469" t="s">
        <v>4116</v>
      </c>
      <c r="I816" s="474">
        <v>37.5</v>
      </c>
      <c r="J816" s="77">
        <v>10</v>
      </c>
      <c r="K816" s="92"/>
    </row>
    <row r="817" spans="1:11" ht="13.2" x14ac:dyDescent="0.25">
      <c r="A817" s="14" t="s">
        <v>4358</v>
      </c>
      <c r="B817" s="354" t="s">
        <v>4112</v>
      </c>
      <c r="C817" s="376" t="s">
        <v>4481</v>
      </c>
      <c r="D817" s="366">
        <v>45813</v>
      </c>
      <c r="E817" s="362">
        <v>45897</v>
      </c>
      <c r="F817" s="379" t="s">
        <v>4482</v>
      </c>
      <c r="G817" s="355" t="s">
        <v>4115</v>
      </c>
      <c r="H817" s="469" t="s">
        <v>4116</v>
      </c>
      <c r="I817" s="474">
        <v>50</v>
      </c>
      <c r="J817" s="77">
        <v>10</v>
      </c>
      <c r="K817" s="92"/>
    </row>
    <row r="818" spans="1:11" ht="13.2" x14ac:dyDescent="0.25">
      <c r="A818" s="14" t="s">
        <v>4358</v>
      </c>
      <c r="B818" s="354" t="s">
        <v>4112</v>
      </c>
      <c r="C818" s="376" t="s">
        <v>4117</v>
      </c>
      <c r="D818" s="366">
        <v>45814</v>
      </c>
      <c r="E818" s="362">
        <v>45897</v>
      </c>
      <c r="F818" s="379" t="s">
        <v>4483</v>
      </c>
      <c r="G818" s="355" t="s">
        <v>4118</v>
      </c>
      <c r="H818" s="469" t="s">
        <v>4119</v>
      </c>
      <c r="I818" s="474">
        <v>130.02000000000001</v>
      </c>
      <c r="J818" s="77">
        <v>10</v>
      </c>
      <c r="K818" s="92"/>
    </row>
    <row r="819" spans="1:11" ht="13.2" x14ac:dyDescent="0.25">
      <c r="A819" s="14" t="s">
        <v>4358</v>
      </c>
      <c r="B819" s="354" t="s">
        <v>4112</v>
      </c>
      <c r="C819" s="376" t="s">
        <v>4484</v>
      </c>
      <c r="D819" s="366">
        <v>45814</v>
      </c>
      <c r="E819" s="362">
        <v>45897</v>
      </c>
      <c r="F819" s="379" t="s">
        <v>4485</v>
      </c>
      <c r="G819" s="355" t="s">
        <v>4118</v>
      </c>
      <c r="H819" s="469" t="s">
        <v>4119</v>
      </c>
      <c r="I819" s="474">
        <v>150</v>
      </c>
      <c r="J819" s="77">
        <v>10</v>
      </c>
      <c r="K819" s="92"/>
    </row>
    <row r="820" spans="1:11" ht="13.2" x14ac:dyDescent="0.25">
      <c r="A820" s="14" t="s">
        <v>4358</v>
      </c>
      <c r="B820" s="354" t="s">
        <v>4112</v>
      </c>
      <c r="C820" s="376" t="s">
        <v>4486</v>
      </c>
      <c r="D820" s="366">
        <v>45816</v>
      </c>
      <c r="E820" s="362">
        <v>45897</v>
      </c>
      <c r="F820" s="379" t="s">
        <v>3271</v>
      </c>
      <c r="G820" s="355" t="s">
        <v>3247</v>
      </c>
      <c r="H820" s="469" t="s">
        <v>3248</v>
      </c>
      <c r="I820" s="474">
        <v>325.5</v>
      </c>
      <c r="J820" s="77">
        <v>10</v>
      </c>
      <c r="K820" s="92"/>
    </row>
    <row r="821" spans="1:11" ht="21" x14ac:dyDescent="0.25">
      <c r="A821" s="14" t="s">
        <v>4358</v>
      </c>
      <c r="B821" s="354" t="s">
        <v>4112</v>
      </c>
      <c r="C821" s="376" t="s">
        <v>4112</v>
      </c>
      <c r="D821" s="366">
        <v>45816</v>
      </c>
      <c r="E821" s="362">
        <v>45897</v>
      </c>
      <c r="F821" s="379" t="s">
        <v>4487</v>
      </c>
      <c r="G821" s="355"/>
      <c r="H821" s="469" t="s">
        <v>4072</v>
      </c>
      <c r="I821" s="474">
        <v>582.53</v>
      </c>
      <c r="J821" s="77">
        <v>10</v>
      </c>
      <c r="K821" s="92"/>
    </row>
    <row r="822" spans="1:11" ht="21" x14ac:dyDescent="0.25">
      <c r="A822" s="14" t="s">
        <v>4358</v>
      </c>
      <c r="B822" s="354" t="s">
        <v>4112</v>
      </c>
      <c r="C822" s="376" t="s">
        <v>4488</v>
      </c>
      <c r="D822" s="366">
        <v>45812</v>
      </c>
      <c r="E822" s="362">
        <v>45897</v>
      </c>
      <c r="F822" s="379" t="s">
        <v>4489</v>
      </c>
      <c r="G822" s="355" t="s">
        <v>3225</v>
      </c>
      <c r="H822" s="469" t="s">
        <v>3226</v>
      </c>
      <c r="I822" s="474">
        <v>12.4</v>
      </c>
      <c r="J822" s="77">
        <v>10</v>
      </c>
      <c r="K822" s="92"/>
    </row>
    <row r="823" spans="1:11" ht="21" x14ac:dyDescent="0.25">
      <c r="A823" s="14" t="s">
        <v>4358</v>
      </c>
      <c r="B823" s="354" t="s">
        <v>4112</v>
      </c>
      <c r="C823" s="376" t="s">
        <v>4490</v>
      </c>
      <c r="D823" s="366">
        <v>45812</v>
      </c>
      <c r="E823" s="362">
        <v>45897</v>
      </c>
      <c r="F823" s="379" t="s">
        <v>4491</v>
      </c>
      <c r="G823" s="355"/>
      <c r="H823" s="469" t="s">
        <v>3251</v>
      </c>
      <c r="I823" s="474">
        <v>23.7</v>
      </c>
      <c r="J823" s="77">
        <v>10</v>
      </c>
      <c r="K823" s="92"/>
    </row>
    <row r="824" spans="1:11" ht="21" x14ac:dyDescent="0.25">
      <c r="A824" s="14" t="s">
        <v>4358</v>
      </c>
      <c r="B824" s="354" t="s">
        <v>4112</v>
      </c>
      <c r="C824" s="376" t="s">
        <v>4492</v>
      </c>
      <c r="D824" s="366">
        <v>45813</v>
      </c>
      <c r="E824" s="362">
        <v>45897</v>
      </c>
      <c r="F824" s="379" t="s">
        <v>4491</v>
      </c>
      <c r="G824" s="355"/>
      <c r="H824" s="469" t="s">
        <v>3251</v>
      </c>
      <c r="I824" s="474">
        <v>3.6</v>
      </c>
      <c r="J824" s="77">
        <v>10</v>
      </c>
      <c r="K824" s="92"/>
    </row>
    <row r="825" spans="1:11" ht="21" x14ac:dyDescent="0.25">
      <c r="A825" s="14" t="s">
        <v>4358</v>
      </c>
      <c r="B825" s="354" t="s">
        <v>4112</v>
      </c>
      <c r="C825" s="376" t="s">
        <v>4493</v>
      </c>
      <c r="D825" s="366">
        <v>45813</v>
      </c>
      <c r="E825" s="362">
        <v>45897</v>
      </c>
      <c r="F825" s="379" t="s">
        <v>4491</v>
      </c>
      <c r="G825" s="355"/>
      <c r="H825" s="469" t="s">
        <v>3251</v>
      </c>
      <c r="I825" s="474">
        <v>3.5</v>
      </c>
      <c r="J825" s="77">
        <v>10</v>
      </c>
      <c r="K825" s="92"/>
    </row>
    <row r="826" spans="1:11" ht="31.2" x14ac:dyDescent="0.25">
      <c r="A826" s="14" t="s">
        <v>4358</v>
      </c>
      <c r="B826" s="467"/>
      <c r="C826" s="348"/>
      <c r="D826" s="346"/>
      <c r="E826" s="347"/>
      <c r="F826" s="350" t="s">
        <v>4494</v>
      </c>
      <c r="G826" s="351"/>
      <c r="H826" s="348"/>
      <c r="I826" s="353"/>
      <c r="J826" s="77">
        <v>10</v>
      </c>
      <c r="K826" s="92"/>
    </row>
    <row r="827" spans="1:11" ht="13.2" x14ac:dyDescent="0.25">
      <c r="A827" s="14" t="s">
        <v>4358</v>
      </c>
      <c r="B827" s="354" t="s">
        <v>4495</v>
      </c>
      <c r="C827" s="376">
        <v>6804129317</v>
      </c>
      <c r="D827" s="366" t="s">
        <v>3363</v>
      </c>
      <c r="E827" s="362"/>
      <c r="F827" s="379" t="s">
        <v>4496</v>
      </c>
      <c r="G827" s="355">
        <v>151700</v>
      </c>
      <c r="H827" s="469" t="s">
        <v>3019</v>
      </c>
      <c r="I827" s="474">
        <v>5.4</v>
      </c>
      <c r="J827" s="77">
        <v>10</v>
      </c>
      <c r="K827" s="92"/>
    </row>
    <row r="828" spans="1:11" ht="13.2" x14ac:dyDescent="0.25">
      <c r="A828" s="14" t="s">
        <v>4358</v>
      </c>
      <c r="B828" s="354" t="s">
        <v>4123</v>
      </c>
      <c r="C828" s="376">
        <v>6804129309</v>
      </c>
      <c r="D828" s="366" t="s">
        <v>3363</v>
      </c>
      <c r="E828" s="362"/>
      <c r="F828" s="379" t="s">
        <v>4124</v>
      </c>
      <c r="G828" s="355">
        <v>151700</v>
      </c>
      <c r="H828" s="469" t="s">
        <v>3019</v>
      </c>
      <c r="I828" s="474">
        <v>10.8</v>
      </c>
      <c r="J828" s="77">
        <v>10</v>
      </c>
      <c r="K828" s="92"/>
    </row>
    <row r="829" spans="1:11" ht="13.2" x14ac:dyDescent="0.25">
      <c r="A829" s="14" t="s">
        <v>4358</v>
      </c>
      <c r="B829" s="354" t="s">
        <v>4125</v>
      </c>
      <c r="C829" s="376" t="s">
        <v>4497</v>
      </c>
      <c r="D829" s="366">
        <v>45821</v>
      </c>
      <c r="E829" s="362">
        <v>45852</v>
      </c>
      <c r="F829" s="379" t="s">
        <v>4127</v>
      </c>
      <c r="G829" s="355" t="s">
        <v>4128</v>
      </c>
      <c r="H829" s="469" t="s">
        <v>4129</v>
      </c>
      <c r="I829" s="474">
        <v>124</v>
      </c>
      <c r="J829" s="77">
        <v>10</v>
      </c>
      <c r="K829" s="92"/>
    </row>
    <row r="830" spans="1:11" ht="21" x14ac:dyDescent="0.25">
      <c r="A830" s="14" t="s">
        <v>4358</v>
      </c>
      <c r="B830" s="354" t="s">
        <v>4125</v>
      </c>
      <c r="C830" s="376" t="s">
        <v>4498</v>
      </c>
      <c r="D830" s="366">
        <v>45824</v>
      </c>
      <c r="E830" s="362">
        <v>45852</v>
      </c>
      <c r="F830" s="379" t="s">
        <v>4499</v>
      </c>
      <c r="G830" s="355"/>
      <c r="H830" s="469" t="s">
        <v>4131</v>
      </c>
      <c r="I830" s="474">
        <v>138.16</v>
      </c>
      <c r="J830" s="77">
        <v>10</v>
      </c>
      <c r="K830" s="92"/>
    </row>
    <row r="831" spans="1:11" ht="21" x14ac:dyDescent="0.25">
      <c r="A831" s="14" t="s">
        <v>4358</v>
      </c>
      <c r="B831" s="354" t="s">
        <v>4125</v>
      </c>
      <c r="C831" s="376" t="s">
        <v>4500</v>
      </c>
      <c r="D831" s="366">
        <v>45820</v>
      </c>
      <c r="E831" s="362">
        <v>45852</v>
      </c>
      <c r="F831" s="379" t="s">
        <v>4501</v>
      </c>
      <c r="G831" s="355" t="s">
        <v>3278</v>
      </c>
      <c r="H831" s="469" t="s">
        <v>3279</v>
      </c>
      <c r="I831" s="474">
        <v>11.98</v>
      </c>
      <c r="J831" s="77">
        <v>10</v>
      </c>
      <c r="K831" s="92"/>
    </row>
    <row r="832" spans="1:11" ht="13.2" x14ac:dyDescent="0.25">
      <c r="A832" s="14" t="s">
        <v>4358</v>
      </c>
      <c r="B832" s="354" t="s">
        <v>4125</v>
      </c>
      <c r="C832" s="376" t="s">
        <v>4502</v>
      </c>
      <c r="D832" s="366">
        <v>45821</v>
      </c>
      <c r="E832" s="362">
        <v>45852</v>
      </c>
      <c r="F832" s="379" t="s">
        <v>4503</v>
      </c>
      <c r="G832" s="355" t="s">
        <v>4504</v>
      </c>
      <c r="H832" s="469" t="s">
        <v>4505</v>
      </c>
      <c r="I832" s="474">
        <v>1.24</v>
      </c>
      <c r="J832" s="77">
        <v>10</v>
      </c>
      <c r="K832" s="92"/>
    </row>
    <row r="833" spans="1:11" ht="13.2" x14ac:dyDescent="0.25">
      <c r="A833" s="14" t="s">
        <v>4358</v>
      </c>
      <c r="B833" s="354" t="s">
        <v>4130</v>
      </c>
      <c r="C833" s="376" t="s">
        <v>3215</v>
      </c>
      <c r="D833" s="366">
        <v>45821</v>
      </c>
      <c r="E833" s="362">
        <v>45852</v>
      </c>
      <c r="F833" s="379" t="s">
        <v>3041</v>
      </c>
      <c r="G833" s="355"/>
      <c r="H833" s="469" t="s">
        <v>4131</v>
      </c>
      <c r="I833" s="474">
        <v>121.62</v>
      </c>
      <c r="J833" s="77">
        <v>10</v>
      </c>
      <c r="K833" s="92"/>
    </row>
    <row r="834" spans="1:11" ht="13.2" x14ac:dyDescent="0.25">
      <c r="A834" s="14" t="s">
        <v>4358</v>
      </c>
      <c r="B834" s="354" t="s">
        <v>4130</v>
      </c>
      <c r="C834" s="376" t="s">
        <v>4132</v>
      </c>
      <c r="D834" s="366">
        <v>45821</v>
      </c>
      <c r="E834" s="362">
        <v>45852</v>
      </c>
      <c r="F834" s="379" t="s">
        <v>3944</v>
      </c>
      <c r="G834" s="355" t="s">
        <v>3269</v>
      </c>
      <c r="H834" s="469" t="s">
        <v>3270</v>
      </c>
      <c r="I834" s="474">
        <v>458.04</v>
      </c>
      <c r="J834" s="77">
        <v>10</v>
      </c>
      <c r="K834" s="92"/>
    </row>
    <row r="835" spans="1:11" ht="21" x14ac:dyDescent="0.25">
      <c r="A835" s="14" t="s">
        <v>4358</v>
      </c>
      <c r="B835" s="476"/>
      <c r="C835" s="355"/>
      <c r="D835" s="477"/>
      <c r="E835" s="362"/>
      <c r="F835" s="350" t="s">
        <v>4506</v>
      </c>
      <c r="G835" s="478"/>
      <c r="H835" s="361"/>
      <c r="I835" s="479"/>
      <c r="J835" s="77">
        <v>10</v>
      </c>
      <c r="K835" s="92"/>
    </row>
    <row r="836" spans="1:11" ht="21" x14ac:dyDescent="0.25">
      <c r="A836" s="14" t="s">
        <v>4358</v>
      </c>
      <c r="B836" s="354" t="s">
        <v>4507</v>
      </c>
      <c r="C836" s="376" t="s">
        <v>4507</v>
      </c>
      <c r="D836" s="366">
        <v>45826</v>
      </c>
      <c r="E836" s="362" t="s">
        <v>4508</v>
      </c>
      <c r="F836" s="379" t="s">
        <v>4509</v>
      </c>
      <c r="G836" s="355"/>
      <c r="H836" s="469" t="s">
        <v>4072</v>
      </c>
      <c r="I836" s="474">
        <v>142.37</v>
      </c>
      <c r="J836" s="77">
        <v>10</v>
      </c>
      <c r="K836" s="92"/>
    </row>
    <row r="837" spans="1:11" ht="21" x14ac:dyDescent="0.25">
      <c r="A837" s="14" t="s">
        <v>4358</v>
      </c>
      <c r="B837" s="344"/>
      <c r="C837" s="348"/>
      <c r="D837" s="346"/>
      <c r="E837" s="347"/>
      <c r="F837" s="350" t="s">
        <v>4510</v>
      </c>
      <c r="G837" s="351"/>
      <c r="H837" s="348"/>
      <c r="I837" s="349"/>
      <c r="J837" s="77">
        <v>10</v>
      </c>
      <c r="K837" s="92"/>
    </row>
    <row r="838" spans="1:11" ht="24" x14ac:dyDescent="0.25">
      <c r="A838" s="14" t="s">
        <v>4358</v>
      </c>
      <c r="B838" s="354" t="s">
        <v>3233</v>
      </c>
      <c r="C838" s="376">
        <v>22</v>
      </c>
      <c r="D838" s="366" t="s">
        <v>3197</v>
      </c>
      <c r="E838" s="362"/>
      <c r="F838" s="379" t="s">
        <v>4511</v>
      </c>
      <c r="G838" s="355" t="s">
        <v>3235</v>
      </c>
      <c r="H838" s="469" t="s">
        <v>3236</v>
      </c>
      <c r="I838" s="474">
        <v>1189.3</v>
      </c>
      <c r="J838" s="77">
        <v>10</v>
      </c>
      <c r="K838" s="92"/>
    </row>
    <row r="839" spans="1:11" ht="13.2" x14ac:dyDescent="0.25">
      <c r="A839" s="14" t="s">
        <v>4358</v>
      </c>
      <c r="B839" s="354" t="s">
        <v>3253</v>
      </c>
      <c r="C839" s="376">
        <v>6804231758</v>
      </c>
      <c r="D839" s="366" t="s">
        <v>3254</v>
      </c>
      <c r="E839" s="362"/>
      <c r="F839" s="379" t="s">
        <v>3255</v>
      </c>
      <c r="G839" s="355">
        <v>151700</v>
      </c>
      <c r="H839" s="469" t="s">
        <v>3019</v>
      </c>
      <c r="I839" s="474">
        <v>28.8</v>
      </c>
      <c r="J839" s="77">
        <v>10</v>
      </c>
      <c r="K839" s="92"/>
    </row>
    <row r="840" spans="1:11" ht="13.2" x14ac:dyDescent="0.25">
      <c r="A840" s="14" t="s">
        <v>4358</v>
      </c>
      <c r="B840" s="354" t="s">
        <v>3256</v>
      </c>
      <c r="C840" s="376">
        <v>6804231857</v>
      </c>
      <c r="D840" s="366" t="s">
        <v>3254</v>
      </c>
      <c r="E840" s="362"/>
      <c r="F840" s="379" t="s">
        <v>3257</v>
      </c>
      <c r="G840" s="355">
        <v>151700</v>
      </c>
      <c r="H840" s="469" t="s">
        <v>3019</v>
      </c>
      <c r="I840" s="474">
        <v>14.4</v>
      </c>
      <c r="J840" s="77">
        <v>10</v>
      </c>
      <c r="K840" s="92"/>
    </row>
    <row r="841" spans="1:11" ht="21" x14ac:dyDescent="0.25">
      <c r="A841" s="14" t="s">
        <v>4358</v>
      </c>
      <c r="B841" s="354" t="s">
        <v>3258</v>
      </c>
      <c r="C841" s="376" t="s">
        <v>3259</v>
      </c>
      <c r="D841" s="366" t="s">
        <v>3260</v>
      </c>
      <c r="E841" s="362"/>
      <c r="F841" s="379" t="s">
        <v>3261</v>
      </c>
      <c r="G841" s="355" t="s">
        <v>3262</v>
      </c>
      <c r="H841" s="469" t="s">
        <v>3263</v>
      </c>
      <c r="I841" s="474">
        <v>228</v>
      </c>
      <c r="J841" s="77">
        <v>10</v>
      </c>
      <c r="K841" s="92"/>
    </row>
    <row r="842" spans="1:11" ht="13.2" x14ac:dyDescent="0.25">
      <c r="A842" s="14" t="s">
        <v>4358</v>
      </c>
      <c r="B842" s="354" t="s">
        <v>3237</v>
      </c>
      <c r="C842" s="376" t="s">
        <v>3237</v>
      </c>
      <c r="D842" s="366">
        <v>45840</v>
      </c>
      <c r="E842" s="362">
        <v>45916</v>
      </c>
      <c r="F842" s="379" t="s">
        <v>3238</v>
      </c>
      <c r="G842" s="355"/>
      <c r="H842" s="469" t="s">
        <v>3169</v>
      </c>
      <c r="I842" s="474">
        <v>562.5</v>
      </c>
      <c r="J842" s="77">
        <v>10</v>
      </c>
      <c r="K842" s="92"/>
    </row>
    <row r="843" spans="1:11" ht="13.2" x14ac:dyDescent="0.25">
      <c r="A843" s="14" t="s">
        <v>4358</v>
      </c>
      <c r="B843" s="354" t="s">
        <v>3237</v>
      </c>
      <c r="C843" s="376" t="s">
        <v>4136</v>
      </c>
      <c r="D843" s="366">
        <v>45843</v>
      </c>
      <c r="E843" s="362">
        <v>45916</v>
      </c>
      <c r="F843" s="379" t="s">
        <v>3246</v>
      </c>
      <c r="G843" s="355" t="s">
        <v>3247</v>
      </c>
      <c r="H843" s="469" t="s">
        <v>3248</v>
      </c>
      <c r="I843" s="474">
        <v>93</v>
      </c>
      <c r="J843" s="77">
        <v>10</v>
      </c>
      <c r="K843" s="92"/>
    </row>
    <row r="844" spans="1:11" ht="21" x14ac:dyDescent="0.25">
      <c r="A844" s="14" t="s">
        <v>4358</v>
      </c>
      <c r="B844" s="467"/>
      <c r="C844" s="348"/>
      <c r="D844" s="346"/>
      <c r="E844" s="347"/>
      <c r="F844" s="350" t="s">
        <v>4138</v>
      </c>
      <c r="G844" s="351"/>
      <c r="H844" s="348"/>
      <c r="I844" s="353"/>
      <c r="J844" s="77">
        <v>10</v>
      </c>
      <c r="K844" s="92"/>
    </row>
    <row r="845" spans="1:11" ht="13.2" x14ac:dyDescent="0.25">
      <c r="A845" s="14" t="s">
        <v>4358</v>
      </c>
      <c r="B845" s="354" t="s">
        <v>4139</v>
      </c>
      <c r="C845" s="376" t="s">
        <v>4140</v>
      </c>
      <c r="D845" s="366" t="s">
        <v>3370</v>
      </c>
      <c r="E845" s="362" t="s">
        <v>3799</v>
      </c>
      <c r="F845" s="379" t="s">
        <v>4141</v>
      </c>
      <c r="G845" s="355" t="s">
        <v>4142</v>
      </c>
      <c r="H845" s="469" t="s">
        <v>4143</v>
      </c>
      <c r="I845" s="474">
        <v>150</v>
      </c>
      <c r="J845" s="77">
        <v>10</v>
      </c>
      <c r="K845" s="92"/>
    </row>
    <row r="846" spans="1:11" ht="13.2" x14ac:dyDescent="0.25">
      <c r="A846" s="14" t="s">
        <v>4358</v>
      </c>
      <c r="B846" s="354" t="s">
        <v>4139</v>
      </c>
      <c r="C846" s="376" t="s">
        <v>4512</v>
      </c>
      <c r="D846" s="366" t="s">
        <v>3370</v>
      </c>
      <c r="E846" s="362" t="s">
        <v>3799</v>
      </c>
      <c r="F846" s="379" t="s">
        <v>4141</v>
      </c>
      <c r="G846" s="355" t="s">
        <v>4142</v>
      </c>
      <c r="H846" s="469" t="s">
        <v>4143</v>
      </c>
      <c r="I846" s="474">
        <v>160</v>
      </c>
      <c r="J846" s="77">
        <v>10</v>
      </c>
      <c r="K846" s="92"/>
    </row>
    <row r="847" spans="1:11" ht="21" x14ac:dyDescent="0.25">
      <c r="A847" s="14" t="s">
        <v>4358</v>
      </c>
      <c r="B847" s="354" t="s">
        <v>4139</v>
      </c>
      <c r="C847" s="376" t="s">
        <v>182</v>
      </c>
      <c r="D847" s="366" t="s">
        <v>4145</v>
      </c>
      <c r="E847" s="362" t="s">
        <v>3799</v>
      </c>
      <c r="F847" s="379" t="s">
        <v>4146</v>
      </c>
      <c r="G847" s="355" t="s">
        <v>4147</v>
      </c>
      <c r="H847" s="469" t="s">
        <v>4148</v>
      </c>
      <c r="I847" s="474">
        <v>382.5</v>
      </c>
      <c r="J847" s="77">
        <v>10</v>
      </c>
      <c r="K847" s="92"/>
    </row>
    <row r="848" spans="1:11" ht="13.2" x14ac:dyDescent="0.25">
      <c r="A848" s="14" t="s">
        <v>4358</v>
      </c>
      <c r="B848" s="354" t="s">
        <v>4139</v>
      </c>
      <c r="C848" s="376" t="s">
        <v>4139</v>
      </c>
      <c r="D848" s="366" t="s">
        <v>4149</v>
      </c>
      <c r="E848" s="362" t="s">
        <v>3799</v>
      </c>
      <c r="F848" s="379" t="s">
        <v>4513</v>
      </c>
      <c r="G848" s="355"/>
      <c r="H848" s="469" t="s">
        <v>4072</v>
      </c>
      <c r="I848" s="474">
        <v>337.5</v>
      </c>
      <c r="J848" s="77">
        <v>10</v>
      </c>
      <c r="K848" s="92"/>
    </row>
    <row r="849" spans="1:11" ht="41.4" x14ac:dyDescent="0.25">
      <c r="A849" s="14" t="s">
        <v>4358</v>
      </c>
      <c r="B849" s="467"/>
      <c r="C849" s="348"/>
      <c r="D849" s="346"/>
      <c r="E849" s="347"/>
      <c r="F849" s="350" t="s">
        <v>4151</v>
      </c>
      <c r="G849" s="351"/>
      <c r="H849" s="348"/>
      <c r="I849" s="353"/>
      <c r="J849" s="77">
        <v>10</v>
      </c>
      <c r="K849" s="92"/>
    </row>
    <row r="850" spans="1:11" ht="13.2" x14ac:dyDescent="0.25">
      <c r="A850" s="14" t="s">
        <v>4358</v>
      </c>
      <c r="B850" s="354" t="s">
        <v>4152</v>
      </c>
      <c r="C850" s="376" t="s">
        <v>4152</v>
      </c>
      <c r="D850" s="366" t="s">
        <v>3849</v>
      </c>
      <c r="E850" s="362" t="s">
        <v>3580</v>
      </c>
      <c r="F850" s="379" t="s">
        <v>3041</v>
      </c>
      <c r="G850" s="355"/>
      <c r="H850" s="469" t="s">
        <v>4131</v>
      </c>
      <c r="I850" s="474">
        <v>71.8</v>
      </c>
      <c r="J850" s="77">
        <v>10</v>
      </c>
      <c r="K850" s="92"/>
    </row>
    <row r="851" spans="1:11" ht="13.2" x14ac:dyDescent="0.25">
      <c r="A851" s="14" t="s">
        <v>4358</v>
      </c>
      <c r="B851" s="354" t="s">
        <v>4152</v>
      </c>
      <c r="C851" s="376">
        <v>31489</v>
      </c>
      <c r="D851" s="366" t="s">
        <v>3849</v>
      </c>
      <c r="E851" s="362" t="s">
        <v>3580</v>
      </c>
      <c r="F851" s="379" t="s">
        <v>4514</v>
      </c>
      <c r="G851" s="355">
        <v>37890115</v>
      </c>
      <c r="H851" s="469" t="s">
        <v>4153</v>
      </c>
      <c r="I851" s="474">
        <v>161</v>
      </c>
      <c r="J851" s="77">
        <v>10</v>
      </c>
      <c r="K851" s="92"/>
    </row>
    <row r="852" spans="1:11" ht="13.2" x14ac:dyDescent="0.25">
      <c r="A852" s="14" t="s">
        <v>4358</v>
      </c>
      <c r="B852" s="354" t="s">
        <v>4152</v>
      </c>
      <c r="C852" s="376">
        <v>31490</v>
      </c>
      <c r="D852" s="366" t="s">
        <v>3849</v>
      </c>
      <c r="E852" s="362" t="s">
        <v>3580</v>
      </c>
      <c r="F852" s="379" t="s">
        <v>3037</v>
      </c>
      <c r="G852" s="355">
        <v>37890115</v>
      </c>
      <c r="H852" s="469" t="s">
        <v>4153</v>
      </c>
      <c r="I852" s="474">
        <v>88</v>
      </c>
      <c r="J852" s="77">
        <v>10</v>
      </c>
      <c r="K852" s="92"/>
    </row>
    <row r="853" spans="1:11" ht="21" x14ac:dyDescent="0.25">
      <c r="A853" s="14" t="s">
        <v>4358</v>
      </c>
      <c r="B853" s="467"/>
      <c r="C853" s="348"/>
      <c r="D853" s="346"/>
      <c r="E853" s="347"/>
      <c r="F853" s="350" t="s">
        <v>4157</v>
      </c>
      <c r="G853" s="351"/>
      <c r="H853" s="348"/>
      <c r="I853" s="353"/>
      <c r="J853" s="77">
        <v>10</v>
      </c>
      <c r="K853" s="92"/>
    </row>
    <row r="854" spans="1:11" ht="13.2" x14ac:dyDescent="0.25">
      <c r="A854" s="14" t="s">
        <v>4358</v>
      </c>
      <c r="B854" s="354" t="s">
        <v>4158</v>
      </c>
      <c r="C854" s="376">
        <v>6804383047</v>
      </c>
      <c r="D854" s="366" t="s">
        <v>4159</v>
      </c>
      <c r="E854" s="362"/>
      <c r="F854" s="379" t="s">
        <v>4160</v>
      </c>
      <c r="G854" s="355" t="s">
        <v>3018</v>
      </c>
      <c r="H854" s="469" t="s">
        <v>3019</v>
      </c>
      <c r="I854" s="474">
        <v>28.8</v>
      </c>
      <c r="J854" s="77">
        <v>10</v>
      </c>
      <c r="K854" s="92"/>
    </row>
    <row r="855" spans="1:11" ht="13.2" x14ac:dyDescent="0.25">
      <c r="A855" s="14" t="s">
        <v>4358</v>
      </c>
      <c r="B855" s="354" t="s">
        <v>4161</v>
      </c>
      <c r="C855" s="376" t="s">
        <v>4162</v>
      </c>
      <c r="D855" s="366">
        <v>45701</v>
      </c>
      <c r="E855" s="362">
        <v>45932</v>
      </c>
      <c r="F855" s="379" t="s">
        <v>4163</v>
      </c>
      <c r="G855" s="355" t="s">
        <v>4164</v>
      </c>
      <c r="H855" s="469" t="s">
        <v>4165</v>
      </c>
      <c r="I855" s="474">
        <v>200</v>
      </c>
      <c r="J855" s="77">
        <v>10</v>
      </c>
      <c r="K855" s="92"/>
    </row>
    <row r="856" spans="1:11" ht="21" x14ac:dyDescent="0.25">
      <c r="A856" s="14" t="s">
        <v>4358</v>
      </c>
      <c r="B856" s="354" t="s">
        <v>4161</v>
      </c>
      <c r="C856" s="376" t="s">
        <v>4162</v>
      </c>
      <c r="D856" s="366">
        <v>45871</v>
      </c>
      <c r="E856" s="362">
        <v>45932</v>
      </c>
      <c r="F856" s="379" t="s">
        <v>4515</v>
      </c>
      <c r="G856" s="355" t="s">
        <v>4164</v>
      </c>
      <c r="H856" s="469" t="s">
        <v>4165</v>
      </c>
      <c r="I856" s="474">
        <v>534.08000000000004</v>
      </c>
      <c r="J856" s="77">
        <v>10</v>
      </c>
      <c r="K856" s="92"/>
    </row>
    <row r="857" spans="1:11" ht="21" x14ac:dyDescent="0.25">
      <c r="A857" s="14" t="s">
        <v>4358</v>
      </c>
      <c r="B857" s="354" t="s">
        <v>4161</v>
      </c>
      <c r="C857" s="376" t="s">
        <v>4516</v>
      </c>
      <c r="D857" s="366">
        <v>45878</v>
      </c>
      <c r="E857" s="362">
        <v>45932</v>
      </c>
      <c r="F857" s="379" t="s">
        <v>4517</v>
      </c>
      <c r="G857" s="355" t="s">
        <v>4168</v>
      </c>
      <c r="H857" s="469" t="s">
        <v>4148</v>
      </c>
      <c r="I857" s="474">
        <v>1280</v>
      </c>
      <c r="J857" s="77">
        <v>10</v>
      </c>
      <c r="K857" s="92"/>
    </row>
    <row r="858" spans="1:11" ht="13.2" x14ac:dyDescent="0.25">
      <c r="A858" s="14" t="s">
        <v>4358</v>
      </c>
      <c r="B858" s="354" t="s">
        <v>4161</v>
      </c>
      <c r="C858" s="376" t="s">
        <v>4161</v>
      </c>
      <c r="D858" s="366">
        <v>45871</v>
      </c>
      <c r="E858" s="362">
        <v>45932</v>
      </c>
      <c r="F858" s="379" t="s">
        <v>4084</v>
      </c>
      <c r="G858" s="355"/>
      <c r="H858" s="469" t="s">
        <v>4169</v>
      </c>
      <c r="I858" s="474">
        <v>360</v>
      </c>
      <c r="J858" s="77">
        <v>10</v>
      </c>
      <c r="K858" s="92"/>
    </row>
    <row r="859" spans="1:11" ht="21" x14ac:dyDescent="0.25">
      <c r="A859" s="14" t="s">
        <v>4358</v>
      </c>
      <c r="B859" s="354" t="s">
        <v>4161</v>
      </c>
      <c r="C859" s="376" t="s">
        <v>4161</v>
      </c>
      <c r="D859" s="366">
        <v>45879</v>
      </c>
      <c r="E859" s="362">
        <v>45932</v>
      </c>
      <c r="F859" s="379" t="s">
        <v>4170</v>
      </c>
      <c r="G859" s="355"/>
      <c r="H859" s="469" t="s">
        <v>4169</v>
      </c>
      <c r="I859" s="474">
        <v>200</v>
      </c>
      <c r="J859" s="77">
        <v>10</v>
      </c>
      <c r="K859" s="92"/>
    </row>
    <row r="860" spans="1:11" ht="21" x14ac:dyDescent="0.25">
      <c r="A860" s="14" t="s">
        <v>4358</v>
      </c>
      <c r="B860" s="354" t="s">
        <v>4161</v>
      </c>
      <c r="C860" s="376" t="s">
        <v>4518</v>
      </c>
      <c r="D860" s="366">
        <v>45870</v>
      </c>
      <c r="E860" s="362">
        <v>45932</v>
      </c>
      <c r="F860" s="379" t="s">
        <v>4519</v>
      </c>
      <c r="G860" s="355">
        <v>30712521</v>
      </c>
      <c r="H860" s="469" t="s">
        <v>4520</v>
      </c>
      <c r="I860" s="474">
        <v>12.4</v>
      </c>
      <c r="J860" s="77">
        <v>10</v>
      </c>
      <c r="K860" s="92"/>
    </row>
    <row r="861" spans="1:11" ht="21" x14ac:dyDescent="0.25">
      <c r="A861" s="14" t="s">
        <v>4358</v>
      </c>
      <c r="B861" s="354" t="s">
        <v>4161</v>
      </c>
      <c r="C861" s="376" t="s">
        <v>4521</v>
      </c>
      <c r="D861" s="366">
        <v>45871</v>
      </c>
      <c r="E861" s="362">
        <v>45932</v>
      </c>
      <c r="F861" s="379" t="s">
        <v>4522</v>
      </c>
      <c r="G861" s="355"/>
      <c r="H861" s="469" t="s">
        <v>4523</v>
      </c>
      <c r="I861" s="474">
        <v>12.1</v>
      </c>
      <c r="J861" s="77">
        <v>10</v>
      </c>
      <c r="K861" s="92"/>
    </row>
    <row r="862" spans="1:11" ht="21" x14ac:dyDescent="0.25">
      <c r="A862" s="14" t="s">
        <v>4358</v>
      </c>
      <c r="B862" s="354" t="s">
        <v>4161</v>
      </c>
      <c r="C862" s="376" t="s">
        <v>4524</v>
      </c>
      <c r="D862" s="366">
        <v>45878</v>
      </c>
      <c r="E862" s="362">
        <v>45932</v>
      </c>
      <c r="F862" s="379" t="s">
        <v>4522</v>
      </c>
      <c r="G862" s="355"/>
      <c r="H862" s="469" t="s">
        <v>3310</v>
      </c>
      <c r="I862" s="474">
        <v>12.1</v>
      </c>
      <c r="J862" s="77">
        <v>10</v>
      </c>
      <c r="K862" s="92"/>
    </row>
    <row r="863" spans="1:11" ht="21" x14ac:dyDescent="0.25">
      <c r="A863" s="14" t="s">
        <v>4358</v>
      </c>
      <c r="B863" s="354" t="s">
        <v>4161</v>
      </c>
      <c r="C863" s="376" t="s">
        <v>4525</v>
      </c>
      <c r="D863" s="366">
        <v>45874</v>
      </c>
      <c r="E863" s="362">
        <v>45932</v>
      </c>
      <c r="F863" s="379" t="s">
        <v>4526</v>
      </c>
      <c r="G863" s="355"/>
      <c r="H863" s="469" t="s">
        <v>4527</v>
      </c>
      <c r="I863" s="474">
        <v>10</v>
      </c>
      <c r="J863" s="77">
        <v>10</v>
      </c>
      <c r="K863" s="92"/>
    </row>
    <row r="864" spans="1:11" ht="31.2" x14ac:dyDescent="0.25">
      <c r="A864" s="14" t="s">
        <v>4358</v>
      </c>
      <c r="B864" s="480"/>
      <c r="C864" s="348"/>
      <c r="D864" s="346"/>
      <c r="E864" s="380"/>
      <c r="F864" s="350" t="s">
        <v>4528</v>
      </c>
      <c r="G864" s="351"/>
      <c r="H864" s="348"/>
      <c r="I864" s="353"/>
      <c r="J864" s="77">
        <v>10</v>
      </c>
      <c r="K864" s="92"/>
    </row>
    <row r="865" spans="1:11" ht="13.2" x14ac:dyDescent="0.25">
      <c r="A865" s="14" t="s">
        <v>4358</v>
      </c>
      <c r="B865" s="354" t="s">
        <v>4172</v>
      </c>
      <c r="C865" s="376" t="s">
        <v>4172</v>
      </c>
      <c r="D865" s="366">
        <v>45853</v>
      </c>
      <c r="E865" s="362">
        <v>45964</v>
      </c>
      <c r="F865" s="379" t="s">
        <v>3041</v>
      </c>
      <c r="G865" s="355"/>
      <c r="H865" s="469" t="s">
        <v>4131</v>
      </c>
      <c r="I865" s="474">
        <v>84.72</v>
      </c>
      <c r="J865" s="77">
        <v>10</v>
      </c>
      <c r="K865" s="92"/>
    </row>
    <row r="866" spans="1:11" ht="21" x14ac:dyDescent="0.25">
      <c r="A866" s="14" t="s">
        <v>4358</v>
      </c>
      <c r="B866" s="354" t="s">
        <v>4172</v>
      </c>
      <c r="C866" s="376" t="s">
        <v>4529</v>
      </c>
      <c r="D866" s="366">
        <v>45853</v>
      </c>
      <c r="E866" s="362">
        <v>45964</v>
      </c>
      <c r="F866" s="379" t="s">
        <v>3050</v>
      </c>
      <c r="G866" s="355">
        <v>37890115</v>
      </c>
      <c r="H866" s="469" t="s">
        <v>4153</v>
      </c>
      <c r="I866" s="474">
        <v>161</v>
      </c>
      <c r="J866" s="77">
        <v>10</v>
      </c>
      <c r="K866" s="92"/>
    </row>
    <row r="867" spans="1:11" ht="13.2" x14ac:dyDescent="0.25">
      <c r="A867" s="14" t="s">
        <v>4358</v>
      </c>
      <c r="B867" s="354" t="s">
        <v>4172</v>
      </c>
      <c r="C867" s="376" t="s">
        <v>4173</v>
      </c>
      <c r="D867" s="366">
        <v>45853</v>
      </c>
      <c r="E867" s="362">
        <v>45964</v>
      </c>
      <c r="F867" s="379" t="s">
        <v>3037</v>
      </c>
      <c r="G867" s="355">
        <v>37890115</v>
      </c>
      <c r="H867" s="469" t="s">
        <v>4153</v>
      </c>
      <c r="I867" s="474">
        <v>88</v>
      </c>
      <c r="J867" s="77">
        <v>10</v>
      </c>
      <c r="K867" s="92"/>
    </row>
    <row r="868" spans="1:11" ht="13.2" x14ac:dyDescent="0.25">
      <c r="A868" s="14" t="s">
        <v>4358</v>
      </c>
      <c r="B868" s="354" t="s">
        <v>4172</v>
      </c>
      <c r="C868" s="376" t="s">
        <v>4530</v>
      </c>
      <c r="D868" s="366">
        <v>45854</v>
      </c>
      <c r="E868" s="362">
        <v>45964</v>
      </c>
      <c r="F868" s="379" t="s">
        <v>4531</v>
      </c>
      <c r="G868" s="355">
        <v>51481961</v>
      </c>
      <c r="H868" s="469" t="s">
        <v>4532</v>
      </c>
      <c r="I868" s="474">
        <v>14.59</v>
      </c>
      <c r="J868" s="77">
        <v>10</v>
      </c>
      <c r="K868" s="92"/>
    </row>
    <row r="869" spans="1:11" ht="21" x14ac:dyDescent="0.25">
      <c r="A869" s="14" t="s">
        <v>4358</v>
      </c>
      <c r="B869" s="480"/>
      <c r="C869" s="348"/>
      <c r="D869" s="346"/>
      <c r="E869" s="380"/>
      <c r="F869" s="350" t="s">
        <v>4174</v>
      </c>
      <c r="G869" s="351"/>
      <c r="H869" s="348"/>
      <c r="I869" s="353"/>
      <c r="J869" s="77">
        <v>10</v>
      </c>
      <c r="K869" s="92"/>
    </row>
    <row r="870" spans="1:11" ht="13.2" x14ac:dyDescent="0.25">
      <c r="A870" s="14" t="s">
        <v>4358</v>
      </c>
      <c r="B870" s="354" t="s">
        <v>4175</v>
      </c>
      <c r="C870" s="376" t="s">
        <v>4533</v>
      </c>
      <c r="D870" s="366">
        <v>45884</v>
      </c>
      <c r="E870" s="362">
        <v>45932</v>
      </c>
      <c r="F870" s="379" t="s">
        <v>4127</v>
      </c>
      <c r="G870" s="355" t="s">
        <v>3272</v>
      </c>
      <c r="H870" s="469" t="s">
        <v>3273</v>
      </c>
      <c r="I870" s="474">
        <v>101</v>
      </c>
      <c r="J870" s="77">
        <v>10</v>
      </c>
      <c r="K870" s="92"/>
    </row>
    <row r="871" spans="1:11" ht="21" x14ac:dyDescent="0.25">
      <c r="A871" s="14" t="s">
        <v>4358</v>
      </c>
      <c r="B871" s="354" t="s">
        <v>4175</v>
      </c>
      <c r="C871" s="376" t="s">
        <v>4534</v>
      </c>
      <c r="D871" s="366">
        <v>45887</v>
      </c>
      <c r="E871" s="362">
        <v>45932</v>
      </c>
      <c r="F871" s="379" t="s">
        <v>4535</v>
      </c>
      <c r="G871" s="355" t="s">
        <v>3278</v>
      </c>
      <c r="H871" s="469" t="s">
        <v>3279</v>
      </c>
      <c r="I871" s="474">
        <v>12.15</v>
      </c>
      <c r="J871" s="77">
        <v>10</v>
      </c>
      <c r="K871" s="92"/>
    </row>
    <row r="872" spans="1:11" ht="21" x14ac:dyDescent="0.25">
      <c r="A872" s="14" t="s">
        <v>4358</v>
      </c>
      <c r="B872" s="354" t="s">
        <v>4175</v>
      </c>
      <c r="C872" s="376" t="s">
        <v>4536</v>
      </c>
      <c r="D872" s="366">
        <v>45887</v>
      </c>
      <c r="E872" s="362">
        <v>45932</v>
      </c>
      <c r="F872" s="379" t="s">
        <v>4537</v>
      </c>
      <c r="G872" s="355" t="s">
        <v>4504</v>
      </c>
      <c r="H872" s="469" t="s">
        <v>4538</v>
      </c>
      <c r="I872" s="474">
        <v>2.5099999999999998</v>
      </c>
      <c r="J872" s="77">
        <v>10</v>
      </c>
      <c r="K872" s="92"/>
    </row>
    <row r="873" spans="1:11" ht="13.2" x14ac:dyDescent="0.25">
      <c r="A873" s="14" t="s">
        <v>4358</v>
      </c>
      <c r="B873" s="354" t="s">
        <v>4175</v>
      </c>
      <c r="C873" s="376" t="s">
        <v>4176</v>
      </c>
      <c r="D873" s="366">
        <v>45884</v>
      </c>
      <c r="E873" s="362">
        <v>45932</v>
      </c>
      <c r="F873" s="379" t="s">
        <v>3037</v>
      </c>
      <c r="G873" s="355" t="s">
        <v>3269</v>
      </c>
      <c r="H873" s="469" t="s">
        <v>3270</v>
      </c>
      <c r="I873" s="474">
        <v>131.6</v>
      </c>
      <c r="J873" s="77">
        <v>10</v>
      </c>
      <c r="K873" s="92"/>
    </row>
    <row r="874" spans="1:11" ht="21" x14ac:dyDescent="0.25">
      <c r="A874" s="14" t="s">
        <v>4358</v>
      </c>
      <c r="B874" s="354" t="s">
        <v>4175</v>
      </c>
      <c r="C874" s="376" t="s">
        <v>4175</v>
      </c>
      <c r="D874" s="366">
        <v>45887</v>
      </c>
      <c r="E874" s="362">
        <v>45932</v>
      </c>
      <c r="F874" s="379" t="s">
        <v>4539</v>
      </c>
      <c r="G874" s="355"/>
      <c r="H874" s="469" t="s">
        <v>4131</v>
      </c>
      <c r="I874" s="474">
        <v>137.97999999999999</v>
      </c>
      <c r="J874" s="77">
        <v>10</v>
      </c>
      <c r="K874" s="92"/>
    </row>
    <row r="875" spans="1:11" ht="13.2" x14ac:dyDescent="0.25">
      <c r="A875" s="14" t="s">
        <v>4358</v>
      </c>
      <c r="B875" s="354" t="s">
        <v>4177</v>
      </c>
      <c r="C875" s="376" t="s">
        <v>4177</v>
      </c>
      <c r="D875" s="366">
        <v>45884</v>
      </c>
      <c r="E875" s="362">
        <v>45932</v>
      </c>
      <c r="F875" s="379" t="s">
        <v>3204</v>
      </c>
      <c r="G875" s="355"/>
      <c r="H875" s="469" t="s">
        <v>4131</v>
      </c>
      <c r="I875" s="474">
        <v>61.79</v>
      </c>
      <c r="J875" s="77">
        <v>10</v>
      </c>
      <c r="K875" s="92"/>
    </row>
    <row r="876" spans="1:11" ht="13.2" x14ac:dyDescent="0.25">
      <c r="A876" s="14" t="s">
        <v>4358</v>
      </c>
      <c r="B876" s="354" t="s">
        <v>4178</v>
      </c>
      <c r="C876" s="376">
        <v>6804458575</v>
      </c>
      <c r="D876" s="366">
        <v>45883</v>
      </c>
      <c r="E876" s="362"/>
      <c r="F876" s="379" t="s">
        <v>4124</v>
      </c>
      <c r="G876" s="355" t="s">
        <v>3018</v>
      </c>
      <c r="H876" s="469" t="s">
        <v>3019</v>
      </c>
      <c r="I876" s="474">
        <v>10.8</v>
      </c>
      <c r="J876" s="77">
        <v>10</v>
      </c>
      <c r="K876" s="92"/>
    </row>
    <row r="877" spans="1:11" ht="21" x14ac:dyDescent="0.25">
      <c r="A877" s="14" t="s">
        <v>4358</v>
      </c>
      <c r="B877" s="467"/>
      <c r="C877" s="348"/>
      <c r="D877" s="346"/>
      <c r="E877" s="347"/>
      <c r="F877" s="350" t="s">
        <v>4540</v>
      </c>
      <c r="G877" s="351"/>
      <c r="H877" s="348"/>
      <c r="I877" s="353"/>
      <c r="J877" s="77">
        <v>10</v>
      </c>
      <c r="K877" s="92"/>
    </row>
    <row r="878" spans="1:11" ht="21" x14ac:dyDescent="0.25">
      <c r="A878" s="14" t="s">
        <v>4358</v>
      </c>
      <c r="B878" s="354" t="s">
        <v>4541</v>
      </c>
      <c r="C878" s="376">
        <v>20252364</v>
      </c>
      <c r="D878" s="366">
        <v>45887</v>
      </c>
      <c r="E878" s="362"/>
      <c r="F878" s="379" t="s">
        <v>4542</v>
      </c>
      <c r="G878" s="355">
        <v>31380123</v>
      </c>
      <c r="H878" s="469" t="s">
        <v>3009</v>
      </c>
      <c r="I878" s="474">
        <v>696.06</v>
      </c>
      <c r="J878" s="77">
        <v>10</v>
      </c>
      <c r="K878" s="92"/>
    </row>
    <row r="879" spans="1:11" ht="13.2" x14ac:dyDescent="0.25">
      <c r="A879" s="14" t="s">
        <v>4358</v>
      </c>
      <c r="B879" s="354" t="s">
        <v>4543</v>
      </c>
      <c r="C879" s="376">
        <v>6804538509</v>
      </c>
      <c r="D879" s="366" t="s">
        <v>4544</v>
      </c>
      <c r="E879" s="362"/>
      <c r="F879" s="379" t="s">
        <v>4545</v>
      </c>
      <c r="G879" s="355" t="s">
        <v>3018</v>
      </c>
      <c r="H879" s="469" t="s">
        <v>3019</v>
      </c>
      <c r="I879" s="474">
        <v>18</v>
      </c>
      <c r="J879" s="77">
        <v>10</v>
      </c>
      <c r="K879" s="92"/>
    </row>
    <row r="880" spans="1:11" ht="21" x14ac:dyDescent="0.25">
      <c r="A880" s="14" t="s">
        <v>4358</v>
      </c>
      <c r="B880" s="354" t="s">
        <v>4546</v>
      </c>
      <c r="C880" s="376">
        <v>202507210</v>
      </c>
      <c r="D880" s="366">
        <v>45968</v>
      </c>
      <c r="E880" s="362"/>
      <c r="F880" s="379" t="s">
        <v>4547</v>
      </c>
      <c r="G880" s="355">
        <v>48047503</v>
      </c>
      <c r="H880" s="469" t="s">
        <v>3125</v>
      </c>
      <c r="I880" s="474">
        <v>170</v>
      </c>
      <c r="J880" s="77">
        <v>10</v>
      </c>
      <c r="K880" s="92"/>
    </row>
    <row r="881" spans="1:11" ht="13.2" x14ac:dyDescent="0.25">
      <c r="A881" s="14" t="s">
        <v>4358</v>
      </c>
      <c r="B881" s="354" t="s">
        <v>4548</v>
      </c>
      <c r="C881" s="376" t="s">
        <v>4548</v>
      </c>
      <c r="D881" s="366">
        <v>45910</v>
      </c>
      <c r="E881" s="362">
        <v>45966</v>
      </c>
      <c r="F881" s="379" t="s">
        <v>3304</v>
      </c>
      <c r="G881" s="355"/>
      <c r="H881" s="469" t="s">
        <v>4549</v>
      </c>
      <c r="I881" s="474">
        <v>60.2</v>
      </c>
      <c r="J881" s="77">
        <v>10</v>
      </c>
      <c r="K881" s="92"/>
    </row>
    <row r="882" spans="1:11" ht="13.2" x14ac:dyDescent="0.25">
      <c r="A882" s="14" t="s">
        <v>4358</v>
      </c>
      <c r="B882" s="354" t="s">
        <v>4548</v>
      </c>
      <c r="C882" s="376" t="s">
        <v>4550</v>
      </c>
      <c r="D882" s="366">
        <v>45911</v>
      </c>
      <c r="E882" s="362">
        <v>45966</v>
      </c>
      <c r="F882" s="379" t="s">
        <v>4551</v>
      </c>
      <c r="G882" s="355" t="s">
        <v>4552</v>
      </c>
      <c r="H882" s="469" t="s">
        <v>4553</v>
      </c>
      <c r="I882" s="474">
        <v>96</v>
      </c>
      <c r="J882" s="77">
        <v>10</v>
      </c>
      <c r="K882" s="92"/>
    </row>
    <row r="883" spans="1:11" ht="21" x14ac:dyDescent="0.25">
      <c r="A883" s="14" t="s">
        <v>4358</v>
      </c>
      <c r="B883" s="354" t="s">
        <v>4548</v>
      </c>
      <c r="C883" s="376" t="s">
        <v>4554</v>
      </c>
      <c r="D883" s="366">
        <v>45912</v>
      </c>
      <c r="E883" s="362">
        <v>45966</v>
      </c>
      <c r="F883" s="379" t="s">
        <v>3816</v>
      </c>
      <c r="G883" s="355" t="s">
        <v>4555</v>
      </c>
      <c r="H883" s="469" t="s">
        <v>4556</v>
      </c>
      <c r="I883" s="474">
        <v>70</v>
      </c>
      <c r="J883" s="77">
        <v>10</v>
      </c>
      <c r="K883" s="92"/>
    </row>
    <row r="884" spans="1:11" ht="21" x14ac:dyDescent="0.25">
      <c r="A884" s="14" t="s">
        <v>4358</v>
      </c>
      <c r="B884" s="354" t="s">
        <v>4548</v>
      </c>
      <c r="C884" s="376" t="s">
        <v>4557</v>
      </c>
      <c r="D884" s="366">
        <v>45917</v>
      </c>
      <c r="E884" s="362">
        <v>45966</v>
      </c>
      <c r="F884" s="379" t="s">
        <v>4558</v>
      </c>
      <c r="G884" s="355" t="s">
        <v>4559</v>
      </c>
      <c r="H884" s="469" t="s">
        <v>4096</v>
      </c>
      <c r="I884" s="474">
        <v>80</v>
      </c>
      <c r="J884" s="77">
        <v>10</v>
      </c>
      <c r="K884" s="92"/>
    </row>
    <row r="885" spans="1:11" ht="21" x14ac:dyDescent="0.25">
      <c r="A885" s="14" t="s">
        <v>4358</v>
      </c>
      <c r="B885" s="354" t="s">
        <v>4548</v>
      </c>
      <c r="C885" s="376" t="s">
        <v>4560</v>
      </c>
      <c r="D885" s="366">
        <v>45917</v>
      </c>
      <c r="E885" s="362">
        <v>45966</v>
      </c>
      <c r="F885" s="379" t="s">
        <v>4561</v>
      </c>
      <c r="G885" s="355" t="s">
        <v>4559</v>
      </c>
      <c r="H885" s="469" t="s">
        <v>4096</v>
      </c>
      <c r="I885" s="474">
        <v>60</v>
      </c>
      <c r="J885" s="77">
        <v>10</v>
      </c>
      <c r="K885" s="92"/>
    </row>
    <row r="886" spans="1:11" ht="13.2" x14ac:dyDescent="0.25">
      <c r="A886" s="14" t="s">
        <v>4358</v>
      </c>
      <c r="B886" s="354" t="s">
        <v>4548</v>
      </c>
      <c r="C886" s="376" t="s">
        <v>4562</v>
      </c>
      <c r="D886" s="366">
        <v>45910</v>
      </c>
      <c r="E886" s="362">
        <v>45966</v>
      </c>
      <c r="F886" s="379" t="s">
        <v>4563</v>
      </c>
      <c r="G886" s="355" t="s">
        <v>4564</v>
      </c>
      <c r="H886" s="469" t="s">
        <v>4565</v>
      </c>
      <c r="I886" s="474">
        <v>7.86</v>
      </c>
      <c r="J886" s="77">
        <v>10</v>
      </c>
      <c r="K886" s="92"/>
    </row>
    <row r="887" spans="1:11" ht="21" x14ac:dyDescent="0.25">
      <c r="A887" s="14" t="s">
        <v>4358</v>
      </c>
      <c r="B887" s="354" t="s">
        <v>4548</v>
      </c>
      <c r="C887" s="376" t="s">
        <v>4566</v>
      </c>
      <c r="D887" s="366">
        <v>45917</v>
      </c>
      <c r="E887" s="362">
        <v>45966</v>
      </c>
      <c r="F887" s="379" t="s">
        <v>4567</v>
      </c>
      <c r="G887" s="355" t="s">
        <v>4568</v>
      </c>
      <c r="H887" s="469" t="s">
        <v>4569</v>
      </c>
      <c r="I887" s="474">
        <v>13.97</v>
      </c>
      <c r="J887" s="77">
        <v>10</v>
      </c>
      <c r="K887" s="92"/>
    </row>
    <row r="888" spans="1:11" ht="13.2" x14ac:dyDescent="0.25">
      <c r="A888" s="14" t="s">
        <v>4358</v>
      </c>
      <c r="B888" s="354" t="s">
        <v>4548</v>
      </c>
      <c r="C888" s="376" t="s">
        <v>4570</v>
      </c>
      <c r="D888" s="366">
        <v>45913</v>
      </c>
      <c r="E888" s="362">
        <v>45966</v>
      </c>
      <c r="F888" s="379" t="s">
        <v>4567</v>
      </c>
      <c r="G888" s="355" t="s">
        <v>4571</v>
      </c>
      <c r="H888" s="469" t="s">
        <v>4572</v>
      </c>
      <c r="I888" s="474">
        <v>16.2</v>
      </c>
      <c r="J888" s="77">
        <v>10</v>
      </c>
      <c r="K888" s="92"/>
    </row>
    <row r="889" spans="1:11" ht="21" x14ac:dyDescent="0.25">
      <c r="A889" s="14" t="s">
        <v>4358</v>
      </c>
      <c r="B889" s="354" t="s">
        <v>4548</v>
      </c>
      <c r="C889" s="376" t="s">
        <v>4573</v>
      </c>
      <c r="D889" s="366">
        <v>45917</v>
      </c>
      <c r="E889" s="362">
        <v>45966</v>
      </c>
      <c r="F889" s="379" t="s">
        <v>4574</v>
      </c>
      <c r="G889" s="355" t="s">
        <v>4575</v>
      </c>
      <c r="H889" s="469" t="s">
        <v>4576</v>
      </c>
      <c r="I889" s="474">
        <v>62.09</v>
      </c>
      <c r="J889" s="77">
        <v>10</v>
      </c>
      <c r="K889" s="92"/>
    </row>
    <row r="890" spans="1:11" ht="21" x14ac:dyDescent="0.25">
      <c r="A890" s="14" t="s">
        <v>4358</v>
      </c>
      <c r="B890" s="467"/>
      <c r="C890" s="348"/>
      <c r="D890" s="346"/>
      <c r="E890" s="347"/>
      <c r="F890" s="350" t="s">
        <v>4577</v>
      </c>
      <c r="G890" s="351"/>
      <c r="H890" s="348"/>
      <c r="I890" s="353"/>
      <c r="J890" s="77">
        <v>10</v>
      </c>
      <c r="K890" s="92"/>
    </row>
    <row r="891" spans="1:11" ht="13.2" x14ac:dyDescent="0.25">
      <c r="A891" s="14" t="s">
        <v>4358</v>
      </c>
      <c r="B891" s="354" t="s">
        <v>4578</v>
      </c>
      <c r="C891" s="376">
        <v>6804605969</v>
      </c>
      <c r="D891" s="366" t="s">
        <v>3971</v>
      </c>
      <c r="E891" s="362"/>
      <c r="F891" s="379" t="s">
        <v>4496</v>
      </c>
      <c r="G891" s="355" t="s">
        <v>3018</v>
      </c>
      <c r="H891" s="469" t="s">
        <v>3019</v>
      </c>
      <c r="I891" s="474">
        <v>5.4</v>
      </c>
      <c r="J891" s="77">
        <v>10</v>
      </c>
      <c r="K891" s="92"/>
    </row>
    <row r="892" spans="1:11" ht="13.2" x14ac:dyDescent="0.25">
      <c r="A892" s="14" t="s">
        <v>4358</v>
      </c>
      <c r="B892" s="354" t="s">
        <v>4579</v>
      </c>
      <c r="C892" s="376">
        <v>6804605951</v>
      </c>
      <c r="D892" s="366" t="s">
        <v>3971</v>
      </c>
      <c r="E892" s="362"/>
      <c r="F892" s="379" t="s">
        <v>4124</v>
      </c>
      <c r="G892" s="355" t="s">
        <v>3018</v>
      </c>
      <c r="H892" s="469" t="s">
        <v>3019</v>
      </c>
      <c r="I892" s="474">
        <v>10.8</v>
      </c>
      <c r="J892" s="77">
        <v>10</v>
      </c>
      <c r="K892" s="92"/>
    </row>
    <row r="893" spans="1:11" ht="13.2" x14ac:dyDescent="0.25">
      <c r="A893" s="14" t="s">
        <v>4358</v>
      </c>
      <c r="B893" s="354" t="s">
        <v>4580</v>
      </c>
      <c r="C893" s="376" t="s">
        <v>4580</v>
      </c>
      <c r="D893" s="366">
        <v>45931</v>
      </c>
      <c r="E893" s="362">
        <v>45968</v>
      </c>
      <c r="F893" s="379" t="s">
        <v>3041</v>
      </c>
      <c r="G893" s="355"/>
      <c r="H893" s="469" t="s">
        <v>4131</v>
      </c>
      <c r="I893" s="474">
        <v>123.29</v>
      </c>
      <c r="J893" s="77">
        <v>10</v>
      </c>
      <c r="K893" s="92"/>
    </row>
    <row r="894" spans="1:11" ht="13.2" x14ac:dyDescent="0.25">
      <c r="A894" s="14" t="s">
        <v>4358</v>
      </c>
      <c r="B894" s="354" t="s">
        <v>4581</v>
      </c>
      <c r="C894" s="376" t="s">
        <v>4582</v>
      </c>
      <c r="D894" s="366">
        <v>45931</v>
      </c>
      <c r="E894" s="362">
        <v>45968</v>
      </c>
      <c r="F894" s="379" t="s">
        <v>3037</v>
      </c>
      <c r="G894" s="355" t="s">
        <v>3269</v>
      </c>
      <c r="H894" s="469" t="s">
        <v>3270</v>
      </c>
      <c r="I894" s="474">
        <v>187.6</v>
      </c>
      <c r="J894" s="77">
        <v>10</v>
      </c>
      <c r="K894" s="92"/>
    </row>
    <row r="895" spans="1:11" ht="13.2" x14ac:dyDescent="0.25">
      <c r="A895" s="14" t="s">
        <v>4358</v>
      </c>
      <c r="B895" s="354" t="s">
        <v>4581</v>
      </c>
      <c r="C895" s="376" t="s">
        <v>4583</v>
      </c>
      <c r="D895" s="366">
        <v>45931</v>
      </c>
      <c r="E895" s="362">
        <v>45968</v>
      </c>
      <c r="F895" s="379" t="s">
        <v>3037</v>
      </c>
      <c r="G895" s="355" t="s">
        <v>3269</v>
      </c>
      <c r="H895" s="469" t="s">
        <v>3270</v>
      </c>
      <c r="I895" s="474">
        <v>187.6</v>
      </c>
      <c r="J895" s="77">
        <v>10</v>
      </c>
      <c r="K895" s="92"/>
    </row>
    <row r="896" spans="1:11" ht="13.2" x14ac:dyDescent="0.25">
      <c r="A896" s="14" t="s">
        <v>4358</v>
      </c>
      <c r="B896" s="354" t="s">
        <v>4581</v>
      </c>
      <c r="C896" s="376" t="s">
        <v>4584</v>
      </c>
      <c r="D896" s="366">
        <v>45933</v>
      </c>
      <c r="E896" s="362">
        <v>45968</v>
      </c>
      <c r="F896" s="379" t="s">
        <v>4585</v>
      </c>
      <c r="G896" s="355" t="s">
        <v>3272</v>
      </c>
      <c r="H896" s="469" t="s">
        <v>3273</v>
      </c>
      <c r="I896" s="474">
        <v>292.5</v>
      </c>
      <c r="J896" s="77">
        <v>10</v>
      </c>
      <c r="K896" s="92"/>
    </row>
    <row r="897" spans="1:11" ht="21" x14ac:dyDescent="0.25">
      <c r="A897" s="14" t="s">
        <v>4358</v>
      </c>
      <c r="B897" s="467"/>
      <c r="C897" s="348"/>
      <c r="D897" s="346"/>
      <c r="E897" s="347"/>
      <c r="F897" s="350" t="s">
        <v>4586</v>
      </c>
      <c r="G897" s="351"/>
      <c r="H897" s="348"/>
      <c r="I897" s="353"/>
      <c r="J897" s="77">
        <v>10</v>
      </c>
      <c r="K897" s="92"/>
    </row>
    <row r="898" spans="1:11" ht="13.2" x14ac:dyDescent="0.25">
      <c r="A898" s="14" t="s">
        <v>4358</v>
      </c>
      <c r="B898" s="354" t="s">
        <v>4587</v>
      </c>
      <c r="C898" s="376">
        <v>6804605902</v>
      </c>
      <c r="D898" s="366" t="s">
        <v>3971</v>
      </c>
      <c r="E898" s="362"/>
      <c r="F898" s="379" t="s">
        <v>4124</v>
      </c>
      <c r="G898" s="355" t="s">
        <v>3018</v>
      </c>
      <c r="H898" s="469" t="s">
        <v>3019</v>
      </c>
      <c r="I898" s="474">
        <v>10.8</v>
      </c>
      <c r="J898" s="77">
        <v>10</v>
      </c>
      <c r="K898" s="92"/>
    </row>
    <row r="899" spans="1:11" ht="13.2" x14ac:dyDescent="0.25">
      <c r="A899" s="14" t="s">
        <v>4358</v>
      </c>
      <c r="B899" s="354" t="s">
        <v>4588</v>
      </c>
      <c r="C899" s="376" t="s">
        <v>4589</v>
      </c>
      <c r="D899" s="366">
        <v>45926</v>
      </c>
      <c r="E899" s="362">
        <v>45985</v>
      </c>
      <c r="F899" s="379" t="s">
        <v>3037</v>
      </c>
      <c r="G899" s="355" t="s">
        <v>3269</v>
      </c>
      <c r="H899" s="469" t="s">
        <v>3270</v>
      </c>
      <c r="I899" s="474">
        <v>253.6</v>
      </c>
      <c r="J899" s="77">
        <v>10</v>
      </c>
      <c r="K899" s="92"/>
    </row>
    <row r="900" spans="1:11" ht="21" x14ac:dyDescent="0.25">
      <c r="A900" s="14" t="s">
        <v>4358</v>
      </c>
      <c r="B900" s="354" t="s">
        <v>4588</v>
      </c>
      <c r="C900" s="376" t="s">
        <v>4590</v>
      </c>
      <c r="D900" s="366">
        <v>45929</v>
      </c>
      <c r="E900" s="362">
        <v>45985</v>
      </c>
      <c r="F900" s="379" t="s">
        <v>4537</v>
      </c>
      <c r="G900" s="355" t="s">
        <v>4591</v>
      </c>
      <c r="H900" s="469" t="s">
        <v>4592</v>
      </c>
      <c r="I900" s="474">
        <v>8.43</v>
      </c>
      <c r="J900" s="77">
        <v>10</v>
      </c>
      <c r="K900" s="92"/>
    </row>
    <row r="901" spans="1:11" ht="21" x14ac:dyDescent="0.25">
      <c r="A901" s="14" t="s">
        <v>4358</v>
      </c>
      <c r="B901" s="354" t="s">
        <v>4588</v>
      </c>
      <c r="C901" s="376" t="s">
        <v>4593</v>
      </c>
      <c r="D901" s="366">
        <v>45929</v>
      </c>
      <c r="E901" s="362">
        <v>45985</v>
      </c>
      <c r="F901" s="379" t="s">
        <v>4535</v>
      </c>
      <c r="G901" s="355" t="s">
        <v>3278</v>
      </c>
      <c r="H901" s="469" t="s">
        <v>3279</v>
      </c>
      <c r="I901" s="474">
        <v>12.23</v>
      </c>
      <c r="J901" s="77">
        <v>10</v>
      </c>
      <c r="K901" s="92"/>
    </row>
    <row r="902" spans="1:11" ht="21" x14ac:dyDescent="0.25">
      <c r="A902" s="14" t="s">
        <v>4358</v>
      </c>
      <c r="B902" s="354" t="s">
        <v>4588</v>
      </c>
      <c r="C902" s="376" t="s">
        <v>4588</v>
      </c>
      <c r="D902" s="366">
        <v>45929</v>
      </c>
      <c r="E902" s="362">
        <v>45985</v>
      </c>
      <c r="F902" s="379" t="s">
        <v>4594</v>
      </c>
      <c r="G902" s="355"/>
      <c r="H902" s="469" t="s">
        <v>4549</v>
      </c>
      <c r="I902" s="474">
        <v>146.33000000000001</v>
      </c>
      <c r="J902" s="77">
        <v>10</v>
      </c>
      <c r="K902" s="92"/>
    </row>
    <row r="903" spans="1:11" ht="13.2" x14ac:dyDescent="0.25">
      <c r="A903" s="14" t="s">
        <v>4358</v>
      </c>
      <c r="B903" s="354" t="s">
        <v>4595</v>
      </c>
      <c r="C903" s="376" t="s">
        <v>4595</v>
      </c>
      <c r="D903" s="366">
        <v>45928</v>
      </c>
      <c r="E903" s="362">
        <v>45985</v>
      </c>
      <c r="F903" s="379" t="s">
        <v>3204</v>
      </c>
      <c r="G903" s="355"/>
      <c r="H903" s="469" t="s">
        <v>4549</v>
      </c>
      <c r="I903" s="474">
        <v>61.9</v>
      </c>
      <c r="J903" s="77">
        <v>10</v>
      </c>
      <c r="K903" s="92"/>
    </row>
    <row r="904" spans="1:11" ht="13.2" x14ac:dyDescent="0.25">
      <c r="A904" s="14" t="s">
        <v>4358</v>
      </c>
      <c r="B904" s="354" t="s">
        <v>4595</v>
      </c>
      <c r="C904" s="376" t="s">
        <v>4596</v>
      </c>
      <c r="D904" s="366">
        <v>45926</v>
      </c>
      <c r="E904" s="362">
        <v>45985</v>
      </c>
      <c r="F904" s="379" t="s">
        <v>4127</v>
      </c>
      <c r="G904" s="355" t="s">
        <v>3272</v>
      </c>
      <c r="H904" s="469" t="s">
        <v>3273</v>
      </c>
      <c r="I904" s="474">
        <v>93.87</v>
      </c>
      <c r="J904" s="77">
        <v>10</v>
      </c>
      <c r="K904" s="92"/>
    </row>
    <row r="905" spans="1:11" ht="21" x14ac:dyDescent="0.25">
      <c r="A905" s="14" t="s">
        <v>4358</v>
      </c>
      <c r="B905" s="467"/>
      <c r="C905" s="348"/>
      <c r="D905" s="346"/>
      <c r="E905" s="347"/>
      <c r="F905" s="350" t="s">
        <v>4179</v>
      </c>
      <c r="G905" s="351"/>
      <c r="H905" s="348"/>
      <c r="I905" s="353"/>
      <c r="J905" s="77">
        <v>10</v>
      </c>
      <c r="K905" s="92"/>
    </row>
    <row r="906" spans="1:11" ht="13.2" x14ac:dyDescent="0.25">
      <c r="A906" s="14" t="s">
        <v>4358</v>
      </c>
      <c r="B906" s="354" t="s">
        <v>4180</v>
      </c>
      <c r="C906" s="376" t="s">
        <v>4180</v>
      </c>
      <c r="D906" s="366">
        <v>45919</v>
      </c>
      <c r="E906" s="362">
        <v>46009</v>
      </c>
      <c r="F906" s="379" t="s">
        <v>4181</v>
      </c>
      <c r="G906" s="355"/>
      <c r="H906" s="469" t="s">
        <v>4072</v>
      </c>
      <c r="I906" s="474">
        <v>71.599999999999994</v>
      </c>
      <c r="J906" s="77">
        <v>10</v>
      </c>
      <c r="K906" s="92"/>
    </row>
    <row r="907" spans="1:11" ht="13.2" x14ac:dyDescent="0.25">
      <c r="A907" s="14" t="s">
        <v>4358</v>
      </c>
      <c r="B907" s="354" t="s">
        <v>4180</v>
      </c>
      <c r="C907" s="376" t="s">
        <v>4182</v>
      </c>
      <c r="D907" s="366">
        <v>45917</v>
      </c>
      <c r="E907" s="362">
        <v>46009</v>
      </c>
      <c r="F907" s="379" t="s">
        <v>3207</v>
      </c>
      <c r="G907" s="355">
        <v>53388186</v>
      </c>
      <c r="H907" s="469" t="s">
        <v>4183</v>
      </c>
      <c r="I907" s="474">
        <v>283.5</v>
      </c>
      <c r="J907" s="77">
        <v>10</v>
      </c>
      <c r="K907" s="92"/>
    </row>
    <row r="908" spans="1:11" ht="13.2" x14ac:dyDescent="0.25">
      <c r="A908" s="14" t="s">
        <v>4358</v>
      </c>
      <c r="B908" s="354" t="s">
        <v>4180</v>
      </c>
      <c r="C908" s="376" t="s">
        <v>4597</v>
      </c>
      <c r="D908" s="366">
        <v>45923</v>
      </c>
      <c r="E908" s="362">
        <v>46009</v>
      </c>
      <c r="F908" s="379" t="s">
        <v>4598</v>
      </c>
      <c r="G908" s="355">
        <v>31560636</v>
      </c>
      <c r="H908" s="469" t="s">
        <v>4264</v>
      </c>
      <c r="I908" s="474">
        <v>29</v>
      </c>
      <c r="J908" s="77">
        <v>10</v>
      </c>
      <c r="K908" s="92"/>
    </row>
    <row r="909" spans="1:11" ht="21" x14ac:dyDescent="0.25">
      <c r="A909" s="14" t="s">
        <v>4358</v>
      </c>
      <c r="B909" s="354" t="s">
        <v>4180</v>
      </c>
      <c r="C909" s="376" t="s">
        <v>4599</v>
      </c>
      <c r="D909" s="366">
        <v>45923</v>
      </c>
      <c r="E909" s="362">
        <v>46009</v>
      </c>
      <c r="F909" s="379" t="s">
        <v>4537</v>
      </c>
      <c r="G909" s="355">
        <v>31560636</v>
      </c>
      <c r="H909" s="469" t="s">
        <v>4264</v>
      </c>
      <c r="I909" s="474">
        <v>6</v>
      </c>
      <c r="J909" s="77">
        <v>10</v>
      </c>
      <c r="K909" s="92"/>
    </row>
    <row r="910" spans="1:11" ht="21" x14ac:dyDescent="0.25">
      <c r="A910" s="14" t="s">
        <v>4358</v>
      </c>
      <c r="B910" s="354" t="s">
        <v>4180</v>
      </c>
      <c r="C910" s="376" t="s">
        <v>4600</v>
      </c>
      <c r="D910" s="366">
        <v>45921</v>
      </c>
      <c r="E910" s="362">
        <v>46009</v>
      </c>
      <c r="F910" s="379" t="s">
        <v>4537</v>
      </c>
      <c r="G910" s="355">
        <v>37236954</v>
      </c>
      <c r="H910" s="469" t="s">
        <v>4428</v>
      </c>
      <c r="I910" s="474">
        <v>10</v>
      </c>
      <c r="J910" s="77">
        <v>10</v>
      </c>
      <c r="K910" s="92"/>
    </row>
    <row r="911" spans="1:11" ht="21" x14ac:dyDescent="0.25">
      <c r="A911" s="14" t="s">
        <v>4358</v>
      </c>
      <c r="B911" s="354" t="s">
        <v>4180</v>
      </c>
      <c r="C911" s="376" t="s">
        <v>4180</v>
      </c>
      <c r="D911" s="366">
        <v>45923</v>
      </c>
      <c r="E911" s="362">
        <v>46009</v>
      </c>
      <c r="F911" s="379" t="s">
        <v>4601</v>
      </c>
      <c r="G911" s="355"/>
      <c r="H911" s="469" t="s">
        <v>4072</v>
      </c>
      <c r="I911" s="474">
        <v>255.12</v>
      </c>
      <c r="J911" s="77">
        <v>10</v>
      </c>
      <c r="K911" s="92"/>
    </row>
    <row r="912" spans="1:11" ht="21" x14ac:dyDescent="0.25">
      <c r="A912" s="14" t="s">
        <v>4358</v>
      </c>
      <c r="B912" s="467"/>
      <c r="C912" s="348"/>
      <c r="D912" s="346"/>
      <c r="E912" s="347"/>
      <c r="F912" s="350" t="s">
        <v>4602</v>
      </c>
      <c r="G912" s="351"/>
      <c r="H912" s="348"/>
      <c r="I912" s="353"/>
      <c r="J912" s="77">
        <v>10</v>
      </c>
      <c r="K912" s="92"/>
    </row>
    <row r="913" spans="1:11" ht="13.2" x14ac:dyDescent="0.25">
      <c r="A913" s="14" t="s">
        <v>4358</v>
      </c>
      <c r="B913" s="354" t="s">
        <v>4603</v>
      </c>
      <c r="C913" s="376">
        <v>6804663281</v>
      </c>
      <c r="D913" s="366">
        <v>45946</v>
      </c>
      <c r="E913" s="362"/>
      <c r="F913" s="379" t="s">
        <v>4604</v>
      </c>
      <c r="G913" s="355" t="s">
        <v>3018</v>
      </c>
      <c r="H913" s="469" t="s">
        <v>3019</v>
      </c>
      <c r="I913" s="474">
        <v>14.4</v>
      </c>
      <c r="J913" s="77">
        <v>10</v>
      </c>
      <c r="K913" s="92"/>
    </row>
    <row r="914" spans="1:11" ht="13.2" x14ac:dyDescent="0.25">
      <c r="A914" s="14" t="s">
        <v>4358</v>
      </c>
      <c r="B914" s="354" t="s">
        <v>4605</v>
      </c>
      <c r="C914" s="376">
        <v>6804663356</v>
      </c>
      <c r="D914" s="366">
        <v>45946</v>
      </c>
      <c r="E914" s="362"/>
      <c r="F914" s="379" t="s">
        <v>4606</v>
      </c>
      <c r="G914" s="355" t="s">
        <v>3018</v>
      </c>
      <c r="H914" s="469" t="s">
        <v>3019</v>
      </c>
      <c r="I914" s="474">
        <v>7.2</v>
      </c>
      <c r="J914" s="77">
        <v>10</v>
      </c>
      <c r="K914" s="92"/>
    </row>
    <row r="915" spans="1:11" ht="13.2" x14ac:dyDescent="0.25">
      <c r="A915" s="14" t="s">
        <v>4358</v>
      </c>
      <c r="B915" s="354" t="s">
        <v>4607</v>
      </c>
      <c r="C915" s="376" t="s">
        <v>4607</v>
      </c>
      <c r="D915" s="366">
        <v>45949</v>
      </c>
      <c r="E915" s="362">
        <v>46013</v>
      </c>
      <c r="F915" s="379" t="s">
        <v>3844</v>
      </c>
      <c r="G915" s="355"/>
      <c r="H915" s="469" t="s">
        <v>4549</v>
      </c>
      <c r="I915" s="474">
        <v>360</v>
      </c>
      <c r="J915" s="77">
        <v>10</v>
      </c>
      <c r="K915" s="92"/>
    </row>
    <row r="916" spans="1:11" ht="13.2" x14ac:dyDescent="0.25">
      <c r="A916" s="14" t="s">
        <v>4358</v>
      </c>
      <c r="B916" s="354" t="s">
        <v>4607</v>
      </c>
      <c r="C916" s="376" t="s">
        <v>4608</v>
      </c>
      <c r="D916" s="366">
        <v>45951</v>
      </c>
      <c r="E916" s="362">
        <v>46013</v>
      </c>
      <c r="F916" s="379" t="s">
        <v>4609</v>
      </c>
      <c r="G916" s="355" t="s">
        <v>4610</v>
      </c>
      <c r="H916" s="469" t="s">
        <v>4611</v>
      </c>
      <c r="I916" s="474">
        <v>360</v>
      </c>
      <c r="J916" s="77">
        <v>10</v>
      </c>
      <c r="K916" s="92"/>
    </row>
    <row r="917" spans="1:11" ht="13.2" x14ac:dyDescent="0.25">
      <c r="A917" s="14" t="s">
        <v>4358</v>
      </c>
      <c r="B917" s="354" t="s">
        <v>4607</v>
      </c>
      <c r="C917" s="376" t="s">
        <v>4612</v>
      </c>
      <c r="D917" s="366">
        <v>45951</v>
      </c>
      <c r="E917" s="362">
        <v>46013</v>
      </c>
      <c r="F917" s="379" t="s">
        <v>3271</v>
      </c>
      <c r="G917" s="355"/>
      <c r="H917" s="469" t="s">
        <v>4613</v>
      </c>
      <c r="I917" s="474">
        <v>350</v>
      </c>
      <c r="J917" s="77">
        <v>10</v>
      </c>
      <c r="K917" s="92"/>
    </row>
    <row r="918" spans="1:11" ht="21" x14ac:dyDescent="0.25">
      <c r="A918" s="14" t="s">
        <v>4358</v>
      </c>
      <c r="B918" s="354" t="s">
        <v>4607</v>
      </c>
      <c r="C918" s="376" t="s">
        <v>4607</v>
      </c>
      <c r="D918" s="366">
        <v>45953</v>
      </c>
      <c r="E918" s="362">
        <v>46013</v>
      </c>
      <c r="F918" s="379" t="s">
        <v>4614</v>
      </c>
      <c r="G918" s="355"/>
      <c r="H918" s="469" t="s">
        <v>4549</v>
      </c>
      <c r="I918" s="474">
        <v>659.95</v>
      </c>
      <c r="J918" s="77">
        <v>10</v>
      </c>
      <c r="K918" s="92"/>
    </row>
    <row r="919" spans="1:11" ht="21" x14ac:dyDescent="0.25">
      <c r="A919" s="14" t="s">
        <v>4358</v>
      </c>
      <c r="B919" s="354" t="s">
        <v>4607</v>
      </c>
      <c r="C919" s="376" t="s">
        <v>4615</v>
      </c>
      <c r="D919" s="366">
        <v>45949</v>
      </c>
      <c r="E919" s="362">
        <v>46013</v>
      </c>
      <c r="F919" s="379" t="s">
        <v>4616</v>
      </c>
      <c r="G919" s="355" t="s">
        <v>3225</v>
      </c>
      <c r="H919" s="469" t="s">
        <v>3226</v>
      </c>
      <c r="I919" s="474">
        <v>31.1</v>
      </c>
      <c r="J919" s="77">
        <v>10</v>
      </c>
      <c r="K919" s="92"/>
    </row>
    <row r="920" spans="1:11" ht="21" x14ac:dyDescent="0.25">
      <c r="A920" s="14" t="s">
        <v>4358</v>
      </c>
      <c r="B920" s="354" t="s">
        <v>4607</v>
      </c>
      <c r="C920" s="376" t="s">
        <v>4617</v>
      </c>
      <c r="D920" s="366">
        <v>45949</v>
      </c>
      <c r="E920" s="362">
        <v>46013</v>
      </c>
      <c r="F920" s="379" t="s">
        <v>4618</v>
      </c>
      <c r="G920" s="355"/>
      <c r="H920" s="469" t="s">
        <v>4523</v>
      </c>
      <c r="I920" s="474">
        <v>10.7</v>
      </c>
      <c r="J920" s="77">
        <v>10</v>
      </c>
      <c r="K920" s="92"/>
    </row>
    <row r="921" spans="1:11" ht="21" x14ac:dyDescent="0.25">
      <c r="A921" s="14" t="s">
        <v>4358</v>
      </c>
      <c r="B921" s="354" t="s">
        <v>4607</v>
      </c>
      <c r="C921" s="376" t="s">
        <v>4619</v>
      </c>
      <c r="D921" s="366">
        <v>45949</v>
      </c>
      <c r="E921" s="362">
        <v>46013</v>
      </c>
      <c r="F921" s="379" t="s">
        <v>4618</v>
      </c>
      <c r="G921" s="355"/>
      <c r="H921" s="469" t="s">
        <v>3310</v>
      </c>
      <c r="I921" s="474">
        <v>11.5</v>
      </c>
      <c r="J921" s="77">
        <v>10</v>
      </c>
      <c r="K921" s="92"/>
    </row>
    <row r="922" spans="1:11" ht="21" x14ac:dyDescent="0.25">
      <c r="A922" s="14" t="s">
        <v>4358</v>
      </c>
      <c r="B922" s="354" t="s">
        <v>4607</v>
      </c>
      <c r="C922" s="376" t="s">
        <v>4620</v>
      </c>
      <c r="D922" s="366">
        <v>45952</v>
      </c>
      <c r="E922" s="362">
        <v>46013</v>
      </c>
      <c r="F922" s="379" t="s">
        <v>4618</v>
      </c>
      <c r="G922" s="355"/>
      <c r="H922" s="469" t="s">
        <v>4523</v>
      </c>
      <c r="I922" s="474">
        <v>12</v>
      </c>
      <c r="J922" s="77">
        <v>10</v>
      </c>
      <c r="K922" s="92"/>
    </row>
    <row r="923" spans="1:11" ht="21" x14ac:dyDescent="0.25">
      <c r="A923" s="14" t="s">
        <v>4358</v>
      </c>
      <c r="B923" s="354" t="s">
        <v>4607</v>
      </c>
      <c r="C923" s="376" t="s">
        <v>4621</v>
      </c>
      <c r="D923" s="366">
        <v>45952</v>
      </c>
      <c r="E923" s="362">
        <v>46013</v>
      </c>
      <c r="F923" s="379" t="s">
        <v>4618</v>
      </c>
      <c r="G923" s="355"/>
      <c r="H923" s="469" t="s">
        <v>3310</v>
      </c>
      <c r="I923" s="474">
        <v>5.3</v>
      </c>
      <c r="J923" s="77">
        <v>10</v>
      </c>
      <c r="K923" s="92"/>
    </row>
    <row r="924" spans="1:11" ht="21" x14ac:dyDescent="0.25">
      <c r="A924" s="14" t="s">
        <v>4358</v>
      </c>
      <c r="B924" s="354" t="s">
        <v>4607</v>
      </c>
      <c r="C924" s="376" t="s">
        <v>4622</v>
      </c>
      <c r="D924" s="366">
        <v>45952</v>
      </c>
      <c r="E924" s="362">
        <v>46013</v>
      </c>
      <c r="F924" s="379" t="s">
        <v>4618</v>
      </c>
      <c r="G924" s="355"/>
      <c r="H924" s="469" t="s">
        <v>3310</v>
      </c>
      <c r="I924" s="474">
        <v>5.6</v>
      </c>
      <c r="J924" s="77">
        <v>10</v>
      </c>
      <c r="K924" s="92"/>
    </row>
    <row r="925" spans="1:11" ht="21" x14ac:dyDescent="0.25">
      <c r="A925" s="14" t="s">
        <v>4358</v>
      </c>
      <c r="B925" s="467"/>
      <c r="C925" s="348"/>
      <c r="D925" s="346"/>
      <c r="E925" s="347"/>
      <c r="F925" s="350" t="s">
        <v>4184</v>
      </c>
      <c r="G925" s="351"/>
      <c r="H925" s="348"/>
      <c r="I925" s="353"/>
      <c r="J925" s="77">
        <v>10</v>
      </c>
      <c r="K925" s="92"/>
    </row>
    <row r="926" spans="1:11" ht="13.2" x14ac:dyDescent="0.25">
      <c r="A926" s="14" t="s">
        <v>4358</v>
      </c>
      <c r="B926" s="354" t="s">
        <v>4185</v>
      </c>
      <c r="C926" s="376" t="s">
        <v>4185</v>
      </c>
      <c r="D926" s="366">
        <v>45978</v>
      </c>
      <c r="E926" s="362">
        <v>46013</v>
      </c>
      <c r="F926" s="379" t="s">
        <v>3304</v>
      </c>
      <c r="G926" s="355"/>
      <c r="H926" s="469" t="s">
        <v>4072</v>
      </c>
      <c r="I926" s="474">
        <v>91.1</v>
      </c>
      <c r="J926" s="77">
        <v>10</v>
      </c>
      <c r="K926" s="92"/>
    </row>
    <row r="927" spans="1:11" ht="13.2" x14ac:dyDescent="0.25">
      <c r="A927" s="14" t="s">
        <v>4358</v>
      </c>
      <c r="B927" s="354" t="s">
        <v>4185</v>
      </c>
      <c r="C927" s="376" t="s">
        <v>4623</v>
      </c>
      <c r="D927" s="366">
        <v>45979</v>
      </c>
      <c r="E927" s="362">
        <v>46013</v>
      </c>
      <c r="F927" s="379" t="s">
        <v>3306</v>
      </c>
      <c r="G927" s="355">
        <v>55793801</v>
      </c>
      <c r="H927" s="469" t="s">
        <v>4187</v>
      </c>
      <c r="I927" s="474">
        <v>400</v>
      </c>
      <c r="J927" s="77">
        <v>10</v>
      </c>
      <c r="K927" s="92"/>
    </row>
    <row r="928" spans="1:11" ht="13.2" x14ac:dyDescent="0.25">
      <c r="A928" s="14" t="s">
        <v>4358</v>
      </c>
      <c r="B928" s="354" t="s">
        <v>4185</v>
      </c>
      <c r="C928" s="376" t="s">
        <v>4623</v>
      </c>
      <c r="D928" s="366">
        <v>45979</v>
      </c>
      <c r="E928" s="362">
        <v>46013</v>
      </c>
      <c r="F928" s="379" t="s">
        <v>4188</v>
      </c>
      <c r="G928" s="355">
        <v>55793801</v>
      </c>
      <c r="H928" s="469" t="s">
        <v>4187</v>
      </c>
      <c r="I928" s="474">
        <v>100</v>
      </c>
      <c r="J928" s="77">
        <v>10</v>
      </c>
      <c r="K928" s="92"/>
    </row>
    <row r="929" spans="1:11" ht="13.2" x14ac:dyDescent="0.25">
      <c r="A929" s="14" t="s">
        <v>4358</v>
      </c>
      <c r="B929" s="354" t="s">
        <v>4185</v>
      </c>
      <c r="C929" s="376" t="s">
        <v>4623</v>
      </c>
      <c r="D929" s="366">
        <v>45979</v>
      </c>
      <c r="E929" s="362">
        <v>46013</v>
      </c>
      <c r="F929" s="379" t="s">
        <v>4189</v>
      </c>
      <c r="G929" s="355">
        <v>55793801</v>
      </c>
      <c r="H929" s="469" t="s">
        <v>4187</v>
      </c>
      <c r="I929" s="474">
        <v>500</v>
      </c>
      <c r="J929" s="77">
        <v>10</v>
      </c>
      <c r="K929" s="92"/>
    </row>
    <row r="930" spans="1:11" ht="13.2" x14ac:dyDescent="0.25">
      <c r="A930" s="14" t="s">
        <v>4358</v>
      </c>
      <c r="B930" s="354" t="s">
        <v>4185</v>
      </c>
      <c r="C930" s="376" t="s">
        <v>4623</v>
      </c>
      <c r="D930" s="366">
        <v>45979</v>
      </c>
      <c r="E930" s="362">
        <v>46013</v>
      </c>
      <c r="F930" s="379" t="s">
        <v>4190</v>
      </c>
      <c r="G930" s="355">
        <v>55793801</v>
      </c>
      <c r="H930" s="469" t="s">
        <v>4187</v>
      </c>
      <c r="I930" s="474">
        <v>100</v>
      </c>
      <c r="J930" s="77">
        <v>10</v>
      </c>
      <c r="K930" s="92"/>
    </row>
    <row r="931" spans="1:11" ht="21" x14ac:dyDescent="0.25">
      <c r="A931" s="14" t="s">
        <v>4358</v>
      </c>
      <c r="B931" s="354" t="s">
        <v>4185</v>
      </c>
      <c r="C931" s="376" t="s">
        <v>4185</v>
      </c>
      <c r="D931" s="366">
        <v>45985</v>
      </c>
      <c r="E931" s="362">
        <v>46013</v>
      </c>
      <c r="F931" s="379" t="s">
        <v>4624</v>
      </c>
      <c r="G931" s="355"/>
      <c r="H931" s="469" t="s">
        <v>4072</v>
      </c>
      <c r="I931" s="474">
        <v>114.22</v>
      </c>
      <c r="J931" s="77">
        <v>10</v>
      </c>
      <c r="K931" s="92"/>
    </row>
    <row r="932" spans="1:11" ht="21" x14ac:dyDescent="0.25">
      <c r="A932" s="14" t="s">
        <v>4358</v>
      </c>
      <c r="B932" s="467"/>
      <c r="C932" s="348"/>
      <c r="D932" s="346"/>
      <c r="E932" s="347"/>
      <c r="F932" s="350" t="s">
        <v>4191</v>
      </c>
      <c r="G932" s="351"/>
      <c r="H932" s="348"/>
      <c r="I932" s="353"/>
      <c r="J932" s="77">
        <v>10</v>
      </c>
      <c r="K932" s="92"/>
    </row>
    <row r="933" spans="1:11" ht="13.2" x14ac:dyDescent="0.25">
      <c r="A933" s="14" t="s">
        <v>4358</v>
      </c>
      <c r="B933" s="354" t="s">
        <v>4192</v>
      </c>
      <c r="C933" s="376" t="s">
        <v>4192</v>
      </c>
      <c r="D933" s="366">
        <v>45992</v>
      </c>
      <c r="E933" s="362">
        <v>46010</v>
      </c>
      <c r="F933" s="379" t="s">
        <v>4193</v>
      </c>
      <c r="G933" s="355"/>
      <c r="H933" s="469" t="s">
        <v>4072</v>
      </c>
      <c r="I933" s="474">
        <v>116.8</v>
      </c>
      <c r="J933" s="77">
        <v>10</v>
      </c>
      <c r="K933" s="92"/>
    </row>
    <row r="934" spans="1:11" ht="13.2" x14ac:dyDescent="0.25">
      <c r="A934" s="14" t="s">
        <v>4358</v>
      </c>
      <c r="B934" s="354" t="s">
        <v>4192</v>
      </c>
      <c r="C934" s="376" t="s">
        <v>4194</v>
      </c>
      <c r="D934" s="366">
        <v>45991</v>
      </c>
      <c r="E934" s="362">
        <v>46010</v>
      </c>
      <c r="F934" s="379" t="s">
        <v>4195</v>
      </c>
      <c r="G934" s="355">
        <v>53388186</v>
      </c>
      <c r="H934" s="469" t="s">
        <v>4196</v>
      </c>
      <c r="I934" s="474">
        <v>560</v>
      </c>
      <c r="J934" s="77">
        <v>10</v>
      </c>
      <c r="K934" s="92"/>
    </row>
    <row r="935" spans="1:11" ht="21" x14ac:dyDescent="0.25">
      <c r="A935" s="14" t="s">
        <v>4358</v>
      </c>
      <c r="B935" s="354" t="s">
        <v>4192</v>
      </c>
      <c r="C935" s="376" t="s">
        <v>4192</v>
      </c>
      <c r="D935" s="366">
        <v>45998</v>
      </c>
      <c r="E935" s="362">
        <v>46010</v>
      </c>
      <c r="F935" s="379" t="s">
        <v>4625</v>
      </c>
      <c r="G935" s="355"/>
      <c r="H935" s="469" t="s">
        <v>4072</v>
      </c>
      <c r="I935" s="474">
        <v>265</v>
      </c>
      <c r="J935" s="77">
        <v>10</v>
      </c>
      <c r="K935" s="92"/>
    </row>
    <row r="936" spans="1:11" ht="21" x14ac:dyDescent="0.25">
      <c r="A936" s="14" t="s">
        <v>4358</v>
      </c>
      <c r="B936" s="467"/>
      <c r="C936" s="348"/>
      <c r="D936" s="346"/>
      <c r="E936" s="347"/>
      <c r="F936" s="350" t="s">
        <v>4626</v>
      </c>
      <c r="G936" s="351"/>
      <c r="H936" s="348"/>
      <c r="I936" s="353"/>
      <c r="J936" s="77">
        <v>10</v>
      </c>
      <c r="K936" s="92"/>
    </row>
    <row r="937" spans="1:11" ht="13.2" x14ac:dyDescent="0.25">
      <c r="A937" s="14" t="s">
        <v>4358</v>
      </c>
      <c r="B937" s="354" t="s">
        <v>4627</v>
      </c>
      <c r="C937" s="376" t="s">
        <v>4627</v>
      </c>
      <c r="D937" s="366">
        <v>45999</v>
      </c>
      <c r="E937" s="362">
        <v>46007</v>
      </c>
      <c r="F937" s="379" t="s">
        <v>3304</v>
      </c>
      <c r="G937" s="355"/>
      <c r="H937" s="469" t="s">
        <v>4072</v>
      </c>
      <c r="I937" s="474">
        <v>96.2</v>
      </c>
      <c r="J937" s="77">
        <v>10</v>
      </c>
      <c r="K937" s="92"/>
    </row>
    <row r="938" spans="1:11" ht="13.2" x14ac:dyDescent="0.25">
      <c r="A938" s="14" t="s">
        <v>4358</v>
      </c>
      <c r="B938" s="354" t="s">
        <v>4627</v>
      </c>
      <c r="C938" s="376">
        <v>20250014</v>
      </c>
      <c r="D938" s="366">
        <v>45979</v>
      </c>
      <c r="E938" s="362">
        <v>46007</v>
      </c>
      <c r="F938" s="379" t="s">
        <v>3306</v>
      </c>
      <c r="G938" s="355">
        <v>55793801</v>
      </c>
      <c r="H938" s="469" t="s">
        <v>4187</v>
      </c>
      <c r="I938" s="474">
        <v>400</v>
      </c>
      <c r="J938" s="77">
        <v>10</v>
      </c>
      <c r="K938" s="92"/>
    </row>
    <row r="939" spans="1:11" ht="13.2" x14ac:dyDescent="0.25">
      <c r="A939" s="14" t="s">
        <v>4358</v>
      </c>
      <c r="B939" s="354" t="s">
        <v>4627</v>
      </c>
      <c r="C939" s="376">
        <v>20250014</v>
      </c>
      <c r="D939" s="366">
        <v>45979</v>
      </c>
      <c r="E939" s="362">
        <v>46007</v>
      </c>
      <c r="F939" s="379" t="s">
        <v>4628</v>
      </c>
      <c r="G939" s="355">
        <v>55793801</v>
      </c>
      <c r="H939" s="469" t="s">
        <v>4187</v>
      </c>
      <c r="I939" s="474">
        <v>100</v>
      </c>
      <c r="J939" s="77">
        <v>10</v>
      </c>
      <c r="K939" s="92"/>
    </row>
    <row r="940" spans="1:11" ht="13.2" x14ac:dyDescent="0.25">
      <c r="A940" s="14" t="s">
        <v>4358</v>
      </c>
      <c r="B940" s="354" t="s">
        <v>4627</v>
      </c>
      <c r="C940" s="376">
        <v>20250014</v>
      </c>
      <c r="D940" s="366">
        <v>45979</v>
      </c>
      <c r="E940" s="362">
        <v>46007</v>
      </c>
      <c r="F940" s="379" t="s">
        <v>4629</v>
      </c>
      <c r="G940" s="355">
        <v>55793801</v>
      </c>
      <c r="H940" s="469" t="s">
        <v>4187</v>
      </c>
      <c r="I940" s="474">
        <v>500</v>
      </c>
      <c r="J940" s="77">
        <v>10</v>
      </c>
      <c r="K940" s="92"/>
    </row>
    <row r="941" spans="1:11" ht="21" x14ac:dyDescent="0.25">
      <c r="A941" s="14" t="s">
        <v>4358</v>
      </c>
      <c r="B941" s="354" t="s">
        <v>4627</v>
      </c>
      <c r="C941" s="376">
        <v>20250014</v>
      </c>
      <c r="D941" s="366">
        <v>45979</v>
      </c>
      <c r="E941" s="362">
        <v>46007</v>
      </c>
      <c r="F941" s="379" t="s">
        <v>4630</v>
      </c>
      <c r="G941" s="355">
        <v>55793801</v>
      </c>
      <c r="H941" s="469" t="s">
        <v>4187</v>
      </c>
      <c r="I941" s="474">
        <v>100</v>
      </c>
      <c r="J941" s="77">
        <v>10</v>
      </c>
      <c r="K941" s="92"/>
    </row>
    <row r="942" spans="1:11" ht="21" x14ac:dyDescent="0.25">
      <c r="A942" s="14" t="s">
        <v>4358</v>
      </c>
      <c r="B942" s="354" t="s">
        <v>4627</v>
      </c>
      <c r="C942" s="376" t="s">
        <v>4627</v>
      </c>
      <c r="D942" s="366">
        <v>46003</v>
      </c>
      <c r="E942" s="362">
        <v>46007</v>
      </c>
      <c r="F942" s="379" t="s">
        <v>4631</v>
      </c>
      <c r="G942" s="355"/>
      <c r="H942" s="469" t="s">
        <v>4072</v>
      </c>
      <c r="I942" s="474">
        <v>120.97</v>
      </c>
      <c r="J942" s="77">
        <v>10</v>
      </c>
      <c r="K942" s="92"/>
    </row>
    <row r="943" spans="1:11" ht="21" x14ac:dyDescent="0.25">
      <c r="A943" s="14" t="s">
        <v>4358</v>
      </c>
      <c r="B943" s="344"/>
      <c r="C943" s="348"/>
      <c r="D943" s="423"/>
      <c r="E943" s="347"/>
      <c r="F943" s="350" t="s">
        <v>4197</v>
      </c>
      <c r="G943" s="351"/>
      <c r="H943" s="348"/>
      <c r="I943" s="468"/>
      <c r="J943" s="77">
        <v>10</v>
      </c>
      <c r="K943" s="92"/>
    </row>
    <row r="944" spans="1:11" ht="21" x14ac:dyDescent="0.25">
      <c r="A944" s="14" t="s">
        <v>4358</v>
      </c>
      <c r="B944" s="354" t="s">
        <v>4198</v>
      </c>
      <c r="C944" s="376">
        <v>20253593</v>
      </c>
      <c r="D944" s="366" t="s">
        <v>4199</v>
      </c>
      <c r="E944" s="362"/>
      <c r="F944" s="379" t="s">
        <v>4200</v>
      </c>
      <c r="G944" s="355">
        <v>31380123</v>
      </c>
      <c r="H944" s="469" t="s">
        <v>3149</v>
      </c>
      <c r="I944" s="474">
        <v>848.95</v>
      </c>
      <c r="J944" s="77">
        <v>10</v>
      </c>
      <c r="K944" s="92"/>
    </row>
    <row r="945" spans="1:11" ht="31.2" x14ac:dyDescent="0.25">
      <c r="A945" s="14" t="s">
        <v>4358</v>
      </c>
      <c r="B945" s="354" t="s">
        <v>4632</v>
      </c>
      <c r="C945" s="376" t="s">
        <v>4633</v>
      </c>
      <c r="D945" s="366">
        <v>45792</v>
      </c>
      <c r="E945" s="362">
        <v>45890</v>
      </c>
      <c r="F945" s="379" t="s">
        <v>4203</v>
      </c>
      <c r="G945" s="355">
        <v>36562939</v>
      </c>
      <c r="H945" s="469" t="s">
        <v>3091</v>
      </c>
      <c r="I945" s="474">
        <v>180.85</v>
      </c>
      <c r="J945" s="77">
        <v>10</v>
      </c>
      <c r="K945" s="92"/>
    </row>
    <row r="946" spans="1:11" ht="21" x14ac:dyDescent="0.25">
      <c r="A946" s="14" t="s">
        <v>4358</v>
      </c>
      <c r="B946" s="354" t="s">
        <v>4632</v>
      </c>
      <c r="C946" s="376" t="s">
        <v>4634</v>
      </c>
      <c r="D946" s="366">
        <v>45664</v>
      </c>
      <c r="E946" s="362">
        <v>45890</v>
      </c>
      <c r="F946" s="379" t="s">
        <v>4635</v>
      </c>
      <c r="G946" s="355"/>
      <c r="H946" s="469" t="s">
        <v>4636</v>
      </c>
      <c r="I946" s="474">
        <v>38.31</v>
      </c>
      <c r="J946" s="77">
        <v>10</v>
      </c>
      <c r="K946" s="92"/>
    </row>
    <row r="947" spans="1:11" ht="21" x14ac:dyDescent="0.25">
      <c r="A947" s="14" t="s">
        <v>4358</v>
      </c>
      <c r="B947" s="354" t="s">
        <v>4632</v>
      </c>
      <c r="C947" s="376" t="s">
        <v>4637</v>
      </c>
      <c r="D947" s="366">
        <v>45684</v>
      </c>
      <c r="E947" s="362">
        <v>45890</v>
      </c>
      <c r="F947" s="379" t="s">
        <v>4638</v>
      </c>
      <c r="G947" s="355">
        <v>35796111</v>
      </c>
      <c r="H947" s="469" t="s">
        <v>4639</v>
      </c>
      <c r="I947" s="474">
        <v>57.99</v>
      </c>
      <c r="J947" s="77">
        <v>10</v>
      </c>
      <c r="K947" s="92"/>
    </row>
    <row r="948" spans="1:11" ht="21" x14ac:dyDescent="0.25">
      <c r="A948" s="14" t="s">
        <v>4358</v>
      </c>
      <c r="B948" s="354" t="s">
        <v>4632</v>
      </c>
      <c r="C948" s="376" t="s">
        <v>4640</v>
      </c>
      <c r="D948" s="366">
        <v>45804</v>
      </c>
      <c r="E948" s="362">
        <v>45890</v>
      </c>
      <c r="F948" s="379" t="s">
        <v>4641</v>
      </c>
      <c r="G948" s="355">
        <v>24171701</v>
      </c>
      <c r="H948" s="469" t="s">
        <v>4642</v>
      </c>
      <c r="I948" s="474">
        <v>149.4</v>
      </c>
      <c r="J948" s="77">
        <v>10</v>
      </c>
      <c r="K948" s="92"/>
    </row>
    <row r="949" spans="1:11" ht="21" x14ac:dyDescent="0.25">
      <c r="A949" s="14" t="s">
        <v>4358</v>
      </c>
      <c r="B949" s="354" t="s">
        <v>4632</v>
      </c>
      <c r="C949" s="376" t="s">
        <v>4643</v>
      </c>
      <c r="D949" s="366">
        <v>45705</v>
      </c>
      <c r="E949" s="362">
        <v>45890</v>
      </c>
      <c r="F949" s="379" t="s">
        <v>4644</v>
      </c>
      <c r="G949" s="355">
        <v>31407536</v>
      </c>
      <c r="H949" s="469" t="s">
        <v>4208</v>
      </c>
      <c r="I949" s="474">
        <v>29.98</v>
      </c>
      <c r="J949" s="77">
        <v>10</v>
      </c>
      <c r="K949" s="92"/>
    </row>
    <row r="950" spans="1:11" ht="31.2" x14ac:dyDescent="0.25">
      <c r="A950" s="14" t="s">
        <v>4358</v>
      </c>
      <c r="B950" s="354" t="s">
        <v>4632</v>
      </c>
      <c r="C950" s="376" t="s">
        <v>4645</v>
      </c>
      <c r="D950" s="366">
        <v>45714</v>
      </c>
      <c r="E950" s="362">
        <v>45890</v>
      </c>
      <c r="F950" s="379" t="s">
        <v>4646</v>
      </c>
      <c r="G950" s="355">
        <v>36417742</v>
      </c>
      <c r="H950" s="469" t="s">
        <v>4647</v>
      </c>
      <c r="I950" s="474">
        <v>60.9</v>
      </c>
      <c r="J950" s="77">
        <v>10</v>
      </c>
      <c r="K950" s="92"/>
    </row>
    <row r="951" spans="1:11" ht="31.2" x14ac:dyDescent="0.25">
      <c r="A951" s="14" t="s">
        <v>4358</v>
      </c>
      <c r="B951" s="354" t="s">
        <v>4632</v>
      </c>
      <c r="C951" s="376" t="s">
        <v>4648</v>
      </c>
      <c r="D951" s="366">
        <v>45747</v>
      </c>
      <c r="E951" s="362">
        <v>45890</v>
      </c>
      <c r="F951" s="379" t="s">
        <v>4649</v>
      </c>
      <c r="G951" s="355">
        <v>47652454</v>
      </c>
      <c r="H951" s="469" t="s">
        <v>4221</v>
      </c>
      <c r="I951" s="474">
        <v>65</v>
      </c>
      <c r="J951" s="77">
        <v>10</v>
      </c>
      <c r="K951" s="92"/>
    </row>
    <row r="952" spans="1:11" ht="21" x14ac:dyDescent="0.25">
      <c r="A952" s="14" t="s">
        <v>4358</v>
      </c>
      <c r="B952" s="354" t="s">
        <v>4632</v>
      </c>
      <c r="C952" s="376" t="s">
        <v>4650</v>
      </c>
      <c r="D952" s="366">
        <v>45747</v>
      </c>
      <c r="E952" s="362">
        <v>45890</v>
      </c>
      <c r="F952" s="379" t="s">
        <v>4651</v>
      </c>
      <c r="G952" s="355">
        <v>44156979</v>
      </c>
      <c r="H952" s="469" t="s">
        <v>4652</v>
      </c>
      <c r="I952" s="474">
        <v>20.95</v>
      </c>
      <c r="J952" s="77">
        <v>10</v>
      </c>
      <c r="K952" s="92"/>
    </row>
    <row r="953" spans="1:11" ht="21" x14ac:dyDescent="0.25">
      <c r="A953" s="14" t="s">
        <v>4358</v>
      </c>
      <c r="B953" s="354" t="s">
        <v>4632</v>
      </c>
      <c r="C953" s="376" t="s">
        <v>4653</v>
      </c>
      <c r="D953" s="366">
        <v>45762</v>
      </c>
      <c r="E953" s="362">
        <v>45890</v>
      </c>
      <c r="F953" s="379" t="s">
        <v>4217</v>
      </c>
      <c r="G953" s="355">
        <v>122515020</v>
      </c>
      <c r="H953" s="469" t="s">
        <v>4654</v>
      </c>
      <c r="I953" s="474">
        <v>199.9</v>
      </c>
      <c r="J953" s="77">
        <v>10</v>
      </c>
      <c r="K953" s="92"/>
    </row>
    <row r="954" spans="1:11" ht="31.2" x14ac:dyDescent="0.25">
      <c r="A954" s="14" t="s">
        <v>4358</v>
      </c>
      <c r="B954" s="354" t="s">
        <v>4632</v>
      </c>
      <c r="C954" s="376" t="s">
        <v>4655</v>
      </c>
      <c r="D954" s="366">
        <v>45796</v>
      </c>
      <c r="E954" s="362">
        <v>45890</v>
      </c>
      <c r="F954" s="379" t="s">
        <v>4656</v>
      </c>
      <c r="G954" s="355">
        <v>35790164</v>
      </c>
      <c r="H954" s="469" t="s">
        <v>4657</v>
      </c>
      <c r="I954" s="474">
        <v>10.99</v>
      </c>
      <c r="J954" s="77">
        <v>10</v>
      </c>
      <c r="K954" s="92"/>
    </row>
    <row r="955" spans="1:11" ht="21" x14ac:dyDescent="0.25">
      <c r="A955" s="14" t="s">
        <v>4358</v>
      </c>
      <c r="B955" s="354" t="s">
        <v>4632</v>
      </c>
      <c r="C955" s="376" t="s">
        <v>4658</v>
      </c>
      <c r="D955" s="366">
        <v>45665</v>
      </c>
      <c r="E955" s="362">
        <v>45890</v>
      </c>
      <c r="F955" s="379" t="s">
        <v>4659</v>
      </c>
      <c r="G955" s="355">
        <v>36737607</v>
      </c>
      <c r="H955" s="469" t="s">
        <v>4660</v>
      </c>
      <c r="I955" s="474">
        <v>6.58</v>
      </c>
      <c r="J955" s="77">
        <v>10</v>
      </c>
      <c r="K955" s="92"/>
    </row>
    <row r="956" spans="1:11" ht="21" x14ac:dyDescent="0.25">
      <c r="A956" s="14" t="s">
        <v>4358</v>
      </c>
      <c r="B956" s="354" t="s">
        <v>4632</v>
      </c>
      <c r="C956" s="376" t="s">
        <v>4661</v>
      </c>
      <c r="D956" s="366">
        <v>45665</v>
      </c>
      <c r="E956" s="362">
        <v>45890</v>
      </c>
      <c r="F956" s="379" t="s">
        <v>4662</v>
      </c>
      <c r="G956" s="355">
        <v>36737607</v>
      </c>
      <c r="H956" s="469" t="s">
        <v>4660</v>
      </c>
      <c r="I956" s="474">
        <v>9.5</v>
      </c>
      <c r="J956" s="77">
        <v>10</v>
      </c>
      <c r="K956" s="92"/>
    </row>
    <row r="957" spans="1:11" ht="21" x14ac:dyDescent="0.25">
      <c r="A957" s="14" t="s">
        <v>4358</v>
      </c>
      <c r="B957" s="354" t="s">
        <v>4632</v>
      </c>
      <c r="C957" s="376" t="s">
        <v>4663</v>
      </c>
      <c r="D957" s="366">
        <v>45668</v>
      </c>
      <c r="E957" s="362">
        <v>45890</v>
      </c>
      <c r="F957" s="379" t="s">
        <v>4664</v>
      </c>
      <c r="G957" s="355">
        <v>50961926</v>
      </c>
      <c r="H957" s="469" t="s">
        <v>4227</v>
      </c>
      <c r="I957" s="474">
        <v>2.9</v>
      </c>
      <c r="J957" s="77">
        <v>10</v>
      </c>
      <c r="K957" s="92"/>
    </row>
    <row r="958" spans="1:11" ht="21" x14ac:dyDescent="0.25">
      <c r="A958" s="14" t="s">
        <v>4358</v>
      </c>
      <c r="B958" s="354" t="s">
        <v>4632</v>
      </c>
      <c r="C958" s="376" t="s">
        <v>4665</v>
      </c>
      <c r="D958" s="366">
        <v>45700</v>
      </c>
      <c r="E958" s="362">
        <v>45890</v>
      </c>
      <c r="F958" s="379" t="s">
        <v>4666</v>
      </c>
      <c r="G958" s="355">
        <v>50961926</v>
      </c>
      <c r="H958" s="469" t="s">
        <v>4227</v>
      </c>
      <c r="I958" s="474">
        <v>13.79</v>
      </c>
      <c r="J958" s="77">
        <v>10</v>
      </c>
      <c r="K958" s="92"/>
    </row>
    <row r="959" spans="1:11" ht="21" x14ac:dyDescent="0.25">
      <c r="A959" s="14" t="s">
        <v>4358</v>
      </c>
      <c r="B959" s="354" t="s">
        <v>4632</v>
      </c>
      <c r="C959" s="376" t="s">
        <v>4667</v>
      </c>
      <c r="D959" s="366">
        <v>45714</v>
      </c>
      <c r="E959" s="362">
        <v>45890</v>
      </c>
      <c r="F959" s="379" t="s">
        <v>4668</v>
      </c>
      <c r="G959" s="355">
        <v>47953985</v>
      </c>
      <c r="H959" s="469" t="s">
        <v>4669</v>
      </c>
      <c r="I959" s="474">
        <v>21.8</v>
      </c>
      <c r="J959" s="77">
        <v>10</v>
      </c>
      <c r="K959" s="92"/>
    </row>
    <row r="960" spans="1:11" ht="13.2" x14ac:dyDescent="0.25">
      <c r="A960" s="14" t="s">
        <v>4358</v>
      </c>
      <c r="B960" s="354" t="s">
        <v>4632</v>
      </c>
      <c r="C960" s="376" t="s">
        <v>4670</v>
      </c>
      <c r="D960" s="366">
        <v>45744</v>
      </c>
      <c r="E960" s="362">
        <v>45890</v>
      </c>
      <c r="F960" s="379" t="s">
        <v>4671</v>
      </c>
      <c r="G960" s="355">
        <v>48115860</v>
      </c>
      <c r="H960" s="469" t="s">
        <v>4672</v>
      </c>
      <c r="I960" s="474">
        <v>44.37</v>
      </c>
      <c r="J960" s="77">
        <v>10</v>
      </c>
      <c r="K960" s="92"/>
    </row>
    <row r="961" spans="1:11" ht="21" x14ac:dyDescent="0.25">
      <c r="A961" s="14" t="s">
        <v>4358</v>
      </c>
      <c r="B961" s="354" t="s">
        <v>4632</v>
      </c>
      <c r="C961" s="376" t="s">
        <v>4673</v>
      </c>
      <c r="D961" s="366">
        <v>45747</v>
      </c>
      <c r="E961" s="362">
        <v>45890</v>
      </c>
      <c r="F961" s="379" t="s">
        <v>4674</v>
      </c>
      <c r="G961" s="355">
        <v>31393781</v>
      </c>
      <c r="H961" s="469" t="s">
        <v>3695</v>
      </c>
      <c r="I961" s="474">
        <v>6.7</v>
      </c>
      <c r="J961" s="77">
        <v>10</v>
      </c>
      <c r="K961" s="92"/>
    </row>
    <row r="962" spans="1:11" ht="21" x14ac:dyDescent="0.25">
      <c r="A962" s="14" t="s">
        <v>4358</v>
      </c>
      <c r="B962" s="354" t="s">
        <v>4632</v>
      </c>
      <c r="C962" s="376" t="s">
        <v>4675</v>
      </c>
      <c r="D962" s="366">
        <v>45749</v>
      </c>
      <c r="E962" s="362">
        <v>45890</v>
      </c>
      <c r="F962" s="379" t="s">
        <v>4676</v>
      </c>
      <c r="G962" s="355">
        <v>50961926</v>
      </c>
      <c r="H962" s="469" t="s">
        <v>4227</v>
      </c>
      <c r="I962" s="474">
        <v>7.29</v>
      </c>
      <c r="J962" s="77">
        <v>10</v>
      </c>
      <c r="K962" s="92"/>
    </row>
    <row r="963" spans="1:11" ht="21" x14ac:dyDescent="0.25">
      <c r="A963" s="14" t="s">
        <v>4358</v>
      </c>
      <c r="B963" s="354" t="s">
        <v>4632</v>
      </c>
      <c r="C963" s="376" t="s">
        <v>4677</v>
      </c>
      <c r="D963" s="366">
        <v>45776</v>
      </c>
      <c r="E963" s="362">
        <v>45890</v>
      </c>
      <c r="F963" s="379" t="s">
        <v>4678</v>
      </c>
      <c r="G963" s="355">
        <v>50961926</v>
      </c>
      <c r="H963" s="469" t="s">
        <v>4227</v>
      </c>
      <c r="I963" s="474">
        <v>10.79</v>
      </c>
      <c r="J963" s="77">
        <v>10</v>
      </c>
      <c r="K963" s="92"/>
    </row>
    <row r="964" spans="1:11" ht="21" x14ac:dyDescent="0.25">
      <c r="A964" s="14" t="s">
        <v>4358</v>
      </c>
      <c r="B964" s="354" t="s">
        <v>4632</v>
      </c>
      <c r="C964" s="376" t="s">
        <v>4679</v>
      </c>
      <c r="D964" s="366">
        <v>45792</v>
      </c>
      <c r="E964" s="362">
        <v>45890</v>
      </c>
      <c r="F964" s="379" t="s">
        <v>4664</v>
      </c>
      <c r="G964" s="355">
        <v>50961926</v>
      </c>
      <c r="H964" s="469" t="s">
        <v>4227</v>
      </c>
      <c r="I964" s="474">
        <v>3.33</v>
      </c>
      <c r="J964" s="77">
        <v>10</v>
      </c>
      <c r="K964" s="92"/>
    </row>
    <row r="965" spans="1:11" ht="21" x14ac:dyDescent="0.25">
      <c r="A965" s="14" t="s">
        <v>4358</v>
      </c>
      <c r="B965" s="354" t="s">
        <v>4632</v>
      </c>
      <c r="C965" s="376" t="s">
        <v>4242</v>
      </c>
      <c r="D965" s="366">
        <v>45688</v>
      </c>
      <c r="E965" s="362">
        <v>45890</v>
      </c>
      <c r="F965" s="379" t="s">
        <v>4240</v>
      </c>
      <c r="G965" s="355">
        <v>45413002</v>
      </c>
      <c r="H965" s="469" t="s">
        <v>4241</v>
      </c>
      <c r="I965" s="474">
        <v>10</v>
      </c>
      <c r="J965" s="77">
        <v>10</v>
      </c>
      <c r="K965" s="92"/>
    </row>
    <row r="966" spans="1:11" ht="21" x14ac:dyDescent="0.25">
      <c r="A966" s="14" t="s">
        <v>4358</v>
      </c>
      <c r="B966" s="354" t="s">
        <v>4632</v>
      </c>
      <c r="C966" s="376" t="s">
        <v>4239</v>
      </c>
      <c r="D966" s="366">
        <v>45691</v>
      </c>
      <c r="E966" s="362">
        <v>45890</v>
      </c>
      <c r="F966" s="379" t="s">
        <v>4680</v>
      </c>
      <c r="G966" s="355">
        <v>45413002</v>
      </c>
      <c r="H966" s="469" t="s">
        <v>4241</v>
      </c>
      <c r="I966" s="474">
        <v>35</v>
      </c>
      <c r="J966" s="77">
        <v>10</v>
      </c>
      <c r="K966" s="92"/>
    </row>
    <row r="967" spans="1:11" ht="21" x14ac:dyDescent="0.25">
      <c r="A967" s="14" t="s">
        <v>4358</v>
      </c>
      <c r="B967" s="354" t="s">
        <v>4632</v>
      </c>
      <c r="C967" s="376" t="s">
        <v>4276</v>
      </c>
      <c r="D967" s="366">
        <v>45713</v>
      </c>
      <c r="E967" s="362">
        <v>45890</v>
      </c>
      <c r="F967" s="379" t="s">
        <v>4680</v>
      </c>
      <c r="G967" s="355">
        <v>45413002</v>
      </c>
      <c r="H967" s="469" t="s">
        <v>4241</v>
      </c>
      <c r="I967" s="474">
        <v>35</v>
      </c>
      <c r="J967" s="77">
        <v>10</v>
      </c>
      <c r="K967" s="92"/>
    </row>
    <row r="968" spans="1:11" ht="21" x14ac:dyDescent="0.25">
      <c r="A968" s="14" t="s">
        <v>4358</v>
      </c>
      <c r="B968" s="354" t="s">
        <v>4632</v>
      </c>
      <c r="C968" s="376" t="s">
        <v>4265</v>
      </c>
      <c r="D968" s="366">
        <v>45715</v>
      </c>
      <c r="E968" s="362">
        <v>45890</v>
      </c>
      <c r="F968" s="379" t="s">
        <v>4680</v>
      </c>
      <c r="G968" s="355">
        <v>45413002</v>
      </c>
      <c r="H968" s="469" t="s">
        <v>4241</v>
      </c>
      <c r="I968" s="474">
        <v>35</v>
      </c>
      <c r="J968" s="77">
        <v>10</v>
      </c>
      <c r="K968" s="92"/>
    </row>
    <row r="969" spans="1:11" ht="21" x14ac:dyDescent="0.25">
      <c r="A969" s="14" t="s">
        <v>4358</v>
      </c>
      <c r="B969" s="354" t="s">
        <v>4632</v>
      </c>
      <c r="C969" s="376" t="s">
        <v>4265</v>
      </c>
      <c r="D969" s="366">
        <v>45745</v>
      </c>
      <c r="E969" s="362">
        <v>45890</v>
      </c>
      <c r="F969" s="379" t="s">
        <v>4680</v>
      </c>
      <c r="G969" s="355">
        <v>45413002</v>
      </c>
      <c r="H969" s="469" t="s">
        <v>4241</v>
      </c>
      <c r="I969" s="474">
        <v>35</v>
      </c>
      <c r="J969" s="77">
        <v>10</v>
      </c>
      <c r="K969" s="92"/>
    </row>
    <row r="970" spans="1:11" ht="21" x14ac:dyDescent="0.25">
      <c r="A970" s="14" t="s">
        <v>4358</v>
      </c>
      <c r="B970" s="354" t="s">
        <v>4632</v>
      </c>
      <c r="C970" s="376" t="s">
        <v>4244</v>
      </c>
      <c r="D970" s="366">
        <v>45803</v>
      </c>
      <c r="E970" s="362">
        <v>45890</v>
      </c>
      <c r="F970" s="379" t="s">
        <v>4680</v>
      </c>
      <c r="G970" s="355">
        <v>45413002</v>
      </c>
      <c r="H970" s="469" t="s">
        <v>4241</v>
      </c>
      <c r="I970" s="474">
        <v>35</v>
      </c>
      <c r="J970" s="77">
        <v>10</v>
      </c>
      <c r="K970" s="92"/>
    </row>
    <row r="971" spans="1:11" ht="21" x14ac:dyDescent="0.25">
      <c r="A971" s="14" t="s">
        <v>4358</v>
      </c>
      <c r="B971" s="354" t="s">
        <v>4632</v>
      </c>
      <c r="C971" s="376" t="s">
        <v>4681</v>
      </c>
      <c r="D971" s="366">
        <v>45769</v>
      </c>
      <c r="E971" s="362">
        <v>45890</v>
      </c>
      <c r="F971" s="379" t="s">
        <v>4246</v>
      </c>
      <c r="G971" s="355">
        <v>51764296</v>
      </c>
      <c r="H971" s="469" t="s">
        <v>4247</v>
      </c>
      <c r="I971" s="474">
        <v>500</v>
      </c>
      <c r="J971" s="77">
        <v>10</v>
      </c>
      <c r="K971" s="92"/>
    </row>
    <row r="972" spans="1:11" ht="31.2" x14ac:dyDescent="0.25">
      <c r="A972" s="14" t="s">
        <v>4358</v>
      </c>
      <c r="B972" s="354" t="s">
        <v>4682</v>
      </c>
      <c r="C972" s="376">
        <v>202528</v>
      </c>
      <c r="D972" s="366" t="s">
        <v>4252</v>
      </c>
      <c r="E972" s="362"/>
      <c r="F972" s="379" t="s">
        <v>4683</v>
      </c>
      <c r="G972" s="355">
        <v>36034541</v>
      </c>
      <c r="H972" s="469" t="s">
        <v>4254</v>
      </c>
      <c r="I972" s="474">
        <v>100</v>
      </c>
      <c r="J972" s="77">
        <v>10</v>
      </c>
      <c r="K972" s="92"/>
    </row>
    <row r="973" spans="1:11" ht="41.4" x14ac:dyDescent="0.25">
      <c r="A973" s="14" t="s">
        <v>4358</v>
      </c>
      <c r="B973" s="354" t="s">
        <v>4255</v>
      </c>
      <c r="C973" s="376">
        <v>138</v>
      </c>
      <c r="D973" s="366">
        <v>45936</v>
      </c>
      <c r="E973" s="362"/>
      <c r="F973" s="379" t="s">
        <v>4684</v>
      </c>
      <c r="G973" s="355"/>
      <c r="H973" s="469" t="s">
        <v>4685</v>
      </c>
      <c r="I973" s="474">
        <v>1999.25</v>
      </c>
      <c r="J973" s="77">
        <v>10</v>
      </c>
      <c r="K973" s="92"/>
    </row>
    <row r="974" spans="1:11" ht="21" x14ac:dyDescent="0.25">
      <c r="A974" s="14" t="s">
        <v>4358</v>
      </c>
      <c r="B974" s="354" t="s">
        <v>4686</v>
      </c>
      <c r="C974" s="376">
        <v>20250071</v>
      </c>
      <c r="D974" s="366">
        <v>45868</v>
      </c>
      <c r="E974" s="362"/>
      <c r="F974" s="379" t="s">
        <v>4016</v>
      </c>
      <c r="G974" s="355">
        <v>34550151</v>
      </c>
      <c r="H974" s="469" t="s">
        <v>4267</v>
      </c>
      <c r="I974" s="474">
        <v>196.8</v>
      </c>
      <c r="J974" s="77">
        <v>10</v>
      </c>
      <c r="K974" s="92"/>
    </row>
    <row r="975" spans="1:11" ht="21" x14ac:dyDescent="0.25">
      <c r="A975" s="14" t="s">
        <v>4358</v>
      </c>
      <c r="B975" s="354" t="s">
        <v>4687</v>
      </c>
      <c r="C975" s="376" t="s">
        <v>4688</v>
      </c>
      <c r="D975" s="366">
        <v>45947</v>
      </c>
      <c r="E975" s="362">
        <v>46003</v>
      </c>
      <c r="F975" s="379" t="s">
        <v>4689</v>
      </c>
      <c r="G975" s="355">
        <v>36787507</v>
      </c>
      <c r="H975" s="469" t="s">
        <v>4215</v>
      </c>
      <c r="I975" s="474">
        <v>14.99</v>
      </c>
      <c r="J975" s="77">
        <v>10</v>
      </c>
      <c r="K975" s="92"/>
    </row>
    <row r="976" spans="1:11" ht="21" x14ac:dyDescent="0.25">
      <c r="A976" s="14" t="s">
        <v>4358</v>
      </c>
      <c r="B976" s="354" t="s">
        <v>4687</v>
      </c>
      <c r="C976" s="376">
        <v>516</v>
      </c>
      <c r="D976" s="366">
        <v>45956</v>
      </c>
      <c r="E976" s="362">
        <v>46003</v>
      </c>
      <c r="F976" s="379" t="s">
        <v>4690</v>
      </c>
      <c r="G976" s="355">
        <v>50342363</v>
      </c>
      <c r="H976" s="469" t="s">
        <v>4691</v>
      </c>
      <c r="I976" s="474">
        <v>59.9</v>
      </c>
      <c r="J976" s="77">
        <v>10</v>
      </c>
      <c r="K976" s="92"/>
    </row>
    <row r="977" spans="1:11" ht="21" x14ac:dyDescent="0.25">
      <c r="A977" s="14" t="s">
        <v>4358</v>
      </c>
      <c r="B977" s="354" t="s">
        <v>4687</v>
      </c>
      <c r="C977" s="376" t="s">
        <v>4692</v>
      </c>
      <c r="D977" s="366" t="s">
        <v>4393</v>
      </c>
      <c r="E977" s="362">
        <v>46003</v>
      </c>
      <c r="F977" s="379" t="s">
        <v>4260</v>
      </c>
      <c r="G977" s="355">
        <v>53706790</v>
      </c>
      <c r="H977" s="469" t="s">
        <v>4693</v>
      </c>
      <c r="I977" s="474">
        <v>109.99</v>
      </c>
      <c r="J977" s="77">
        <v>10</v>
      </c>
      <c r="K977" s="92"/>
    </row>
    <row r="978" spans="1:11" ht="21" x14ac:dyDescent="0.25">
      <c r="A978" s="14" t="s">
        <v>4358</v>
      </c>
      <c r="B978" s="354" t="s">
        <v>4687</v>
      </c>
      <c r="C978" s="376" t="s">
        <v>4694</v>
      </c>
      <c r="D978" s="366">
        <v>45956</v>
      </c>
      <c r="E978" s="362">
        <v>46003</v>
      </c>
      <c r="F978" s="379" t="s">
        <v>4695</v>
      </c>
      <c r="G978" s="355">
        <v>36718271</v>
      </c>
      <c r="H978" s="469" t="s">
        <v>4696</v>
      </c>
      <c r="I978" s="474">
        <v>38.99</v>
      </c>
      <c r="J978" s="77">
        <v>10</v>
      </c>
      <c r="K978" s="92"/>
    </row>
    <row r="979" spans="1:11" ht="21" x14ac:dyDescent="0.25">
      <c r="A979" s="14" t="s">
        <v>4358</v>
      </c>
      <c r="B979" s="354" t="s">
        <v>4687</v>
      </c>
      <c r="C979" s="376" t="s">
        <v>4697</v>
      </c>
      <c r="D979" s="366">
        <v>45924</v>
      </c>
      <c r="E979" s="362">
        <v>46003</v>
      </c>
      <c r="F979" s="379" t="s">
        <v>4698</v>
      </c>
      <c r="G979" s="355">
        <v>46509500</v>
      </c>
      <c r="H979" s="469" t="s">
        <v>4699</v>
      </c>
      <c r="I979" s="474">
        <v>12.98</v>
      </c>
      <c r="J979" s="77">
        <v>10</v>
      </c>
      <c r="K979" s="92"/>
    </row>
    <row r="980" spans="1:11" ht="21" x14ac:dyDescent="0.25">
      <c r="A980" s="14" t="s">
        <v>4358</v>
      </c>
      <c r="B980" s="354" t="s">
        <v>4687</v>
      </c>
      <c r="C980" s="376" t="s">
        <v>4700</v>
      </c>
      <c r="D980" s="366">
        <v>45947</v>
      </c>
      <c r="E980" s="362">
        <v>46003</v>
      </c>
      <c r="F980" s="379" t="s">
        <v>4701</v>
      </c>
      <c r="G980" s="355">
        <v>31407536</v>
      </c>
      <c r="H980" s="469" t="s">
        <v>4208</v>
      </c>
      <c r="I980" s="474">
        <v>19.989999999999998</v>
      </c>
      <c r="J980" s="77">
        <v>10</v>
      </c>
      <c r="K980" s="92"/>
    </row>
    <row r="981" spans="1:11" ht="21" x14ac:dyDescent="0.25">
      <c r="A981" s="14" t="s">
        <v>4358</v>
      </c>
      <c r="B981" s="354" t="s">
        <v>4687</v>
      </c>
      <c r="C981" s="376" t="s">
        <v>4702</v>
      </c>
      <c r="D981" s="366">
        <v>45947</v>
      </c>
      <c r="E981" s="362">
        <v>46003</v>
      </c>
      <c r="F981" s="379" t="s">
        <v>4690</v>
      </c>
      <c r="G981" s="355">
        <v>36661856</v>
      </c>
      <c r="H981" s="469" t="s">
        <v>4703</v>
      </c>
      <c r="I981" s="474">
        <v>63.89</v>
      </c>
      <c r="J981" s="77">
        <v>10</v>
      </c>
      <c r="K981" s="92"/>
    </row>
    <row r="982" spans="1:11" ht="21" x14ac:dyDescent="0.25">
      <c r="A982" s="14" t="s">
        <v>4358</v>
      </c>
      <c r="B982" s="354" t="s">
        <v>4687</v>
      </c>
      <c r="C982" s="376">
        <v>152</v>
      </c>
      <c r="D982" s="366">
        <v>45810</v>
      </c>
      <c r="E982" s="362">
        <v>46003</v>
      </c>
      <c r="F982" s="379" t="s">
        <v>4704</v>
      </c>
      <c r="G982" s="355">
        <v>36787507</v>
      </c>
      <c r="H982" s="469" t="s">
        <v>4215</v>
      </c>
      <c r="I982" s="474">
        <v>29.98</v>
      </c>
      <c r="J982" s="77">
        <v>10</v>
      </c>
      <c r="K982" s="92"/>
    </row>
    <row r="983" spans="1:11" ht="21" x14ac:dyDescent="0.25">
      <c r="A983" s="14" t="s">
        <v>4358</v>
      </c>
      <c r="B983" s="354" t="s">
        <v>4687</v>
      </c>
      <c r="C983" s="376" t="s">
        <v>4705</v>
      </c>
      <c r="D983" s="366">
        <v>45956</v>
      </c>
      <c r="E983" s="362">
        <v>46003</v>
      </c>
      <c r="F983" s="379" t="s">
        <v>4706</v>
      </c>
      <c r="G983" s="355">
        <v>36661856</v>
      </c>
      <c r="H983" s="469" t="s">
        <v>4703</v>
      </c>
      <c r="I983" s="474">
        <v>59.3</v>
      </c>
      <c r="J983" s="77">
        <v>10</v>
      </c>
      <c r="K983" s="92"/>
    </row>
    <row r="984" spans="1:11" ht="13.2" x14ac:dyDescent="0.25">
      <c r="A984" s="14" t="s">
        <v>4358</v>
      </c>
      <c r="B984" s="354" t="s">
        <v>4687</v>
      </c>
      <c r="C984" s="376" t="s">
        <v>4242</v>
      </c>
      <c r="D984" s="366">
        <v>45924</v>
      </c>
      <c r="E984" s="362">
        <v>46003</v>
      </c>
      <c r="F984" s="379" t="s">
        <v>4707</v>
      </c>
      <c r="G984" s="355">
        <v>45413002</v>
      </c>
      <c r="H984" s="469" t="s">
        <v>4241</v>
      </c>
      <c r="I984" s="474">
        <v>30</v>
      </c>
      <c r="J984" s="77">
        <v>10</v>
      </c>
      <c r="K984" s="92"/>
    </row>
    <row r="985" spans="1:11" ht="13.2" x14ac:dyDescent="0.25">
      <c r="A985" s="14" t="s">
        <v>4358</v>
      </c>
      <c r="B985" s="354" t="s">
        <v>4687</v>
      </c>
      <c r="C985" s="376" t="s">
        <v>4276</v>
      </c>
      <c r="D985" s="366">
        <v>45857</v>
      </c>
      <c r="E985" s="362">
        <v>46003</v>
      </c>
      <c r="F985" s="379" t="s">
        <v>4708</v>
      </c>
      <c r="G985" s="355">
        <v>45413002</v>
      </c>
      <c r="H985" s="469" t="s">
        <v>4241</v>
      </c>
      <c r="I985" s="474">
        <v>35</v>
      </c>
      <c r="J985" s="77">
        <v>10</v>
      </c>
      <c r="K985" s="92"/>
    </row>
    <row r="986" spans="1:11" ht="13.2" x14ac:dyDescent="0.25">
      <c r="A986" s="14" t="s">
        <v>4358</v>
      </c>
      <c r="B986" s="354" t="s">
        <v>4687</v>
      </c>
      <c r="C986" s="376" t="s">
        <v>4244</v>
      </c>
      <c r="D986" s="366" t="s">
        <v>4709</v>
      </c>
      <c r="E986" s="362">
        <v>46003</v>
      </c>
      <c r="F986" s="379" t="s">
        <v>4710</v>
      </c>
      <c r="G986" s="355">
        <v>45413002</v>
      </c>
      <c r="H986" s="469" t="s">
        <v>4241</v>
      </c>
      <c r="I986" s="474">
        <v>18</v>
      </c>
      <c r="J986" s="77">
        <v>10</v>
      </c>
      <c r="K986" s="92"/>
    </row>
    <row r="987" spans="1:11" ht="13.2" x14ac:dyDescent="0.25">
      <c r="A987" s="14" t="s">
        <v>4358</v>
      </c>
      <c r="B987" s="354" t="s">
        <v>4687</v>
      </c>
      <c r="C987" s="376" t="s">
        <v>4276</v>
      </c>
      <c r="D987" s="366" t="s">
        <v>4711</v>
      </c>
      <c r="E987" s="362">
        <v>46003</v>
      </c>
      <c r="F987" s="379" t="s">
        <v>4712</v>
      </c>
      <c r="G987" s="355">
        <v>45413002</v>
      </c>
      <c r="H987" s="469" t="s">
        <v>4241</v>
      </c>
      <c r="I987" s="474">
        <v>10</v>
      </c>
      <c r="J987" s="77">
        <v>10</v>
      </c>
      <c r="K987" s="92"/>
    </row>
    <row r="988" spans="1:11" ht="13.2" x14ac:dyDescent="0.25">
      <c r="A988" s="14" t="s">
        <v>4358</v>
      </c>
      <c r="B988" s="354" t="s">
        <v>4687</v>
      </c>
      <c r="C988" s="376" t="s">
        <v>4265</v>
      </c>
      <c r="D988" s="366">
        <v>45897</v>
      </c>
      <c r="E988" s="362">
        <v>46003</v>
      </c>
      <c r="F988" s="379" t="s">
        <v>4707</v>
      </c>
      <c r="G988" s="355">
        <v>45413002</v>
      </c>
      <c r="H988" s="469" t="s">
        <v>4241</v>
      </c>
      <c r="I988" s="474">
        <v>30</v>
      </c>
      <c r="J988" s="77">
        <v>10</v>
      </c>
      <c r="K988" s="92"/>
    </row>
    <row r="989" spans="1:11" ht="13.2" x14ac:dyDescent="0.25">
      <c r="A989" s="14" t="s">
        <v>4358</v>
      </c>
      <c r="B989" s="354" t="s">
        <v>4687</v>
      </c>
      <c r="C989" s="376" t="s">
        <v>4265</v>
      </c>
      <c r="D989" s="366">
        <v>45831</v>
      </c>
      <c r="E989" s="362">
        <v>46003</v>
      </c>
      <c r="F989" s="379" t="s">
        <v>4710</v>
      </c>
      <c r="G989" s="355">
        <v>45413002</v>
      </c>
      <c r="H989" s="469" t="s">
        <v>4241</v>
      </c>
      <c r="I989" s="474">
        <v>18</v>
      </c>
      <c r="J989" s="77">
        <v>10</v>
      </c>
      <c r="K989" s="92"/>
    </row>
    <row r="990" spans="1:11" ht="13.2" x14ac:dyDescent="0.25">
      <c r="A990" s="14" t="s">
        <v>4358</v>
      </c>
      <c r="B990" s="354" t="s">
        <v>4687</v>
      </c>
      <c r="C990" s="376" t="s">
        <v>4242</v>
      </c>
      <c r="D990" s="366">
        <v>45946</v>
      </c>
      <c r="E990" s="362">
        <v>46003</v>
      </c>
      <c r="F990" s="379" t="s">
        <v>4708</v>
      </c>
      <c r="G990" s="355">
        <v>45413002</v>
      </c>
      <c r="H990" s="469" t="s">
        <v>4241</v>
      </c>
      <c r="I990" s="474">
        <v>35</v>
      </c>
      <c r="J990" s="77">
        <v>10</v>
      </c>
      <c r="K990" s="92"/>
    </row>
    <row r="991" spans="1:11" ht="21" x14ac:dyDescent="0.25">
      <c r="A991" s="14" t="s">
        <v>4358</v>
      </c>
      <c r="B991" s="354" t="s">
        <v>4687</v>
      </c>
      <c r="C991" s="376" t="s">
        <v>4244</v>
      </c>
      <c r="D991" s="366">
        <v>45960</v>
      </c>
      <c r="E991" s="362">
        <v>46003</v>
      </c>
      <c r="F991" s="379" t="s">
        <v>4713</v>
      </c>
      <c r="G991" s="355">
        <v>45413002</v>
      </c>
      <c r="H991" s="469" t="s">
        <v>4241</v>
      </c>
      <c r="I991" s="474">
        <v>280</v>
      </c>
      <c r="J991" s="77">
        <v>10</v>
      </c>
      <c r="K991" s="92"/>
    </row>
    <row r="992" spans="1:11" ht="21" x14ac:dyDescent="0.25">
      <c r="A992" s="14" t="s">
        <v>4358</v>
      </c>
      <c r="B992" s="354" t="s">
        <v>4687</v>
      </c>
      <c r="C992" s="376" t="s">
        <v>4244</v>
      </c>
      <c r="D992" s="366">
        <v>45960</v>
      </c>
      <c r="E992" s="362">
        <v>46003</v>
      </c>
      <c r="F992" s="379" t="s">
        <v>4714</v>
      </c>
      <c r="G992" s="355">
        <v>45413002</v>
      </c>
      <c r="H992" s="469" t="s">
        <v>4241</v>
      </c>
      <c r="I992" s="474">
        <v>245</v>
      </c>
      <c r="J992" s="77">
        <v>10</v>
      </c>
      <c r="K992" s="92"/>
    </row>
    <row r="993" spans="1:11" ht="21" x14ac:dyDescent="0.25">
      <c r="A993" s="14" t="s">
        <v>4358</v>
      </c>
      <c r="B993" s="354" t="s">
        <v>4687</v>
      </c>
      <c r="C993" s="376" t="s">
        <v>4244</v>
      </c>
      <c r="D993" s="366">
        <v>45960</v>
      </c>
      <c r="E993" s="362">
        <v>46003</v>
      </c>
      <c r="F993" s="379" t="s">
        <v>4715</v>
      </c>
      <c r="G993" s="355">
        <v>45413002</v>
      </c>
      <c r="H993" s="469" t="s">
        <v>4241</v>
      </c>
      <c r="I993" s="474">
        <v>245</v>
      </c>
      <c r="J993" s="77">
        <v>10</v>
      </c>
      <c r="K993" s="92"/>
    </row>
    <row r="994" spans="1:11" ht="21" x14ac:dyDescent="0.25">
      <c r="A994" s="14" t="s">
        <v>4358</v>
      </c>
      <c r="B994" s="354" t="s">
        <v>4687</v>
      </c>
      <c r="C994" s="376" t="s">
        <v>4244</v>
      </c>
      <c r="D994" s="366">
        <v>45960</v>
      </c>
      <c r="E994" s="362">
        <v>46003</v>
      </c>
      <c r="F994" s="379" t="s">
        <v>4716</v>
      </c>
      <c r="G994" s="355">
        <v>45413002</v>
      </c>
      <c r="H994" s="469" t="s">
        <v>4241</v>
      </c>
      <c r="I994" s="474">
        <v>175</v>
      </c>
      <c r="J994" s="77">
        <v>10</v>
      </c>
      <c r="K994" s="92"/>
    </row>
    <row r="995" spans="1:11" ht="21" x14ac:dyDescent="0.25">
      <c r="A995" s="14" t="s">
        <v>4358</v>
      </c>
      <c r="B995" s="354" t="s">
        <v>4687</v>
      </c>
      <c r="C995" s="376" t="s">
        <v>4244</v>
      </c>
      <c r="D995" s="366">
        <v>45960</v>
      </c>
      <c r="E995" s="362">
        <v>46003</v>
      </c>
      <c r="F995" s="379" t="s">
        <v>4717</v>
      </c>
      <c r="G995" s="355">
        <v>45413002</v>
      </c>
      <c r="H995" s="469" t="s">
        <v>4241</v>
      </c>
      <c r="I995" s="474">
        <v>140</v>
      </c>
      <c r="J995" s="77">
        <v>10</v>
      </c>
      <c r="K995" s="92"/>
    </row>
    <row r="996" spans="1:11" ht="21" x14ac:dyDescent="0.25">
      <c r="A996" s="14" t="s">
        <v>4358</v>
      </c>
      <c r="B996" s="354" t="s">
        <v>4687</v>
      </c>
      <c r="C996" s="376" t="s">
        <v>4244</v>
      </c>
      <c r="D996" s="366">
        <v>45960</v>
      </c>
      <c r="E996" s="362">
        <v>46003</v>
      </c>
      <c r="F996" s="379" t="s">
        <v>4718</v>
      </c>
      <c r="G996" s="355">
        <v>45413002</v>
      </c>
      <c r="H996" s="469" t="s">
        <v>4241</v>
      </c>
      <c r="I996" s="474">
        <v>245</v>
      </c>
      <c r="J996" s="77">
        <v>10</v>
      </c>
      <c r="K996" s="92"/>
    </row>
    <row r="997" spans="1:11" ht="21" x14ac:dyDescent="0.25">
      <c r="A997" s="14" t="s">
        <v>4358</v>
      </c>
      <c r="B997" s="354" t="s">
        <v>4687</v>
      </c>
      <c r="C997" s="376" t="s">
        <v>4244</v>
      </c>
      <c r="D997" s="366">
        <v>45960</v>
      </c>
      <c r="E997" s="362">
        <v>46003</v>
      </c>
      <c r="F997" s="379" t="s">
        <v>4719</v>
      </c>
      <c r="G997" s="355">
        <v>45413002</v>
      </c>
      <c r="H997" s="469" t="s">
        <v>4241</v>
      </c>
      <c r="I997" s="474">
        <v>210</v>
      </c>
      <c r="J997" s="77">
        <v>10</v>
      </c>
      <c r="K997" s="92"/>
    </row>
    <row r="998" spans="1:11" ht="21" x14ac:dyDescent="0.25">
      <c r="A998" s="14" t="s">
        <v>4358</v>
      </c>
      <c r="B998" s="354" t="s">
        <v>4687</v>
      </c>
      <c r="C998" s="376" t="s">
        <v>4244</v>
      </c>
      <c r="D998" s="366">
        <v>45960</v>
      </c>
      <c r="E998" s="362">
        <v>46003</v>
      </c>
      <c r="F998" s="379" t="s">
        <v>4720</v>
      </c>
      <c r="G998" s="355">
        <v>45413002</v>
      </c>
      <c r="H998" s="469" t="s">
        <v>4241</v>
      </c>
      <c r="I998" s="474">
        <v>315</v>
      </c>
      <c r="J998" s="77">
        <v>10</v>
      </c>
      <c r="K998" s="92"/>
    </row>
    <row r="999" spans="1:11" ht="21" x14ac:dyDescent="0.25">
      <c r="A999" s="14" t="s">
        <v>4358</v>
      </c>
      <c r="B999" s="354" t="s">
        <v>4687</v>
      </c>
      <c r="C999" s="376" t="s">
        <v>4244</v>
      </c>
      <c r="D999" s="366">
        <v>45960</v>
      </c>
      <c r="E999" s="362">
        <v>46003</v>
      </c>
      <c r="F999" s="379" t="s">
        <v>4721</v>
      </c>
      <c r="G999" s="355">
        <v>45413002</v>
      </c>
      <c r="H999" s="469" t="s">
        <v>4241</v>
      </c>
      <c r="I999" s="474">
        <v>70</v>
      </c>
      <c r="J999" s="77">
        <v>10</v>
      </c>
      <c r="K999" s="92"/>
    </row>
    <row r="1000" spans="1:11" ht="21" x14ac:dyDescent="0.25">
      <c r="A1000" s="14" t="s">
        <v>4358</v>
      </c>
      <c r="B1000" s="354" t="s">
        <v>4687</v>
      </c>
      <c r="C1000" s="376" t="s">
        <v>4722</v>
      </c>
      <c r="D1000" s="366">
        <v>45950</v>
      </c>
      <c r="E1000" s="362">
        <v>46003</v>
      </c>
      <c r="F1000" s="379" t="s">
        <v>4723</v>
      </c>
      <c r="G1000" s="355">
        <v>36563323</v>
      </c>
      <c r="H1000" s="469" t="s">
        <v>4724</v>
      </c>
      <c r="I1000" s="474">
        <v>119.98</v>
      </c>
      <c r="J1000" s="77">
        <v>10</v>
      </c>
      <c r="K1000" s="92"/>
    </row>
    <row r="1001" spans="1:11" ht="21" x14ac:dyDescent="0.25">
      <c r="A1001" s="14" t="s">
        <v>4358</v>
      </c>
      <c r="B1001" s="354" t="s">
        <v>4687</v>
      </c>
      <c r="C1001" s="376">
        <v>5412933085</v>
      </c>
      <c r="D1001" s="366">
        <v>45882</v>
      </c>
      <c r="E1001" s="362">
        <v>46003</v>
      </c>
      <c r="F1001" s="379" t="s">
        <v>4725</v>
      </c>
      <c r="G1001" s="355">
        <v>36562939</v>
      </c>
      <c r="H1001" s="469" t="s">
        <v>3091</v>
      </c>
      <c r="I1001" s="474">
        <v>9.9</v>
      </c>
      <c r="J1001" s="77">
        <v>10</v>
      </c>
      <c r="K1001" s="92"/>
    </row>
    <row r="1002" spans="1:11" ht="21" x14ac:dyDescent="0.25">
      <c r="A1002" s="14" t="s">
        <v>4358</v>
      </c>
      <c r="B1002" s="354" t="s">
        <v>4687</v>
      </c>
      <c r="C1002" s="376" t="s">
        <v>4726</v>
      </c>
      <c r="D1002" s="366">
        <v>45916</v>
      </c>
      <c r="E1002" s="362">
        <v>46003</v>
      </c>
      <c r="F1002" s="379" t="s">
        <v>4727</v>
      </c>
      <c r="G1002" s="355" t="s">
        <v>4728</v>
      </c>
      <c r="H1002" s="469" t="s">
        <v>4729</v>
      </c>
      <c r="I1002" s="474">
        <v>6.99</v>
      </c>
      <c r="J1002" s="77">
        <v>10</v>
      </c>
      <c r="K1002" s="92"/>
    </row>
    <row r="1003" spans="1:11" ht="21" x14ac:dyDescent="0.25">
      <c r="A1003" s="14" t="s">
        <v>4358</v>
      </c>
      <c r="B1003" s="354" t="s">
        <v>4687</v>
      </c>
      <c r="C1003" s="376">
        <v>42518334</v>
      </c>
      <c r="D1003" s="366">
        <v>45930</v>
      </c>
      <c r="E1003" s="362">
        <v>46003</v>
      </c>
      <c r="F1003" s="379" t="s">
        <v>4730</v>
      </c>
      <c r="G1003" s="355">
        <v>25872397</v>
      </c>
      <c r="H1003" s="469" t="s">
        <v>4731</v>
      </c>
      <c r="I1003" s="474">
        <v>129</v>
      </c>
      <c r="J1003" s="77">
        <v>10</v>
      </c>
      <c r="K1003" s="92"/>
    </row>
    <row r="1004" spans="1:11" ht="31.2" x14ac:dyDescent="0.25">
      <c r="A1004" s="14" t="s">
        <v>4358</v>
      </c>
      <c r="B1004" s="354" t="s">
        <v>4687</v>
      </c>
      <c r="C1004" s="376" t="s">
        <v>4732</v>
      </c>
      <c r="D1004" s="366">
        <v>45967</v>
      </c>
      <c r="E1004" s="362">
        <v>46003</v>
      </c>
      <c r="F1004" s="379" t="s">
        <v>4733</v>
      </c>
      <c r="G1004" s="355">
        <v>34550151</v>
      </c>
      <c r="H1004" s="469" t="s">
        <v>4267</v>
      </c>
      <c r="I1004" s="474">
        <v>1470</v>
      </c>
      <c r="J1004" s="77">
        <v>10</v>
      </c>
      <c r="K1004" s="92"/>
    </row>
    <row r="1005" spans="1:11" ht="21" x14ac:dyDescent="0.25">
      <c r="A1005" s="14" t="s">
        <v>4358</v>
      </c>
      <c r="B1005" s="354" t="s">
        <v>4687</v>
      </c>
      <c r="C1005" s="376" t="s">
        <v>4734</v>
      </c>
      <c r="D1005" s="366">
        <v>45930</v>
      </c>
      <c r="E1005" s="362">
        <v>46003</v>
      </c>
      <c r="F1005" s="379" t="s">
        <v>4735</v>
      </c>
      <c r="G1005" s="355">
        <v>25318381</v>
      </c>
      <c r="H1005" s="469" t="s">
        <v>4736</v>
      </c>
      <c r="I1005" s="474">
        <v>15.1</v>
      </c>
      <c r="J1005" s="77">
        <v>10</v>
      </c>
      <c r="K1005" s="92"/>
    </row>
    <row r="1006" spans="1:11" ht="21" x14ac:dyDescent="0.25">
      <c r="A1006" s="14" t="s">
        <v>4358</v>
      </c>
      <c r="B1006" s="354" t="s">
        <v>4687</v>
      </c>
      <c r="C1006" s="376" t="s">
        <v>4737</v>
      </c>
      <c r="D1006" s="366">
        <v>45978</v>
      </c>
      <c r="E1006" s="362">
        <v>46003</v>
      </c>
      <c r="F1006" s="379" t="s">
        <v>4738</v>
      </c>
      <c r="G1006" s="355">
        <v>26947439</v>
      </c>
      <c r="H1006" s="469" t="s">
        <v>4739</v>
      </c>
      <c r="I1006" s="474">
        <v>60.49</v>
      </c>
      <c r="J1006" s="77">
        <v>10</v>
      </c>
      <c r="K1006" s="92"/>
    </row>
    <row r="1007" spans="1:11" ht="31.2" x14ac:dyDescent="0.25">
      <c r="A1007" s="14" t="s">
        <v>4358</v>
      </c>
      <c r="B1007" s="354" t="s">
        <v>4687</v>
      </c>
      <c r="C1007" s="376" t="s">
        <v>4740</v>
      </c>
      <c r="D1007" s="366">
        <v>45978</v>
      </c>
      <c r="E1007" s="362">
        <v>46003</v>
      </c>
      <c r="F1007" s="379" t="s">
        <v>4741</v>
      </c>
      <c r="G1007" s="355">
        <v>36409065</v>
      </c>
      <c r="H1007" s="469" t="s">
        <v>4742</v>
      </c>
      <c r="I1007" s="474">
        <v>50.98</v>
      </c>
      <c r="J1007" s="77">
        <v>10</v>
      </c>
      <c r="K1007" s="92"/>
    </row>
    <row r="1008" spans="1:11" ht="21" x14ac:dyDescent="0.25">
      <c r="A1008" s="14" t="s">
        <v>4358</v>
      </c>
      <c r="B1008" s="354" t="s">
        <v>4687</v>
      </c>
      <c r="C1008" s="376">
        <v>260401531</v>
      </c>
      <c r="D1008" s="366">
        <v>45978</v>
      </c>
      <c r="E1008" s="362">
        <v>46003</v>
      </c>
      <c r="F1008" s="379" t="s">
        <v>4695</v>
      </c>
      <c r="G1008" s="355">
        <v>26947439</v>
      </c>
      <c r="H1008" s="469" t="s">
        <v>4739</v>
      </c>
      <c r="I1008" s="474">
        <v>177.9</v>
      </c>
      <c r="J1008" s="77">
        <v>10</v>
      </c>
      <c r="K1008" s="92"/>
    </row>
    <row r="1009" spans="1:11" ht="21" x14ac:dyDescent="0.25">
      <c r="A1009" s="14" t="s">
        <v>4358</v>
      </c>
      <c r="B1009" s="354" t="s">
        <v>4687</v>
      </c>
      <c r="C1009" s="376">
        <v>20250015</v>
      </c>
      <c r="D1009" s="366">
        <v>45979</v>
      </c>
      <c r="E1009" s="362">
        <v>46003</v>
      </c>
      <c r="F1009" s="379" t="s">
        <v>4743</v>
      </c>
      <c r="G1009" s="355">
        <v>55793801</v>
      </c>
      <c r="H1009" s="469" t="s">
        <v>4187</v>
      </c>
      <c r="I1009" s="474">
        <v>1000</v>
      </c>
      <c r="J1009" s="77">
        <v>10</v>
      </c>
      <c r="K1009" s="92"/>
    </row>
    <row r="1010" spans="1:11" ht="21" x14ac:dyDescent="0.25">
      <c r="A1010" s="14" t="s">
        <v>4358</v>
      </c>
      <c r="B1010" s="354" t="s">
        <v>4687</v>
      </c>
      <c r="C1010" s="376" t="s">
        <v>4744</v>
      </c>
      <c r="D1010" s="366">
        <v>45978</v>
      </c>
      <c r="E1010" s="362">
        <v>46003</v>
      </c>
      <c r="F1010" s="379" t="s">
        <v>4269</v>
      </c>
      <c r="G1010" s="355">
        <v>4020438565</v>
      </c>
      <c r="H1010" s="469" t="s">
        <v>4745</v>
      </c>
      <c r="I1010" s="474">
        <v>102</v>
      </c>
      <c r="J1010" s="77">
        <v>10</v>
      </c>
      <c r="K1010" s="92"/>
    </row>
    <row r="1011" spans="1:11" ht="13.2" x14ac:dyDescent="0.25">
      <c r="A1011" s="14" t="s">
        <v>4358</v>
      </c>
      <c r="B1011" s="354" t="s">
        <v>4687</v>
      </c>
      <c r="C1011" s="376">
        <v>3250001248</v>
      </c>
      <c r="D1011" s="366">
        <v>45821</v>
      </c>
      <c r="E1011" s="362">
        <v>46003</v>
      </c>
      <c r="F1011" s="379" t="s">
        <v>4746</v>
      </c>
      <c r="G1011" s="355">
        <v>30232295</v>
      </c>
      <c r="H1011" s="469" t="s">
        <v>4250</v>
      </c>
      <c r="I1011" s="474">
        <v>45</v>
      </c>
      <c r="J1011" s="77">
        <v>10</v>
      </c>
      <c r="K1011" s="92"/>
    </row>
    <row r="1012" spans="1:11" ht="21" x14ac:dyDescent="0.25">
      <c r="A1012" s="14" t="s">
        <v>4358</v>
      </c>
      <c r="B1012" s="354" t="s">
        <v>4687</v>
      </c>
      <c r="C1012" s="376">
        <v>20250019</v>
      </c>
      <c r="D1012" s="366">
        <v>45896</v>
      </c>
      <c r="E1012" s="362">
        <v>46003</v>
      </c>
      <c r="F1012" s="379" t="s">
        <v>4747</v>
      </c>
      <c r="G1012" s="355">
        <v>51764296</v>
      </c>
      <c r="H1012" s="469" t="s">
        <v>4247</v>
      </c>
      <c r="I1012" s="474">
        <v>200</v>
      </c>
      <c r="J1012" s="77">
        <v>10</v>
      </c>
      <c r="K1012" s="92"/>
    </row>
    <row r="1013" spans="1:11" ht="21" x14ac:dyDescent="0.25">
      <c r="A1013" s="14" t="s">
        <v>4358</v>
      </c>
      <c r="B1013" s="354" t="s">
        <v>4687</v>
      </c>
      <c r="C1013" s="376">
        <v>20250019</v>
      </c>
      <c r="D1013" s="366">
        <v>45896</v>
      </c>
      <c r="E1013" s="362">
        <v>46003</v>
      </c>
      <c r="F1013" s="379" t="s">
        <v>4748</v>
      </c>
      <c r="G1013" s="355">
        <v>51764296</v>
      </c>
      <c r="H1013" s="469" t="s">
        <v>4247</v>
      </c>
      <c r="I1013" s="474">
        <v>500</v>
      </c>
      <c r="J1013" s="77">
        <v>10</v>
      </c>
      <c r="K1013" s="92"/>
    </row>
    <row r="1014" spans="1:11" ht="21" x14ac:dyDescent="0.25">
      <c r="A1014" s="14" t="s">
        <v>4358</v>
      </c>
      <c r="B1014" s="354" t="s">
        <v>4687</v>
      </c>
      <c r="C1014" s="376">
        <v>20250019</v>
      </c>
      <c r="D1014" s="366">
        <v>45896</v>
      </c>
      <c r="E1014" s="362">
        <v>46003</v>
      </c>
      <c r="F1014" s="379" t="s">
        <v>4749</v>
      </c>
      <c r="G1014" s="355">
        <v>51764296</v>
      </c>
      <c r="H1014" s="469" t="s">
        <v>4247</v>
      </c>
      <c r="I1014" s="474">
        <v>550</v>
      </c>
      <c r="J1014" s="77">
        <v>10</v>
      </c>
      <c r="K1014" s="92"/>
    </row>
    <row r="1015" spans="1:11" ht="21" x14ac:dyDescent="0.25">
      <c r="A1015" s="14" t="s">
        <v>4358</v>
      </c>
      <c r="B1015" s="354" t="s">
        <v>4687</v>
      </c>
      <c r="C1015" s="376">
        <v>20250019</v>
      </c>
      <c r="D1015" s="366">
        <v>45896</v>
      </c>
      <c r="E1015" s="362">
        <v>46003</v>
      </c>
      <c r="F1015" s="379" t="s">
        <v>4750</v>
      </c>
      <c r="G1015" s="355">
        <v>51764296</v>
      </c>
      <c r="H1015" s="469" t="s">
        <v>4247</v>
      </c>
      <c r="I1015" s="474">
        <v>500</v>
      </c>
      <c r="J1015" s="77">
        <v>10</v>
      </c>
      <c r="K1015" s="92"/>
    </row>
    <row r="1016" spans="1:11" ht="21" x14ac:dyDescent="0.25">
      <c r="A1016" s="14" t="s">
        <v>4358</v>
      </c>
      <c r="B1016" s="354" t="s">
        <v>4687</v>
      </c>
      <c r="C1016" s="376">
        <v>20250019</v>
      </c>
      <c r="D1016" s="366">
        <v>45896</v>
      </c>
      <c r="E1016" s="362">
        <v>46003</v>
      </c>
      <c r="F1016" s="379" t="s">
        <v>4751</v>
      </c>
      <c r="G1016" s="355">
        <v>51764296</v>
      </c>
      <c r="H1016" s="469" t="s">
        <v>4247</v>
      </c>
      <c r="I1016" s="474">
        <v>700</v>
      </c>
      <c r="J1016" s="77">
        <v>10</v>
      </c>
      <c r="K1016" s="92"/>
    </row>
    <row r="1017" spans="1:11" ht="21" x14ac:dyDescent="0.25">
      <c r="A1017" s="14" t="s">
        <v>4358</v>
      </c>
      <c r="B1017" s="354" t="s">
        <v>4687</v>
      </c>
      <c r="C1017" s="376" t="s">
        <v>4752</v>
      </c>
      <c r="D1017" s="366">
        <v>45980</v>
      </c>
      <c r="E1017" s="362">
        <v>46003</v>
      </c>
      <c r="F1017" s="379" t="s">
        <v>4753</v>
      </c>
      <c r="G1017" s="355">
        <v>46384677</v>
      </c>
      <c r="H1017" s="469" t="s">
        <v>4754</v>
      </c>
      <c r="I1017" s="474">
        <v>150</v>
      </c>
      <c r="J1017" s="77">
        <v>10</v>
      </c>
      <c r="K1017" s="92"/>
    </row>
    <row r="1018" spans="1:11" ht="21" x14ac:dyDescent="0.25">
      <c r="A1018" s="14" t="s">
        <v>4358</v>
      </c>
      <c r="B1018" s="354" t="s">
        <v>4687</v>
      </c>
      <c r="C1018" s="376" t="s">
        <v>4755</v>
      </c>
      <c r="D1018" s="366">
        <v>45980</v>
      </c>
      <c r="E1018" s="362">
        <v>46003</v>
      </c>
      <c r="F1018" s="379" t="s">
        <v>4756</v>
      </c>
      <c r="G1018" s="355">
        <v>46384677</v>
      </c>
      <c r="H1018" s="469" t="s">
        <v>4754</v>
      </c>
      <c r="I1018" s="474">
        <v>210</v>
      </c>
      <c r="J1018" s="77">
        <v>10</v>
      </c>
      <c r="K1018" s="92"/>
    </row>
    <row r="1019" spans="1:11" ht="21" x14ac:dyDescent="0.25">
      <c r="A1019" s="14" t="s">
        <v>4358</v>
      </c>
      <c r="B1019" s="354" t="s">
        <v>4687</v>
      </c>
      <c r="C1019" s="376">
        <v>10003414490</v>
      </c>
      <c r="D1019" s="366">
        <v>45828</v>
      </c>
      <c r="E1019" s="362">
        <v>46003</v>
      </c>
      <c r="F1019" s="379" t="s">
        <v>4757</v>
      </c>
      <c r="G1019" s="355">
        <v>46440224</v>
      </c>
      <c r="H1019" s="469" t="s">
        <v>4758</v>
      </c>
      <c r="I1019" s="474">
        <v>23.95</v>
      </c>
      <c r="J1019" s="77">
        <v>10</v>
      </c>
      <c r="K1019" s="92"/>
    </row>
    <row r="1020" spans="1:11" ht="21" x14ac:dyDescent="0.25">
      <c r="A1020" s="14" t="s">
        <v>4358</v>
      </c>
      <c r="B1020" s="354" t="s">
        <v>4687</v>
      </c>
      <c r="C1020" s="376" t="s">
        <v>4759</v>
      </c>
      <c r="D1020" s="366">
        <v>45873</v>
      </c>
      <c r="E1020" s="362">
        <v>46003</v>
      </c>
      <c r="F1020" s="379" t="s">
        <v>4760</v>
      </c>
      <c r="G1020" s="355">
        <v>36737607</v>
      </c>
      <c r="H1020" s="469" t="s">
        <v>4660</v>
      </c>
      <c r="I1020" s="474">
        <v>9.6300000000000008</v>
      </c>
      <c r="J1020" s="77">
        <v>10</v>
      </c>
      <c r="K1020" s="92"/>
    </row>
    <row r="1021" spans="1:11" ht="21" x14ac:dyDescent="0.25">
      <c r="A1021" s="14" t="s">
        <v>4358</v>
      </c>
      <c r="B1021" s="354" t="s">
        <v>4687</v>
      </c>
      <c r="C1021" s="376" t="s">
        <v>4761</v>
      </c>
      <c r="D1021" s="366">
        <v>45854</v>
      </c>
      <c r="E1021" s="362">
        <v>46003</v>
      </c>
      <c r="F1021" s="379" t="s">
        <v>4762</v>
      </c>
      <c r="G1021" s="355">
        <v>34150935</v>
      </c>
      <c r="H1021" s="469" t="s">
        <v>4763</v>
      </c>
      <c r="I1021" s="474">
        <v>7.03</v>
      </c>
      <c r="J1021" s="77">
        <v>10</v>
      </c>
      <c r="K1021" s="92"/>
    </row>
    <row r="1022" spans="1:11" ht="21" x14ac:dyDescent="0.25">
      <c r="A1022" s="14" t="s">
        <v>4358</v>
      </c>
      <c r="B1022" s="354" t="s">
        <v>4687</v>
      </c>
      <c r="C1022" s="376" t="s">
        <v>4764</v>
      </c>
      <c r="D1022" s="366">
        <v>45904</v>
      </c>
      <c r="E1022" s="362">
        <v>46003</v>
      </c>
      <c r="F1022" s="379" t="s">
        <v>4765</v>
      </c>
      <c r="G1022" s="355">
        <v>31393781</v>
      </c>
      <c r="H1022" s="469" t="s">
        <v>3695</v>
      </c>
      <c r="I1022" s="474">
        <v>7.5</v>
      </c>
      <c r="J1022" s="77">
        <v>10</v>
      </c>
      <c r="K1022" s="92"/>
    </row>
    <row r="1023" spans="1:11" ht="21" x14ac:dyDescent="0.25">
      <c r="A1023" s="14" t="s">
        <v>4358</v>
      </c>
      <c r="B1023" s="354" t="s">
        <v>4687</v>
      </c>
      <c r="C1023" s="376" t="s">
        <v>4766</v>
      </c>
      <c r="D1023" s="366">
        <v>45852</v>
      </c>
      <c r="E1023" s="362">
        <v>46003</v>
      </c>
      <c r="F1023" s="379" t="s">
        <v>4238</v>
      </c>
      <c r="G1023" s="355">
        <v>31393781</v>
      </c>
      <c r="H1023" s="469" t="s">
        <v>3695</v>
      </c>
      <c r="I1023" s="474">
        <v>4.3499999999999996</v>
      </c>
      <c r="J1023" s="77">
        <v>10</v>
      </c>
      <c r="K1023" s="92"/>
    </row>
    <row r="1024" spans="1:11" ht="21" x14ac:dyDescent="0.25">
      <c r="A1024" s="14" t="s">
        <v>4358</v>
      </c>
      <c r="B1024" s="354" t="s">
        <v>4687</v>
      </c>
      <c r="C1024" s="376" t="s">
        <v>4767</v>
      </c>
      <c r="D1024" s="366">
        <v>45908</v>
      </c>
      <c r="E1024" s="362">
        <v>46003</v>
      </c>
      <c r="F1024" s="379" t="s">
        <v>4768</v>
      </c>
      <c r="G1024" s="355">
        <v>50961926</v>
      </c>
      <c r="H1024" s="469" t="s">
        <v>4227</v>
      </c>
      <c r="I1024" s="474">
        <v>3.99</v>
      </c>
      <c r="J1024" s="77">
        <v>10</v>
      </c>
      <c r="K1024" s="92"/>
    </row>
    <row r="1025" spans="1:11" ht="21" x14ac:dyDescent="0.25">
      <c r="A1025" s="14" t="s">
        <v>4358</v>
      </c>
      <c r="B1025" s="354" t="s">
        <v>4687</v>
      </c>
      <c r="C1025" s="376" t="s">
        <v>4769</v>
      </c>
      <c r="D1025" s="366">
        <v>45822</v>
      </c>
      <c r="E1025" s="362">
        <v>46003</v>
      </c>
      <c r="F1025" s="379" t="s">
        <v>4770</v>
      </c>
      <c r="G1025" s="355">
        <v>50961926</v>
      </c>
      <c r="H1025" s="469" t="s">
        <v>4227</v>
      </c>
      <c r="I1025" s="474">
        <v>14.29</v>
      </c>
      <c r="J1025" s="77">
        <v>10</v>
      </c>
      <c r="K1025" s="92"/>
    </row>
    <row r="1026" spans="1:11" ht="31.2" x14ac:dyDescent="0.25">
      <c r="A1026" s="14" t="s">
        <v>4358</v>
      </c>
      <c r="B1026" s="354" t="s">
        <v>4687</v>
      </c>
      <c r="C1026" s="376" t="s">
        <v>4771</v>
      </c>
      <c r="D1026" s="366">
        <v>45924</v>
      </c>
      <c r="E1026" s="362">
        <v>46003</v>
      </c>
      <c r="F1026" s="379" t="s">
        <v>4772</v>
      </c>
      <c r="G1026" s="355">
        <v>50961926</v>
      </c>
      <c r="H1026" s="469" t="s">
        <v>4227</v>
      </c>
      <c r="I1026" s="474">
        <v>25.38</v>
      </c>
      <c r="J1026" s="77">
        <v>10</v>
      </c>
      <c r="K1026" s="92"/>
    </row>
    <row r="1027" spans="1:11" ht="21" x14ac:dyDescent="0.25">
      <c r="A1027" s="14" t="s">
        <v>4358</v>
      </c>
      <c r="B1027" s="354" t="s">
        <v>4687</v>
      </c>
      <c r="C1027" s="376" t="s">
        <v>4773</v>
      </c>
      <c r="D1027" s="366" t="s">
        <v>4774</v>
      </c>
      <c r="E1027" s="362">
        <v>46003</v>
      </c>
      <c r="F1027" s="379" t="s">
        <v>4775</v>
      </c>
      <c r="G1027" s="355">
        <v>50539647</v>
      </c>
      <c r="H1027" s="469" t="s">
        <v>4776</v>
      </c>
      <c r="I1027" s="474">
        <v>28.75</v>
      </c>
      <c r="J1027" s="77">
        <v>10</v>
      </c>
      <c r="K1027" s="92"/>
    </row>
    <row r="1028" spans="1:11" ht="21" x14ac:dyDescent="0.25">
      <c r="A1028" s="14" t="s">
        <v>4358</v>
      </c>
      <c r="B1028" s="354" t="s">
        <v>4687</v>
      </c>
      <c r="C1028" s="376" t="s">
        <v>4777</v>
      </c>
      <c r="D1028" s="366" t="s">
        <v>3012</v>
      </c>
      <c r="E1028" s="362">
        <v>46003</v>
      </c>
      <c r="F1028" s="379" t="s">
        <v>4778</v>
      </c>
      <c r="G1028" s="355">
        <v>50961926</v>
      </c>
      <c r="H1028" s="469" t="s">
        <v>4227</v>
      </c>
      <c r="I1028" s="474">
        <v>5.99</v>
      </c>
      <c r="J1028" s="77">
        <v>10</v>
      </c>
      <c r="K1028" s="92"/>
    </row>
    <row r="1029" spans="1:11" ht="21" x14ac:dyDescent="0.25">
      <c r="A1029" s="14" t="s">
        <v>4358</v>
      </c>
      <c r="B1029" s="354" t="s">
        <v>4687</v>
      </c>
      <c r="C1029" s="376" t="s">
        <v>4779</v>
      </c>
      <c r="D1029" s="366" t="s">
        <v>4780</v>
      </c>
      <c r="E1029" s="362">
        <v>46003</v>
      </c>
      <c r="F1029" s="379" t="s">
        <v>4664</v>
      </c>
      <c r="G1029" s="355">
        <v>50557483</v>
      </c>
      <c r="H1029" s="469" t="s">
        <v>4781</v>
      </c>
      <c r="I1029" s="474">
        <v>11.3</v>
      </c>
      <c r="J1029" s="77">
        <v>10</v>
      </c>
      <c r="K1029" s="92"/>
    </row>
    <row r="1030" spans="1:11" ht="21" x14ac:dyDescent="0.25">
      <c r="A1030" s="14" t="s">
        <v>4358</v>
      </c>
      <c r="B1030" s="354" t="s">
        <v>4687</v>
      </c>
      <c r="C1030" s="376" t="s">
        <v>4782</v>
      </c>
      <c r="D1030" s="366" t="s">
        <v>4783</v>
      </c>
      <c r="E1030" s="362">
        <v>46003</v>
      </c>
      <c r="F1030" s="379" t="s">
        <v>4784</v>
      </c>
      <c r="G1030" s="355">
        <v>29269555</v>
      </c>
      <c r="H1030" s="469" t="s">
        <v>4785</v>
      </c>
      <c r="I1030" s="474">
        <v>196.69</v>
      </c>
      <c r="J1030" s="77">
        <v>10</v>
      </c>
      <c r="K1030" s="92"/>
    </row>
    <row r="1031" spans="1:11" ht="21" x14ac:dyDescent="0.25">
      <c r="A1031" s="14" t="s">
        <v>4358</v>
      </c>
      <c r="B1031" s="354" t="s">
        <v>4687</v>
      </c>
      <c r="C1031" s="376" t="s">
        <v>4786</v>
      </c>
      <c r="D1031" s="366" t="s">
        <v>4787</v>
      </c>
      <c r="E1031" s="362">
        <v>46003</v>
      </c>
      <c r="F1031" s="379" t="s">
        <v>4664</v>
      </c>
      <c r="G1031" s="355">
        <v>50083295</v>
      </c>
      <c r="H1031" s="469" t="s">
        <v>4788</v>
      </c>
      <c r="I1031" s="474">
        <v>4.1500000000000004</v>
      </c>
      <c r="J1031" s="77">
        <v>10</v>
      </c>
      <c r="K1031" s="92"/>
    </row>
    <row r="1032" spans="1:11" ht="41.4" x14ac:dyDescent="0.25">
      <c r="A1032" s="14" t="s">
        <v>4358</v>
      </c>
      <c r="B1032" s="354" t="s">
        <v>4789</v>
      </c>
      <c r="C1032" s="376" t="s">
        <v>4790</v>
      </c>
      <c r="D1032" s="366">
        <v>46013</v>
      </c>
      <c r="E1032" s="362"/>
      <c r="F1032" s="379" t="s">
        <v>4791</v>
      </c>
      <c r="G1032" s="355">
        <v>50108492</v>
      </c>
      <c r="H1032" s="469" t="s">
        <v>4307</v>
      </c>
      <c r="I1032" s="474">
        <v>1722</v>
      </c>
      <c r="J1032" s="77">
        <v>10</v>
      </c>
      <c r="K1032" s="92"/>
    </row>
    <row r="1033" spans="1:11" ht="31.2" x14ac:dyDescent="0.25">
      <c r="A1033" s="14" t="s">
        <v>4358</v>
      </c>
      <c r="B1033" s="354" t="s">
        <v>4792</v>
      </c>
      <c r="C1033" s="376" t="s">
        <v>4793</v>
      </c>
      <c r="D1033" s="366">
        <v>45716</v>
      </c>
      <c r="E1033" s="362" t="s">
        <v>3104</v>
      </c>
      <c r="F1033" s="379" t="s">
        <v>4794</v>
      </c>
      <c r="G1033" s="355">
        <v>46370544</v>
      </c>
      <c r="H1033" s="469" t="s">
        <v>4310</v>
      </c>
      <c r="I1033" s="474">
        <v>45</v>
      </c>
      <c r="J1033" s="77">
        <v>10</v>
      </c>
      <c r="K1033" s="92"/>
    </row>
    <row r="1034" spans="1:11" ht="31.2" x14ac:dyDescent="0.25">
      <c r="A1034" s="14" t="s">
        <v>4358</v>
      </c>
      <c r="B1034" s="354" t="s">
        <v>4792</v>
      </c>
      <c r="C1034" s="376" t="s">
        <v>4732</v>
      </c>
      <c r="D1034" s="366">
        <v>45916</v>
      </c>
      <c r="E1034" s="362" t="s">
        <v>3104</v>
      </c>
      <c r="F1034" s="379" t="s">
        <v>4795</v>
      </c>
      <c r="G1034" s="355">
        <v>52799590</v>
      </c>
      <c r="H1034" s="469" t="s">
        <v>4796</v>
      </c>
      <c r="I1034" s="474">
        <v>8</v>
      </c>
      <c r="J1034" s="77">
        <v>10</v>
      </c>
      <c r="K1034" s="92"/>
    </row>
    <row r="1035" spans="1:11" ht="41.4" x14ac:dyDescent="0.25">
      <c r="A1035" s="14" t="s">
        <v>4358</v>
      </c>
      <c r="B1035" s="354" t="s">
        <v>4792</v>
      </c>
      <c r="C1035" s="376" t="s">
        <v>4797</v>
      </c>
      <c r="D1035" s="366">
        <v>45923</v>
      </c>
      <c r="E1035" s="362" t="s">
        <v>3104</v>
      </c>
      <c r="F1035" s="379" t="s">
        <v>4798</v>
      </c>
      <c r="G1035" s="355">
        <v>52799590</v>
      </c>
      <c r="H1035" s="469" t="s">
        <v>4796</v>
      </c>
      <c r="I1035" s="474">
        <v>70</v>
      </c>
      <c r="J1035" s="77">
        <v>10</v>
      </c>
      <c r="K1035" s="92"/>
    </row>
    <row r="1036" spans="1:11" ht="41.4" x14ac:dyDescent="0.25">
      <c r="A1036" s="14" t="s">
        <v>4358</v>
      </c>
      <c r="B1036" s="354" t="s">
        <v>4792</v>
      </c>
      <c r="C1036" s="376">
        <v>161</v>
      </c>
      <c r="D1036" s="366">
        <v>45981</v>
      </c>
      <c r="E1036" s="362" t="s">
        <v>3104</v>
      </c>
      <c r="F1036" s="379" t="s">
        <v>4799</v>
      </c>
      <c r="G1036" s="355">
        <v>52082016</v>
      </c>
      <c r="H1036" s="469" t="s">
        <v>4800</v>
      </c>
      <c r="I1036" s="474">
        <v>420</v>
      </c>
      <c r="J1036" s="77">
        <v>10</v>
      </c>
      <c r="K1036" s="92"/>
    </row>
    <row r="1037" spans="1:11" ht="31.2" x14ac:dyDescent="0.25">
      <c r="A1037" s="14" t="s">
        <v>4358</v>
      </c>
      <c r="B1037" s="354" t="s">
        <v>4792</v>
      </c>
      <c r="C1037" s="376">
        <v>6</v>
      </c>
      <c r="D1037" s="366">
        <v>45839</v>
      </c>
      <c r="E1037" s="362" t="s">
        <v>3104</v>
      </c>
      <c r="F1037" s="379" t="s">
        <v>4801</v>
      </c>
      <c r="G1037" s="355">
        <v>52082016</v>
      </c>
      <c r="H1037" s="469" t="s">
        <v>4800</v>
      </c>
      <c r="I1037" s="474">
        <v>50</v>
      </c>
      <c r="J1037" s="77">
        <v>10</v>
      </c>
      <c r="K1037" s="92"/>
    </row>
    <row r="1038" spans="1:11" ht="31.2" x14ac:dyDescent="0.25">
      <c r="A1038" s="14" t="s">
        <v>4358</v>
      </c>
      <c r="B1038" s="354" t="s">
        <v>4792</v>
      </c>
      <c r="C1038" s="376">
        <v>76</v>
      </c>
      <c r="D1038" s="366">
        <v>45908</v>
      </c>
      <c r="E1038" s="362" t="s">
        <v>3104</v>
      </c>
      <c r="F1038" s="379" t="s">
        <v>4802</v>
      </c>
      <c r="G1038" s="355">
        <v>52082016</v>
      </c>
      <c r="H1038" s="469" t="s">
        <v>4800</v>
      </c>
      <c r="I1038" s="474">
        <v>45</v>
      </c>
      <c r="J1038" s="77">
        <v>10</v>
      </c>
      <c r="K1038" s="92"/>
    </row>
    <row r="1039" spans="1:11" ht="41.4" x14ac:dyDescent="0.25">
      <c r="A1039" s="14" t="s">
        <v>4358</v>
      </c>
      <c r="B1039" s="354" t="s">
        <v>4792</v>
      </c>
      <c r="C1039" s="376" t="s">
        <v>4803</v>
      </c>
      <c r="D1039" s="366">
        <v>45982</v>
      </c>
      <c r="E1039" s="362" t="s">
        <v>3104</v>
      </c>
      <c r="F1039" s="379" t="s">
        <v>4804</v>
      </c>
      <c r="G1039" s="355">
        <v>51086395</v>
      </c>
      <c r="H1039" s="469" t="s">
        <v>4805</v>
      </c>
      <c r="I1039" s="474">
        <v>380</v>
      </c>
      <c r="J1039" s="77">
        <v>10</v>
      </c>
      <c r="K1039" s="92"/>
    </row>
    <row r="1040" spans="1:11" ht="31.2" x14ac:dyDescent="0.25">
      <c r="A1040" s="14" t="s">
        <v>4358</v>
      </c>
      <c r="B1040" s="354" t="s">
        <v>4792</v>
      </c>
      <c r="C1040" s="376">
        <v>22609</v>
      </c>
      <c r="D1040" s="366">
        <v>45876</v>
      </c>
      <c r="E1040" s="362" t="s">
        <v>3104</v>
      </c>
      <c r="F1040" s="379" t="s">
        <v>4312</v>
      </c>
      <c r="G1040" s="355">
        <v>46433678</v>
      </c>
      <c r="H1040" s="469" t="s">
        <v>4806</v>
      </c>
      <c r="I1040" s="474">
        <v>90</v>
      </c>
      <c r="J1040" s="77">
        <v>10</v>
      </c>
      <c r="K1040" s="92"/>
    </row>
    <row r="1041" spans="1:11" ht="31.2" x14ac:dyDescent="0.25">
      <c r="A1041" s="14" t="s">
        <v>4358</v>
      </c>
      <c r="B1041" s="354" t="s">
        <v>4792</v>
      </c>
      <c r="C1041" s="376">
        <v>8959</v>
      </c>
      <c r="D1041" s="366">
        <v>45896</v>
      </c>
      <c r="E1041" s="362" t="s">
        <v>3104</v>
      </c>
      <c r="F1041" s="379" t="s">
        <v>4807</v>
      </c>
      <c r="G1041" s="355">
        <v>54526655</v>
      </c>
      <c r="H1041" s="469" t="s">
        <v>4322</v>
      </c>
      <c r="I1041" s="474">
        <v>17.399999999999999</v>
      </c>
      <c r="J1041" s="77">
        <v>10</v>
      </c>
      <c r="K1041" s="92"/>
    </row>
    <row r="1042" spans="1:11" ht="31.2" x14ac:dyDescent="0.25">
      <c r="A1042" s="14" t="s">
        <v>4358</v>
      </c>
      <c r="B1042" s="354" t="s">
        <v>4792</v>
      </c>
      <c r="C1042" s="376" t="s">
        <v>4808</v>
      </c>
      <c r="D1042" s="366">
        <v>45720</v>
      </c>
      <c r="E1042" s="362" t="s">
        <v>3104</v>
      </c>
      <c r="F1042" s="379" t="s">
        <v>4312</v>
      </c>
      <c r="G1042" s="355">
        <v>36299278</v>
      </c>
      <c r="H1042" s="469" t="s">
        <v>4313</v>
      </c>
      <c r="I1042" s="474">
        <v>63.95</v>
      </c>
      <c r="J1042" s="77">
        <v>10</v>
      </c>
      <c r="K1042" s="92"/>
    </row>
    <row r="1043" spans="1:11" ht="31.2" x14ac:dyDescent="0.25">
      <c r="A1043" s="14" t="s">
        <v>4358</v>
      </c>
      <c r="B1043" s="354" t="s">
        <v>4792</v>
      </c>
      <c r="C1043" s="376" t="s">
        <v>4809</v>
      </c>
      <c r="D1043" s="366">
        <v>45875</v>
      </c>
      <c r="E1043" s="362" t="s">
        <v>3104</v>
      </c>
      <c r="F1043" s="379" t="s">
        <v>4810</v>
      </c>
      <c r="G1043" s="355">
        <v>47240458</v>
      </c>
      <c r="H1043" s="469" t="s">
        <v>4261</v>
      </c>
      <c r="I1043" s="474">
        <v>22</v>
      </c>
      <c r="J1043" s="77">
        <v>10</v>
      </c>
      <c r="K1043" s="92"/>
    </row>
    <row r="1044" spans="1:11" ht="31.2" x14ac:dyDescent="0.25">
      <c r="A1044" s="14" t="s">
        <v>4358</v>
      </c>
      <c r="B1044" s="354" t="s">
        <v>4792</v>
      </c>
      <c r="C1044" s="376" t="s">
        <v>4811</v>
      </c>
      <c r="D1044" s="366">
        <v>45946</v>
      </c>
      <c r="E1044" s="362" t="s">
        <v>3104</v>
      </c>
      <c r="F1044" s="379" t="s">
        <v>4810</v>
      </c>
      <c r="G1044" s="355">
        <v>36718271</v>
      </c>
      <c r="H1044" s="469" t="s">
        <v>4812</v>
      </c>
      <c r="I1044" s="474">
        <v>27.98</v>
      </c>
      <c r="J1044" s="77">
        <v>10</v>
      </c>
      <c r="K1044" s="92"/>
    </row>
    <row r="1045" spans="1:11" ht="31.2" x14ac:dyDescent="0.25">
      <c r="A1045" s="14" t="s">
        <v>4358</v>
      </c>
      <c r="B1045" s="354" t="s">
        <v>4792</v>
      </c>
      <c r="C1045" s="376" t="s">
        <v>4813</v>
      </c>
      <c r="D1045" s="366">
        <v>45976</v>
      </c>
      <c r="E1045" s="362" t="s">
        <v>3104</v>
      </c>
      <c r="F1045" s="379" t="s">
        <v>4814</v>
      </c>
      <c r="G1045" s="355">
        <v>36299278</v>
      </c>
      <c r="H1045" s="469" t="s">
        <v>4313</v>
      </c>
      <c r="I1045" s="474">
        <v>83.95</v>
      </c>
      <c r="J1045" s="77">
        <v>10</v>
      </c>
      <c r="K1045" s="92"/>
    </row>
    <row r="1046" spans="1:11" ht="31.2" x14ac:dyDescent="0.25">
      <c r="A1046" s="14" t="s">
        <v>4358</v>
      </c>
      <c r="B1046" s="354" t="s">
        <v>4792</v>
      </c>
      <c r="C1046" s="376" t="s">
        <v>4815</v>
      </c>
      <c r="D1046" s="366">
        <v>45792</v>
      </c>
      <c r="E1046" s="362" t="s">
        <v>3104</v>
      </c>
      <c r="F1046" s="379" t="s">
        <v>4312</v>
      </c>
      <c r="G1046" s="355">
        <v>36299278</v>
      </c>
      <c r="H1046" s="469" t="s">
        <v>4313</v>
      </c>
      <c r="I1046" s="474">
        <v>75.95</v>
      </c>
      <c r="J1046" s="77">
        <v>10</v>
      </c>
      <c r="K1046" s="92"/>
    </row>
    <row r="1047" spans="1:11" ht="41.4" x14ac:dyDescent="0.25">
      <c r="A1047" s="14" t="s">
        <v>4358</v>
      </c>
      <c r="B1047" s="354" t="s">
        <v>4792</v>
      </c>
      <c r="C1047" s="376">
        <v>12636</v>
      </c>
      <c r="D1047" s="366">
        <v>45771</v>
      </c>
      <c r="E1047" s="362" t="s">
        <v>3104</v>
      </c>
      <c r="F1047" s="379" t="s">
        <v>4816</v>
      </c>
      <c r="G1047" s="355">
        <v>37840029</v>
      </c>
      <c r="H1047" s="469" t="s">
        <v>4817</v>
      </c>
      <c r="I1047" s="474">
        <v>75</v>
      </c>
      <c r="J1047" s="77">
        <v>10</v>
      </c>
      <c r="K1047" s="92"/>
    </row>
    <row r="1048" spans="1:11" ht="41.4" x14ac:dyDescent="0.25">
      <c r="A1048" s="14" t="s">
        <v>4358</v>
      </c>
      <c r="B1048" s="354" t="s">
        <v>4792</v>
      </c>
      <c r="C1048" s="376">
        <v>613</v>
      </c>
      <c r="D1048" s="366">
        <v>45902</v>
      </c>
      <c r="E1048" s="362" t="s">
        <v>3104</v>
      </c>
      <c r="F1048" s="379" t="s">
        <v>4818</v>
      </c>
      <c r="G1048" s="355">
        <v>56916591</v>
      </c>
      <c r="H1048" s="469" t="s">
        <v>4819</v>
      </c>
      <c r="I1048" s="474">
        <v>15</v>
      </c>
      <c r="J1048" s="77">
        <v>10</v>
      </c>
      <c r="K1048" s="92"/>
    </row>
    <row r="1049" spans="1:11" ht="41.4" x14ac:dyDescent="0.25">
      <c r="A1049" s="14" t="s">
        <v>4358</v>
      </c>
      <c r="B1049" s="354" t="s">
        <v>4792</v>
      </c>
      <c r="C1049" s="376">
        <v>635</v>
      </c>
      <c r="D1049" s="366">
        <v>45903</v>
      </c>
      <c r="E1049" s="362" t="s">
        <v>3104</v>
      </c>
      <c r="F1049" s="379" t="s">
        <v>4820</v>
      </c>
      <c r="G1049" s="355">
        <v>56916591</v>
      </c>
      <c r="H1049" s="469" t="s">
        <v>4819</v>
      </c>
      <c r="I1049" s="474">
        <v>30</v>
      </c>
      <c r="J1049" s="77">
        <v>10</v>
      </c>
      <c r="K1049" s="92"/>
    </row>
    <row r="1050" spans="1:11" ht="41.4" x14ac:dyDescent="0.25">
      <c r="A1050" s="14" t="s">
        <v>4358</v>
      </c>
      <c r="B1050" s="354" t="s">
        <v>4792</v>
      </c>
      <c r="C1050" s="376">
        <v>629</v>
      </c>
      <c r="D1050" s="366">
        <v>45903</v>
      </c>
      <c r="E1050" s="362" t="s">
        <v>3104</v>
      </c>
      <c r="F1050" s="379" t="s">
        <v>4821</v>
      </c>
      <c r="G1050" s="355">
        <v>56916591</v>
      </c>
      <c r="H1050" s="469" t="s">
        <v>4819</v>
      </c>
      <c r="I1050" s="474">
        <v>25.5</v>
      </c>
      <c r="J1050" s="77">
        <v>10</v>
      </c>
      <c r="K1050" s="92"/>
    </row>
    <row r="1051" spans="1:11" ht="41.4" x14ac:dyDescent="0.25">
      <c r="A1051" s="14" t="s">
        <v>4358</v>
      </c>
      <c r="B1051" s="354" t="s">
        <v>4792</v>
      </c>
      <c r="C1051" s="376">
        <v>1267</v>
      </c>
      <c r="D1051" s="366">
        <v>45951</v>
      </c>
      <c r="E1051" s="362" t="s">
        <v>3104</v>
      </c>
      <c r="F1051" s="379" t="s">
        <v>4818</v>
      </c>
      <c r="G1051" s="355">
        <v>56916591</v>
      </c>
      <c r="H1051" s="469" t="s">
        <v>4819</v>
      </c>
      <c r="I1051" s="474">
        <v>15</v>
      </c>
      <c r="J1051" s="77">
        <v>10</v>
      </c>
      <c r="K1051" s="92"/>
    </row>
    <row r="1052" spans="1:11" ht="41.4" x14ac:dyDescent="0.25">
      <c r="A1052" s="14" t="s">
        <v>4358</v>
      </c>
      <c r="B1052" s="354" t="s">
        <v>4792</v>
      </c>
      <c r="C1052" s="376">
        <v>1420</v>
      </c>
      <c r="D1052" s="366">
        <v>45967</v>
      </c>
      <c r="E1052" s="362" t="s">
        <v>3104</v>
      </c>
      <c r="F1052" s="379" t="s">
        <v>4822</v>
      </c>
      <c r="G1052" s="355">
        <v>56916591</v>
      </c>
      <c r="H1052" s="469" t="s">
        <v>4819</v>
      </c>
      <c r="I1052" s="474">
        <v>97.5</v>
      </c>
      <c r="J1052" s="77">
        <v>10</v>
      </c>
      <c r="K1052" s="92"/>
    </row>
    <row r="1053" spans="1:11" ht="41.4" x14ac:dyDescent="0.25">
      <c r="A1053" s="14" t="s">
        <v>4358</v>
      </c>
      <c r="B1053" s="354" t="s">
        <v>4792</v>
      </c>
      <c r="C1053" s="376">
        <v>1422</v>
      </c>
      <c r="D1053" s="366">
        <v>45967</v>
      </c>
      <c r="E1053" s="362" t="s">
        <v>3104</v>
      </c>
      <c r="F1053" s="379" t="s">
        <v>4820</v>
      </c>
      <c r="G1053" s="355">
        <v>56916591</v>
      </c>
      <c r="H1053" s="469" t="s">
        <v>4819</v>
      </c>
      <c r="I1053" s="474">
        <v>30</v>
      </c>
      <c r="J1053" s="77">
        <v>10</v>
      </c>
      <c r="K1053" s="92"/>
    </row>
    <row r="1054" spans="1:11" ht="41.4" x14ac:dyDescent="0.25">
      <c r="A1054" s="14" t="s">
        <v>4358</v>
      </c>
      <c r="B1054" s="354" t="s">
        <v>4792</v>
      </c>
      <c r="C1054" s="376">
        <v>1421</v>
      </c>
      <c r="D1054" s="366">
        <v>45967</v>
      </c>
      <c r="E1054" s="362" t="s">
        <v>3104</v>
      </c>
      <c r="F1054" s="379" t="s">
        <v>4820</v>
      </c>
      <c r="G1054" s="355">
        <v>56916591</v>
      </c>
      <c r="H1054" s="469" t="s">
        <v>4819</v>
      </c>
      <c r="I1054" s="474">
        <v>30</v>
      </c>
      <c r="J1054" s="77">
        <v>10</v>
      </c>
      <c r="K1054" s="92"/>
    </row>
    <row r="1055" spans="1:11" ht="41.4" x14ac:dyDescent="0.25">
      <c r="A1055" s="14" t="s">
        <v>4358</v>
      </c>
      <c r="B1055" s="354" t="s">
        <v>4792</v>
      </c>
      <c r="C1055" s="376">
        <v>2511011382</v>
      </c>
      <c r="D1055" s="366">
        <v>45973</v>
      </c>
      <c r="E1055" s="362" t="s">
        <v>3104</v>
      </c>
      <c r="F1055" s="379" t="s">
        <v>4823</v>
      </c>
      <c r="G1055" s="355">
        <v>24232335</v>
      </c>
      <c r="H1055" s="469" t="s">
        <v>4824</v>
      </c>
      <c r="I1055" s="474">
        <v>121.98</v>
      </c>
      <c r="J1055" s="77">
        <v>10</v>
      </c>
      <c r="K1055" s="92"/>
    </row>
    <row r="1056" spans="1:11" ht="31.2" x14ac:dyDescent="0.25">
      <c r="A1056" s="14" t="s">
        <v>4358</v>
      </c>
      <c r="B1056" s="354" t="s">
        <v>4792</v>
      </c>
      <c r="C1056" s="376">
        <v>8</v>
      </c>
      <c r="D1056" s="366">
        <v>45958</v>
      </c>
      <c r="E1056" s="362" t="s">
        <v>3104</v>
      </c>
      <c r="F1056" s="379" t="s">
        <v>4825</v>
      </c>
      <c r="G1056" s="355" t="s">
        <v>4826</v>
      </c>
      <c r="H1056" s="469" t="s">
        <v>4827</v>
      </c>
      <c r="I1056" s="474">
        <v>125</v>
      </c>
      <c r="J1056" s="77">
        <v>10</v>
      </c>
      <c r="K1056" s="92"/>
    </row>
    <row r="1057" spans="1:11" ht="31.2" x14ac:dyDescent="0.25">
      <c r="A1057" s="14" t="s">
        <v>4358</v>
      </c>
      <c r="B1057" s="354" t="s">
        <v>4792</v>
      </c>
      <c r="C1057" s="376">
        <v>288</v>
      </c>
      <c r="D1057" s="366">
        <v>45982</v>
      </c>
      <c r="E1057" s="362" t="s">
        <v>3104</v>
      </c>
      <c r="F1057" s="379" t="s">
        <v>4828</v>
      </c>
      <c r="G1057" s="355">
        <v>31600379</v>
      </c>
      <c r="H1057" s="469" t="s">
        <v>4336</v>
      </c>
      <c r="I1057" s="474">
        <v>14.73</v>
      </c>
      <c r="J1057" s="77">
        <v>10</v>
      </c>
      <c r="K1057" s="92"/>
    </row>
    <row r="1058" spans="1:11" ht="31.2" x14ac:dyDescent="0.25">
      <c r="A1058" s="14" t="s">
        <v>4358</v>
      </c>
      <c r="B1058" s="354" t="s">
        <v>4792</v>
      </c>
      <c r="C1058" s="376">
        <v>286</v>
      </c>
      <c r="D1058" s="366">
        <v>45982</v>
      </c>
      <c r="E1058" s="362" t="s">
        <v>3104</v>
      </c>
      <c r="F1058" s="379" t="s">
        <v>4829</v>
      </c>
      <c r="G1058" s="355">
        <v>31600379</v>
      </c>
      <c r="H1058" s="469" t="s">
        <v>4336</v>
      </c>
      <c r="I1058" s="474">
        <v>49.33</v>
      </c>
      <c r="J1058" s="77">
        <v>10</v>
      </c>
      <c r="K1058" s="92"/>
    </row>
    <row r="1059" spans="1:11" ht="31.2" x14ac:dyDescent="0.25">
      <c r="A1059" s="14" t="s">
        <v>4358</v>
      </c>
      <c r="B1059" s="354" t="s">
        <v>4792</v>
      </c>
      <c r="C1059" s="376">
        <v>328</v>
      </c>
      <c r="D1059" s="366">
        <v>45984</v>
      </c>
      <c r="E1059" s="362" t="s">
        <v>3104</v>
      </c>
      <c r="F1059" s="379" t="s">
        <v>4830</v>
      </c>
      <c r="G1059" s="355">
        <v>31600379</v>
      </c>
      <c r="H1059" s="469" t="s">
        <v>4336</v>
      </c>
      <c r="I1059" s="474">
        <v>156.75</v>
      </c>
      <c r="J1059" s="77">
        <v>10</v>
      </c>
      <c r="K1059" s="92"/>
    </row>
    <row r="1060" spans="1:11" ht="31.2" x14ac:dyDescent="0.25">
      <c r="A1060" s="14" t="s">
        <v>4358</v>
      </c>
      <c r="B1060" s="354" t="s">
        <v>4792</v>
      </c>
      <c r="C1060" s="376" t="s">
        <v>4831</v>
      </c>
      <c r="D1060" s="366">
        <v>45984</v>
      </c>
      <c r="E1060" s="362" t="s">
        <v>3104</v>
      </c>
      <c r="F1060" s="379" t="s">
        <v>4832</v>
      </c>
      <c r="G1060" s="355">
        <v>56400390</v>
      </c>
      <c r="H1060" s="469" t="s">
        <v>4833</v>
      </c>
      <c r="I1060" s="474">
        <v>40</v>
      </c>
      <c r="J1060" s="77">
        <v>10</v>
      </c>
      <c r="K1060" s="92"/>
    </row>
    <row r="1061" spans="1:11" ht="31.2" x14ac:dyDescent="0.25">
      <c r="A1061" s="14" t="s">
        <v>4358</v>
      </c>
      <c r="B1061" s="354" t="s">
        <v>4792</v>
      </c>
      <c r="C1061" s="376">
        <v>4281</v>
      </c>
      <c r="D1061" s="366">
        <v>45984</v>
      </c>
      <c r="E1061" s="362" t="s">
        <v>3104</v>
      </c>
      <c r="F1061" s="379" t="s">
        <v>4834</v>
      </c>
      <c r="G1061" s="355">
        <v>46384677</v>
      </c>
      <c r="H1061" s="469" t="s">
        <v>4754</v>
      </c>
      <c r="I1061" s="474">
        <v>27</v>
      </c>
      <c r="J1061" s="77">
        <v>10</v>
      </c>
      <c r="K1061" s="92"/>
    </row>
    <row r="1062" spans="1:11" ht="31.2" x14ac:dyDescent="0.25">
      <c r="A1062" s="14" t="s">
        <v>4358</v>
      </c>
      <c r="B1062" s="354" t="s">
        <v>4792</v>
      </c>
      <c r="C1062" s="376">
        <v>84</v>
      </c>
      <c r="D1062" s="366">
        <v>45976</v>
      </c>
      <c r="E1062" s="362" t="s">
        <v>3104</v>
      </c>
      <c r="F1062" s="379" t="s">
        <v>4835</v>
      </c>
      <c r="G1062" s="355">
        <v>51892154</v>
      </c>
      <c r="H1062" s="469" t="s">
        <v>4338</v>
      </c>
      <c r="I1062" s="474">
        <v>73.8</v>
      </c>
      <c r="J1062" s="77">
        <v>10</v>
      </c>
      <c r="K1062" s="92"/>
    </row>
    <row r="1063" spans="1:11" ht="41.4" x14ac:dyDescent="0.25">
      <c r="A1063" s="14" t="s">
        <v>4358</v>
      </c>
      <c r="B1063" s="354" t="s">
        <v>4792</v>
      </c>
      <c r="C1063" s="376" t="s">
        <v>4836</v>
      </c>
      <c r="D1063" s="366">
        <v>45982</v>
      </c>
      <c r="E1063" s="362" t="s">
        <v>3104</v>
      </c>
      <c r="F1063" s="379" t="s">
        <v>4837</v>
      </c>
      <c r="G1063" s="355">
        <v>36765091</v>
      </c>
      <c r="H1063" s="469" t="s">
        <v>4342</v>
      </c>
      <c r="I1063" s="474">
        <v>30.05</v>
      </c>
      <c r="J1063" s="77">
        <v>10</v>
      </c>
      <c r="K1063" s="92"/>
    </row>
    <row r="1064" spans="1:11" ht="31.2" x14ac:dyDescent="0.25">
      <c r="A1064" s="14" t="s">
        <v>4358</v>
      </c>
      <c r="B1064" s="354" t="s">
        <v>4792</v>
      </c>
      <c r="C1064" s="376" t="s">
        <v>4838</v>
      </c>
      <c r="D1064" s="366">
        <v>45743</v>
      </c>
      <c r="E1064" s="362" t="s">
        <v>3104</v>
      </c>
      <c r="F1064" s="379" t="s">
        <v>4839</v>
      </c>
      <c r="G1064" s="355">
        <v>36765091</v>
      </c>
      <c r="H1064" s="469" t="s">
        <v>4342</v>
      </c>
      <c r="I1064" s="474">
        <v>40.950000000000003</v>
      </c>
      <c r="J1064" s="77">
        <v>10</v>
      </c>
      <c r="K1064" s="92"/>
    </row>
    <row r="1065" spans="1:11" ht="31.2" x14ac:dyDescent="0.25">
      <c r="A1065" s="14" t="s">
        <v>4358</v>
      </c>
      <c r="B1065" s="354" t="s">
        <v>4792</v>
      </c>
      <c r="C1065" s="376" t="s">
        <v>4840</v>
      </c>
      <c r="D1065" s="366">
        <v>45867</v>
      </c>
      <c r="E1065" s="362" t="s">
        <v>3104</v>
      </c>
      <c r="F1065" s="379" t="s">
        <v>4841</v>
      </c>
      <c r="G1065" s="355">
        <v>36765091</v>
      </c>
      <c r="H1065" s="469" t="s">
        <v>4342</v>
      </c>
      <c r="I1065" s="474">
        <v>10.85</v>
      </c>
      <c r="J1065" s="77">
        <v>10</v>
      </c>
      <c r="K1065" s="92"/>
    </row>
    <row r="1066" spans="1:11" ht="31.2" x14ac:dyDescent="0.25">
      <c r="A1066" s="14" t="s">
        <v>4358</v>
      </c>
      <c r="B1066" s="354" t="s">
        <v>4792</v>
      </c>
      <c r="C1066" s="376">
        <v>7750</v>
      </c>
      <c r="D1066" s="366">
        <v>45982</v>
      </c>
      <c r="E1066" s="362" t="s">
        <v>3104</v>
      </c>
      <c r="F1066" s="379" t="s">
        <v>4339</v>
      </c>
      <c r="G1066" s="355">
        <v>31393781</v>
      </c>
      <c r="H1066" s="469" t="s">
        <v>3695</v>
      </c>
      <c r="I1066" s="474">
        <v>9.8000000000000007</v>
      </c>
      <c r="J1066" s="77">
        <v>10</v>
      </c>
      <c r="K1066" s="92"/>
    </row>
    <row r="1067" spans="1:11" ht="31.2" x14ac:dyDescent="0.25">
      <c r="A1067" s="14" t="s">
        <v>4358</v>
      </c>
      <c r="B1067" s="354" t="s">
        <v>4792</v>
      </c>
      <c r="C1067" s="376" t="s">
        <v>4842</v>
      </c>
      <c r="D1067" s="366">
        <v>45927</v>
      </c>
      <c r="E1067" s="362" t="s">
        <v>3104</v>
      </c>
      <c r="F1067" s="379" t="s">
        <v>4843</v>
      </c>
      <c r="G1067" s="355">
        <v>44326734</v>
      </c>
      <c r="H1067" s="469" t="s">
        <v>4350</v>
      </c>
      <c r="I1067" s="474">
        <v>24.78</v>
      </c>
      <c r="J1067" s="77">
        <v>10</v>
      </c>
      <c r="K1067" s="92"/>
    </row>
    <row r="1068" spans="1:11" ht="41.4" x14ac:dyDescent="0.25">
      <c r="A1068" s="14" t="s">
        <v>4358</v>
      </c>
      <c r="B1068" s="354" t="s">
        <v>4792</v>
      </c>
      <c r="C1068" s="376" t="s">
        <v>4844</v>
      </c>
      <c r="D1068" s="366">
        <v>45692</v>
      </c>
      <c r="E1068" s="362" t="s">
        <v>3104</v>
      </c>
      <c r="F1068" s="379" t="s">
        <v>4845</v>
      </c>
      <c r="G1068" s="355">
        <v>45604746</v>
      </c>
      <c r="H1068" s="469" t="s">
        <v>4224</v>
      </c>
      <c r="I1068" s="474">
        <v>11.04</v>
      </c>
      <c r="J1068" s="77">
        <v>10</v>
      </c>
      <c r="K1068" s="92"/>
    </row>
    <row r="1069" spans="1:11" ht="31.2" x14ac:dyDescent="0.25">
      <c r="A1069" s="14" t="s">
        <v>4358</v>
      </c>
      <c r="B1069" s="354" t="s">
        <v>4792</v>
      </c>
      <c r="C1069" s="376" t="s">
        <v>4846</v>
      </c>
      <c r="D1069" s="366">
        <v>45928</v>
      </c>
      <c r="E1069" s="362" t="s">
        <v>3104</v>
      </c>
      <c r="F1069" s="379" t="s">
        <v>4847</v>
      </c>
      <c r="G1069" s="355">
        <v>52923592</v>
      </c>
      <c r="H1069" s="469" t="s">
        <v>4848</v>
      </c>
      <c r="I1069" s="474">
        <v>7.19</v>
      </c>
      <c r="J1069" s="77">
        <v>10</v>
      </c>
      <c r="K1069" s="92"/>
    </row>
    <row r="1070" spans="1:11" ht="41.4" x14ac:dyDescent="0.25">
      <c r="A1070" s="14" t="s">
        <v>4358</v>
      </c>
      <c r="B1070" s="354" t="s">
        <v>4792</v>
      </c>
      <c r="C1070" s="376" t="s">
        <v>4849</v>
      </c>
      <c r="D1070" s="366">
        <v>45930</v>
      </c>
      <c r="E1070" s="362" t="s">
        <v>3104</v>
      </c>
      <c r="F1070" s="379" t="s">
        <v>4850</v>
      </c>
      <c r="G1070" s="355">
        <v>45488592</v>
      </c>
      <c r="H1070" s="469" t="s">
        <v>4851</v>
      </c>
      <c r="I1070" s="474">
        <v>15.64</v>
      </c>
      <c r="J1070" s="77">
        <v>10</v>
      </c>
      <c r="K1070" s="92"/>
    </row>
    <row r="1071" spans="1:11" ht="31.2" x14ac:dyDescent="0.25">
      <c r="A1071" s="14" t="s">
        <v>4359</v>
      </c>
      <c r="B1071" s="354" t="s">
        <v>4852</v>
      </c>
      <c r="C1071" s="376">
        <v>20250203</v>
      </c>
      <c r="D1071" s="366">
        <v>45988</v>
      </c>
      <c r="E1071" s="362">
        <v>46021</v>
      </c>
      <c r="F1071" s="379" t="s">
        <v>4853</v>
      </c>
      <c r="G1071" s="355">
        <v>34550151</v>
      </c>
      <c r="H1071" s="469" t="s">
        <v>3997</v>
      </c>
      <c r="I1071" s="474">
        <v>1999.98</v>
      </c>
      <c r="J1071" s="77">
        <v>10</v>
      </c>
      <c r="K1071" s="92"/>
    </row>
    <row r="1072" spans="1:11" ht="31.2" x14ac:dyDescent="0.25">
      <c r="A1072" s="14" t="s">
        <v>4854</v>
      </c>
      <c r="B1072" s="344"/>
      <c r="C1072" s="345"/>
      <c r="D1072" s="346"/>
      <c r="E1072" s="347"/>
      <c r="F1072" s="339" t="s">
        <v>4855</v>
      </c>
      <c r="G1072" s="345"/>
      <c r="H1072" s="352"/>
      <c r="I1072" s="349"/>
      <c r="J1072" s="77">
        <v>10</v>
      </c>
      <c r="K1072" s="92"/>
    </row>
    <row r="1073" spans="1:11" ht="21" x14ac:dyDescent="0.25">
      <c r="A1073" s="14" t="s">
        <v>4854</v>
      </c>
      <c r="B1073" s="354" t="s">
        <v>3011</v>
      </c>
      <c r="C1073" s="355">
        <v>20251054</v>
      </c>
      <c r="D1073" s="356" t="s">
        <v>3012</v>
      </c>
      <c r="E1073" s="357" t="s">
        <v>3013</v>
      </c>
      <c r="F1073" s="357" t="s">
        <v>4856</v>
      </c>
      <c r="G1073" s="355"/>
      <c r="H1073" s="355" t="s">
        <v>3015</v>
      </c>
      <c r="I1073" s="358">
        <v>1205</v>
      </c>
      <c r="J1073" s="77">
        <v>10</v>
      </c>
      <c r="K1073" s="92"/>
    </row>
    <row r="1074" spans="1:11" ht="21" x14ac:dyDescent="0.25">
      <c r="A1074" s="14" t="s">
        <v>4854</v>
      </c>
      <c r="B1074" s="354" t="s">
        <v>4857</v>
      </c>
      <c r="C1074" s="355">
        <v>20252600</v>
      </c>
      <c r="D1074" s="356" t="s">
        <v>3805</v>
      </c>
      <c r="E1074" s="357"/>
      <c r="F1074" s="357" t="s">
        <v>4858</v>
      </c>
      <c r="G1074" s="355">
        <v>31380123</v>
      </c>
      <c r="H1074" s="355" t="s">
        <v>3009</v>
      </c>
      <c r="I1074" s="358">
        <v>620.05999999999995</v>
      </c>
      <c r="J1074" s="77">
        <v>10</v>
      </c>
      <c r="K1074" s="92"/>
    </row>
    <row r="1075" spans="1:11" ht="13.2" x14ac:dyDescent="0.25">
      <c r="A1075" s="14" t="s">
        <v>4854</v>
      </c>
      <c r="B1075" s="354" t="s">
        <v>4859</v>
      </c>
      <c r="C1075" s="355" t="s">
        <v>4860</v>
      </c>
      <c r="D1075" s="356" t="s">
        <v>4861</v>
      </c>
      <c r="E1075" s="357" t="s">
        <v>4862</v>
      </c>
      <c r="F1075" s="357" t="s">
        <v>4863</v>
      </c>
      <c r="G1075" s="355" t="s">
        <v>4864</v>
      </c>
      <c r="H1075" s="355" t="s">
        <v>4093</v>
      </c>
      <c r="I1075" s="358">
        <v>75</v>
      </c>
      <c r="J1075" s="77">
        <v>10</v>
      </c>
      <c r="K1075" s="92"/>
    </row>
    <row r="1076" spans="1:11" ht="13.2" x14ac:dyDescent="0.25">
      <c r="A1076" s="14" t="s">
        <v>4854</v>
      </c>
      <c r="B1076" s="354" t="s">
        <v>3022</v>
      </c>
      <c r="C1076" s="354" t="s">
        <v>3022</v>
      </c>
      <c r="D1076" s="356">
        <v>45969</v>
      </c>
      <c r="E1076" s="362">
        <v>46022</v>
      </c>
      <c r="F1076" s="357" t="s">
        <v>4084</v>
      </c>
      <c r="G1076" s="355"/>
      <c r="H1076" s="368" t="s">
        <v>3024</v>
      </c>
      <c r="I1076" s="358">
        <v>152</v>
      </c>
      <c r="J1076" s="77">
        <v>10</v>
      </c>
      <c r="K1076" s="92"/>
    </row>
    <row r="1077" spans="1:11" ht="21" x14ac:dyDescent="0.25">
      <c r="A1077" s="14" t="s">
        <v>4854</v>
      </c>
      <c r="B1077" s="354" t="s">
        <v>3022</v>
      </c>
      <c r="C1077" s="354" t="s">
        <v>3022</v>
      </c>
      <c r="D1077" s="356">
        <v>45972</v>
      </c>
      <c r="E1077" s="362">
        <v>46022</v>
      </c>
      <c r="F1077" s="357" t="s">
        <v>4865</v>
      </c>
      <c r="G1077" s="355"/>
      <c r="H1077" s="368" t="s">
        <v>3024</v>
      </c>
      <c r="I1077" s="358">
        <v>194.97</v>
      </c>
      <c r="J1077" s="77">
        <v>10</v>
      </c>
      <c r="K1077" s="92"/>
    </row>
    <row r="1078" spans="1:11" ht="13.2" x14ac:dyDescent="0.25">
      <c r="A1078" s="14" t="s">
        <v>4854</v>
      </c>
      <c r="B1078" s="354" t="s">
        <v>3025</v>
      </c>
      <c r="C1078" s="354" t="s">
        <v>4866</v>
      </c>
      <c r="D1078" s="356" t="s">
        <v>4861</v>
      </c>
      <c r="E1078" s="362">
        <v>46022</v>
      </c>
      <c r="F1078" s="357" t="s">
        <v>3028</v>
      </c>
      <c r="G1078" s="355"/>
      <c r="H1078" s="355" t="s">
        <v>3029</v>
      </c>
      <c r="I1078" s="358">
        <v>21.26</v>
      </c>
      <c r="J1078" s="77">
        <v>10</v>
      </c>
      <c r="K1078" s="92"/>
    </row>
    <row r="1079" spans="1:11" ht="21" x14ac:dyDescent="0.25">
      <c r="A1079" s="14" t="s">
        <v>4854</v>
      </c>
      <c r="B1079" s="344"/>
      <c r="C1079" s="345"/>
      <c r="D1079" s="346"/>
      <c r="E1079" s="347"/>
      <c r="F1079" s="339" t="s">
        <v>4867</v>
      </c>
      <c r="G1079" s="345"/>
      <c r="H1079" s="348"/>
      <c r="I1079" s="349"/>
      <c r="J1079" s="77">
        <v>10</v>
      </c>
      <c r="K1079" s="92"/>
    </row>
    <row r="1080" spans="1:11" ht="13.2" x14ac:dyDescent="0.25">
      <c r="A1080" s="14" t="s">
        <v>4854</v>
      </c>
      <c r="B1080" s="354" t="s">
        <v>4868</v>
      </c>
      <c r="C1080" s="354" t="s">
        <v>4869</v>
      </c>
      <c r="D1080" s="356">
        <v>45954</v>
      </c>
      <c r="E1080" s="362">
        <v>46007</v>
      </c>
      <c r="F1080" s="357" t="s">
        <v>3886</v>
      </c>
      <c r="G1080" s="355" t="s">
        <v>4870</v>
      </c>
      <c r="H1080" s="355" t="s">
        <v>4871</v>
      </c>
      <c r="I1080" s="358">
        <v>631.20000000000005</v>
      </c>
      <c r="J1080" s="77">
        <v>10</v>
      </c>
      <c r="K1080" s="92"/>
    </row>
    <row r="1081" spans="1:11" ht="13.2" x14ac:dyDescent="0.25">
      <c r="A1081" s="14" t="s">
        <v>4854</v>
      </c>
      <c r="B1081" s="354" t="s">
        <v>4868</v>
      </c>
      <c r="C1081" s="354" t="s">
        <v>4872</v>
      </c>
      <c r="D1081" s="356">
        <v>45954</v>
      </c>
      <c r="E1081" s="362">
        <v>46007</v>
      </c>
      <c r="F1081" s="357" t="s">
        <v>4873</v>
      </c>
      <c r="G1081" s="355" t="s">
        <v>4874</v>
      </c>
      <c r="H1081" s="355" t="s">
        <v>4875</v>
      </c>
      <c r="I1081" s="358">
        <v>300</v>
      </c>
      <c r="J1081" s="77">
        <v>10</v>
      </c>
      <c r="K1081" s="92"/>
    </row>
    <row r="1082" spans="1:11" ht="13.2" x14ac:dyDescent="0.25">
      <c r="A1082" s="14" t="s">
        <v>4854</v>
      </c>
      <c r="B1082" s="354" t="s">
        <v>4868</v>
      </c>
      <c r="C1082" s="354" t="s">
        <v>4868</v>
      </c>
      <c r="D1082" s="356">
        <v>45981</v>
      </c>
      <c r="E1082" s="362">
        <v>46007</v>
      </c>
      <c r="F1082" s="357" t="s">
        <v>3127</v>
      </c>
      <c r="G1082" s="355"/>
      <c r="H1082" s="355" t="s">
        <v>4876</v>
      </c>
      <c r="I1082" s="358">
        <v>247.5</v>
      </c>
      <c r="J1082" s="77">
        <v>10</v>
      </c>
      <c r="K1082" s="92"/>
    </row>
    <row r="1083" spans="1:11" ht="13.2" x14ac:dyDescent="0.25">
      <c r="A1083" s="14" t="s">
        <v>4854</v>
      </c>
      <c r="B1083" s="354" t="s">
        <v>4877</v>
      </c>
      <c r="C1083" s="354" t="s">
        <v>4878</v>
      </c>
      <c r="D1083" s="356">
        <v>45954</v>
      </c>
      <c r="E1083" s="362">
        <v>46022</v>
      </c>
      <c r="F1083" s="357" t="s">
        <v>4879</v>
      </c>
      <c r="G1083" s="355" t="s">
        <v>4874</v>
      </c>
      <c r="H1083" s="355" t="s">
        <v>4875</v>
      </c>
      <c r="I1083" s="358">
        <v>390</v>
      </c>
      <c r="J1083" s="77">
        <v>10</v>
      </c>
      <c r="K1083" s="92"/>
    </row>
    <row r="1084" spans="1:11" ht="21" x14ac:dyDescent="0.25">
      <c r="A1084" s="14" t="s">
        <v>4854</v>
      </c>
      <c r="B1084" s="344"/>
      <c r="C1084" s="345"/>
      <c r="D1084" s="346"/>
      <c r="E1084" s="347"/>
      <c r="F1084" s="339" t="s">
        <v>4880</v>
      </c>
      <c r="G1084" s="345"/>
      <c r="H1084" s="348"/>
      <c r="I1084" s="349"/>
      <c r="J1084" s="77">
        <v>10</v>
      </c>
      <c r="K1084" s="92"/>
    </row>
    <row r="1085" spans="1:11" ht="21" x14ac:dyDescent="0.25">
      <c r="A1085" s="14" t="s">
        <v>4854</v>
      </c>
      <c r="B1085" s="354" t="s">
        <v>4881</v>
      </c>
      <c r="C1085" s="354" t="s">
        <v>4882</v>
      </c>
      <c r="D1085" s="356">
        <v>45982</v>
      </c>
      <c r="E1085" s="362">
        <v>46021</v>
      </c>
      <c r="F1085" s="357" t="s">
        <v>4883</v>
      </c>
      <c r="G1085" s="355" t="s">
        <v>4884</v>
      </c>
      <c r="H1085" s="355" t="s">
        <v>4885</v>
      </c>
      <c r="I1085" s="358">
        <v>1895</v>
      </c>
      <c r="J1085" s="77">
        <v>10</v>
      </c>
      <c r="K1085" s="92"/>
    </row>
    <row r="1086" spans="1:11" ht="21" x14ac:dyDescent="0.25">
      <c r="A1086" s="14" t="s">
        <v>4854</v>
      </c>
      <c r="B1086" s="354" t="s">
        <v>4881</v>
      </c>
      <c r="C1086" s="354" t="s">
        <v>4881</v>
      </c>
      <c r="D1086" s="356">
        <v>45991</v>
      </c>
      <c r="E1086" s="362">
        <v>46021</v>
      </c>
      <c r="F1086" s="357" t="s">
        <v>4886</v>
      </c>
      <c r="G1086" s="355"/>
      <c r="H1086" s="355" t="s">
        <v>4887</v>
      </c>
      <c r="I1086" s="358">
        <v>88.08</v>
      </c>
      <c r="J1086" s="77">
        <v>10</v>
      </c>
      <c r="K1086" s="92"/>
    </row>
    <row r="1087" spans="1:11" ht="13.2" x14ac:dyDescent="0.25">
      <c r="A1087" s="14" t="s">
        <v>4854</v>
      </c>
      <c r="B1087" s="354" t="s">
        <v>4881</v>
      </c>
      <c r="C1087" s="354" t="s">
        <v>4881</v>
      </c>
      <c r="D1087" s="356">
        <v>45982</v>
      </c>
      <c r="E1087" s="362">
        <v>46021</v>
      </c>
      <c r="F1087" s="357" t="s">
        <v>4888</v>
      </c>
      <c r="G1087" s="355"/>
      <c r="H1087" s="355" t="s">
        <v>4887</v>
      </c>
      <c r="I1087" s="358">
        <v>377.2</v>
      </c>
      <c r="J1087" s="77">
        <v>10</v>
      </c>
      <c r="K1087" s="92"/>
    </row>
    <row r="1088" spans="1:11" ht="21" x14ac:dyDescent="0.25">
      <c r="A1088" s="14" t="s">
        <v>4854</v>
      </c>
      <c r="B1088" s="354" t="s">
        <v>4889</v>
      </c>
      <c r="C1088" s="354" t="s">
        <v>72</v>
      </c>
      <c r="D1088" s="356">
        <v>46001</v>
      </c>
      <c r="E1088" s="362"/>
      <c r="F1088" s="357" t="s">
        <v>4890</v>
      </c>
      <c r="G1088" s="355">
        <v>46397931</v>
      </c>
      <c r="H1088" s="355" t="s">
        <v>3079</v>
      </c>
      <c r="I1088" s="358">
        <v>525.6</v>
      </c>
      <c r="J1088" s="77">
        <v>10</v>
      </c>
      <c r="K1088" s="92"/>
    </row>
    <row r="1089" spans="1:11" ht="21" x14ac:dyDescent="0.25">
      <c r="A1089" s="14" t="s">
        <v>4854</v>
      </c>
      <c r="B1089" s="354" t="s">
        <v>4889</v>
      </c>
      <c r="C1089" s="354" t="s">
        <v>72</v>
      </c>
      <c r="D1089" s="356">
        <v>46001</v>
      </c>
      <c r="E1089" s="362"/>
      <c r="F1089" s="357" t="s">
        <v>4891</v>
      </c>
      <c r="G1089" s="355">
        <v>46397931</v>
      </c>
      <c r="H1089" s="355" t="s">
        <v>3079</v>
      </c>
      <c r="I1089" s="358">
        <v>474.41</v>
      </c>
      <c r="J1089" s="77">
        <v>10</v>
      </c>
      <c r="K1089" s="92"/>
    </row>
    <row r="1090" spans="1:11" ht="41.4" x14ac:dyDescent="0.25">
      <c r="A1090" s="14" t="s">
        <v>4854</v>
      </c>
      <c r="B1090" s="354" t="s">
        <v>4892</v>
      </c>
      <c r="C1090" s="354" t="s">
        <v>4893</v>
      </c>
      <c r="D1090" s="356">
        <v>46013</v>
      </c>
      <c r="E1090" s="362"/>
      <c r="F1090" s="357" t="s">
        <v>4894</v>
      </c>
      <c r="G1090" s="355">
        <v>46397931</v>
      </c>
      <c r="H1090" s="355" t="s">
        <v>3079</v>
      </c>
      <c r="I1090" s="358">
        <v>2178.91</v>
      </c>
      <c r="J1090" s="77">
        <v>10</v>
      </c>
      <c r="K1090" s="92"/>
    </row>
    <row r="1091" spans="1:11" ht="41.4" x14ac:dyDescent="0.25">
      <c r="A1091" s="14" t="s">
        <v>4854</v>
      </c>
      <c r="B1091" s="354" t="s">
        <v>4892</v>
      </c>
      <c r="C1091" s="354" t="s">
        <v>4893</v>
      </c>
      <c r="D1091" s="356">
        <v>46013</v>
      </c>
      <c r="E1091" s="362"/>
      <c r="F1091" s="357" t="s">
        <v>4895</v>
      </c>
      <c r="G1091" s="355">
        <v>46397931</v>
      </c>
      <c r="H1091" s="355" t="s">
        <v>3079</v>
      </c>
      <c r="I1091" s="358">
        <v>5148.78</v>
      </c>
      <c r="J1091" s="77">
        <v>10</v>
      </c>
      <c r="K1091" s="92"/>
    </row>
    <row r="1092" spans="1:11" ht="41.4" x14ac:dyDescent="0.25">
      <c r="A1092" s="14" t="s">
        <v>4854</v>
      </c>
      <c r="B1092" s="354" t="s">
        <v>4892</v>
      </c>
      <c r="C1092" s="354" t="s">
        <v>4893</v>
      </c>
      <c r="D1092" s="356">
        <v>46013</v>
      </c>
      <c r="E1092" s="362"/>
      <c r="F1092" s="357" t="s">
        <v>4896</v>
      </c>
      <c r="G1092" s="355">
        <v>46397931</v>
      </c>
      <c r="H1092" s="355" t="s">
        <v>3079</v>
      </c>
      <c r="I1092" s="358">
        <v>3374.38</v>
      </c>
      <c r="J1092" s="77">
        <v>10</v>
      </c>
      <c r="K1092" s="92"/>
    </row>
    <row r="1093" spans="1:11" ht="21" x14ac:dyDescent="0.25">
      <c r="A1093" s="14" t="s">
        <v>4854</v>
      </c>
      <c r="B1093" s="354" t="s">
        <v>4897</v>
      </c>
      <c r="C1093" s="354">
        <v>2025000016</v>
      </c>
      <c r="D1093" s="356">
        <v>45980</v>
      </c>
      <c r="E1093" s="362">
        <v>46021</v>
      </c>
      <c r="F1093" s="357" t="s">
        <v>4898</v>
      </c>
      <c r="G1093" s="355">
        <v>21590711</v>
      </c>
      <c r="H1093" s="355" t="s">
        <v>3633</v>
      </c>
      <c r="I1093" s="358">
        <v>1000</v>
      </c>
      <c r="J1093" s="77">
        <v>10</v>
      </c>
      <c r="K1093" s="92"/>
    </row>
    <row r="1094" spans="1:11" ht="41.4" x14ac:dyDescent="0.25">
      <c r="A1094" s="14" t="s">
        <v>4899</v>
      </c>
      <c r="B1094" s="336"/>
      <c r="C1094" s="337"/>
      <c r="D1094" s="331"/>
      <c r="E1094" s="333"/>
      <c r="F1094" s="481" t="s">
        <v>4900</v>
      </c>
      <c r="G1094" s="340"/>
      <c r="H1094" s="334"/>
      <c r="I1094" s="335"/>
      <c r="J1094" s="77">
        <v>10</v>
      </c>
      <c r="K1094" s="92"/>
    </row>
    <row r="1095" spans="1:11" ht="21" x14ac:dyDescent="0.25">
      <c r="A1095" s="14" t="s">
        <v>4899</v>
      </c>
      <c r="B1095" s="330" t="s">
        <v>4901</v>
      </c>
      <c r="C1095" s="337" t="s">
        <v>4902</v>
      </c>
      <c r="D1095" s="331" t="s">
        <v>4903</v>
      </c>
      <c r="E1095" s="333" t="s">
        <v>3790</v>
      </c>
      <c r="F1095" s="333" t="s">
        <v>4904</v>
      </c>
      <c r="G1095" s="337" t="s">
        <v>4905</v>
      </c>
      <c r="H1095" s="333" t="s">
        <v>4906</v>
      </c>
      <c r="I1095" s="335">
        <v>50</v>
      </c>
      <c r="J1095" s="77">
        <v>10</v>
      </c>
      <c r="K1095" s="92"/>
    </row>
    <row r="1096" spans="1:11" ht="21" x14ac:dyDescent="0.25">
      <c r="A1096" s="14" t="s">
        <v>4899</v>
      </c>
      <c r="B1096" s="330" t="s">
        <v>4907</v>
      </c>
      <c r="C1096" s="330" t="s">
        <v>4907</v>
      </c>
      <c r="D1096" s="331" t="s">
        <v>4908</v>
      </c>
      <c r="E1096" s="332">
        <v>45897</v>
      </c>
      <c r="F1096" s="333" t="s">
        <v>4909</v>
      </c>
      <c r="G1096" s="337" t="s">
        <v>4905</v>
      </c>
      <c r="H1096" s="333" t="s">
        <v>4906</v>
      </c>
      <c r="I1096" s="335">
        <v>190</v>
      </c>
      <c r="J1096" s="77">
        <v>10</v>
      </c>
      <c r="K1096" s="92"/>
    </row>
    <row r="1097" spans="1:11" ht="13.2" x14ac:dyDescent="0.25">
      <c r="A1097" s="14" t="s">
        <v>4899</v>
      </c>
      <c r="B1097" s="330" t="s">
        <v>4907</v>
      </c>
      <c r="C1097" s="330" t="s">
        <v>4910</v>
      </c>
      <c r="D1097" s="331" t="s">
        <v>4911</v>
      </c>
      <c r="E1097" s="332">
        <v>45897</v>
      </c>
      <c r="F1097" s="333" t="s">
        <v>4912</v>
      </c>
      <c r="G1097" s="337" t="s">
        <v>4913</v>
      </c>
      <c r="H1097" s="333" t="s">
        <v>4914</v>
      </c>
      <c r="I1097" s="335">
        <v>351.65</v>
      </c>
      <c r="J1097" s="77">
        <v>10</v>
      </c>
      <c r="K1097" s="92"/>
    </row>
    <row r="1098" spans="1:11" ht="21" x14ac:dyDescent="0.25">
      <c r="A1098" s="14" t="s">
        <v>4899</v>
      </c>
      <c r="B1098" s="336"/>
      <c r="C1098" s="337"/>
      <c r="D1098" s="331"/>
      <c r="E1098" s="338"/>
      <c r="F1098" s="481" t="s">
        <v>4915</v>
      </c>
      <c r="G1098" s="340"/>
      <c r="H1098" s="334"/>
      <c r="I1098" s="335"/>
      <c r="J1098" s="77">
        <v>10</v>
      </c>
      <c r="K1098" s="92"/>
    </row>
    <row r="1099" spans="1:11" ht="21" x14ac:dyDescent="0.25">
      <c r="A1099" s="14" t="s">
        <v>4899</v>
      </c>
      <c r="B1099" s="330" t="s">
        <v>3603</v>
      </c>
      <c r="C1099" s="330" t="s">
        <v>3604</v>
      </c>
      <c r="D1099" s="331" t="s">
        <v>3156</v>
      </c>
      <c r="E1099" s="332"/>
      <c r="F1099" s="333" t="s">
        <v>4916</v>
      </c>
      <c r="G1099" s="337" t="s">
        <v>3606</v>
      </c>
      <c r="H1099" s="333" t="s">
        <v>3607</v>
      </c>
      <c r="I1099" s="335">
        <v>390</v>
      </c>
      <c r="J1099" s="77">
        <v>10</v>
      </c>
      <c r="K1099" s="92"/>
    </row>
    <row r="1100" spans="1:11" ht="21" x14ac:dyDescent="0.25">
      <c r="A1100" s="14" t="s">
        <v>4899</v>
      </c>
      <c r="B1100" s="330" t="s">
        <v>3608</v>
      </c>
      <c r="C1100" s="330">
        <v>6804102421</v>
      </c>
      <c r="D1100" s="331" t="s">
        <v>3609</v>
      </c>
      <c r="E1100" s="332"/>
      <c r="F1100" s="333" t="s">
        <v>3610</v>
      </c>
      <c r="G1100" s="337">
        <v>35703008</v>
      </c>
      <c r="H1100" s="333" t="s">
        <v>3019</v>
      </c>
      <c r="I1100" s="335">
        <v>21.6</v>
      </c>
      <c r="J1100" s="77">
        <v>10</v>
      </c>
      <c r="K1100" s="92"/>
    </row>
    <row r="1101" spans="1:11" ht="21" x14ac:dyDescent="0.25">
      <c r="A1101" s="14" t="s">
        <v>4899</v>
      </c>
      <c r="B1101" s="330" t="s">
        <v>4917</v>
      </c>
      <c r="C1101" s="330">
        <v>6804102637</v>
      </c>
      <c r="D1101" s="331" t="s">
        <v>3609</v>
      </c>
      <c r="E1101" s="332"/>
      <c r="F1101" s="333" t="s">
        <v>4918</v>
      </c>
      <c r="G1101" s="337">
        <v>35703008</v>
      </c>
      <c r="H1101" s="333" t="s">
        <v>3019</v>
      </c>
      <c r="I1101" s="335">
        <v>10.8</v>
      </c>
      <c r="J1101" s="77">
        <v>10</v>
      </c>
      <c r="K1101" s="92"/>
    </row>
    <row r="1102" spans="1:11" ht="13.2" x14ac:dyDescent="0.25">
      <c r="A1102" s="14" t="s">
        <v>4899</v>
      </c>
      <c r="B1102" s="330" t="s">
        <v>3611</v>
      </c>
      <c r="C1102" s="330" t="s">
        <v>3611</v>
      </c>
      <c r="D1102" s="331" t="s">
        <v>3612</v>
      </c>
      <c r="E1102" s="332" t="s">
        <v>3612</v>
      </c>
      <c r="F1102" s="333" t="s">
        <v>4919</v>
      </c>
      <c r="G1102" s="337"/>
      <c r="H1102" s="333" t="s">
        <v>4920</v>
      </c>
      <c r="I1102" s="335">
        <v>427.5</v>
      </c>
      <c r="J1102" s="77">
        <v>10</v>
      </c>
      <c r="K1102" s="92"/>
    </row>
    <row r="1103" spans="1:11" ht="13.2" x14ac:dyDescent="0.25">
      <c r="A1103" s="14" t="s">
        <v>4899</v>
      </c>
      <c r="B1103" s="330" t="s">
        <v>3611</v>
      </c>
      <c r="C1103" s="330" t="s">
        <v>4921</v>
      </c>
      <c r="D1103" s="331" t="s">
        <v>4922</v>
      </c>
      <c r="E1103" s="332" t="s">
        <v>3612</v>
      </c>
      <c r="F1103" s="333" t="s">
        <v>4923</v>
      </c>
      <c r="G1103" s="337" t="s">
        <v>4924</v>
      </c>
      <c r="H1103" s="333" t="s">
        <v>4925</v>
      </c>
      <c r="I1103" s="335">
        <v>29.5</v>
      </c>
      <c r="J1103" s="77">
        <v>10</v>
      </c>
      <c r="K1103" s="92"/>
    </row>
    <row r="1104" spans="1:11" ht="13.2" x14ac:dyDescent="0.25">
      <c r="A1104" s="14" t="s">
        <v>4899</v>
      </c>
      <c r="B1104" s="330" t="s">
        <v>3611</v>
      </c>
      <c r="C1104" s="330">
        <v>91689</v>
      </c>
      <c r="D1104" s="331" t="s">
        <v>3615</v>
      </c>
      <c r="E1104" s="332" t="s">
        <v>3612</v>
      </c>
      <c r="F1104" s="333" t="s">
        <v>4926</v>
      </c>
      <c r="G1104" s="337"/>
      <c r="H1104" s="333" t="s">
        <v>4927</v>
      </c>
      <c r="I1104" s="335">
        <v>64</v>
      </c>
      <c r="J1104" s="77">
        <v>10</v>
      </c>
      <c r="K1104" s="92"/>
    </row>
    <row r="1105" spans="1:11" ht="21" x14ac:dyDescent="0.25">
      <c r="A1105" s="14" t="s">
        <v>4899</v>
      </c>
      <c r="B1105" s="330" t="s">
        <v>3611</v>
      </c>
      <c r="C1105" s="330">
        <v>91689</v>
      </c>
      <c r="D1105" s="331" t="s">
        <v>3615</v>
      </c>
      <c r="E1105" s="332" t="s">
        <v>3612</v>
      </c>
      <c r="F1105" s="333" t="s">
        <v>3616</v>
      </c>
      <c r="G1105" s="337" t="s">
        <v>3617</v>
      </c>
      <c r="H1105" s="333" t="s">
        <v>3618</v>
      </c>
      <c r="I1105" s="335">
        <v>347.5</v>
      </c>
      <c r="J1105" s="77">
        <v>10</v>
      </c>
      <c r="K1105" s="92"/>
    </row>
    <row r="1106" spans="1:11" ht="21" x14ac:dyDescent="0.25">
      <c r="A1106" s="14" t="s">
        <v>4899</v>
      </c>
      <c r="B1106" s="330" t="s">
        <v>3611</v>
      </c>
      <c r="C1106" s="330">
        <v>91689</v>
      </c>
      <c r="D1106" s="331" t="s">
        <v>3615</v>
      </c>
      <c r="E1106" s="332" t="s">
        <v>3612</v>
      </c>
      <c r="F1106" s="333" t="s">
        <v>4928</v>
      </c>
      <c r="G1106" s="337" t="s">
        <v>3617</v>
      </c>
      <c r="H1106" s="333" t="s">
        <v>3618</v>
      </c>
      <c r="I1106" s="335">
        <v>770</v>
      </c>
      <c r="J1106" s="77">
        <v>10</v>
      </c>
      <c r="K1106" s="92"/>
    </row>
    <row r="1107" spans="1:11" ht="51.6" x14ac:dyDescent="0.25">
      <c r="A1107" s="14" t="s">
        <v>4899</v>
      </c>
      <c r="B1107" s="336"/>
      <c r="C1107" s="337"/>
      <c r="D1107" s="331"/>
      <c r="E1107" s="338"/>
      <c r="F1107" s="481" t="s">
        <v>3280</v>
      </c>
      <c r="G1107" s="340"/>
      <c r="H1107" s="334"/>
      <c r="I1107" s="335"/>
      <c r="J1107" s="77">
        <v>10</v>
      </c>
      <c r="K1107" s="92"/>
    </row>
    <row r="1108" spans="1:11" ht="21" x14ac:dyDescent="0.25">
      <c r="A1108" s="14" t="s">
        <v>4899</v>
      </c>
      <c r="B1108" s="330" t="s">
        <v>4929</v>
      </c>
      <c r="C1108" s="330" t="s">
        <v>4930</v>
      </c>
      <c r="D1108" s="331" t="s">
        <v>4931</v>
      </c>
      <c r="E1108" s="332"/>
      <c r="F1108" s="333" t="s">
        <v>4932</v>
      </c>
      <c r="G1108" s="337"/>
      <c r="H1108" s="333" t="s">
        <v>4933</v>
      </c>
      <c r="I1108" s="335">
        <v>490</v>
      </c>
      <c r="J1108" s="77">
        <v>10</v>
      </c>
      <c r="K1108" s="92"/>
    </row>
    <row r="1109" spans="1:11" ht="21" x14ac:dyDescent="0.25">
      <c r="A1109" s="14" t="s">
        <v>4899</v>
      </c>
      <c r="B1109" s="330" t="s">
        <v>4934</v>
      </c>
      <c r="C1109" s="330">
        <v>20251633</v>
      </c>
      <c r="D1109" s="331" t="s">
        <v>3197</v>
      </c>
      <c r="E1109" s="332"/>
      <c r="F1109" s="333" t="s">
        <v>4935</v>
      </c>
      <c r="G1109" s="337">
        <v>31380123</v>
      </c>
      <c r="H1109" s="333" t="s">
        <v>3149</v>
      </c>
      <c r="I1109" s="335">
        <v>435.22</v>
      </c>
      <c r="J1109" s="77">
        <v>10</v>
      </c>
      <c r="K1109" s="92"/>
    </row>
    <row r="1110" spans="1:11" ht="21" x14ac:dyDescent="0.25">
      <c r="A1110" s="14" t="s">
        <v>4899</v>
      </c>
      <c r="B1110" s="330" t="s">
        <v>4936</v>
      </c>
      <c r="C1110" s="330">
        <v>20250037</v>
      </c>
      <c r="D1110" s="331" t="s">
        <v>4937</v>
      </c>
      <c r="E1110" s="332"/>
      <c r="F1110" s="333" t="s">
        <v>4938</v>
      </c>
      <c r="G1110" s="337"/>
      <c r="H1110" s="333" t="s">
        <v>4939</v>
      </c>
      <c r="I1110" s="335">
        <v>140</v>
      </c>
      <c r="J1110" s="77">
        <v>10</v>
      </c>
      <c r="K1110" s="92"/>
    </row>
    <row r="1111" spans="1:11" ht="21" x14ac:dyDescent="0.25">
      <c r="A1111" s="14" t="s">
        <v>4899</v>
      </c>
      <c r="B1111" s="330" t="s">
        <v>4940</v>
      </c>
      <c r="C1111" s="330">
        <v>6804323142</v>
      </c>
      <c r="D1111" s="331">
        <v>45856</v>
      </c>
      <c r="E1111" s="332"/>
      <c r="F1111" s="333" t="s">
        <v>4941</v>
      </c>
      <c r="G1111" s="337">
        <v>151700</v>
      </c>
      <c r="H1111" s="333" t="s">
        <v>3019</v>
      </c>
      <c r="I1111" s="335">
        <v>14.4</v>
      </c>
      <c r="J1111" s="77">
        <v>10</v>
      </c>
      <c r="K1111" s="92"/>
    </row>
    <row r="1112" spans="1:11" ht="21" x14ac:dyDescent="0.25">
      <c r="A1112" s="14" t="s">
        <v>4899</v>
      </c>
      <c r="B1112" s="330" t="s">
        <v>4942</v>
      </c>
      <c r="C1112" s="330" t="s">
        <v>4943</v>
      </c>
      <c r="D1112" s="331">
        <v>45856</v>
      </c>
      <c r="E1112" s="332">
        <v>45856</v>
      </c>
      <c r="F1112" s="333" t="s">
        <v>4944</v>
      </c>
      <c r="G1112" s="337"/>
      <c r="H1112" s="333" t="s">
        <v>4939</v>
      </c>
      <c r="I1112" s="335">
        <v>50</v>
      </c>
      <c r="J1112" s="77">
        <v>10</v>
      </c>
      <c r="K1112" s="92"/>
    </row>
    <row r="1113" spans="1:11" ht="13.2" x14ac:dyDescent="0.25">
      <c r="A1113" s="14" t="s">
        <v>4899</v>
      </c>
      <c r="B1113" s="330" t="s">
        <v>4945</v>
      </c>
      <c r="C1113" s="330" t="s">
        <v>4945</v>
      </c>
      <c r="D1113" s="331">
        <v>45866</v>
      </c>
      <c r="E1113" s="332">
        <v>45925</v>
      </c>
      <c r="F1113" s="333" t="s">
        <v>4084</v>
      </c>
      <c r="G1113" s="337"/>
      <c r="H1113" s="333" t="s">
        <v>4946</v>
      </c>
      <c r="I1113" s="335">
        <v>281.25</v>
      </c>
      <c r="J1113" s="77">
        <v>10</v>
      </c>
      <c r="K1113" s="92"/>
    </row>
    <row r="1114" spans="1:11" ht="21" x14ac:dyDescent="0.25">
      <c r="A1114" s="14" t="s">
        <v>4899</v>
      </c>
      <c r="B1114" s="330" t="s">
        <v>4945</v>
      </c>
      <c r="C1114" s="330" t="s">
        <v>4947</v>
      </c>
      <c r="D1114" s="331">
        <v>45861</v>
      </c>
      <c r="E1114" s="332">
        <v>45925</v>
      </c>
      <c r="F1114" s="333" t="s">
        <v>4948</v>
      </c>
      <c r="G1114" s="337" t="s">
        <v>4864</v>
      </c>
      <c r="H1114" s="333" t="s">
        <v>3748</v>
      </c>
      <c r="I1114" s="335">
        <v>90</v>
      </c>
      <c r="J1114" s="77">
        <v>10</v>
      </c>
      <c r="K1114" s="92"/>
    </row>
    <row r="1115" spans="1:11" ht="21" x14ac:dyDescent="0.25">
      <c r="A1115" s="14" t="s">
        <v>4899</v>
      </c>
      <c r="B1115" s="330" t="s">
        <v>4945</v>
      </c>
      <c r="C1115" s="330" t="s">
        <v>4949</v>
      </c>
      <c r="D1115" s="331">
        <v>45870</v>
      </c>
      <c r="E1115" s="332">
        <v>45925</v>
      </c>
      <c r="F1115" s="333" t="s">
        <v>4950</v>
      </c>
      <c r="G1115" s="337"/>
      <c r="H1115" s="333" t="s">
        <v>4096</v>
      </c>
      <c r="I1115" s="335">
        <v>90</v>
      </c>
      <c r="J1115" s="77">
        <v>10</v>
      </c>
      <c r="K1115" s="92"/>
    </row>
    <row r="1116" spans="1:11" ht="21" x14ac:dyDescent="0.25">
      <c r="A1116" s="14" t="s">
        <v>4899</v>
      </c>
      <c r="B1116" s="336"/>
      <c r="C1116" s="330"/>
      <c r="D1116" s="331"/>
      <c r="E1116" s="338"/>
      <c r="F1116" s="481" t="s">
        <v>4951</v>
      </c>
      <c r="G1116" s="340"/>
      <c r="H1116" s="334"/>
      <c r="I1116" s="335"/>
      <c r="J1116" s="77">
        <v>10</v>
      </c>
      <c r="K1116" s="92"/>
    </row>
    <row r="1117" spans="1:11" ht="13.2" x14ac:dyDescent="0.25">
      <c r="A1117" s="14" t="s">
        <v>4899</v>
      </c>
      <c r="B1117" s="330" t="s">
        <v>4952</v>
      </c>
      <c r="C1117" s="330" t="s">
        <v>4952</v>
      </c>
      <c r="D1117" s="331">
        <v>45834</v>
      </c>
      <c r="E1117" s="332"/>
      <c r="F1117" s="333" t="s">
        <v>3304</v>
      </c>
      <c r="G1117" s="337"/>
      <c r="H1117" s="333" t="s">
        <v>4953</v>
      </c>
      <c r="I1117" s="335">
        <v>97.5</v>
      </c>
      <c r="J1117" s="77">
        <v>10</v>
      </c>
      <c r="K1117" s="92"/>
    </row>
    <row r="1118" spans="1:11" ht="21" x14ac:dyDescent="0.25">
      <c r="A1118" s="14" t="s">
        <v>4899</v>
      </c>
      <c r="B1118" s="330" t="s">
        <v>4952</v>
      </c>
      <c r="C1118" s="330" t="s">
        <v>4952</v>
      </c>
      <c r="D1118" s="331">
        <v>45834</v>
      </c>
      <c r="E1118" s="332"/>
      <c r="F1118" s="333" t="s">
        <v>4954</v>
      </c>
      <c r="G1118" s="337"/>
      <c r="H1118" s="333" t="s">
        <v>4953</v>
      </c>
      <c r="I1118" s="335">
        <v>89.98</v>
      </c>
      <c r="J1118" s="77">
        <v>10</v>
      </c>
      <c r="K1118" s="92"/>
    </row>
    <row r="1119" spans="1:11" ht="13.2" x14ac:dyDescent="0.25">
      <c r="A1119" s="14" t="s">
        <v>4899</v>
      </c>
      <c r="B1119" s="330" t="s">
        <v>4952</v>
      </c>
      <c r="C1119" s="330">
        <v>2320250604</v>
      </c>
      <c r="D1119" s="331">
        <v>45819</v>
      </c>
      <c r="E1119" s="332">
        <v>45834</v>
      </c>
      <c r="F1119" s="333" t="s">
        <v>4955</v>
      </c>
      <c r="G1119" s="337">
        <v>53058151</v>
      </c>
      <c r="H1119" s="333" t="s">
        <v>4956</v>
      </c>
      <c r="I1119" s="335">
        <v>459.26</v>
      </c>
      <c r="J1119" s="77">
        <v>10</v>
      </c>
      <c r="K1119" s="92"/>
    </row>
    <row r="1120" spans="1:11" ht="13.2" x14ac:dyDescent="0.25">
      <c r="A1120" s="14" t="s">
        <v>4899</v>
      </c>
      <c r="B1120" s="330" t="s">
        <v>4952</v>
      </c>
      <c r="C1120" s="330">
        <v>9000511619</v>
      </c>
      <c r="D1120" s="331">
        <v>45828</v>
      </c>
      <c r="E1120" s="332">
        <v>45834</v>
      </c>
      <c r="F1120" s="333" t="s">
        <v>4957</v>
      </c>
      <c r="G1120" s="337">
        <v>31322051</v>
      </c>
      <c r="H1120" s="333" t="s">
        <v>4958</v>
      </c>
      <c r="I1120" s="335">
        <v>13.63</v>
      </c>
      <c r="J1120" s="77">
        <v>10</v>
      </c>
      <c r="K1120" s="92"/>
    </row>
    <row r="1121" spans="1:11" ht="13.2" x14ac:dyDescent="0.25">
      <c r="A1121" s="14" t="s">
        <v>4899</v>
      </c>
      <c r="B1121" s="330" t="s">
        <v>4952</v>
      </c>
      <c r="C1121" s="330">
        <v>173</v>
      </c>
      <c r="D1121" s="331">
        <v>45831</v>
      </c>
      <c r="E1121" s="332">
        <v>45834</v>
      </c>
      <c r="F1121" s="333" t="s">
        <v>4959</v>
      </c>
      <c r="G1121" s="337">
        <v>36819492</v>
      </c>
      <c r="H1121" s="333" t="s">
        <v>4960</v>
      </c>
      <c r="I1121" s="335">
        <v>10</v>
      </c>
      <c r="J1121" s="77">
        <v>10</v>
      </c>
      <c r="K1121" s="92"/>
    </row>
    <row r="1122" spans="1:11" ht="21" x14ac:dyDescent="0.25">
      <c r="A1122" s="14" t="s">
        <v>4899</v>
      </c>
      <c r="B1122" s="336"/>
      <c r="C1122" s="337"/>
      <c r="D1122" s="331"/>
      <c r="E1122" s="338"/>
      <c r="F1122" s="481" t="s">
        <v>4961</v>
      </c>
      <c r="G1122" s="340"/>
      <c r="H1122" s="334"/>
      <c r="I1122" s="335"/>
      <c r="J1122" s="77">
        <v>10</v>
      </c>
      <c r="K1122" s="92"/>
    </row>
    <row r="1123" spans="1:11" ht="13.2" x14ac:dyDescent="0.25">
      <c r="A1123" s="14" t="s">
        <v>4899</v>
      </c>
      <c r="B1123" s="330" t="s">
        <v>4962</v>
      </c>
      <c r="C1123" s="330" t="s">
        <v>4963</v>
      </c>
      <c r="D1123" s="331" t="s">
        <v>4964</v>
      </c>
      <c r="E1123" s="332" t="s">
        <v>4965</v>
      </c>
      <c r="F1123" s="333" t="s">
        <v>3813</v>
      </c>
      <c r="G1123" s="337">
        <v>22172505</v>
      </c>
      <c r="H1123" s="333" t="s">
        <v>4966</v>
      </c>
      <c r="I1123" s="335">
        <v>1492.4</v>
      </c>
      <c r="J1123" s="77">
        <v>10</v>
      </c>
      <c r="K1123" s="92"/>
    </row>
    <row r="1124" spans="1:11" ht="21" x14ac:dyDescent="0.25">
      <c r="A1124" s="14" t="s">
        <v>4899</v>
      </c>
      <c r="B1124" s="330" t="s">
        <v>4962</v>
      </c>
      <c r="C1124" s="330" t="s">
        <v>4962</v>
      </c>
      <c r="D1124" s="331" t="s">
        <v>4967</v>
      </c>
      <c r="E1124" s="332" t="s">
        <v>4965</v>
      </c>
      <c r="F1124" s="333" t="s">
        <v>4968</v>
      </c>
      <c r="G1124" s="337"/>
      <c r="H1124" s="333" t="s">
        <v>4953</v>
      </c>
      <c r="I1124" s="335">
        <v>463.61</v>
      </c>
      <c r="J1124" s="77">
        <v>10</v>
      </c>
      <c r="K1124" s="92"/>
    </row>
    <row r="1125" spans="1:11" ht="13.2" x14ac:dyDescent="0.25">
      <c r="A1125" s="14" t="s">
        <v>4899</v>
      </c>
      <c r="B1125" s="330" t="s">
        <v>4962</v>
      </c>
      <c r="C1125" s="330" t="s">
        <v>4962</v>
      </c>
      <c r="D1125" s="331" t="s">
        <v>4967</v>
      </c>
      <c r="E1125" s="332" t="s">
        <v>4965</v>
      </c>
      <c r="F1125" s="333" t="s">
        <v>3810</v>
      </c>
      <c r="G1125" s="337"/>
      <c r="H1125" s="333" t="s">
        <v>4953</v>
      </c>
      <c r="I1125" s="335">
        <v>532</v>
      </c>
      <c r="J1125" s="77">
        <v>10</v>
      </c>
      <c r="K1125" s="92"/>
    </row>
    <row r="1126" spans="1:11" ht="21" x14ac:dyDescent="0.25">
      <c r="A1126" s="14" t="s">
        <v>4899</v>
      </c>
      <c r="B1126" s="330"/>
      <c r="C1126" s="330"/>
      <c r="D1126" s="331"/>
      <c r="E1126" s="338"/>
      <c r="F1126" s="481" t="s">
        <v>4969</v>
      </c>
      <c r="G1126" s="334"/>
      <c r="H1126" s="337"/>
      <c r="I1126" s="335"/>
      <c r="J1126" s="77">
        <v>10</v>
      </c>
      <c r="K1126" s="92"/>
    </row>
    <row r="1127" spans="1:11" ht="21" x14ac:dyDescent="0.25">
      <c r="A1127" s="14" t="s">
        <v>4899</v>
      </c>
      <c r="B1127" s="330" t="s">
        <v>4970</v>
      </c>
      <c r="C1127" s="330">
        <v>6804674437</v>
      </c>
      <c r="D1127" s="331">
        <v>45947</v>
      </c>
      <c r="E1127" s="332"/>
      <c r="F1127" s="333" t="s">
        <v>4971</v>
      </c>
      <c r="G1127" s="337" t="s">
        <v>3018</v>
      </c>
      <c r="H1127" s="333" t="s">
        <v>4972</v>
      </c>
      <c r="I1127" s="335">
        <v>12.6</v>
      </c>
      <c r="J1127" s="77">
        <v>10</v>
      </c>
      <c r="K1127" s="92"/>
    </row>
    <row r="1128" spans="1:11" ht="21" x14ac:dyDescent="0.25">
      <c r="A1128" s="14" t="s">
        <v>4899</v>
      </c>
      <c r="B1128" s="330" t="s">
        <v>4973</v>
      </c>
      <c r="C1128" s="330">
        <v>6804674445</v>
      </c>
      <c r="D1128" s="331">
        <v>45947</v>
      </c>
      <c r="E1128" s="332"/>
      <c r="F1128" s="333" t="s">
        <v>4974</v>
      </c>
      <c r="G1128" s="337" t="s">
        <v>3018</v>
      </c>
      <c r="H1128" s="333" t="s">
        <v>4972</v>
      </c>
      <c r="I1128" s="335">
        <v>25.2</v>
      </c>
      <c r="J1128" s="77">
        <v>10</v>
      </c>
      <c r="K1128" s="92"/>
    </row>
    <row r="1129" spans="1:11" ht="13.2" x14ac:dyDescent="0.25">
      <c r="A1129" s="14" t="s">
        <v>4899</v>
      </c>
      <c r="B1129" s="330" t="s">
        <v>4975</v>
      </c>
      <c r="C1129" s="330" t="s">
        <v>4975</v>
      </c>
      <c r="D1129" s="331">
        <v>45958</v>
      </c>
      <c r="E1129" s="332">
        <v>45980</v>
      </c>
      <c r="F1129" s="333" t="s">
        <v>3810</v>
      </c>
      <c r="G1129" s="337"/>
      <c r="H1129" s="333" t="s">
        <v>4887</v>
      </c>
      <c r="I1129" s="335">
        <v>495</v>
      </c>
      <c r="J1129" s="77">
        <v>10</v>
      </c>
      <c r="K1129" s="92"/>
    </row>
    <row r="1130" spans="1:11" ht="13.2" x14ac:dyDescent="0.25">
      <c r="A1130" s="14" t="s">
        <v>4899</v>
      </c>
      <c r="B1130" s="330" t="s">
        <v>4975</v>
      </c>
      <c r="C1130" s="330" t="s">
        <v>4976</v>
      </c>
      <c r="D1130" s="331">
        <v>45948</v>
      </c>
      <c r="E1130" s="332">
        <v>45980</v>
      </c>
      <c r="F1130" s="333" t="s">
        <v>3813</v>
      </c>
      <c r="G1130" s="337" t="s">
        <v>4870</v>
      </c>
      <c r="H1130" s="333" t="s">
        <v>4977</v>
      </c>
      <c r="I1130" s="335">
        <v>679.2</v>
      </c>
      <c r="J1130" s="77">
        <v>10</v>
      </c>
      <c r="K1130" s="92"/>
    </row>
    <row r="1131" spans="1:11" ht="13.2" x14ac:dyDescent="0.25">
      <c r="A1131" s="14" t="s">
        <v>4899</v>
      </c>
      <c r="B1131" s="330" t="s">
        <v>4975</v>
      </c>
      <c r="C1131" s="330" t="s">
        <v>4978</v>
      </c>
      <c r="D1131" s="331">
        <v>45954</v>
      </c>
      <c r="E1131" s="332">
        <v>45980</v>
      </c>
      <c r="F1131" s="333" t="s">
        <v>4979</v>
      </c>
      <c r="G1131" s="337" t="s">
        <v>4874</v>
      </c>
      <c r="H1131" s="333" t="s">
        <v>4875</v>
      </c>
      <c r="I1131" s="335">
        <v>300</v>
      </c>
      <c r="J1131" s="77">
        <v>10</v>
      </c>
      <c r="K1131" s="92"/>
    </row>
    <row r="1132" spans="1:11" ht="31.2" x14ac:dyDescent="0.25">
      <c r="A1132" s="14" t="s">
        <v>4899</v>
      </c>
      <c r="B1132" s="336"/>
      <c r="C1132" s="337"/>
      <c r="D1132" s="331"/>
      <c r="E1132" s="338"/>
      <c r="F1132" s="481" t="s">
        <v>4980</v>
      </c>
      <c r="G1132" s="340"/>
      <c r="H1132" s="334"/>
      <c r="I1132" s="335"/>
      <c r="J1132" s="77">
        <v>10</v>
      </c>
      <c r="K1132" s="92"/>
    </row>
    <row r="1133" spans="1:11" ht="21" x14ac:dyDescent="0.25">
      <c r="A1133" s="14" t="s">
        <v>4899</v>
      </c>
      <c r="B1133" s="330" t="s">
        <v>4857</v>
      </c>
      <c r="C1133" s="330">
        <v>20252600</v>
      </c>
      <c r="D1133" s="331" t="s">
        <v>3805</v>
      </c>
      <c r="E1133" s="332"/>
      <c r="F1133" s="333" t="s">
        <v>4981</v>
      </c>
      <c r="G1133" s="337">
        <v>31380123</v>
      </c>
      <c r="H1133" s="333" t="s">
        <v>3009</v>
      </c>
      <c r="I1133" s="335">
        <v>670.06</v>
      </c>
      <c r="J1133" s="77">
        <v>10</v>
      </c>
      <c r="K1133" s="92"/>
    </row>
    <row r="1134" spans="1:11" ht="21" x14ac:dyDescent="0.25">
      <c r="A1134" s="14" t="s">
        <v>4899</v>
      </c>
      <c r="B1134" s="330" t="s">
        <v>4982</v>
      </c>
      <c r="C1134" s="330">
        <v>6804696638</v>
      </c>
      <c r="D1134" s="331">
        <v>45960</v>
      </c>
      <c r="E1134" s="332"/>
      <c r="F1134" s="333" t="s">
        <v>4983</v>
      </c>
      <c r="G1134" s="337" t="s">
        <v>3018</v>
      </c>
      <c r="H1134" s="333" t="s">
        <v>3019</v>
      </c>
      <c r="I1134" s="335">
        <v>35.24</v>
      </c>
      <c r="J1134" s="77">
        <v>10</v>
      </c>
      <c r="K1134" s="92"/>
    </row>
    <row r="1135" spans="1:11" ht="21" x14ac:dyDescent="0.25">
      <c r="A1135" s="14" t="s">
        <v>4899</v>
      </c>
      <c r="B1135" s="330" t="s">
        <v>3011</v>
      </c>
      <c r="C1135" s="330">
        <v>20251054</v>
      </c>
      <c r="D1135" s="331" t="s">
        <v>3012</v>
      </c>
      <c r="E1135" s="332"/>
      <c r="F1135" s="333" t="s">
        <v>4984</v>
      </c>
      <c r="G1135" s="337"/>
      <c r="H1135" s="333" t="s">
        <v>3015</v>
      </c>
      <c r="I1135" s="335">
        <v>2050</v>
      </c>
      <c r="J1135" s="77">
        <v>10</v>
      </c>
      <c r="K1135" s="92"/>
    </row>
    <row r="1136" spans="1:11" ht="13.2" x14ac:dyDescent="0.25">
      <c r="A1136" s="14" t="s">
        <v>4899</v>
      </c>
      <c r="B1136" s="330" t="s">
        <v>3022</v>
      </c>
      <c r="C1136" s="330" t="s">
        <v>3022</v>
      </c>
      <c r="D1136" s="331">
        <v>45966</v>
      </c>
      <c r="E1136" s="332">
        <v>46022</v>
      </c>
      <c r="F1136" s="333" t="s">
        <v>4985</v>
      </c>
      <c r="G1136" s="337"/>
      <c r="H1136" s="333" t="s">
        <v>3024</v>
      </c>
      <c r="I1136" s="335">
        <v>200</v>
      </c>
      <c r="J1136" s="77">
        <v>10</v>
      </c>
      <c r="K1136" s="92"/>
    </row>
    <row r="1137" spans="1:11" ht="13.2" x14ac:dyDescent="0.25">
      <c r="A1137" s="14" t="s">
        <v>4899</v>
      </c>
      <c r="B1137" s="330" t="s">
        <v>4986</v>
      </c>
      <c r="C1137" s="330" t="s">
        <v>4987</v>
      </c>
      <c r="D1137" s="331" t="s">
        <v>4988</v>
      </c>
      <c r="E1137" s="332">
        <v>45988</v>
      </c>
      <c r="F1137" s="333" t="s">
        <v>4989</v>
      </c>
      <c r="G1137" s="337"/>
      <c r="H1137" s="333" t="s">
        <v>3029</v>
      </c>
      <c r="I1137" s="335">
        <v>21.6</v>
      </c>
      <c r="J1137" s="77">
        <v>10</v>
      </c>
      <c r="K1137" s="92"/>
    </row>
    <row r="1138" spans="1:11" ht="21" x14ac:dyDescent="0.25">
      <c r="A1138" s="14" t="s">
        <v>4899</v>
      </c>
      <c r="B1138" s="336"/>
      <c r="C1138" s="337"/>
      <c r="D1138" s="331"/>
      <c r="E1138" s="338"/>
      <c r="F1138" s="481" t="s">
        <v>4990</v>
      </c>
      <c r="G1138" s="340"/>
      <c r="H1138" s="334"/>
      <c r="I1138" s="335"/>
      <c r="J1138" s="77">
        <v>10</v>
      </c>
      <c r="K1138" s="92"/>
    </row>
    <row r="1139" spans="1:11" ht="13.2" x14ac:dyDescent="0.25">
      <c r="A1139" s="14" t="s">
        <v>4899</v>
      </c>
      <c r="B1139" s="330" t="s">
        <v>4991</v>
      </c>
      <c r="C1139" s="330" t="s">
        <v>4992</v>
      </c>
      <c r="D1139" s="331">
        <v>45982</v>
      </c>
      <c r="E1139" s="332">
        <v>46021</v>
      </c>
      <c r="F1139" s="333" t="s">
        <v>3813</v>
      </c>
      <c r="G1139" s="337">
        <v>22172505</v>
      </c>
      <c r="H1139" s="333" t="s">
        <v>4966</v>
      </c>
      <c r="I1139" s="335">
        <v>1440</v>
      </c>
      <c r="J1139" s="77">
        <v>10</v>
      </c>
      <c r="K1139" s="92"/>
    </row>
    <row r="1140" spans="1:11" ht="21" x14ac:dyDescent="0.25">
      <c r="A1140" s="14" t="s">
        <v>4899</v>
      </c>
      <c r="B1140" s="330" t="s">
        <v>4991</v>
      </c>
      <c r="C1140" s="330" t="s">
        <v>4991</v>
      </c>
      <c r="D1140" s="331">
        <v>46000</v>
      </c>
      <c r="E1140" s="332">
        <v>46021</v>
      </c>
      <c r="F1140" s="333" t="s">
        <v>4993</v>
      </c>
      <c r="G1140" s="337"/>
      <c r="H1140" s="333" t="s">
        <v>4994</v>
      </c>
      <c r="I1140" s="335">
        <v>549.1</v>
      </c>
      <c r="J1140" s="77">
        <v>10</v>
      </c>
      <c r="K1140" s="92"/>
    </row>
    <row r="1141" spans="1:11" ht="13.2" x14ac:dyDescent="0.25">
      <c r="A1141" s="14" t="s">
        <v>4899</v>
      </c>
      <c r="B1141" s="330" t="s">
        <v>4991</v>
      </c>
      <c r="C1141" s="330" t="s">
        <v>4991</v>
      </c>
      <c r="D1141" s="331">
        <v>45992</v>
      </c>
      <c r="E1141" s="332">
        <v>46021</v>
      </c>
      <c r="F1141" s="333" t="s">
        <v>3810</v>
      </c>
      <c r="G1141" s="337"/>
      <c r="H1141" s="333" t="s">
        <v>4994</v>
      </c>
      <c r="I1141" s="335">
        <v>532</v>
      </c>
      <c r="J1141" s="77">
        <v>10</v>
      </c>
      <c r="K1141" s="92"/>
    </row>
    <row r="1142" spans="1:11" ht="21" x14ac:dyDescent="0.25">
      <c r="A1142" s="14" t="s">
        <v>4899</v>
      </c>
      <c r="B1142" s="330" t="s">
        <v>4995</v>
      </c>
      <c r="C1142" s="330">
        <v>379</v>
      </c>
      <c r="D1142" s="331" t="s">
        <v>4996</v>
      </c>
      <c r="E1142" s="332" t="s">
        <v>4964</v>
      </c>
      <c r="F1142" s="333" t="s">
        <v>4997</v>
      </c>
      <c r="G1142" s="337" t="s">
        <v>4998</v>
      </c>
      <c r="H1142" s="333" t="s">
        <v>4999</v>
      </c>
      <c r="I1142" s="335">
        <v>250</v>
      </c>
      <c r="J1142" s="77">
        <v>10</v>
      </c>
      <c r="K1142" s="92"/>
    </row>
    <row r="1143" spans="1:11" ht="21" x14ac:dyDescent="0.25">
      <c r="A1143" s="14" t="s">
        <v>4899</v>
      </c>
      <c r="B1143" s="330" t="s">
        <v>4995</v>
      </c>
      <c r="C1143" s="330">
        <v>379</v>
      </c>
      <c r="D1143" s="331" t="s">
        <v>4996</v>
      </c>
      <c r="E1143" s="332" t="s">
        <v>4964</v>
      </c>
      <c r="F1143" s="333" t="s">
        <v>5000</v>
      </c>
      <c r="G1143" s="337" t="s">
        <v>4998</v>
      </c>
      <c r="H1143" s="333" t="s">
        <v>4999</v>
      </c>
      <c r="I1143" s="335">
        <v>150</v>
      </c>
      <c r="J1143" s="77">
        <v>10</v>
      </c>
      <c r="K1143" s="92"/>
    </row>
    <row r="1144" spans="1:11" ht="21" x14ac:dyDescent="0.25">
      <c r="A1144" s="14" t="s">
        <v>4899</v>
      </c>
      <c r="B1144" s="330" t="s">
        <v>4995</v>
      </c>
      <c r="C1144" s="330" t="s">
        <v>5001</v>
      </c>
      <c r="D1144" s="331" t="s">
        <v>4996</v>
      </c>
      <c r="E1144" s="332" t="s">
        <v>4964</v>
      </c>
      <c r="F1144" s="333" t="s">
        <v>5002</v>
      </c>
      <c r="G1144" s="337" t="s">
        <v>5003</v>
      </c>
      <c r="H1144" s="333" t="s">
        <v>5004</v>
      </c>
      <c r="I1144" s="335">
        <v>225</v>
      </c>
      <c r="J1144" s="77">
        <v>10</v>
      </c>
      <c r="K1144" s="92"/>
    </row>
    <row r="1145" spans="1:11" ht="21" x14ac:dyDescent="0.25">
      <c r="A1145" s="14" t="s">
        <v>4899</v>
      </c>
      <c r="B1145" s="330" t="s">
        <v>5005</v>
      </c>
      <c r="C1145" s="330" t="s">
        <v>5006</v>
      </c>
      <c r="D1145" s="331" t="s">
        <v>5007</v>
      </c>
      <c r="E1145" s="332" t="s">
        <v>4964</v>
      </c>
      <c r="F1145" s="333" t="s">
        <v>5008</v>
      </c>
      <c r="G1145" s="337">
        <v>52190871</v>
      </c>
      <c r="H1145" s="333" t="s">
        <v>5009</v>
      </c>
      <c r="I1145" s="335">
        <v>17.91</v>
      </c>
      <c r="J1145" s="77">
        <v>10</v>
      </c>
      <c r="K1145" s="92"/>
    </row>
    <row r="1146" spans="1:11" ht="31.2" x14ac:dyDescent="0.25">
      <c r="A1146" s="14" t="s">
        <v>4899</v>
      </c>
      <c r="B1146" s="330" t="s">
        <v>5005</v>
      </c>
      <c r="C1146" s="330" t="s">
        <v>5006</v>
      </c>
      <c r="D1146" s="331" t="s">
        <v>5007</v>
      </c>
      <c r="E1146" s="332" t="s">
        <v>4964</v>
      </c>
      <c r="F1146" s="333" t="s">
        <v>5010</v>
      </c>
      <c r="G1146" s="337">
        <v>52190871</v>
      </c>
      <c r="H1146" s="333" t="s">
        <v>5009</v>
      </c>
      <c r="I1146" s="335">
        <v>14.67</v>
      </c>
      <c r="J1146" s="77">
        <v>10</v>
      </c>
      <c r="K1146" s="92"/>
    </row>
    <row r="1147" spans="1:11" ht="31.2" x14ac:dyDescent="0.25">
      <c r="A1147" s="14" t="s">
        <v>4899</v>
      </c>
      <c r="B1147" s="330" t="s">
        <v>5005</v>
      </c>
      <c r="C1147" s="330" t="s">
        <v>5006</v>
      </c>
      <c r="D1147" s="331" t="s">
        <v>5007</v>
      </c>
      <c r="E1147" s="332" t="s">
        <v>4964</v>
      </c>
      <c r="F1147" s="333" t="s">
        <v>5011</v>
      </c>
      <c r="G1147" s="337">
        <v>52190871</v>
      </c>
      <c r="H1147" s="333" t="s">
        <v>5009</v>
      </c>
      <c r="I1147" s="335">
        <v>15.66</v>
      </c>
      <c r="J1147" s="77">
        <v>10</v>
      </c>
      <c r="K1147" s="92"/>
    </row>
    <row r="1148" spans="1:11" ht="31.2" x14ac:dyDescent="0.25">
      <c r="A1148" s="14" t="s">
        <v>4899</v>
      </c>
      <c r="B1148" s="330" t="s">
        <v>5005</v>
      </c>
      <c r="C1148" s="330" t="s">
        <v>5006</v>
      </c>
      <c r="D1148" s="331" t="s">
        <v>5007</v>
      </c>
      <c r="E1148" s="332" t="s">
        <v>4964</v>
      </c>
      <c r="F1148" s="333" t="s">
        <v>5012</v>
      </c>
      <c r="G1148" s="337">
        <v>52190871</v>
      </c>
      <c r="H1148" s="333" t="s">
        <v>5009</v>
      </c>
      <c r="I1148" s="335">
        <v>20.61</v>
      </c>
      <c r="J1148" s="77">
        <v>10</v>
      </c>
      <c r="K1148" s="92"/>
    </row>
    <row r="1149" spans="1:11" ht="31.2" x14ac:dyDescent="0.25">
      <c r="A1149" s="14" t="s">
        <v>4899</v>
      </c>
      <c r="B1149" s="330" t="s">
        <v>5005</v>
      </c>
      <c r="C1149" s="330" t="s">
        <v>5006</v>
      </c>
      <c r="D1149" s="331" t="s">
        <v>5007</v>
      </c>
      <c r="E1149" s="332" t="s">
        <v>4964</v>
      </c>
      <c r="F1149" s="333" t="s">
        <v>5013</v>
      </c>
      <c r="G1149" s="337">
        <v>52190871</v>
      </c>
      <c r="H1149" s="333" t="s">
        <v>5009</v>
      </c>
      <c r="I1149" s="335">
        <v>16.11</v>
      </c>
      <c r="J1149" s="77">
        <v>10</v>
      </c>
      <c r="K1149" s="92"/>
    </row>
    <row r="1150" spans="1:11" ht="31.2" x14ac:dyDescent="0.25">
      <c r="A1150" s="14" t="s">
        <v>4899</v>
      </c>
      <c r="B1150" s="330" t="s">
        <v>5005</v>
      </c>
      <c r="C1150" s="330" t="s">
        <v>5006</v>
      </c>
      <c r="D1150" s="331" t="s">
        <v>5007</v>
      </c>
      <c r="E1150" s="332" t="s">
        <v>4964</v>
      </c>
      <c r="F1150" s="333" t="s">
        <v>5014</v>
      </c>
      <c r="G1150" s="337">
        <v>52190871</v>
      </c>
      <c r="H1150" s="333" t="s">
        <v>5009</v>
      </c>
      <c r="I1150" s="335">
        <v>26.91</v>
      </c>
      <c r="J1150" s="77">
        <v>10</v>
      </c>
      <c r="K1150" s="92"/>
    </row>
    <row r="1151" spans="1:11" ht="31.2" x14ac:dyDescent="0.25">
      <c r="A1151" s="14" t="s">
        <v>4899</v>
      </c>
      <c r="B1151" s="330" t="s">
        <v>5015</v>
      </c>
      <c r="C1151" s="330" t="s">
        <v>5016</v>
      </c>
      <c r="D1151" s="331" t="s">
        <v>3849</v>
      </c>
      <c r="E1151" s="332" t="s">
        <v>4964</v>
      </c>
      <c r="F1151" s="333" t="s">
        <v>5017</v>
      </c>
      <c r="G1151" s="337">
        <v>47937351</v>
      </c>
      <c r="H1151" s="333" t="s">
        <v>5018</v>
      </c>
      <c r="I1151" s="335">
        <v>273.49</v>
      </c>
      <c r="J1151" s="77">
        <v>10</v>
      </c>
      <c r="K1151" s="92"/>
    </row>
    <row r="1152" spans="1:11" ht="31.2" x14ac:dyDescent="0.25">
      <c r="A1152" s="14" t="s">
        <v>4899</v>
      </c>
      <c r="B1152" s="330" t="s">
        <v>5015</v>
      </c>
      <c r="C1152" s="330" t="s">
        <v>5016</v>
      </c>
      <c r="D1152" s="331" t="s">
        <v>3849</v>
      </c>
      <c r="E1152" s="332" t="s">
        <v>4964</v>
      </c>
      <c r="F1152" s="333" t="s">
        <v>5019</v>
      </c>
      <c r="G1152" s="337">
        <v>47937351</v>
      </c>
      <c r="H1152" s="333" t="s">
        <v>5018</v>
      </c>
      <c r="I1152" s="335">
        <v>257.25</v>
      </c>
      <c r="J1152" s="77">
        <v>10</v>
      </c>
      <c r="K1152" s="92"/>
    </row>
    <row r="1153" spans="1:11" ht="21" x14ac:dyDescent="0.25">
      <c r="A1153" s="14" t="s">
        <v>4899</v>
      </c>
      <c r="B1153" s="330" t="s">
        <v>5020</v>
      </c>
      <c r="C1153" s="330">
        <v>125000236</v>
      </c>
      <c r="D1153" s="331" t="s">
        <v>4903</v>
      </c>
      <c r="E1153" s="332" t="s">
        <v>5021</v>
      </c>
      <c r="F1153" s="333" t="s">
        <v>5022</v>
      </c>
      <c r="G1153" s="337" t="s">
        <v>3683</v>
      </c>
      <c r="H1153" s="333" t="s">
        <v>5023</v>
      </c>
      <c r="I1153" s="335">
        <v>1000</v>
      </c>
      <c r="J1153" s="77">
        <v>10</v>
      </c>
      <c r="K1153" s="92"/>
    </row>
    <row r="1154" spans="1:11" ht="21" x14ac:dyDescent="0.25">
      <c r="A1154" s="14" t="s">
        <v>4899</v>
      </c>
      <c r="B1154" s="330" t="s">
        <v>5020</v>
      </c>
      <c r="C1154" s="330">
        <v>125000236</v>
      </c>
      <c r="D1154" s="331" t="s">
        <v>4903</v>
      </c>
      <c r="E1154" s="332" t="s">
        <v>5021</v>
      </c>
      <c r="F1154" s="333" t="s">
        <v>5024</v>
      </c>
      <c r="G1154" s="337" t="s">
        <v>3683</v>
      </c>
      <c r="H1154" s="333" t="s">
        <v>5023</v>
      </c>
      <c r="I1154" s="335">
        <v>480</v>
      </c>
      <c r="J1154" s="77">
        <v>10</v>
      </c>
      <c r="K1154" s="92"/>
    </row>
    <row r="1155" spans="1:11" ht="41.4" x14ac:dyDescent="0.25">
      <c r="A1155" s="14" t="s">
        <v>4899</v>
      </c>
      <c r="B1155" s="330" t="s">
        <v>5025</v>
      </c>
      <c r="C1155" s="330">
        <v>2025000004</v>
      </c>
      <c r="D1155" s="331" t="s">
        <v>3631</v>
      </c>
      <c r="E1155" s="332">
        <v>45897</v>
      </c>
      <c r="F1155" s="333" t="s">
        <v>3632</v>
      </c>
      <c r="G1155" s="337">
        <v>21590711</v>
      </c>
      <c r="H1155" s="333" t="s">
        <v>5026</v>
      </c>
      <c r="I1155" s="335">
        <v>1900</v>
      </c>
      <c r="J1155" s="77">
        <v>10</v>
      </c>
      <c r="K1155" s="92"/>
    </row>
    <row r="1156" spans="1:11" ht="31.2" x14ac:dyDescent="0.25">
      <c r="A1156" s="14" t="s">
        <v>4899</v>
      </c>
      <c r="B1156" s="330" t="s">
        <v>5027</v>
      </c>
      <c r="C1156" s="330" t="s">
        <v>5028</v>
      </c>
      <c r="D1156" s="331" t="s">
        <v>5029</v>
      </c>
      <c r="E1156" s="332">
        <v>45933</v>
      </c>
      <c r="F1156" s="333" t="s">
        <v>5030</v>
      </c>
      <c r="G1156" s="337" t="s">
        <v>5031</v>
      </c>
      <c r="H1156" s="333" t="s">
        <v>5032</v>
      </c>
      <c r="I1156" s="335">
        <v>336</v>
      </c>
      <c r="J1156" s="77">
        <v>10</v>
      </c>
      <c r="K1156" s="92"/>
    </row>
    <row r="1157" spans="1:11" ht="41.4" x14ac:dyDescent="0.25">
      <c r="A1157" s="14" t="s">
        <v>4899</v>
      </c>
      <c r="B1157" s="330" t="s">
        <v>5027</v>
      </c>
      <c r="C1157" s="330" t="s">
        <v>5028</v>
      </c>
      <c r="D1157" s="331" t="s">
        <v>5029</v>
      </c>
      <c r="E1157" s="332">
        <v>45933</v>
      </c>
      <c r="F1157" s="333" t="s">
        <v>5033</v>
      </c>
      <c r="G1157" s="337" t="s">
        <v>5031</v>
      </c>
      <c r="H1157" s="333" t="s">
        <v>5032</v>
      </c>
      <c r="I1157" s="335">
        <v>67.5</v>
      </c>
      <c r="J1157" s="77">
        <v>10</v>
      </c>
      <c r="K1157" s="92"/>
    </row>
    <row r="1158" spans="1:11" ht="31.2" x14ac:dyDescent="0.25">
      <c r="A1158" s="14" t="s">
        <v>4899</v>
      </c>
      <c r="B1158" s="330" t="s">
        <v>5027</v>
      </c>
      <c r="C1158" s="330" t="s">
        <v>5028</v>
      </c>
      <c r="D1158" s="331" t="s">
        <v>5029</v>
      </c>
      <c r="E1158" s="332">
        <v>45933</v>
      </c>
      <c r="F1158" s="333" t="s">
        <v>5034</v>
      </c>
      <c r="G1158" s="337" t="s">
        <v>5031</v>
      </c>
      <c r="H1158" s="333" t="s">
        <v>5032</v>
      </c>
      <c r="I1158" s="335">
        <v>53.1</v>
      </c>
      <c r="J1158" s="77">
        <v>10</v>
      </c>
      <c r="K1158" s="92"/>
    </row>
    <row r="1159" spans="1:11" ht="41.4" x14ac:dyDescent="0.25">
      <c r="A1159" s="14" t="s">
        <v>4899</v>
      </c>
      <c r="B1159" s="330" t="s">
        <v>5027</v>
      </c>
      <c r="C1159" s="330" t="s">
        <v>5028</v>
      </c>
      <c r="D1159" s="331" t="s">
        <v>5029</v>
      </c>
      <c r="E1159" s="332">
        <v>45933</v>
      </c>
      <c r="F1159" s="333" t="s">
        <v>5035</v>
      </c>
      <c r="G1159" s="337" t="s">
        <v>5031</v>
      </c>
      <c r="H1159" s="333" t="s">
        <v>5032</v>
      </c>
      <c r="I1159" s="335">
        <v>45</v>
      </c>
      <c r="J1159" s="77">
        <v>10</v>
      </c>
      <c r="K1159" s="92"/>
    </row>
    <row r="1160" spans="1:11" ht="41.4" x14ac:dyDescent="0.25">
      <c r="A1160" s="14" t="s">
        <v>4899</v>
      </c>
      <c r="B1160" s="330" t="s">
        <v>5027</v>
      </c>
      <c r="C1160" s="330" t="s">
        <v>5028</v>
      </c>
      <c r="D1160" s="331" t="s">
        <v>5029</v>
      </c>
      <c r="E1160" s="332">
        <v>45933</v>
      </c>
      <c r="F1160" s="333" t="s">
        <v>5036</v>
      </c>
      <c r="G1160" s="337" t="s">
        <v>5031</v>
      </c>
      <c r="H1160" s="333" t="s">
        <v>5032</v>
      </c>
      <c r="I1160" s="335">
        <v>130</v>
      </c>
      <c r="J1160" s="77">
        <v>10</v>
      </c>
      <c r="K1160" s="92"/>
    </row>
    <row r="1161" spans="1:11" ht="41.4" x14ac:dyDescent="0.25">
      <c r="A1161" s="14" t="s">
        <v>4899</v>
      </c>
      <c r="B1161" s="330" t="s">
        <v>5027</v>
      </c>
      <c r="C1161" s="330" t="s">
        <v>5028</v>
      </c>
      <c r="D1161" s="331" t="s">
        <v>5029</v>
      </c>
      <c r="E1161" s="332">
        <v>45933</v>
      </c>
      <c r="F1161" s="333" t="s">
        <v>5037</v>
      </c>
      <c r="G1161" s="337" t="s">
        <v>5031</v>
      </c>
      <c r="H1161" s="333" t="s">
        <v>5032</v>
      </c>
      <c r="I1161" s="335">
        <v>34.200000000000003</v>
      </c>
      <c r="J1161" s="77">
        <v>10</v>
      </c>
      <c r="K1161" s="92"/>
    </row>
    <row r="1162" spans="1:11" ht="31.2" x14ac:dyDescent="0.25">
      <c r="A1162" s="14" t="s">
        <v>4899</v>
      </c>
      <c r="B1162" s="330" t="s">
        <v>5027</v>
      </c>
      <c r="C1162" s="330" t="s">
        <v>5028</v>
      </c>
      <c r="D1162" s="331" t="s">
        <v>5029</v>
      </c>
      <c r="E1162" s="332">
        <v>45933</v>
      </c>
      <c r="F1162" s="333" t="s">
        <v>5038</v>
      </c>
      <c r="G1162" s="337" t="s">
        <v>5031</v>
      </c>
      <c r="H1162" s="333" t="s">
        <v>5032</v>
      </c>
      <c r="I1162" s="335">
        <v>37.799999999999997</v>
      </c>
      <c r="J1162" s="77">
        <v>10</v>
      </c>
      <c r="K1162" s="92"/>
    </row>
    <row r="1163" spans="1:11" ht="41.4" x14ac:dyDescent="0.25">
      <c r="A1163" s="14" t="s">
        <v>4899</v>
      </c>
      <c r="B1163" s="330" t="s">
        <v>5027</v>
      </c>
      <c r="C1163" s="330" t="s">
        <v>5028</v>
      </c>
      <c r="D1163" s="331" t="s">
        <v>5029</v>
      </c>
      <c r="E1163" s="332">
        <v>45933</v>
      </c>
      <c r="F1163" s="333" t="s">
        <v>5039</v>
      </c>
      <c r="G1163" s="337" t="s">
        <v>5031</v>
      </c>
      <c r="H1163" s="333" t="s">
        <v>5032</v>
      </c>
      <c r="I1163" s="335">
        <v>159</v>
      </c>
      <c r="J1163" s="77">
        <v>10</v>
      </c>
      <c r="K1163" s="92"/>
    </row>
    <row r="1164" spans="1:11" ht="41.4" x14ac:dyDescent="0.25">
      <c r="A1164" s="14" t="s">
        <v>4899</v>
      </c>
      <c r="B1164" s="330" t="s">
        <v>5027</v>
      </c>
      <c r="C1164" s="330" t="s">
        <v>5028</v>
      </c>
      <c r="D1164" s="331" t="s">
        <v>5029</v>
      </c>
      <c r="E1164" s="332">
        <v>45933</v>
      </c>
      <c r="F1164" s="333" t="s">
        <v>5040</v>
      </c>
      <c r="G1164" s="337" t="s">
        <v>5031</v>
      </c>
      <c r="H1164" s="333" t="s">
        <v>5032</v>
      </c>
      <c r="I1164" s="335">
        <v>57</v>
      </c>
      <c r="J1164" s="77">
        <v>10</v>
      </c>
      <c r="K1164" s="92"/>
    </row>
    <row r="1165" spans="1:11" ht="41.4" x14ac:dyDescent="0.25">
      <c r="A1165" s="14" t="s">
        <v>4899</v>
      </c>
      <c r="B1165" s="330" t="s">
        <v>5027</v>
      </c>
      <c r="C1165" s="330" t="s">
        <v>5028</v>
      </c>
      <c r="D1165" s="331" t="s">
        <v>5029</v>
      </c>
      <c r="E1165" s="332">
        <v>45933</v>
      </c>
      <c r="F1165" s="333" t="s">
        <v>5041</v>
      </c>
      <c r="G1165" s="337" t="s">
        <v>5031</v>
      </c>
      <c r="H1165" s="333" t="s">
        <v>5032</v>
      </c>
      <c r="I1165" s="335">
        <v>240.3</v>
      </c>
      <c r="J1165" s="77">
        <v>10</v>
      </c>
      <c r="K1165" s="92"/>
    </row>
    <row r="1166" spans="1:11" ht="31.2" x14ac:dyDescent="0.25">
      <c r="A1166" s="14" t="s">
        <v>4899</v>
      </c>
      <c r="B1166" s="330" t="s">
        <v>5027</v>
      </c>
      <c r="C1166" s="330" t="s">
        <v>5028</v>
      </c>
      <c r="D1166" s="331" t="s">
        <v>5029</v>
      </c>
      <c r="E1166" s="332">
        <v>45933</v>
      </c>
      <c r="F1166" s="333" t="s">
        <v>5042</v>
      </c>
      <c r="G1166" s="337" t="s">
        <v>5031</v>
      </c>
      <c r="H1166" s="333" t="s">
        <v>5032</v>
      </c>
      <c r="I1166" s="335">
        <v>25</v>
      </c>
      <c r="J1166" s="77">
        <v>10</v>
      </c>
      <c r="K1166" s="92"/>
    </row>
    <row r="1167" spans="1:11" ht="31.2" x14ac:dyDescent="0.25">
      <c r="A1167" s="14" t="s">
        <v>4899</v>
      </c>
      <c r="B1167" s="330" t="s">
        <v>5027</v>
      </c>
      <c r="C1167" s="330" t="s">
        <v>5028</v>
      </c>
      <c r="D1167" s="331" t="s">
        <v>5029</v>
      </c>
      <c r="E1167" s="332">
        <v>45933</v>
      </c>
      <c r="F1167" s="333" t="s">
        <v>5043</v>
      </c>
      <c r="G1167" s="337" t="s">
        <v>5031</v>
      </c>
      <c r="H1167" s="333" t="s">
        <v>5032</v>
      </c>
      <c r="I1167" s="335">
        <v>269</v>
      </c>
      <c r="J1167" s="77">
        <v>10</v>
      </c>
      <c r="K1167" s="92"/>
    </row>
    <row r="1168" spans="1:11" ht="41.4" x14ac:dyDescent="0.25">
      <c r="A1168" s="14" t="s">
        <v>4899</v>
      </c>
      <c r="B1168" s="330" t="s">
        <v>5027</v>
      </c>
      <c r="C1168" s="330" t="s">
        <v>5028</v>
      </c>
      <c r="D1168" s="331" t="s">
        <v>5029</v>
      </c>
      <c r="E1168" s="332">
        <v>45933</v>
      </c>
      <c r="F1168" s="333" t="s">
        <v>5044</v>
      </c>
      <c r="G1168" s="337" t="s">
        <v>5031</v>
      </c>
      <c r="H1168" s="333" t="s">
        <v>5032</v>
      </c>
      <c r="I1168" s="335">
        <v>159.30000000000001</v>
      </c>
      <c r="J1168" s="77">
        <v>10</v>
      </c>
      <c r="K1168" s="92"/>
    </row>
    <row r="1169" spans="1:11" ht="41.4" x14ac:dyDescent="0.25">
      <c r="A1169" s="14" t="s">
        <v>4899</v>
      </c>
      <c r="B1169" s="330" t="s">
        <v>5027</v>
      </c>
      <c r="C1169" s="330" t="s">
        <v>5028</v>
      </c>
      <c r="D1169" s="331" t="s">
        <v>5029</v>
      </c>
      <c r="E1169" s="332">
        <v>45933</v>
      </c>
      <c r="F1169" s="333" t="s">
        <v>5045</v>
      </c>
      <c r="G1169" s="337" t="s">
        <v>5031</v>
      </c>
      <c r="H1169" s="333" t="s">
        <v>5032</v>
      </c>
      <c r="I1169" s="335">
        <v>129</v>
      </c>
      <c r="J1169" s="77">
        <v>10</v>
      </c>
      <c r="K1169" s="92"/>
    </row>
    <row r="1170" spans="1:11" ht="31.2" x14ac:dyDescent="0.25">
      <c r="A1170" s="14" t="s">
        <v>4899</v>
      </c>
      <c r="B1170" s="330" t="s">
        <v>5027</v>
      </c>
      <c r="C1170" s="330" t="s">
        <v>5028</v>
      </c>
      <c r="D1170" s="331" t="s">
        <v>5029</v>
      </c>
      <c r="E1170" s="332">
        <v>45933</v>
      </c>
      <c r="F1170" s="333" t="s">
        <v>5046</v>
      </c>
      <c r="G1170" s="337" t="s">
        <v>5031</v>
      </c>
      <c r="H1170" s="333" t="s">
        <v>5032</v>
      </c>
      <c r="I1170" s="335">
        <v>40.5</v>
      </c>
      <c r="J1170" s="77">
        <v>10</v>
      </c>
      <c r="K1170" s="92"/>
    </row>
    <row r="1171" spans="1:11" ht="31.2" x14ac:dyDescent="0.25">
      <c r="A1171" s="14" t="s">
        <v>4899</v>
      </c>
      <c r="B1171" s="330" t="s">
        <v>5027</v>
      </c>
      <c r="C1171" s="330" t="s">
        <v>5028</v>
      </c>
      <c r="D1171" s="331" t="s">
        <v>5029</v>
      </c>
      <c r="E1171" s="332">
        <v>45933</v>
      </c>
      <c r="F1171" s="333" t="s">
        <v>5047</v>
      </c>
      <c r="G1171" s="337" t="s">
        <v>5031</v>
      </c>
      <c r="H1171" s="333" t="s">
        <v>5032</v>
      </c>
      <c r="I1171" s="335">
        <v>469</v>
      </c>
      <c r="J1171" s="77">
        <v>10</v>
      </c>
      <c r="K1171" s="92"/>
    </row>
    <row r="1172" spans="1:11" ht="31.2" x14ac:dyDescent="0.25">
      <c r="A1172" s="14" t="s">
        <v>4899</v>
      </c>
      <c r="B1172" s="330" t="s">
        <v>5027</v>
      </c>
      <c r="C1172" s="330" t="s">
        <v>5028</v>
      </c>
      <c r="D1172" s="331" t="s">
        <v>5029</v>
      </c>
      <c r="E1172" s="332">
        <v>45933</v>
      </c>
      <c r="F1172" s="333" t="s">
        <v>5048</v>
      </c>
      <c r="G1172" s="337" t="s">
        <v>5031</v>
      </c>
      <c r="H1172" s="333" t="s">
        <v>5032</v>
      </c>
      <c r="I1172" s="335">
        <v>179.1</v>
      </c>
      <c r="J1172" s="77">
        <v>10</v>
      </c>
      <c r="K1172" s="92"/>
    </row>
    <row r="1173" spans="1:11" ht="31.2" x14ac:dyDescent="0.25">
      <c r="A1173" s="14" t="s">
        <v>4899</v>
      </c>
      <c r="B1173" s="330" t="s">
        <v>5027</v>
      </c>
      <c r="C1173" s="330" t="s">
        <v>5028</v>
      </c>
      <c r="D1173" s="331" t="s">
        <v>5029</v>
      </c>
      <c r="E1173" s="332">
        <v>45933</v>
      </c>
      <c r="F1173" s="333" t="s">
        <v>5049</v>
      </c>
      <c r="G1173" s="337" t="s">
        <v>5031</v>
      </c>
      <c r="H1173" s="333" t="s">
        <v>5032</v>
      </c>
      <c r="I1173" s="335">
        <v>325</v>
      </c>
      <c r="J1173" s="77">
        <v>10</v>
      </c>
      <c r="K1173" s="92"/>
    </row>
    <row r="1174" spans="1:11" ht="31.2" x14ac:dyDescent="0.25">
      <c r="A1174" s="14" t="s">
        <v>4899</v>
      </c>
      <c r="B1174" s="330" t="s">
        <v>5027</v>
      </c>
      <c r="C1174" s="330" t="s">
        <v>5028</v>
      </c>
      <c r="D1174" s="331" t="s">
        <v>5029</v>
      </c>
      <c r="E1174" s="332">
        <v>45933</v>
      </c>
      <c r="F1174" s="333" t="s">
        <v>5050</v>
      </c>
      <c r="G1174" s="337" t="s">
        <v>5031</v>
      </c>
      <c r="H1174" s="333" t="s">
        <v>5032</v>
      </c>
      <c r="I1174" s="335">
        <v>348</v>
      </c>
      <c r="J1174" s="77">
        <v>10</v>
      </c>
      <c r="K1174" s="92"/>
    </row>
    <row r="1175" spans="1:11" ht="41.4" x14ac:dyDescent="0.25">
      <c r="A1175" s="14" t="s">
        <v>4899</v>
      </c>
      <c r="B1175" s="330" t="s">
        <v>4255</v>
      </c>
      <c r="C1175" s="330">
        <v>138</v>
      </c>
      <c r="D1175" s="331">
        <v>45936</v>
      </c>
      <c r="E1175" s="332"/>
      <c r="F1175" s="333" t="s">
        <v>5051</v>
      </c>
      <c r="G1175" s="337"/>
      <c r="H1175" s="333" t="s">
        <v>4953</v>
      </c>
      <c r="I1175" s="335">
        <v>5999.45</v>
      </c>
      <c r="J1175" s="77">
        <v>10</v>
      </c>
      <c r="K1175" s="92"/>
    </row>
    <row r="1176" spans="1:11" ht="31.2" x14ac:dyDescent="0.25">
      <c r="A1176" s="14" t="s">
        <v>4899</v>
      </c>
      <c r="B1176" s="330" t="s">
        <v>5052</v>
      </c>
      <c r="C1176" s="330">
        <v>79438</v>
      </c>
      <c r="D1176" s="331" t="s">
        <v>5053</v>
      </c>
      <c r="E1176" s="332" t="s">
        <v>5054</v>
      </c>
      <c r="F1176" s="333" t="s">
        <v>5055</v>
      </c>
      <c r="G1176" s="337" t="s">
        <v>3653</v>
      </c>
      <c r="H1176" s="333" t="s">
        <v>3654</v>
      </c>
      <c r="I1176" s="335">
        <v>253.78</v>
      </c>
      <c r="J1176" s="77">
        <v>10</v>
      </c>
      <c r="K1176" s="92"/>
    </row>
    <row r="1177" spans="1:11" ht="31.2" x14ac:dyDescent="0.25">
      <c r="A1177" s="14" t="s">
        <v>4899</v>
      </c>
      <c r="B1177" s="330" t="s">
        <v>5052</v>
      </c>
      <c r="C1177" s="330">
        <v>79438</v>
      </c>
      <c r="D1177" s="331" t="s">
        <v>5053</v>
      </c>
      <c r="E1177" s="332" t="s">
        <v>5054</v>
      </c>
      <c r="F1177" s="333" t="s">
        <v>5056</v>
      </c>
      <c r="G1177" s="337" t="s">
        <v>3653</v>
      </c>
      <c r="H1177" s="333" t="s">
        <v>3654</v>
      </c>
      <c r="I1177" s="335">
        <v>184.45</v>
      </c>
      <c r="J1177" s="77">
        <v>10</v>
      </c>
      <c r="K1177" s="92"/>
    </row>
    <row r="1178" spans="1:11" ht="31.2" x14ac:dyDescent="0.25">
      <c r="A1178" s="14" t="s">
        <v>4899</v>
      </c>
      <c r="B1178" s="330" t="s">
        <v>5052</v>
      </c>
      <c r="C1178" s="330">
        <v>79438</v>
      </c>
      <c r="D1178" s="331" t="s">
        <v>5053</v>
      </c>
      <c r="E1178" s="332" t="s">
        <v>5054</v>
      </c>
      <c r="F1178" s="333" t="s">
        <v>5057</v>
      </c>
      <c r="G1178" s="337" t="s">
        <v>3653</v>
      </c>
      <c r="H1178" s="333" t="s">
        <v>3654</v>
      </c>
      <c r="I1178" s="335">
        <v>119.91</v>
      </c>
      <c r="J1178" s="77">
        <v>10</v>
      </c>
      <c r="K1178" s="92"/>
    </row>
    <row r="1179" spans="1:11" ht="31.2" x14ac:dyDescent="0.25">
      <c r="A1179" s="14" t="s">
        <v>4899</v>
      </c>
      <c r="B1179" s="330" t="s">
        <v>5058</v>
      </c>
      <c r="C1179" s="330">
        <v>683250</v>
      </c>
      <c r="D1179" s="331" t="s">
        <v>3971</v>
      </c>
      <c r="E1179" s="332" t="s">
        <v>5054</v>
      </c>
      <c r="F1179" s="333" t="s">
        <v>5059</v>
      </c>
      <c r="G1179" s="337" t="s">
        <v>5060</v>
      </c>
      <c r="H1179" s="333" t="s">
        <v>5061</v>
      </c>
      <c r="I1179" s="335">
        <v>635.5</v>
      </c>
      <c r="J1179" s="77">
        <v>10</v>
      </c>
      <c r="K1179" s="92"/>
    </row>
    <row r="1180" spans="1:11" ht="31.2" x14ac:dyDescent="0.25">
      <c r="A1180" s="14" t="s">
        <v>4899</v>
      </c>
      <c r="B1180" s="330" t="s">
        <v>5058</v>
      </c>
      <c r="C1180" s="330">
        <v>683250</v>
      </c>
      <c r="D1180" s="331" t="s">
        <v>3971</v>
      </c>
      <c r="E1180" s="332" t="s">
        <v>5054</v>
      </c>
      <c r="F1180" s="333" t="s">
        <v>5062</v>
      </c>
      <c r="G1180" s="337" t="s">
        <v>5060</v>
      </c>
      <c r="H1180" s="333" t="s">
        <v>5061</v>
      </c>
      <c r="I1180" s="335">
        <v>363.5</v>
      </c>
      <c r="J1180" s="77">
        <v>10</v>
      </c>
      <c r="K1180" s="92"/>
    </row>
    <row r="1181" spans="1:11" ht="31.2" x14ac:dyDescent="0.25">
      <c r="A1181" s="14" t="s">
        <v>4899</v>
      </c>
      <c r="B1181" s="330" t="s">
        <v>5063</v>
      </c>
      <c r="C1181" s="330" t="s">
        <v>5064</v>
      </c>
      <c r="D1181" s="331">
        <v>45925</v>
      </c>
      <c r="E1181" s="332">
        <v>45944</v>
      </c>
      <c r="F1181" s="333" t="s">
        <v>5065</v>
      </c>
      <c r="G1181" s="337" t="s">
        <v>3653</v>
      </c>
      <c r="H1181" s="333" t="s">
        <v>3654</v>
      </c>
      <c r="I1181" s="335">
        <v>136.26</v>
      </c>
      <c r="J1181" s="77">
        <v>10</v>
      </c>
      <c r="K1181" s="92"/>
    </row>
    <row r="1182" spans="1:11" ht="31.2" x14ac:dyDescent="0.25">
      <c r="A1182" s="14" t="s">
        <v>4899</v>
      </c>
      <c r="B1182" s="330" t="s">
        <v>5063</v>
      </c>
      <c r="C1182" s="330" t="s">
        <v>5064</v>
      </c>
      <c r="D1182" s="331">
        <v>45925</v>
      </c>
      <c r="E1182" s="332">
        <v>45944</v>
      </c>
      <c r="F1182" s="333" t="s">
        <v>5066</v>
      </c>
      <c r="G1182" s="337" t="s">
        <v>3653</v>
      </c>
      <c r="H1182" s="333" t="s">
        <v>3654</v>
      </c>
      <c r="I1182" s="335">
        <v>2.1</v>
      </c>
      <c r="J1182" s="77">
        <v>10</v>
      </c>
      <c r="K1182" s="92"/>
    </row>
    <row r="1183" spans="1:11" ht="31.2" x14ac:dyDescent="0.25">
      <c r="A1183" s="14" t="s">
        <v>4899</v>
      </c>
      <c r="B1183" s="330" t="s">
        <v>5063</v>
      </c>
      <c r="C1183" s="330" t="s">
        <v>5064</v>
      </c>
      <c r="D1183" s="331">
        <v>45925</v>
      </c>
      <c r="E1183" s="332">
        <v>45944</v>
      </c>
      <c r="F1183" s="333" t="s">
        <v>5067</v>
      </c>
      <c r="G1183" s="337" t="s">
        <v>3653</v>
      </c>
      <c r="H1183" s="333" t="s">
        <v>3654</v>
      </c>
      <c r="I1183" s="335">
        <v>40.17</v>
      </c>
      <c r="J1183" s="77">
        <v>10</v>
      </c>
      <c r="K1183" s="92"/>
    </row>
    <row r="1184" spans="1:11" ht="31.2" x14ac:dyDescent="0.25">
      <c r="A1184" s="14" t="s">
        <v>4899</v>
      </c>
      <c r="B1184" s="330" t="s">
        <v>5063</v>
      </c>
      <c r="C1184" s="330" t="s">
        <v>5064</v>
      </c>
      <c r="D1184" s="331">
        <v>45925</v>
      </c>
      <c r="E1184" s="332">
        <v>45944</v>
      </c>
      <c r="F1184" s="333" t="s">
        <v>5068</v>
      </c>
      <c r="G1184" s="337" t="s">
        <v>3653</v>
      </c>
      <c r="H1184" s="333" t="s">
        <v>3654</v>
      </c>
      <c r="I1184" s="335">
        <v>575.21</v>
      </c>
      <c r="J1184" s="77">
        <v>10</v>
      </c>
      <c r="K1184" s="92"/>
    </row>
    <row r="1185" spans="1:11" ht="31.2" x14ac:dyDescent="0.25">
      <c r="A1185" s="14" t="s">
        <v>4899</v>
      </c>
      <c r="B1185" s="330" t="s">
        <v>5063</v>
      </c>
      <c r="C1185" s="330" t="s">
        <v>5064</v>
      </c>
      <c r="D1185" s="331">
        <v>45925</v>
      </c>
      <c r="E1185" s="332">
        <v>45944</v>
      </c>
      <c r="F1185" s="333" t="s">
        <v>5069</v>
      </c>
      <c r="G1185" s="337" t="s">
        <v>3653</v>
      </c>
      <c r="H1185" s="333" t="s">
        <v>3654</v>
      </c>
      <c r="I1185" s="335">
        <v>271.85000000000002</v>
      </c>
      <c r="J1185" s="77">
        <v>10</v>
      </c>
      <c r="K1185" s="92"/>
    </row>
    <row r="1186" spans="1:11" ht="31.2" x14ac:dyDescent="0.25">
      <c r="A1186" s="14" t="s">
        <v>4899</v>
      </c>
      <c r="B1186" s="330" t="s">
        <v>5063</v>
      </c>
      <c r="C1186" s="330" t="s">
        <v>5064</v>
      </c>
      <c r="D1186" s="331">
        <v>45925</v>
      </c>
      <c r="E1186" s="332">
        <v>45944</v>
      </c>
      <c r="F1186" s="333" t="s">
        <v>5070</v>
      </c>
      <c r="G1186" s="337" t="s">
        <v>3653</v>
      </c>
      <c r="H1186" s="333" t="s">
        <v>3654</v>
      </c>
      <c r="I1186" s="335">
        <v>10.84</v>
      </c>
      <c r="J1186" s="77">
        <v>10</v>
      </c>
      <c r="K1186" s="92"/>
    </row>
    <row r="1187" spans="1:11" ht="21" x14ac:dyDescent="0.25">
      <c r="A1187" s="14" t="s">
        <v>4899</v>
      </c>
      <c r="B1187" s="330" t="s">
        <v>5063</v>
      </c>
      <c r="C1187" s="330" t="s">
        <v>5064</v>
      </c>
      <c r="D1187" s="331">
        <v>45925</v>
      </c>
      <c r="E1187" s="332">
        <v>45944</v>
      </c>
      <c r="F1187" s="333" t="s">
        <v>5071</v>
      </c>
      <c r="G1187" s="337" t="s">
        <v>3653</v>
      </c>
      <c r="H1187" s="333" t="s">
        <v>3654</v>
      </c>
      <c r="I1187" s="335">
        <v>29.66</v>
      </c>
      <c r="J1187" s="77">
        <v>10</v>
      </c>
      <c r="K1187" s="92"/>
    </row>
    <row r="1188" spans="1:11" ht="21" x14ac:dyDescent="0.25">
      <c r="A1188" s="14" t="s">
        <v>4899</v>
      </c>
      <c r="B1188" s="330" t="s">
        <v>5063</v>
      </c>
      <c r="C1188" s="330" t="s">
        <v>5064</v>
      </c>
      <c r="D1188" s="331">
        <v>45925</v>
      </c>
      <c r="E1188" s="332">
        <v>45944</v>
      </c>
      <c r="F1188" s="333" t="s">
        <v>5072</v>
      </c>
      <c r="G1188" s="337" t="s">
        <v>3653</v>
      </c>
      <c r="H1188" s="333" t="s">
        <v>3654</v>
      </c>
      <c r="I1188" s="335">
        <v>3.02</v>
      </c>
      <c r="J1188" s="77">
        <v>10</v>
      </c>
      <c r="K1188" s="92"/>
    </row>
    <row r="1189" spans="1:11" ht="21" x14ac:dyDescent="0.25">
      <c r="A1189" s="14" t="s">
        <v>4899</v>
      </c>
      <c r="B1189" s="330" t="s">
        <v>5063</v>
      </c>
      <c r="C1189" s="330" t="s">
        <v>5064</v>
      </c>
      <c r="D1189" s="331">
        <v>45925</v>
      </c>
      <c r="E1189" s="332">
        <v>45944</v>
      </c>
      <c r="F1189" s="333" t="s">
        <v>5073</v>
      </c>
      <c r="G1189" s="337" t="s">
        <v>3653</v>
      </c>
      <c r="H1189" s="333" t="s">
        <v>3654</v>
      </c>
      <c r="I1189" s="335">
        <v>5.88</v>
      </c>
      <c r="J1189" s="77">
        <v>10</v>
      </c>
      <c r="K1189" s="92"/>
    </row>
    <row r="1190" spans="1:11" ht="21" x14ac:dyDescent="0.25">
      <c r="A1190" s="14" t="s">
        <v>4899</v>
      </c>
      <c r="B1190" s="330" t="s">
        <v>5063</v>
      </c>
      <c r="C1190" s="330" t="s">
        <v>5064</v>
      </c>
      <c r="D1190" s="331">
        <v>45925</v>
      </c>
      <c r="E1190" s="332">
        <v>45944</v>
      </c>
      <c r="F1190" s="333" t="s">
        <v>5074</v>
      </c>
      <c r="G1190" s="337" t="s">
        <v>3653</v>
      </c>
      <c r="H1190" s="333" t="s">
        <v>3654</v>
      </c>
      <c r="I1190" s="335">
        <v>2.1</v>
      </c>
      <c r="J1190" s="77">
        <v>10</v>
      </c>
      <c r="K1190" s="92"/>
    </row>
    <row r="1191" spans="1:11" ht="21" x14ac:dyDescent="0.25">
      <c r="A1191" s="14" t="s">
        <v>4899</v>
      </c>
      <c r="B1191" s="330" t="s">
        <v>5063</v>
      </c>
      <c r="C1191" s="330" t="s">
        <v>5064</v>
      </c>
      <c r="D1191" s="331">
        <v>45925</v>
      </c>
      <c r="E1191" s="332">
        <v>45944</v>
      </c>
      <c r="F1191" s="333" t="s">
        <v>5075</v>
      </c>
      <c r="G1191" s="337" t="s">
        <v>3653</v>
      </c>
      <c r="H1191" s="333" t="s">
        <v>3654</v>
      </c>
      <c r="I1191" s="335">
        <v>27.6</v>
      </c>
      <c r="J1191" s="77">
        <v>10</v>
      </c>
      <c r="K1191" s="92"/>
    </row>
    <row r="1192" spans="1:11" ht="21" x14ac:dyDescent="0.25">
      <c r="A1192" s="14" t="s">
        <v>4899</v>
      </c>
      <c r="B1192" s="330" t="s">
        <v>5063</v>
      </c>
      <c r="C1192" s="330" t="s">
        <v>5064</v>
      </c>
      <c r="D1192" s="331">
        <v>45925</v>
      </c>
      <c r="E1192" s="332">
        <v>45944</v>
      </c>
      <c r="F1192" s="333" t="s">
        <v>5076</v>
      </c>
      <c r="G1192" s="337" t="s">
        <v>3653</v>
      </c>
      <c r="H1192" s="333" t="s">
        <v>3654</v>
      </c>
      <c r="I1192" s="335">
        <v>10.84</v>
      </c>
      <c r="J1192" s="77">
        <v>10</v>
      </c>
      <c r="K1192" s="92"/>
    </row>
    <row r="1193" spans="1:11" ht="31.2" x14ac:dyDescent="0.25">
      <c r="A1193" s="14" t="s">
        <v>4899</v>
      </c>
      <c r="B1193" s="330" t="s">
        <v>5063</v>
      </c>
      <c r="C1193" s="330" t="s">
        <v>5064</v>
      </c>
      <c r="D1193" s="331">
        <v>45925</v>
      </c>
      <c r="E1193" s="332">
        <v>45944</v>
      </c>
      <c r="F1193" s="333" t="s">
        <v>5077</v>
      </c>
      <c r="G1193" s="337" t="s">
        <v>3653</v>
      </c>
      <c r="H1193" s="333" t="s">
        <v>3654</v>
      </c>
      <c r="I1193" s="335">
        <v>12.6</v>
      </c>
      <c r="J1193" s="77">
        <v>10</v>
      </c>
      <c r="K1193" s="92"/>
    </row>
    <row r="1194" spans="1:11" ht="21" x14ac:dyDescent="0.25">
      <c r="A1194" s="14" t="s">
        <v>4899</v>
      </c>
      <c r="B1194" s="330" t="s">
        <v>5063</v>
      </c>
      <c r="C1194" s="330" t="s">
        <v>5064</v>
      </c>
      <c r="D1194" s="331">
        <v>45925</v>
      </c>
      <c r="E1194" s="332">
        <v>45944</v>
      </c>
      <c r="F1194" s="333" t="s">
        <v>5078</v>
      </c>
      <c r="G1194" s="337" t="s">
        <v>3653</v>
      </c>
      <c r="H1194" s="333" t="s">
        <v>3654</v>
      </c>
      <c r="I1194" s="335">
        <v>31.09</v>
      </c>
      <c r="J1194" s="77">
        <v>10</v>
      </c>
      <c r="K1194" s="92"/>
    </row>
    <row r="1195" spans="1:11" ht="21" x14ac:dyDescent="0.25">
      <c r="A1195" s="14" t="s">
        <v>4899</v>
      </c>
      <c r="B1195" s="330" t="s">
        <v>5079</v>
      </c>
      <c r="C1195" s="330" t="s">
        <v>5080</v>
      </c>
      <c r="D1195" s="331">
        <v>45925</v>
      </c>
      <c r="E1195" s="332">
        <v>45944</v>
      </c>
      <c r="F1195" s="333" t="s">
        <v>5081</v>
      </c>
      <c r="G1195" s="337" t="s">
        <v>3653</v>
      </c>
      <c r="H1195" s="333" t="s">
        <v>3654</v>
      </c>
      <c r="I1195" s="335">
        <v>445.92</v>
      </c>
      <c r="J1195" s="77">
        <v>10</v>
      </c>
      <c r="K1195" s="92"/>
    </row>
    <row r="1196" spans="1:11" ht="31.2" x14ac:dyDescent="0.25">
      <c r="A1196" s="14" t="s">
        <v>4899</v>
      </c>
      <c r="B1196" s="330" t="s">
        <v>5082</v>
      </c>
      <c r="C1196" s="330">
        <v>25225265</v>
      </c>
      <c r="D1196" s="331">
        <v>45946</v>
      </c>
      <c r="E1196" s="332">
        <v>46009</v>
      </c>
      <c r="F1196" s="333" t="s">
        <v>5083</v>
      </c>
      <c r="G1196" s="337" t="s">
        <v>5084</v>
      </c>
      <c r="H1196" s="333" t="s">
        <v>5085</v>
      </c>
      <c r="I1196" s="335">
        <v>1699</v>
      </c>
      <c r="J1196" s="77">
        <v>10</v>
      </c>
      <c r="K1196" s="92"/>
    </row>
    <row r="1197" spans="1:11" ht="41.4" x14ac:dyDescent="0.25">
      <c r="A1197" s="14" t="s">
        <v>4899</v>
      </c>
      <c r="B1197" s="330" t="s">
        <v>5086</v>
      </c>
      <c r="C1197" s="330">
        <v>225002370</v>
      </c>
      <c r="D1197" s="331">
        <v>45957</v>
      </c>
      <c r="E1197" s="332">
        <v>46009</v>
      </c>
      <c r="F1197" s="333" t="s">
        <v>5087</v>
      </c>
      <c r="G1197" s="337" t="s">
        <v>3683</v>
      </c>
      <c r="H1197" s="333" t="s">
        <v>5088</v>
      </c>
      <c r="I1197" s="335">
        <v>1815</v>
      </c>
      <c r="J1197" s="77">
        <v>10</v>
      </c>
      <c r="K1197" s="92"/>
    </row>
    <row r="1198" spans="1:11" ht="31.2" x14ac:dyDescent="0.25">
      <c r="A1198" s="14" t="s">
        <v>4899</v>
      </c>
      <c r="B1198" s="330" t="s">
        <v>5089</v>
      </c>
      <c r="C1198" s="330">
        <v>225002371</v>
      </c>
      <c r="D1198" s="331">
        <v>45957</v>
      </c>
      <c r="E1198" s="332">
        <v>46009</v>
      </c>
      <c r="F1198" s="333" t="s">
        <v>5090</v>
      </c>
      <c r="G1198" s="337" t="s">
        <v>3683</v>
      </c>
      <c r="H1198" s="333" t="s">
        <v>5088</v>
      </c>
      <c r="I1198" s="335">
        <v>494</v>
      </c>
      <c r="J1198" s="77">
        <v>10</v>
      </c>
      <c r="K1198" s="92"/>
    </row>
    <row r="1199" spans="1:11" ht="21" x14ac:dyDescent="0.25">
      <c r="A1199" s="14" t="s">
        <v>4899</v>
      </c>
      <c r="B1199" s="330" t="s">
        <v>5089</v>
      </c>
      <c r="C1199" s="330">
        <v>225002371</v>
      </c>
      <c r="D1199" s="331">
        <v>45957</v>
      </c>
      <c r="E1199" s="332">
        <v>46009</v>
      </c>
      <c r="F1199" s="333" t="s">
        <v>5091</v>
      </c>
      <c r="G1199" s="337" t="s">
        <v>3683</v>
      </c>
      <c r="H1199" s="333" t="s">
        <v>5088</v>
      </c>
      <c r="I1199" s="335">
        <v>132</v>
      </c>
      <c r="J1199" s="77">
        <v>10</v>
      </c>
      <c r="K1199" s="92"/>
    </row>
    <row r="1200" spans="1:11" ht="21" x14ac:dyDescent="0.25">
      <c r="A1200" s="14" t="s">
        <v>4899</v>
      </c>
      <c r="B1200" s="330" t="s">
        <v>5089</v>
      </c>
      <c r="C1200" s="330">
        <v>225002371</v>
      </c>
      <c r="D1200" s="331">
        <v>45957</v>
      </c>
      <c r="E1200" s="332">
        <v>46009</v>
      </c>
      <c r="F1200" s="333" t="s">
        <v>5092</v>
      </c>
      <c r="G1200" s="337" t="s">
        <v>3683</v>
      </c>
      <c r="H1200" s="333" t="s">
        <v>5088</v>
      </c>
      <c r="I1200" s="335">
        <v>88</v>
      </c>
      <c r="J1200" s="77">
        <v>10</v>
      </c>
      <c r="K1200" s="92"/>
    </row>
    <row r="1201" spans="1:11" ht="21" x14ac:dyDescent="0.25">
      <c r="A1201" s="14" t="s">
        <v>4899</v>
      </c>
      <c r="B1201" s="330" t="s">
        <v>5089</v>
      </c>
      <c r="C1201" s="330">
        <v>225002371</v>
      </c>
      <c r="D1201" s="331">
        <v>45957</v>
      </c>
      <c r="E1201" s="332">
        <v>46009</v>
      </c>
      <c r="F1201" s="333" t="s">
        <v>5093</v>
      </c>
      <c r="G1201" s="337" t="s">
        <v>3683</v>
      </c>
      <c r="H1201" s="333" t="s">
        <v>5088</v>
      </c>
      <c r="I1201" s="335">
        <v>39.799999999999997</v>
      </c>
      <c r="J1201" s="77">
        <v>10</v>
      </c>
      <c r="K1201" s="92"/>
    </row>
    <row r="1202" spans="1:11" ht="21" x14ac:dyDescent="0.25">
      <c r="A1202" s="14" t="s">
        <v>4899</v>
      </c>
      <c r="B1202" s="330" t="s">
        <v>5089</v>
      </c>
      <c r="C1202" s="330">
        <v>225002371</v>
      </c>
      <c r="D1202" s="331">
        <v>45957</v>
      </c>
      <c r="E1202" s="332">
        <v>46009</v>
      </c>
      <c r="F1202" s="333" t="s">
        <v>5094</v>
      </c>
      <c r="G1202" s="337" t="s">
        <v>3683</v>
      </c>
      <c r="H1202" s="333" t="s">
        <v>5088</v>
      </c>
      <c r="I1202" s="335">
        <v>35</v>
      </c>
      <c r="J1202" s="77">
        <v>10</v>
      </c>
      <c r="K1202" s="92"/>
    </row>
    <row r="1203" spans="1:11" ht="31.2" x14ac:dyDescent="0.25">
      <c r="A1203" s="14" t="s">
        <v>4899</v>
      </c>
      <c r="B1203" s="330" t="s">
        <v>5089</v>
      </c>
      <c r="C1203" s="330">
        <v>225002371</v>
      </c>
      <c r="D1203" s="331">
        <v>45957</v>
      </c>
      <c r="E1203" s="332">
        <v>46009</v>
      </c>
      <c r="F1203" s="333" t="s">
        <v>5095</v>
      </c>
      <c r="G1203" s="337" t="s">
        <v>3683</v>
      </c>
      <c r="H1203" s="333" t="s">
        <v>5088</v>
      </c>
      <c r="I1203" s="335">
        <v>30</v>
      </c>
      <c r="J1203" s="77">
        <v>10</v>
      </c>
      <c r="K1203" s="92"/>
    </row>
    <row r="1204" spans="1:11" ht="31.2" x14ac:dyDescent="0.25">
      <c r="A1204" s="14" t="s">
        <v>4899</v>
      </c>
      <c r="B1204" s="330" t="s">
        <v>5089</v>
      </c>
      <c r="C1204" s="330">
        <v>225002371</v>
      </c>
      <c r="D1204" s="331">
        <v>45957</v>
      </c>
      <c r="E1204" s="332">
        <v>46009</v>
      </c>
      <c r="F1204" s="333" t="s">
        <v>5096</v>
      </c>
      <c r="G1204" s="337" t="s">
        <v>3683</v>
      </c>
      <c r="H1204" s="333" t="s">
        <v>5088</v>
      </c>
      <c r="I1204" s="335">
        <v>108</v>
      </c>
      <c r="J1204" s="77">
        <v>10</v>
      </c>
      <c r="K1204" s="92"/>
    </row>
    <row r="1205" spans="1:11" ht="31.2" x14ac:dyDescent="0.25">
      <c r="A1205" s="14" t="s">
        <v>4899</v>
      </c>
      <c r="B1205" s="330" t="s">
        <v>5097</v>
      </c>
      <c r="C1205" s="330" t="s">
        <v>5098</v>
      </c>
      <c r="D1205" s="331">
        <v>45996</v>
      </c>
      <c r="E1205" s="332">
        <v>46013</v>
      </c>
      <c r="F1205" s="333" t="s">
        <v>5099</v>
      </c>
      <c r="G1205" s="337">
        <v>46397931</v>
      </c>
      <c r="H1205" s="333" t="s">
        <v>3079</v>
      </c>
      <c r="I1205" s="335">
        <v>104.98</v>
      </c>
      <c r="J1205" s="77">
        <v>10</v>
      </c>
      <c r="K1205" s="92"/>
    </row>
    <row r="1206" spans="1:11" ht="41.4" x14ac:dyDescent="0.25">
      <c r="A1206" s="14" t="s">
        <v>4899</v>
      </c>
      <c r="B1206" s="330" t="s">
        <v>5100</v>
      </c>
      <c r="C1206" s="330" t="s">
        <v>5101</v>
      </c>
      <c r="D1206" s="331">
        <v>46013</v>
      </c>
      <c r="E1206" s="332"/>
      <c r="F1206" s="333" t="s">
        <v>5102</v>
      </c>
      <c r="G1206" s="337">
        <v>46397931</v>
      </c>
      <c r="H1206" s="333" t="s">
        <v>3079</v>
      </c>
      <c r="I1206" s="335">
        <v>9011.5400000000009</v>
      </c>
      <c r="J1206" s="77">
        <v>10</v>
      </c>
      <c r="K1206" s="92"/>
    </row>
    <row r="1207" spans="1:11" ht="41.4" x14ac:dyDescent="0.25">
      <c r="A1207" s="14" t="s">
        <v>4899</v>
      </c>
      <c r="B1207" s="330" t="s">
        <v>5100</v>
      </c>
      <c r="C1207" s="330" t="s">
        <v>5101</v>
      </c>
      <c r="D1207" s="331">
        <v>46013</v>
      </c>
      <c r="E1207" s="332"/>
      <c r="F1207" s="333" t="s">
        <v>5103</v>
      </c>
      <c r="G1207" s="337">
        <v>46397931</v>
      </c>
      <c r="H1207" s="333" t="s">
        <v>3079</v>
      </c>
      <c r="I1207" s="335">
        <v>988.77</v>
      </c>
      <c r="J1207" s="77">
        <v>10</v>
      </c>
      <c r="K1207" s="92"/>
    </row>
    <row r="1208" spans="1:11" ht="21" x14ac:dyDescent="0.25">
      <c r="A1208" s="14" t="s">
        <v>4899</v>
      </c>
      <c r="B1208" s="330" t="s">
        <v>5104</v>
      </c>
      <c r="C1208" s="330">
        <v>769</v>
      </c>
      <c r="D1208" s="331">
        <v>45838</v>
      </c>
      <c r="E1208" s="332" t="s">
        <v>3104</v>
      </c>
      <c r="F1208" s="333" t="s">
        <v>5105</v>
      </c>
      <c r="G1208" s="337">
        <v>43836666</v>
      </c>
      <c r="H1208" s="333" t="s">
        <v>4317</v>
      </c>
      <c r="I1208" s="335">
        <v>89.95</v>
      </c>
      <c r="J1208" s="77">
        <v>10</v>
      </c>
      <c r="K1208" s="92"/>
    </row>
    <row r="1209" spans="1:11" ht="21" x14ac:dyDescent="0.25">
      <c r="A1209" s="14" t="s">
        <v>4899</v>
      </c>
      <c r="B1209" s="330" t="s">
        <v>5104</v>
      </c>
      <c r="C1209" s="330">
        <v>1003</v>
      </c>
      <c r="D1209" s="331">
        <v>45732</v>
      </c>
      <c r="E1209" s="332" t="s">
        <v>3104</v>
      </c>
      <c r="F1209" s="333" t="s">
        <v>5106</v>
      </c>
      <c r="G1209" s="337">
        <v>36661856</v>
      </c>
      <c r="H1209" s="333" t="s">
        <v>4703</v>
      </c>
      <c r="I1209" s="335">
        <v>58.48</v>
      </c>
      <c r="J1209" s="77">
        <v>10</v>
      </c>
      <c r="K1209" s="92"/>
    </row>
    <row r="1210" spans="1:11" ht="21" x14ac:dyDescent="0.25">
      <c r="A1210" s="14" t="s">
        <v>4899</v>
      </c>
      <c r="B1210" s="330" t="s">
        <v>5104</v>
      </c>
      <c r="C1210" s="330">
        <v>62</v>
      </c>
      <c r="D1210" s="331">
        <v>45659</v>
      </c>
      <c r="E1210" s="332" t="s">
        <v>3104</v>
      </c>
      <c r="F1210" s="333" t="s">
        <v>5107</v>
      </c>
      <c r="G1210" s="337">
        <v>50342363</v>
      </c>
      <c r="H1210" s="333" t="s">
        <v>5108</v>
      </c>
      <c r="I1210" s="335">
        <v>119.95</v>
      </c>
      <c r="J1210" s="77">
        <v>10</v>
      </c>
      <c r="K1210" s="92"/>
    </row>
    <row r="1211" spans="1:11" ht="21" x14ac:dyDescent="0.25">
      <c r="A1211" s="14" t="s">
        <v>4899</v>
      </c>
      <c r="B1211" s="330" t="s">
        <v>5104</v>
      </c>
      <c r="C1211" s="330">
        <v>25021300129</v>
      </c>
      <c r="D1211" s="331">
        <v>45701</v>
      </c>
      <c r="E1211" s="332" t="s">
        <v>3104</v>
      </c>
      <c r="F1211" s="333" t="s">
        <v>5109</v>
      </c>
      <c r="G1211" s="337">
        <v>48317942</v>
      </c>
      <c r="H1211" s="333" t="s">
        <v>5110</v>
      </c>
      <c r="I1211" s="335">
        <v>118.9</v>
      </c>
      <c r="J1211" s="77">
        <v>10</v>
      </c>
      <c r="K1211" s="92"/>
    </row>
    <row r="1212" spans="1:11" ht="31.2" x14ac:dyDescent="0.25">
      <c r="A1212" s="14" t="s">
        <v>4899</v>
      </c>
      <c r="B1212" s="330" t="s">
        <v>5104</v>
      </c>
      <c r="C1212" s="330">
        <v>405</v>
      </c>
      <c r="D1212" s="331">
        <v>45909</v>
      </c>
      <c r="E1212" s="332" t="s">
        <v>3104</v>
      </c>
      <c r="F1212" s="333" t="s">
        <v>5111</v>
      </c>
      <c r="G1212" s="337">
        <v>36661856</v>
      </c>
      <c r="H1212" s="333" t="s">
        <v>4703</v>
      </c>
      <c r="I1212" s="335">
        <v>126.18</v>
      </c>
      <c r="J1212" s="77">
        <v>10</v>
      </c>
      <c r="K1212" s="92"/>
    </row>
    <row r="1213" spans="1:11" ht="21" x14ac:dyDescent="0.25">
      <c r="A1213" s="14" t="s">
        <v>4899</v>
      </c>
      <c r="B1213" s="330" t="s">
        <v>5104</v>
      </c>
      <c r="C1213" s="330">
        <v>423</v>
      </c>
      <c r="D1213" s="331">
        <v>45847</v>
      </c>
      <c r="E1213" s="332" t="s">
        <v>3104</v>
      </c>
      <c r="F1213" s="333" t="s">
        <v>5112</v>
      </c>
      <c r="G1213" s="337">
        <v>36661856</v>
      </c>
      <c r="H1213" s="333" t="s">
        <v>4703</v>
      </c>
      <c r="I1213" s="335">
        <v>80.95</v>
      </c>
      <c r="J1213" s="77">
        <v>10</v>
      </c>
      <c r="K1213" s="92"/>
    </row>
    <row r="1214" spans="1:11" ht="41.4" x14ac:dyDescent="0.25">
      <c r="A1214" s="14" t="s">
        <v>4899</v>
      </c>
      <c r="B1214" s="330" t="s">
        <v>5113</v>
      </c>
      <c r="C1214" s="330" t="s">
        <v>5114</v>
      </c>
      <c r="D1214" s="331">
        <v>45995</v>
      </c>
      <c r="E1214" s="332" t="s">
        <v>3104</v>
      </c>
      <c r="F1214" s="333" t="s">
        <v>5115</v>
      </c>
      <c r="G1214" s="337" t="s">
        <v>3683</v>
      </c>
      <c r="H1214" s="333" t="s">
        <v>5088</v>
      </c>
      <c r="I1214" s="335">
        <v>500</v>
      </c>
      <c r="J1214" s="77">
        <v>10</v>
      </c>
      <c r="K1214" s="92"/>
    </row>
    <row r="1215" spans="1:11" ht="31.2" x14ac:dyDescent="0.25">
      <c r="A1215" s="14" t="s">
        <v>4899</v>
      </c>
      <c r="B1215" s="330" t="s">
        <v>5116</v>
      </c>
      <c r="C1215" s="330">
        <v>251201</v>
      </c>
      <c r="D1215" s="331" t="s">
        <v>5117</v>
      </c>
      <c r="E1215" s="332"/>
      <c r="F1215" s="333" t="s">
        <v>5118</v>
      </c>
      <c r="G1215" s="337">
        <v>19542224</v>
      </c>
      <c r="H1215" s="333" t="s">
        <v>5119</v>
      </c>
      <c r="I1215" s="335">
        <v>7015</v>
      </c>
      <c r="J1215" s="77">
        <v>10</v>
      </c>
      <c r="K1215" s="92"/>
    </row>
    <row r="1216" spans="1:11" ht="21" x14ac:dyDescent="0.25">
      <c r="A1216" s="14" t="s">
        <v>5120</v>
      </c>
      <c r="B1216" s="330" t="s">
        <v>5121</v>
      </c>
      <c r="C1216" s="330" t="s">
        <v>5122</v>
      </c>
      <c r="D1216" s="331" t="s">
        <v>3971</v>
      </c>
      <c r="E1216" s="332" t="s">
        <v>3358</v>
      </c>
      <c r="F1216" s="333" t="s">
        <v>5123</v>
      </c>
      <c r="G1216" s="337" t="s">
        <v>5060</v>
      </c>
      <c r="H1216" s="333" t="s">
        <v>5061</v>
      </c>
      <c r="I1216" s="335">
        <v>4000</v>
      </c>
      <c r="J1216" s="77">
        <v>10</v>
      </c>
      <c r="K1216" s="92"/>
    </row>
    <row r="1217" spans="1:11" ht="41.4" x14ac:dyDescent="0.25">
      <c r="A1217" s="14" t="s">
        <v>5124</v>
      </c>
      <c r="B1217" s="344"/>
      <c r="C1217" s="345"/>
      <c r="D1217" s="346"/>
      <c r="E1217" s="347"/>
      <c r="F1217" s="482" t="s">
        <v>5125</v>
      </c>
      <c r="G1217" s="351"/>
      <c r="H1217" s="352"/>
      <c r="I1217" s="353"/>
      <c r="J1217" s="77">
        <v>10</v>
      </c>
      <c r="K1217" s="92"/>
    </row>
    <row r="1218" spans="1:11" ht="13.2" x14ac:dyDescent="0.25">
      <c r="A1218" s="14" t="s">
        <v>5124</v>
      </c>
      <c r="B1218" s="354" t="s">
        <v>5126</v>
      </c>
      <c r="C1218" s="354" t="s">
        <v>5126</v>
      </c>
      <c r="D1218" s="356">
        <v>45856</v>
      </c>
      <c r="E1218" s="362">
        <v>45926</v>
      </c>
      <c r="F1218" s="365" t="s">
        <v>3023</v>
      </c>
      <c r="G1218" s="355"/>
      <c r="H1218" s="357" t="s">
        <v>5127</v>
      </c>
      <c r="I1218" s="358">
        <v>172.5</v>
      </c>
      <c r="J1218" s="77">
        <v>10</v>
      </c>
      <c r="K1218" s="92"/>
    </row>
    <row r="1219" spans="1:11" ht="13.2" x14ac:dyDescent="0.25">
      <c r="A1219" s="14" t="s">
        <v>5124</v>
      </c>
      <c r="B1219" s="354" t="s">
        <v>5126</v>
      </c>
      <c r="C1219" s="355" t="s">
        <v>5128</v>
      </c>
      <c r="D1219" s="356">
        <v>45857</v>
      </c>
      <c r="E1219" s="362">
        <v>45926</v>
      </c>
      <c r="F1219" s="365" t="s">
        <v>5129</v>
      </c>
      <c r="G1219" s="355">
        <v>31631045</v>
      </c>
      <c r="H1219" s="357" t="s">
        <v>5130</v>
      </c>
      <c r="I1219" s="358">
        <v>1600</v>
      </c>
      <c r="J1219" s="77">
        <v>10</v>
      </c>
      <c r="K1219" s="92"/>
    </row>
    <row r="1220" spans="1:11" ht="21" x14ac:dyDescent="0.25">
      <c r="A1220" s="14" t="s">
        <v>5124</v>
      </c>
      <c r="B1220" s="354" t="s">
        <v>5126</v>
      </c>
      <c r="C1220" s="355" t="s">
        <v>5131</v>
      </c>
      <c r="D1220" s="356">
        <v>45856</v>
      </c>
      <c r="E1220" s="362">
        <v>45926</v>
      </c>
      <c r="F1220" s="365" t="s">
        <v>4127</v>
      </c>
      <c r="G1220" s="355">
        <v>37327851</v>
      </c>
      <c r="H1220" s="357" t="s">
        <v>5132</v>
      </c>
      <c r="I1220" s="358">
        <v>92.5</v>
      </c>
      <c r="J1220" s="77">
        <v>10</v>
      </c>
      <c r="K1220" s="92"/>
    </row>
    <row r="1221" spans="1:11" ht="21" x14ac:dyDescent="0.25">
      <c r="A1221" s="14" t="s">
        <v>5124</v>
      </c>
      <c r="B1221" s="354" t="s">
        <v>5126</v>
      </c>
      <c r="C1221" s="354" t="s">
        <v>5126</v>
      </c>
      <c r="D1221" s="356">
        <v>45862</v>
      </c>
      <c r="E1221" s="362">
        <v>45926</v>
      </c>
      <c r="F1221" s="365" t="s">
        <v>5133</v>
      </c>
      <c r="G1221" s="355"/>
      <c r="H1221" s="357" t="s">
        <v>5127</v>
      </c>
      <c r="I1221" s="358">
        <v>193.58</v>
      </c>
      <c r="J1221" s="77">
        <v>10</v>
      </c>
      <c r="K1221" s="92"/>
    </row>
    <row r="1222" spans="1:11" ht="21" x14ac:dyDescent="0.25">
      <c r="A1222" s="14" t="s">
        <v>5124</v>
      </c>
      <c r="B1222" s="354" t="s">
        <v>5126</v>
      </c>
      <c r="C1222" s="354" t="s">
        <v>5126</v>
      </c>
      <c r="D1222" s="356">
        <v>45862</v>
      </c>
      <c r="E1222" s="362">
        <v>45926</v>
      </c>
      <c r="F1222" s="365" t="s">
        <v>5134</v>
      </c>
      <c r="G1222" s="355"/>
      <c r="H1222" s="357" t="s">
        <v>5127</v>
      </c>
      <c r="I1222" s="358">
        <v>172.8</v>
      </c>
      <c r="J1222" s="77">
        <v>10</v>
      </c>
      <c r="K1222" s="92"/>
    </row>
    <row r="1223" spans="1:11" ht="51.6" x14ac:dyDescent="0.25">
      <c r="A1223" s="14" t="s">
        <v>5124</v>
      </c>
      <c r="B1223" s="344"/>
      <c r="C1223" s="345"/>
      <c r="D1223" s="346"/>
      <c r="E1223" s="347"/>
      <c r="F1223" s="482" t="s">
        <v>3280</v>
      </c>
      <c r="G1223" s="351"/>
      <c r="H1223" s="352"/>
      <c r="I1223" s="353"/>
      <c r="J1223" s="77">
        <v>10</v>
      </c>
      <c r="K1223" s="92"/>
    </row>
    <row r="1224" spans="1:11" ht="21" x14ac:dyDescent="0.25">
      <c r="A1224" s="14" t="s">
        <v>5124</v>
      </c>
      <c r="B1224" s="354" t="s">
        <v>5135</v>
      </c>
      <c r="C1224" s="354" t="s">
        <v>5136</v>
      </c>
      <c r="D1224" s="356" t="s">
        <v>5137</v>
      </c>
      <c r="E1224" s="362"/>
      <c r="F1224" s="365" t="s">
        <v>5138</v>
      </c>
      <c r="G1224" s="355" t="s">
        <v>5139</v>
      </c>
      <c r="H1224" s="357" t="s">
        <v>5140</v>
      </c>
      <c r="I1224" s="358">
        <v>685.8</v>
      </c>
      <c r="J1224" s="77">
        <v>10</v>
      </c>
      <c r="K1224" s="92"/>
    </row>
    <row r="1225" spans="1:11" ht="21" x14ac:dyDescent="0.25">
      <c r="A1225" s="14" t="s">
        <v>5124</v>
      </c>
      <c r="B1225" s="354" t="s">
        <v>5141</v>
      </c>
      <c r="C1225" s="354">
        <v>6804322540</v>
      </c>
      <c r="D1225" s="356" t="s">
        <v>5142</v>
      </c>
      <c r="E1225" s="362"/>
      <c r="F1225" s="365" t="s">
        <v>5143</v>
      </c>
      <c r="G1225" s="355">
        <v>35703008</v>
      </c>
      <c r="H1225" s="357" t="s">
        <v>3019</v>
      </c>
      <c r="I1225" s="358">
        <v>26.82</v>
      </c>
      <c r="J1225" s="77">
        <v>10</v>
      </c>
      <c r="K1225" s="92"/>
    </row>
    <row r="1226" spans="1:11" ht="13.2" x14ac:dyDescent="0.25">
      <c r="A1226" s="14" t="s">
        <v>5124</v>
      </c>
      <c r="B1226" s="354" t="s">
        <v>5144</v>
      </c>
      <c r="C1226" s="354" t="s">
        <v>5144</v>
      </c>
      <c r="D1226" s="356">
        <v>45867</v>
      </c>
      <c r="E1226" s="362">
        <v>45916</v>
      </c>
      <c r="F1226" s="365" t="s">
        <v>5145</v>
      </c>
      <c r="G1226" s="355"/>
      <c r="H1226" s="357" t="s">
        <v>3738</v>
      </c>
      <c r="I1226" s="358">
        <v>348.75</v>
      </c>
      <c r="J1226" s="77">
        <v>10</v>
      </c>
      <c r="K1226" s="92"/>
    </row>
    <row r="1227" spans="1:11" ht="21" x14ac:dyDescent="0.25">
      <c r="A1227" s="14" t="s">
        <v>5124</v>
      </c>
      <c r="B1227" s="354" t="s">
        <v>4942</v>
      </c>
      <c r="C1227" s="354" t="s">
        <v>4943</v>
      </c>
      <c r="D1227" s="356">
        <v>45856</v>
      </c>
      <c r="E1227" s="362">
        <v>45856</v>
      </c>
      <c r="F1227" s="365" t="s">
        <v>4944</v>
      </c>
      <c r="G1227" s="355"/>
      <c r="H1227" s="357" t="s">
        <v>4939</v>
      </c>
      <c r="I1227" s="358">
        <v>50</v>
      </c>
      <c r="J1227" s="77">
        <v>10</v>
      </c>
      <c r="K1227" s="92"/>
    </row>
    <row r="1228" spans="1:11" ht="21" x14ac:dyDescent="0.25">
      <c r="A1228" s="14" t="s">
        <v>5124</v>
      </c>
      <c r="B1228" s="354" t="s">
        <v>5146</v>
      </c>
      <c r="C1228" s="354" t="s">
        <v>5147</v>
      </c>
      <c r="D1228" s="356" t="s">
        <v>4070</v>
      </c>
      <c r="E1228" s="362"/>
      <c r="F1228" s="365" t="s">
        <v>5148</v>
      </c>
      <c r="G1228" s="355">
        <v>48047503</v>
      </c>
      <c r="H1228" s="357" t="s">
        <v>3125</v>
      </c>
      <c r="I1228" s="358">
        <v>88</v>
      </c>
      <c r="J1228" s="77">
        <v>10</v>
      </c>
      <c r="K1228" s="92"/>
    </row>
    <row r="1229" spans="1:11" ht="21" x14ac:dyDescent="0.25">
      <c r="A1229" s="14" t="s">
        <v>5124</v>
      </c>
      <c r="B1229" s="354" t="s">
        <v>5149</v>
      </c>
      <c r="C1229" s="354">
        <v>20251378</v>
      </c>
      <c r="D1229" s="356" t="s">
        <v>3197</v>
      </c>
      <c r="E1229" s="362"/>
      <c r="F1229" s="365" t="s">
        <v>5150</v>
      </c>
      <c r="G1229" s="355">
        <v>31380123</v>
      </c>
      <c r="H1229" s="357" t="s">
        <v>3149</v>
      </c>
      <c r="I1229" s="358">
        <v>510.54</v>
      </c>
      <c r="J1229" s="77">
        <v>10</v>
      </c>
      <c r="K1229" s="92"/>
    </row>
    <row r="1230" spans="1:11" ht="21" x14ac:dyDescent="0.25">
      <c r="A1230" s="14" t="s">
        <v>5124</v>
      </c>
      <c r="B1230" s="344"/>
      <c r="C1230" s="345"/>
      <c r="D1230" s="346"/>
      <c r="E1230" s="347"/>
      <c r="F1230" s="482" t="s">
        <v>5151</v>
      </c>
      <c r="G1230" s="351"/>
      <c r="H1230" s="348"/>
      <c r="I1230" s="353"/>
      <c r="J1230" s="77">
        <v>10</v>
      </c>
      <c r="K1230" s="92"/>
    </row>
    <row r="1231" spans="1:11" ht="21" x14ac:dyDescent="0.25">
      <c r="A1231" s="14" t="s">
        <v>5124</v>
      </c>
      <c r="B1231" s="354" t="s">
        <v>3873</v>
      </c>
      <c r="C1231" s="354">
        <v>22</v>
      </c>
      <c r="D1231" s="356" t="s">
        <v>3197</v>
      </c>
      <c r="E1231" s="362"/>
      <c r="F1231" s="365" t="s">
        <v>5152</v>
      </c>
      <c r="G1231" s="355" t="s">
        <v>3235</v>
      </c>
      <c r="H1231" s="357" t="s">
        <v>3236</v>
      </c>
      <c r="I1231" s="358">
        <v>949.6</v>
      </c>
      <c r="J1231" s="77">
        <v>10</v>
      </c>
      <c r="K1231" s="92"/>
    </row>
    <row r="1232" spans="1:11" ht="21" x14ac:dyDescent="0.25">
      <c r="A1232" s="14" t="s">
        <v>5124</v>
      </c>
      <c r="B1232" s="354" t="s">
        <v>3881</v>
      </c>
      <c r="C1232" s="354">
        <v>6804231865</v>
      </c>
      <c r="D1232" s="356" t="s">
        <v>3254</v>
      </c>
      <c r="E1232" s="362"/>
      <c r="F1232" s="365" t="s">
        <v>5153</v>
      </c>
      <c r="G1232" s="355">
        <v>35703008</v>
      </c>
      <c r="H1232" s="357" t="s">
        <v>3019</v>
      </c>
      <c r="I1232" s="358">
        <v>18</v>
      </c>
      <c r="J1232" s="77">
        <v>10</v>
      </c>
      <c r="K1232" s="92"/>
    </row>
    <row r="1233" spans="1:11" ht="21" x14ac:dyDescent="0.25">
      <c r="A1233" s="14" t="s">
        <v>5124</v>
      </c>
      <c r="B1233" s="354" t="s">
        <v>5154</v>
      </c>
      <c r="C1233" s="354">
        <v>6804231873</v>
      </c>
      <c r="D1233" s="356" t="s">
        <v>3254</v>
      </c>
      <c r="E1233" s="362"/>
      <c r="F1233" s="365" t="s">
        <v>3878</v>
      </c>
      <c r="G1233" s="355">
        <v>35703008</v>
      </c>
      <c r="H1233" s="357" t="s">
        <v>3019</v>
      </c>
      <c r="I1233" s="358">
        <v>13.41</v>
      </c>
      <c r="J1233" s="77">
        <v>10</v>
      </c>
      <c r="K1233" s="92"/>
    </row>
    <row r="1234" spans="1:11" ht="31.2" x14ac:dyDescent="0.25">
      <c r="A1234" s="14" t="s">
        <v>5124</v>
      </c>
      <c r="B1234" s="354" t="s">
        <v>3258</v>
      </c>
      <c r="C1234" s="354" t="s">
        <v>3259</v>
      </c>
      <c r="D1234" s="356" t="s">
        <v>3260</v>
      </c>
      <c r="E1234" s="362"/>
      <c r="F1234" s="365" t="s">
        <v>5155</v>
      </c>
      <c r="G1234" s="355" t="s">
        <v>3262</v>
      </c>
      <c r="H1234" s="357" t="s">
        <v>3263</v>
      </c>
      <c r="I1234" s="358">
        <v>236</v>
      </c>
      <c r="J1234" s="77">
        <v>10</v>
      </c>
      <c r="K1234" s="92"/>
    </row>
    <row r="1235" spans="1:11" ht="13.2" x14ac:dyDescent="0.25">
      <c r="A1235" s="14" t="s">
        <v>5124</v>
      </c>
      <c r="B1235" s="354" t="s">
        <v>3883</v>
      </c>
      <c r="C1235" s="354" t="s">
        <v>3883</v>
      </c>
      <c r="D1235" s="356">
        <v>45847</v>
      </c>
      <c r="E1235" s="362">
        <v>45932</v>
      </c>
      <c r="F1235" s="365" t="s">
        <v>5156</v>
      </c>
      <c r="G1235" s="355"/>
      <c r="H1235" s="357" t="s">
        <v>3738</v>
      </c>
      <c r="I1235" s="358">
        <v>540</v>
      </c>
      <c r="J1235" s="77">
        <v>10</v>
      </c>
      <c r="K1235" s="92"/>
    </row>
    <row r="1236" spans="1:11" ht="13.2" x14ac:dyDescent="0.25">
      <c r="A1236" s="14" t="s">
        <v>5124</v>
      </c>
      <c r="B1236" s="354" t="s">
        <v>3883</v>
      </c>
      <c r="C1236" s="354" t="s">
        <v>5157</v>
      </c>
      <c r="D1236" s="356">
        <v>45850</v>
      </c>
      <c r="E1236" s="362">
        <v>45932</v>
      </c>
      <c r="F1236" s="365" t="s">
        <v>3306</v>
      </c>
      <c r="G1236" s="355" t="s">
        <v>5158</v>
      </c>
      <c r="H1236" s="357" t="s">
        <v>5159</v>
      </c>
      <c r="I1236" s="358">
        <v>424.8</v>
      </c>
      <c r="J1236" s="77">
        <v>10</v>
      </c>
      <c r="K1236" s="92"/>
    </row>
    <row r="1237" spans="1:11" ht="13.2" x14ac:dyDescent="0.25">
      <c r="A1237" s="14" t="s">
        <v>5124</v>
      </c>
      <c r="B1237" s="354" t="s">
        <v>3883</v>
      </c>
      <c r="C1237" s="354" t="s">
        <v>173</v>
      </c>
      <c r="D1237" s="356">
        <v>45847</v>
      </c>
      <c r="E1237" s="362">
        <v>45932</v>
      </c>
      <c r="F1237" s="365" t="s">
        <v>5160</v>
      </c>
      <c r="G1237" s="355" t="s">
        <v>3903</v>
      </c>
      <c r="H1237" s="357" t="s">
        <v>3248</v>
      </c>
      <c r="I1237" s="358">
        <v>27.9</v>
      </c>
      <c r="J1237" s="77">
        <v>10</v>
      </c>
      <c r="K1237" s="92"/>
    </row>
    <row r="1238" spans="1:11" ht="31.2" x14ac:dyDescent="0.25">
      <c r="A1238" s="14" t="s">
        <v>5124</v>
      </c>
      <c r="B1238" s="354" t="s">
        <v>3883</v>
      </c>
      <c r="C1238" s="354" t="s">
        <v>5161</v>
      </c>
      <c r="D1238" s="356">
        <v>45842</v>
      </c>
      <c r="E1238" s="362">
        <v>45932</v>
      </c>
      <c r="F1238" s="365" t="s">
        <v>4944</v>
      </c>
      <c r="G1238" s="355" t="s">
        <v>5162</v>
      </c>
      <c r="H1238" s="357" t="s">
        <v>3263</v>
      </c>
      <c r="I1238" s="358">
        <v>50</v>
      </c>
      <c r="J1238" s="77">
        <v>10</v>
      </c>
      <c r="K1238" s="92"/>
    </row>
    <row r="1239" spans="1:11" ht="21" x14ac:dyDescent="0.25">
      <c r="A1239" s="14" t="s">
        <v>5124</v>
      </c>
      <c r="B1239" s="354" t="s">
        <v>3883</v>
      </c>
      <c r="C1239" s="354"/>
      <c r="D1239" s="356">
        <v>45851</v>
      </c>
      <c r="E1239" s="362">
        <v>45932</v>
      </c>
      <c r="F1239" s="365" t="s">
        <v>5163</v>
      </c>
      <c r="G1239" s="355"/>
      <c r="H1239" s="357" t="s">
        <v>3738</v>
      </c>
      <c r="I1239" s="358">
        <v>837.16</v>
      </c>
      <c r="J1239" s="77">
        <v>10</v>
      </c>
      <c r="K1239" s="92"/>
    </row>
    <row r="1240" spans="1:11" ht="31.2" x14ac:dyDescent="0.25">
      <c r="A1240" s="14" t="s">
        <v>5124</v>
      </c>
      <c r="B1240" s="354" t="s">
        <v>3883</v>
      </c>
      <c r="C1240" s="354" t="s">
        <v>5164</v>
      </c>
      <c r="D1240" s="356">
        <v>45846</v>
      </c>
      <c r="E1240" s="362">
        <v>45932</v>
      </c>
      <c r="F1240" s="365" t="s">
        <v>5165</v>
      </c>
      <c r="G1240" s="355"/>
      <c r="H1240" s="357" t="s">
        <v>3251</v>
      </c>
      <c r="I1240" s="358">
        <v>29.9</v>
      </c>
      <c r="J1240" s="77">
        <v>10</v>
      </c>
      <c r="K1240" s="92"/>
    </row>
    <row r="1241" spans="1:11" ht="21" x14ac:dyDescent="0.25">
      <c r="A1241" s="14" t="s">
        <v>5124</v>
      </c>
      <c r="B1241" s="354" t="s">
        <v>3883</v>
      </c>
      <c r="C1241" s="354" t="s">
        <v>5166</v>
      </c>
      <c r="D1241" s="356">
        <v>45849</v>
      </c>
      <c r="E1241" s="362">
        <v>45932</v>
      </c>
      <c r="F1241" s="365" t="s">
        <v>5167</v>
      </c>
      <c r="G1241" s="355" t="s">
        <v>3915</v>
      </c>
      <c r="H1241" s="357" t="s">
        <v>5168</v>
      </c>
      <c r="I1241" s="358">
        <v>12.4</v>
      </c>
      <c r="J1241" s="77">
        <v>10</v>
      </c>
      <c r="K1241" s="92"/>
    </row>
    <row r="1242" spans="1:11" ht="21" x14ac:dyDescent="0.25">
      <c r="A1242" s="14" t="s">
        <v>5124</v>
      </c>
      <c r="B1242" s="354" t="s">
        <v>3883</v>
      </c>
      <c r="C1242" s="354" t="s">
        <v>5169</v>
      </c>
      <c r="D1242" s="356">
        <v>45850</v>
      </c>
      <c r="E1242" s="362">
        <v>45932</v>
      </c>
      <c r="F1242" s="365" t="s">
        <v>5165</v>
      </c>
      <c r="G1242" s="355"/>
      <c r="H1242" s="357" t="s">
        <v>3229</v>
      </c>
      <c r="I1242" s="358">
        <v>29.9</v>
      </c>
      <c r="J1242" s="77">
        <v>10</v>
      </c>
      <c r="K1242" s="92"/>
    </row>
    <row r="1243" spans="1:11" ht="41.4" x14ac:dyDescent="0.25">
      <c r="A1243" s="14" t="s">
        <v>5124</v>
      </c>
      <c r="B1243" s="354" t="s">
        <v>5170</v>
      </c>
      <c r="C1243" s="354">
        <v>250100115</v>
      </c>
      <c r="D1243" s="356">
        <v>46021</v>
      </c>
      <c r="E1243" s="362"/>
      <c r="F1243" s="365" t="s">
        <v>5171</v>
      </c>
      <c r="G1243" s="355">
        <v>36272485</v>
      </c>
      <c r="H1243" s="357" t="s">
        <v>5172</v>
      </c>
      <c r="I1243" s="358">
        <v>1806.25</v>
      </c>
      <c r="J1243" s="77">
        <v>10</v>
      </c>
      <c r="K1243" s="92"/>
    </row>
    <row r="1244" spans="1:11" ht="51.6" x14ac:dyDescent="0.25">
      <c r="A1244" s="14" t="s">
        <v>5124</v>
      </c>
      <c r="B1244" s="354" t="s">
        <v>3554</v>
      </c>
      <c r="C1244" s="354">
        <v>156</v>
      </c>
      <c r="D1244" s="356" t="s">
        <v>3013</v>
      </c>
      <c r="E1244" s="362"/>
      <c r="F1244" s="365" t="s">
        <v>5173</v>
      </c>
      <c r="G1244" s="355"/>
      <c r="H1244" s="357" t="s">
        <v>5174</v>
      </c>
      <c r="I1244" s="358">
        <v>648.52</v>
      </c>
      <c r="J1244" s="77">
        <v>10</v>
      </c>
      <c r="K1244" s="92"/>
    </row>
    <row r="1245" spans="1:11" ht="51.6" x14ac:dyDescent="0.25">
      <c r="A1245" s="14" t="s">
        <v>5124</v>
      </c>
      <c r="B1245" s="354" t="s">
        <v>3554</v>
      </c>
      <c r="C1245" s="354">
        <v>138</v>
      </c>
      <c r="D1245" s="356" t="s">
        <v>3557</v>
      </c>
      <c r="E1245" s="362">
        <v>46055</v>
      </c>
      <c r="F1245" s="365" t="s">
        <v>5175</v>
      </c>
      <c r="G1245" s="355"/>
      <c r="H1245" s="357" t="s">
        <v>5174</v>
      </c>
      <c r="I1245" s="358">
        <v>350.6</v>
      </c>
      <c r="J1245" s="77">
        <v>10</v>
      </c>
      <c r="K1245" s="92"/>
    </row>
    <row r="1246" spans="1:11" ht="21" x14ac:dyDescent="0.25">
      <c r="A1246" s="14" t="s">
        <v>5176</v>
      </c>
      <c r="B1246" s="326"/>
      <c r="C1246" s="327"/>
      <c r="D1246" s="326"/>
      <c r="E1246" s="326"/>
      <c r="F1246" s="350" t="s">
        <v>5177</v>
      </c>
      <c r="G1246" s="327"/>
      <c r="H1246" s="328"/>
      <c r="I1246" s="329"/>
      <c r="J1246" s="77">
        <v>10</v>
      </c>
      <c r="K1246" s="92"/>
    </row>
    <row r="1247" spans="1:11" ht="13.2" x14ac:dyDescent="0.25">
      <c r="A1247" s="14" t="s">
        <v>5176</v>
      </c>
      <c r="B1247" s="330" t="s">
        <v>2999</v>
      </c>
      <c r="C1247" s="330" t="s">
        <v>2999</v>
      </c>
      <c r="D1247" s="331">
        <v>45949</v>
      </c>
      <c r="E1247" s="332">
        <v>46009</v>
      </c>
      <c r="F1247" s="333" t="s">
        <v>5178</v>
      </c>
      <c r="G1247" s="337"/>
      <c r="H1247" s="333" t="s">
        <v>3001</v>
      </c>
      <c r="I1247" s="335">
        <v>333</v>
      </c>
      <c r="J1247" s="77">
        <v>10</v>
      </c>
      <c r="K1247" s="92"/>
    </row>
    <row r="1248" spans="1:11" ht="13.2" x14ac:dyDescent="0.25">
      <c r="A1248" s="14" t="s">
        <v>5176</v>
      </c>
      <c r="B1248" s="330" t="s">
        <v>2999</v>
      </c>
      <c r="C1248" s="330" t="s">
        <v>3002</v>
      </c>
      <c r="D1248" s="331">
        <v>45949</v>
      </c>
      <c r="E1248" s="332">
        <v>46009</v>
      </c>
      <c r="F1248" s="333" t="s">
        <v>3003</v>
      </c>
      <c r="G1248" s="337" t="s">
        <v>3004</v>
      </c>
      <c r="H1248" s="333" t="s">
        <v>3005</v>
      </c>
      <c r="I1248" s="335">
        <v>615.58000000000004</v>
      </c>
      <c r="J1248" s="77">
        <v>10</v>
      </c>
      <c r="K1248" s="92"/>
    </row>
    <row r="1249" spans="1:11" ht="21" x14ac:dyDescent="0.25">
      <c r="A1249" s="14" t="s">
        <v>5176</v>
      </c>
      <c r="B1249" s="330" t="s">
        <v>2999</v>
      </c>
      <c r="C1249" s="330" t="s">
        <v>5179</v>
      </c>
      <c r="D1249" s="331">
        <v>45953</v>
      </c>
      <c r="E1249" s="332">
        <v>46009</v>
      </c>
      <c r="F1249" s="333" t="s">
        <v>5180</v>
      </c>
      <c r="G1249" s="337" t="s">
        <v>3004</v>
      </c>
      <c r="H1249" s="333" t="s">
        <v>3005</v>
      </c>
      <c r="I1249" s="335">
        <v>116.44</v>
      </c>
      <c r="J1249" s="77">
        <v>10</v>
      </c>
      <c r="K1249" s="92"/>
    </row>
    <row r="1250" spans="1:11" ht="21" x14ac:dyDescent="0.25">
      <c r="A1250" s="14" t="s">
        <v>5176</v>
      </c>
      <c r="B1250" s="330" t="s">
        <v>2999</v>
      </c>
      <c r="C1250" s="330" t="s">
        <v>2999</v>
      </c>
      <c r="D1250" s="331">
        <v>45957</v>
      </c>
      <c r="E1250" s="332">
        <v>46009</v>
      </c>
      <c r="F1250" s="333" t="s">
        <v>5181</v>
      </c>
      <c r="G1250" s="337"/>
      <c r="H1250" s="333" t="s">
        <v>3001</v>
      </c>
      <c r="I1250" s="335">
        <v>339.01</v>
      </c>
      <c r="J1250" s="77">
        <v>10</v>
      </c>
      <c r="K1250" s="92"/>
    </row>
    <row r="1251" spans="1:11" ht="31.2" x14ac:dyDescent="0.25">
      <c r="A1251" s="14" t="s">
        <v>5176</v>
      </c>
      <c r="B1251" s="330" t="s">
        <v>2999</v>
      </c>
      <c r="C1251" s="330">
        <v>1036913535</v>
      </c>
      <c r="D1251" s="331">
        <v>45951</v>
      </c>
      <c r="E1251" s="332">
        <v>46009</v>
      </c>
      <c r="F1251" s="333" t="s">
        <v>5182</v>
      </c>
      <c r="G1251" s="337" t="s">
        <v>3278</v>
      </c>
      <c r="H1251" s="333" t="s">
        <v>3279</v>
      </c>
      <c r="I1251" s="335">
        <v>12.24</v>
      </c>
      <c r="J1251" s="77">
        <v>10</v>
      </c>
      <c r="K1251" s="92"/>
    </row>
    <row r="1252" spans="1:11" ht="31.2" x14ac:dyDescent="0.25">
      <c r="A1252" s="14" t="s">
        <v>5176</v>
      </c>
      <c r="B1252" s="336"/>
      <c r="C1252" s="337"/>
      <c r="D1252" s="331"/>
      <c r="E1252" s="338"/>
      <c r="F1252" s="350" t="s">
        <v>4855</v>
      </c>
      <c r="G1252" s="340"/>
      <c r="H1252" s="334"/>
      <c r="I1252" s="335"/>
      <c r="J1252" s="77">
        <v>10</v>
      </c>
      <c r="K1252" s="92"/>
    </row>
    <row r="1253" spans="1:11" ht="21" x14ac:dyDescent="0.25">
      <c r="A1253" s="14" t="s">
        <v>5176</v>
      </c>
      <c r="B1253" s="330" t="s">
        <v>3007</v>
      </c>
      <c r="C1253" s="330">
        <v>20252794</v>
      </c>
      <c r="D1253" s="331">
        <v>45922</v>
      </c>
      <c r="E1253" s="332"/>
      <c r="F1253" s="333" t="s">
        <v>5183</v>
      </c>
      <c r="G1253" s="337">
        <v>31380123</v>
      </c>
      <c r="H1253" s="333" t="s">
        <v>3009</v>
      </c>
      <c r="I1253" s="335">
        <v>602.98</v>
      </c>
      <c r="J1253" s="77">
        <v>10</v>
      </c>
      <c r="K1253" s="92"/>
    </row>
    <row r="1254" spans="1:11" ht="31.2" x14ac:dyDescent="0.25">
      <c r="A1254" s="14" t="s">
        <v>5176</v>
      </c>
      <c r="B1254" s="330" t="s">
        <v>3007</v>
      </c>
      <c r="C1254" s="330">
        <v>20252794</v>
      </c>
      <c r="D1254" s="331">
        <v>45964</v>
      </c>
      <c r="E1254" s="332"/>
      <c r="F1254" s="333" t="s">
        <v>5184</v>
      </c>
      <c r="G1254" s="337">
        <v>31380123</v>
      </c>
      <c r="H1254" s="333" t="s">
        <v>3009</v>
      </c>
      <c r="I1254" s="335">
        <v>-602.98</v>
      </c>
      <c r="J1254" s="77">
        <v>10</v>
      </c>
      <c r="K1254" s="92"/>
    </row>
    <row r="1255" spans="1:11" ht="21" x14ac:dyDescent="0.25">
      <c r="A1255" s="14" t="s">
        <v>5176</v>
      </c>
      <c r="B1255" s="330" t="s">
        <v>3011</v>
      </c>
      <c r="C1255" s="330">
        <v>20251054</v>
      </c>
      <c r="D1255" s="331" t="s">
        <v>3012</v>
      </c>
      <c r="E1255" s="332" t="s">
        <v>3013</v>
      </c>
      <c r="F1255" s="333" t="s">
        <v>5185</v>
      </c>
      <c r="G1255" s="337"/>
      <c r="H1255" s="333" t="s">
        <v>3015</v>
      </c>
      <c r="I1255" s="335">
        <v>795</v>
      </c>
      <c r="J1255" s="77">
        <v>10</v>
      </c>
      <c r="K1255" s="92"/>
    </row>
    <row r="1256" spans="1:11" ht="21" x14ac:dyDescent="0.25">
      <c r="A1256" s="14" t="s">
        <v>5176</v>
      </c>
      <c r="B1256" s="330" t="s">
        <v>3007</v>
      </c>
      <c r="C1256" s="330">
        <v>20252794</v>
      </c>
      <c r="D1256" s="331">
        <v>45922</v>
      </c>
      <c r="E1256" s="332">
        <v>45987</v>
      </c>
      <c r="F1256" s="333" t="s">
        <v>5183</v>
      </c>
      <c r="G1256" s="337">
        <v>31380123</v>
      </c>
      <c r="H1256" s="333" t="s">
        <v>3009</v>
      </c>
      <c r="I1256" s="335">
        <v>602.98</v>
      </c>
      <c r="J1256" s="77">
        <v>10</v>
      </c>
      <c r="K1256" s="92"/>
    </row>
    <row r="1257" spans="1:11" ht="21" x14ac:dyDescent="0.25">
      <c r="A1257" s="14" t="s">
        <v>5176</v>
      </c>
      <c r="B1257" s="330" t="s">
        <v>3016</v>
      </c>
      <c r="C1257" s="330">
        <v>6804697040</v>
      </c>
      <c r="D1257" s="331">
        <v>45964</v>
      </c>
      <c r="E1257" s="332" t="s">
        <v>3013</v>
      </c>
      <c r="F1257" s="333" t="s">
        <v>3017</v>
      </c>
      <c r="G1257" s="337" t="s">
        <v>3018</v>
      </c>
      <c r="H1257" s="333" t="s">
        <v>3019</v>
      </c>
      <c r="I1257" s="335">
        <v>38.450000000000003</v>
      </c>
      <c r="J1257" s="77">
        <v>10</v>
      </c>
      <c r="K1257" s="92"/>
    </row>
    <row r="1258" spans="1:11" ht="13.2" x14ac:dyDescent="0.25">
      <c r="A1258" s="14" t="s">
        <v>5176</v>
      </c>
      <c r="B1258" s="330" t="s">
        <v>3022</v>
      </c>
      <c r="C1258" s="330" t="s">
        <v>3022</v>
      </c>
      <c r="D1258" s="331">
        <v>45967</v>
      </c>
      <c r="E1258" s="332">
        <v>46022</v>
      </c>
      <c r="F1258" s="333" t="s">
        <v>4193</v>
      </c>
      <c r="G1258" s="337"/>
      <c r="H1258" s="333" t="s">
        <v>3024</v>
      </c>
      <c r="I1258" s="335">
        <v>120</v>
      </c>
      <c r="J1258" s="77">
        <v>10</v>
      </c>
      <c r="K1258" s="92"/>
    </row>
    <row r="1259" spans="1:11" ht="13.2" x14ac:dyDescent="0.25">
      <c r="A1259" s="14" t="s">
        <v>5176</v>
      </c>
      <c r="B1259" s="330" t="s">
        <v>3025</v>
      </c>
      <c r="C1259" s="330" t="s">
        <v>5186</v>
      </c>
      <c r="D1259" s="331" t="s">
        <v>3027</v>
      </c>
      <c r="E1259" s="332">
        <v>46022</v>
      </c>
      <c r="F1259" s="333" t="s">
        <v>3028</v>
      </c>
      <c r="G1259" s="337"/>
      <c r="H1259" s="333" t="s">
        <v>3029</v>
      </c>
      <c r="I1259" s="335">
        <v>21.26</v>
      </c>
      <c r="J1259" s="77">
        <v>10</v>
      </c>
      <c r="K1259" s="92"/>
    </row>
    <row r="1260" spans="1:11" ht="21" x14ac:dyDescent="0.25">
      <c r="A1260" s="14" t="s">
        <v>5176</v>
      </c>
      <c r="B1260" s="330"/>
      <c r="C1260" s="330"/>
      <c r="D1260" s="341"/>
      <c r="E1260" s="342"/>
      <c r="F1260" s="350" t="s">
        <v>5187</v>
      </c>
      <c r="G1260" s="340"/>
      <c r="H1260" s="333"/>
      <c r="I1260" s="343"/>
      <c r="J1260" s="77">
        <v>10</v>
      </c>
      <c r="K1260" s="92"/>
    </row>
    <row r="1261" spans="1:11" ht="13.2" x14ac:dyDescent="0.25">
      <c r="A1261" s="14" t="s">
        <v>5176</v>
      </c>
      <c r="B1261" s="330" t="s">
        <v>5188</v>
      </c>
      <c r="C1261" s="330">
        <v>20250061</v>
      </c>
      <c r="D1261" s="331">
        <v>45992</v>
      </c>
      <c r="E1261" s="332">
        <v>46009</v>
      </c>
      <c r="F1261" s="333" t="s">
        <v>5189</v>
      </c>
      <c r="G1261" s="337" t="s">
        <v>5190</v>
      </c>
      <c r="H1261" s="333" t="s">
        <v>5191</v>
      </c>
      <c r="I1261" s="335">
        <v>850</v>
      </c>
      <c r="J1261" s="77">
        <v>10</v>
      </c>
      <c r="K1261" s="92"/>
    </row>
    <row r="1262" spans="1:11" ht="13.2" x14ac:dyDescent="0.25">
      <c r="A1262" s="14" t="s">
        <v>5176</v>
      </c>
      <c r="B1262" s="330" t="s">
        <v>5188</v>
      </c>
      <c r="C1262" s="330" t="s">
        <v>5188</v>
      </c>
      <c r="D1262" s="331">
        <v>45983</v>
      </c>
      <c r="E1262" s="332">
        <v>46009</v>
      </c>
      <c r="F1262" s="333" t="s">
        <v>4888</v>
      </c>
      <c r="G1262" s="337"/>
      <c r="H1262" s="333" t="s">
        <v>3001</v>
      </c>
      <c r="I1262" s="335">
        <v>390</v>
      </c>
      <c r="J1262" s="77">
        <v>10</v>
      </c>
      <c r="K1262" s="92"/>
    </row>
    <row r="1263" spans="1:11" ht="13.2" x14ac:dyDescent="0.25">
      <c r="A1263" s="14" t="s">
        <v>5176</v>
      </c>
      <c r="B1263" s="330" t="s">
        <v>5188</v>
      </c>
      <c r="C1263" s="330" t="s">
        <v>4239</v>
      </c>
      <c r="D1263" s="331">
        <v>45992</v>
      </c>
      <c r="E1263" s="332">
        <v>46009</v>
      </c>
      <c r="F1263" s="333" t="s">
        <v>5192</v>
      </c>
      <c r="G1263" s="337" t="s">
        <v>5193</v>
      </c>
      <c r="H1263" s="333" t="s">
        <v>5194</v>
      </c>
      <c r="I1263" s="335">
        <v>150</v>
      </c>
      <c r="J1263" s="77">
        <v>10</v>
      </c>
      <c r="K1263" s="92"/>
    </row>
    <row r="1264" spans="1:11" ht="21" x14ac:dyDescent="0.25">
      <c r="A1264" s="14" t="s">
        <v>5176</v>
      </c>
      <c r="B1264" s="330" t="s">
        <v>5188</v>
      </c>
      <c r="C1264" s="330" t="s">
        <v>5188</v>
      </c>
      <c r="D1264" s="331">
        <v>45992</v>
      </c>
      <c r="E1264" s="332">
        <v>46009</v>
      </c>
      <c r="F1264" s="333" t="s">
        <v>5195</v>
      </c>
      <c r="G1264" s="337"/>
      <c r="H1264" s="333" t="s">
        <v>3001</v>
      </c>
      <c r="I1264" s="335">
        <v>61.14</v>
      </c>
      <c r="J1264" s="77">
        <v>10</v>
      </c>
      <c r="K1264" s="92"/>
    </row>
    <row r="1265" spans="1:11" ht="21" x14ac:dyDescent="0.25">
      <c r="A1265" s="14" t="s">
        <v>5176</v>
      </c>
      <c r="B1265" s="330"/>
      <c r="C1265" s="330"/>
      <c r="D1265" s="341"/>
      <c r="E1265" s="342"/>
      <c r="F1265" s="350" t="s">
        <v>5196</v>
      </c>
      <c r="G1265" s="340"/>
      <c r="H1265" s="333"/>
      <c r="I1265" s="343"/>
      <c r="J1265" s="77">
        <v>10</v>
      </c>
      <c r="K1265" s="92"/>
    </row>
    <row r="1266" spans="1:11" ht="13.2" x14ac:dyDescent="0.25">
      <c r="A1266" s="14" t="s">
        <v>5176</v>
      </c>
      <c r="B1266" s="330" t="s">
        <v>5197</v>
      </c>
      <c r="C1266" s="330">
        <v>20250067</v>
      </c>
      <c r="D1266" s="331">
        <v>46006</v>
      </c>
      <c r="E1266" s="332">
        <v>46010</v>
      </c>
      <c r="F1266" s="333" t="s">
        <v>5198</v>
      </c>
      <c r="G1266" s="337" t="s">
        <v>5190</v>
      </c>
      <c r="H1266" s="333" t="s">
        <v>5191</v>
      </c>
      <c r="I1266" s="335">
        <v>822</v>
      </c>
      <c r="J1266" s="77">
        <v>10</v>
      </c>
      <c r="K1266" s="92"/>
    </row>
    <row r="1267" spans="1:11" ht="13.2" x14ac:dyDescent="0.25">
      <c r="A1267" s="14" t="s">
        <v>5176</v>
      </c>
      <c r="B1267" s="330" t="s">
        <v>5197</v>
      </c>
      <c r="C1267" s="330" t="s">
        <v>4265</v>
      </c>
      <c r="D1267" s="331">
        <v>46003</v>
      </c>
      <c r="E1267" s="332">
        <v>46010</v>
      </c>
      <c r="F1267" s="333" t="s">
        <v>5192</v>
      </c>
      <c r="G1267" s="337" t="s">
        <v>5193</v>
      </c>
      <c r="H1267" s="333" t="s">
        <v>5194</v>
      </c>
      <c r="I1267" s="335">
        <v>150</v>
      </c>
      <c r="J1267" s="77">
        <v>10</v>
      </c>
      <c r="K1267" s="92"/>
    </row>
    <row r="1268" spans="1:11" ht="21" x14ac:dyDescent="0.25">
      <c r="A1268" s="14" t="s">
        <v>5176</v>
      </c>
      <c r="B1268" s="330" t="s">
        <v>5197</v>
      </c>
      <c r="C1268" s="330" t="s">
        <v>5197</v>
      </c>
      <c r="D1268" s="331">
        <v>46008</v>
      </c>
      <c r="E1268" s="332">
        <v>46010</v>
      </c>
      <c r="F1268" s="333" t="s">
        <v>5195</v>
      </c>
      <c r="G1268" s="337"/>
      <c r="H1268" s="333" t="s">
        <v>3001</v>
      </c>
      <c r="I1268" s="335">
        <v>60.82</v>
      </c>
      <c r="J1268" s="77">
        <v>10</v>
      </c>
      <c r="K1268" s="92"/>
    </row>
    <row r="1269" spans="1:11" ht="13.2" x14ac:dyDescent="0.25">
      <c r="A1269" s="14" t="s">
        <v>5176</v>
      </c>
      <c r="B1269" s="330" t="s">
        <v>5197</v>
      </c>
      <c r="C1269" s="330" t="s">
        <v>5197</v>
      </c>
      <c r="D1269" s="331">
        <v>46000</v>
      </c>
      <c r="E1269" s="332">
        <v>46010</v>
      </c>
      <c r="F1269" s="333" t="s">
        <v>3000</v>
      </c>
      <c r="G1269" s="337"/>
      <c r="H1269" s="333" t="s">
        <v>3001</v>
      </c>
      <c r="I1269" s="335">
        <v>357.2</v>
      </c>
      <c r="J1269" s="77">
        <v>10</v>
      </c>
      <c r="K1269" s="92"/>
    </row>
    <row r="1270" spans="1:11" ht="31.2" x14ac:dyDescent="0.25">
      <c r="A1270" s="14" t="s">
        <v>5176</v>
      </c>
      <c r="B1270" s="330"/>
      <c r="C1270" s="330"/>
      <c r="D1270" s="341"/>
      <c r="E1270" s="342"/>
      <c r="F1270" s="350" t="s">
        <v>5199</v>
      </c>
      <c r="G1270" s="340"/>
      <c r="H1270" s="333"/>
      <c r="I1270" s="343"/>
      <c r="J1270" s="77">
        <v>10</v>
      </c>
      <c r="K1270" s="92"/>
    </row>
    <row r="1271" spans="1:11" ht="21" x14ac:dyDescent="0.25">
      <c r="A1271" s="14" t="s">
        <v>5176</v>
      </c>
      <c r="B1271" s="330" t="s">
        <v>3033</v>
      </c>
      <c r="C1271" s="330">
        <v>6804785423</v>
      </c>
      <c r="D1271" s="331">
        <v>46002</v>
      </c>
      <c r="E1271" s="332"/>
      <c r="F1271" s="333" t="s">
        <v>3034</v>
      </c>
      <c r="G1271" s="337" t="s">
        <v>3018</v>
      </c>
      <c r="H1271" s="333" t="s">
        <v>3019</v>
      </c>
      <c r="I1271" s="335">
        <v>10.8</v>
      </c>
      <c r="J1271" s="77">
        <v>10</v>
      </c>
      <c r="K1271" s="92"/>
    </row>
    <row r="1272" spans="1:11" ht="21" x14ac:dyDescent="0.25">
      <c r="A1272" s="14" t="s">
        <v>5176</v>
      </c>
      <c r="B1272" s="330" t="s">
        <v>5200</v>
      </c>
      <c r="C1272" s="330">
        <v>6804785456</v>
      </c>
      <c r="D1272" s="331">
        <v>46002</v>
      </c>
      <c r="E1272" s="332"/>
      <c r="F1272" s="333" t="s">
        <v>5201</v>
      </c>
      <c r="G1272" s="337" t="s">
        <v>3018</v>
      </c>
      <c r="H1272" s="333" t="s">
        <v>3019</v>
      </c>
      <c r="I1272" s="335">
        <v>5.4</v>
      </c>
      <c r="J1272" s="77">
        <v>10</v>
      </c>
      <c r="K1272" s="92"/>
    </row>
    <row r="1273" spans="1:11" ht="13.2" x14ac:dyDescent="0.25">
      <c r="A1273" s="14" t="s">
        <v>5176</v>
      </c>
      <c r="B1273" s="330" t="s">
        <v>3035</v>
      </c>
      <c r="C1273" s="330" t="s">
        <v>5202</v>
      </c>
      <c r="D1273" s="331">
        <v>46014</v>
      </c>
      <c r="E1273" s="332">
        <v>46022</v>
      </c>
      <c r="F1273" s="333" t="s">
        <v>3037</v>
      </c>
      <c r="G1273" s="337" t="s">
        <v>3038</v>
      </c>
      <c r="H1273" s="333" t="s">
        <v>3039</v>
      </c>
      <c r="I1273" s="335">
        <v>172</v>
      </c>
      <c r="J1273" s="77">
        <v>10</v>
      </c>
      <c r="K1273" s="92"/>
    </row>
    <row r="1274" spans="1:11" ht="13.2" x14ac:dyDescent="0.25">
      <c r="A1274" s="14" t="s">
        <v>5176</v>
      </c>
      <c r="B1274" s="330" t="s">
        <v>3035</v>
      </c>
      <c r="C1274" s="330" t="s">
        <v>3035</v>
      </c>
      <c r="D1274" s="331">
        <v>46011</v>
      </c>
      <c r="E1274" s="332">
        <v>46022</v>
      </c>
      <c r="F1274" s="333" t="s">
        <v>3204</v>
      </c>
      <c r="G1274" s="337"/>
      <c r="H1274" s="333" t="s">
        <v>3001</v>
      </c>
      <c r="I1274" s="335">
        <v>120</v>
      </c>
      <c r="J1274" s="77">
        <v>10</v>
      </c>
      <c r="K1274" s="92"/>
    </row>
    <row r="1275" spans="1:11" ht="21" x14ac:dyDescent="0.25">
      <c r="A1275" s="14" t="s">
        <v>5176</v>
      </c>
      <c r="B1275" s="330" t="s">
        <v>3035</v>
      </c>
      <c r="C1275" s="330">
        <v>353</v>
      </c>
      <c r="D1275" s="331">
        <v>46011</v>
      </c>
      <c r="E1275" s="332">
        <v>46022</v>
      </c>
      <c r="F1275" s="333" t="s">
        <v>3042</v>
      </c>
      <c r="G1275" s="337">
        <v>85177808257</v>
      </c>
      <c r="H1275" s="333" t="s">
        <v>3043</v>
      </c>
      <c r="I1275" s="335">
        <v>70</v>
      </c>
      <c r="J1275" s="77">
        <v>10</v>
      </c>
      <c r="K1275" s="92"/>
    </row>
    <row r="1276" spans="1:11" ht="21" x14ac:dyDescent="0.25">
      <c r="A1276" s="14" t="s">
        <v>5176</v>
      </c>
      <c r="B1276" s="330"/>
      <c r="C1276" s="330"/>
      <c r="D1276" s="341"/>
      <c r="E1276" s="342"/>
      <c r="F1276" s="350" t="s">
        <v>5203</v>
      </c>
      <c r="G1276" s="340"/>
      <c r="H1276" s="333"/>
      <c r="I1276" s="343"/>
      <c r="J1276" s="77">
        <v>10</v>
      </c>
      <c r="K1276" s="92"/>
    </row>
    <row r="1277" spans="1:11" ht="21" x14ac:dyDescent="0.25">
      <c r="A1277" s="14" t="s">
        <v>5176</v>
      </c>
      <c r="B1277" s="330" t="s">
        <v>3045</v>
      </c>
      <c r="C1277" s="330" t="s">
        <v>3046</v>
      </c>
      <c r="D1277" s="331">
        <v>46007</v>
      </c>
      <c r="E1277" s="332"/>
      <c r="F1277" s="333" t="s">
        <v>10502</v>
      </c>
      <c r="G1277" s="337" t="s">
        <v>3047</v>
      </c>
      <c r="H1277" s="333" t="s">
        <v>3048</v>
      </c>
      <c r="I1277" s="335">
        <v>120</v>
      </c>
      <c r="J1277" s="77">
        <v>10</v>
      </c>
      <c r="K1277" s="92"/>
    </row>
    <row r="1278" spans="1:11" ht="13.2" x14ac:dyDescent="0.25">
      <c r="A1278" s="14" t="s">
        <v>5176</v>
      </c>
      <c r="B1278" s="330" t="s">
        <v>3049</v>
      </c>
      <c r="C1278" s="330">
        <v>6895192103</v>
      </c>
      <c r="D1278" s="331">
        <v>46003</v>
      </c>
      <c r="E1278" s="332" t="s">
        <v>3013</v>
      </c>
      <c r="F1278" s="333" t="s">
        <v>3037</v>
      </c>
      <c r="G1278" s="337" t="s">
        <v>3051</v>
      </c>
      <c r="H1278" s="333" t="s">
        <v>3052</v>
      </c>
      <c r="I1278" s="335">
        <v>120</v>
      </c>
      <c r="J1278" s="77">
        <v>10</v>
      </c>
      <c r="K1278" s="92"/>
    </row>
    <row r="1279" spans="1:11" ht="21" x14ac:dyDescent="0.25">
      <c r="A1279" s="14" t="s">
        <v>5176</v>
      </c>
      <c r="B1279" s="330"/>
      <c r="C1279" s="330"/>
      <c r="D1279" s="341"/>
      <c r="E1279" s="342"/>
      <c r="F1279" s="350" t="s">
        <v>3053</v>
      </c>
      <c r="G1279" s="340"/>
      <c r="H1279" s="333"/>
      <c r="I1279" s="343"/>
      <c r="J1279" s="77">
        <v>10</v>
      </c>
      <c r="K1279" s="92"/>
    </row>
    <row r="1280" spans="1:11" ht="21" x14ac:dyDescent="0.25">
      <c r="A1280" s="14" t="s">
        <v>5176</v>
      </c>
      <c r="B1280" s="330" t="s">
        <v>3054</v>
      </c>
      <c r="C1280" s="330">
        <v>2530387</v>
      </c>
      <c r="D1280" s="331">
        <v>46002</v>
      </c>
      <c r="E1280" s="332"/>
      <c r="F1280" s="333" t="s">
        <v>3055</v>
      </c>
      <c r="G1280" s="337" t="s">
        <v>3056</v>
      </c>
      <c r="H1280" s="333" t="s">
        <v>3057</v>
      </c>
      <c r="I1280" s="335">
        <v>60</v>
      </c>
      <c r="J1280" s="77">
        <v>10</v>
      </c>
      <c r="K1280" s="92"/>
    </row>
    <row r="1281" spans="1:11" ht="13.2" x14ac:dyDescent="0.25">
      <c r="A1281" s="14" t="s">
        <v>5176</v>
      </c>
      <c r="B1281" s="330" t="s">
        <v>3058</v>
      </c>
      <c r="C1281" s="330" t="s">
        <v>5204</v>
      </c>
      <c r="D1281" s="331">
        <v>46003</v>
      </c>
      <c r="E1281" s="332" t="s">
        <v>3013</v>
      </c>
      <c r="F1281" s="333" t="s">
        <v>3060</v>
      </c>
      <c r="G1281" s="337" t="s">
        <v>3061</v>
      </c>
      <c r="H1281" s="333" t="s">
        <v>3062</v>
      </c>
      <c r="I1281" s="335">
        <v>321.7</v>
      </c>
      <c r="J1281" s="77">
        <v>10</v>
      </c>
      <c r="K1281" s="92"/>
    </row>
    <row r="1282" spans="1:11" ht="21" x14ac:dyDescent="0.25">
      <c r="A1282" s="14" t="s">
        <v>5176</v>
      </c>
      <c r="B1282" s="344"/>
      <c r="C1282" s="345"/>
      <c r="D1282" s="346"/>
      <c r="E1282" s="347"/>
      <c r="F1282" s="350" t="s">
        <v>5205</v>
      </c>
      <c r="G1282" s="345"/>
      <c r="H1282" s="348"/>
      <c r="I1282" s="349"/>
      <c r="J1282" s="77">
        <v>10</v>
      </c>
      <c r="K1282" s="92"/>
    </row>
    <row r="1283" spans="1:11" ht="21" x14ac:dyDescent="0.25">
      <c r="A1283" s="14" t="s">
        <v>5176</v>
      </c>
      <c r="B1283" s="330" t="s">
        <v>3065</v>
      </c>
      <c r="C1283" s="330">
        <v>20253792</v>
      </c>
      <c r="D1283" s="331" t="s">
        <v>3066</v>
      </c>
      <c r="E1283" s="332"/>
      <c r="F1283" s="333" t="s">
        <v>5206</v>
      </c>
      <c r="G1283" s="337">
        <v>31380123</v>
      </c>
      <c r="H1283" s="333" t="s">
        <v>3009</v>
      </c>
      <c r="I1283" s="335">
        <v>670</v>
      </c>
      <c r="J1283" s="77">
        <v>10</v>
      </c>
      <c r="K1283" s="92"/>
    </row>
    <row r="1284" spans="1:11" ht="21" x14ac:dyDescent="0.25">
      <c r="A1284" s="14" t="s">
        <v>5176</v>
      </c>
      <c r="B1284" s="330" t="s">
        <v>3068</v>
      </c>
      <c r="C1284" s="330" t="s">
        <v>3069</v>
      </c>
      <c r="D1284" s="331">
        <v>46022</v>
      </c>
      <c r="E1284" s="332"/>
      <c r="F1284" s="333" t="s">
        <v>5207</v>
      </c>
      <c r="G1284" s="337"/>
      <c r="H1284" s="333" t="s">
        <v>3071</v>
      </c>
      <c r="I1284" s="335">
        <v>144</v>
      </c>
      <c r="J1284" s="77">
        <v>10</v>
      </c>
      <c r="K1284" s="92"/>
    </row>
    <row r="1285" spans="1:11" ht="13.2" x14ac:dyDescent="0.25">
      <c r="A1285" s="14" t="s">
        <v>5176</v>
      </c>
      <c r="B1285" s="330" t="s">
        <v>3072</v>
      </c>
      <c r="C1285" s="330" t="s">
        <v>3073</v>
      </c>
      <c r="D1285" s="331">
        <v>46013</v>
      </c>
      <c r="E1285" s="332"/>
      <c r="F1285" s="333" t="s">
        <v>3306</v>
      </c>
      <c r="G1285" s="337" t="s">
        <v>3075</v>
      </c>
      <c r="H1285" s="333" t="s">
        <v>3076</v>
      </c>
      <c r="I1285" s="335">
        <v>150</v>
      </c>
      <c r="J1285" s="77">
        <v>10</v>
      </c>
      <c r="K1285" s="92"/>
    </row>
    <row r="1286" spans="1:11" ht="41.4" x14ac:dyDescent="0.25">
      <c r="A1286" s="14" t="s">
        <v>5176</v>
      </c>
      <c r="B1286" s="330" t="s">
        <v>5208</v>
      </c>
      <c r="C1286" s="330" t="s">
        <v>5209</v>
      </c>
      <c r="D1286" s="331" t="s">
        <v>3104</v>
      </c>
      <c r="E1286" s="332"/>
      <c r="F1286" s="333" t="s">
        <v>5210</v>
      </c>
      <c r="G1286" s="337">
        <v>46397931</v>
      </c>
      <c r="H1286" s="333" t="s">
        <v>3079</v>
      </c>
      <c r="I1286" s="335">
        <v>814.88</v>
      </c>
      <c r="J1286" s="77">
        <v>10</v>
      </c>
      <c r="K1286" s="92"/>
    </row>
    <row r="1287" spans="1:11" ht="21" x14ac:dyDescent="0.25">
      <c r="A1287" s="14" t="s">
        <v>5176</v>
      </c>
      <c r="B1287" s="330" t="s">
        <v>5211</v>
      </c>
      <c r="C1287" s="330">
        <v>2251008481</v>
      </c>
      <c r="D1287" s="331">
        <v>45833</v>
      </c>
      <c r="E1287" s="332" t="s">
        <v>3104</v>
      </c>
      <c r="F1287" s="333" t="s">
        <v>5212</v>
      </c>
      <c r="G1287" s="337">
        <v>46972111</v>
      </c>
      <c r="H1287" s="333" t="s">
        <v>5213</v>
      </c>
      <c r="I1287" s="335">
        <v>123</v>
      </c>
      <c r="J1287" s="77">
        <v>10</v>
      </c>
      <c r="K1287" s="92"/>
    </row>
    <row r="1288" spans="1:11" ht="21" x14ac:dyDescent="0.25">
      <c r="A1288" s="14" t="s">
        <v>5176</v>
      </c>
      <c r="B1288" s="330" t="s">
        <v>5214</v>
      </c>
      <c r="C1288" s="330" t="s">
        <v>5215</v>
      </c>
      <c r="D1288" s="331">
        <v>46003</v>
      </c>
      <c r="E1288" s="332" t="s">
        <v>3104</v>
      </c>
      <c r="F1288" s="333" t="s">
        <v>5216</v>
      </c>
      <c r="G1288" s="337">
        <v>46397931</v>
      </c>
      <c r="H1288" s="333" t="s">
        <v>3079</v>
      </c>
      <c r="I1288" s="335">
        <v>140.22</v>
      </c>
      <c r="J1288" s="77">
        <v>10</v>
      </c>
      <c r="K1288" s="92"/>
    </row>
    <row r="1289" spans="1:11" ht="21" x14ac:dyDescent="0.25">
      <c r="A1289" s="14" t="s">
        <v>5176</v>
      </c>
      <c r="B1289" s="330" t="s">
        <v>5214</v>
      </c>
      <c r="C1289" s="330" t="s">
        <v>5215</v>
      </c>
      <c r="D1289" s="331">
        <v>46003</v>
      </c>
      <c r="E1289" s="332" t="s">
        <v>3104</v>
      </c>
      <c r="F1289" s="333" t="s">
        <v>5217</v>
      </c>
      <c r="G1289" s="337">
        <v>46397931</v>
      </c>
      <c r="H1289" s="333" t="s">
        <v>3079</v>
      </c>
      <c r="I1289" s="335">
        <v>140.22</v>
      </c>
      <c r="J1289" s="77">
        <v>10</v>
      </c>
      <c r="K1289" s="92"/>
    </row>
    <row r="1290" spans="1:11" ht="21" x14ac:dyDescent="0.25">
      <c r="A1290" s="14" t="s">
        <v>5176</v>
      </c>
      <c r="B1290" s="330" t="s">
        <v>5214</v>
      </c>
      <c r="C1290" s="330" t="s">
        <v>5215</v>
      </c>
      <c r="D1290" s="331">
        <v>46003</v>
      </c>
      <c r="E1290" s="332" t="s">
        <v>3104</v>
      </c>
      <c r="F1290" s="333" t="s">
        <v>5218</v>
      </c>
      <c r="G1290" s="337">
        <v>46397931</v>
      </c>
      <c r="H1290" s="333" t="s">
        <v>3079</v>
      </c>
      <c r="I1290" s="335">
        <v>120.54</v>
      </c>
      <c r="J1290" s="77">
        <v>10</v>
      </c>
      <c r="K1290" s="92"/>
    </row>
    <row r="1291" spans="1:11" ht="21" x14ac:dyDescent="0.25">
      <c r="A1291" s="14" t="s">
        <v>5176</v>
      </c>
      <c r="B1291" s="330" t="s">
        <v>5214</v>
      </c>
      <c r="C1291" s="330" t="s">
        <v>5215</v>
      </c>
      <c r="D1291" s="331">
        <v>46003</v>
      </c>
      <c r="E1291" s="332" t="s">
        <v>3104</v>
      </c>
      <c r="F1291" s="333" t="s">
        <v>5219</v>
      </c>
      <c r="G1291" s="337">
        <v>46397931</v>
      </c>
      <c r="H1291" s="333" t="s">
        <v>3079</v>
      </c>
      <c r="I1291" s="335">
        <v>177.12</v>
      </c>
      <c r="J1291" s="77">
        <v>10</v>
      </c>
      <c r="K1291" s="92"/>
    </row>
    <row r="1292" spans="1:11" ht="21" x14ac:dyDescent="0.25">
      <c r="A1292" s="14" t="s">
        <v>5176</v>
      </c>
      <c r="B1292" s="330" t="s">
        <v>5214</v>
      </c>
      <c r="C1292" s="330" t="s">
        <v>5215</v>
      </c>
      <c r="D1292" s="331">
        <v>46003</v>
      </c>
      <c r="E1292" s="332" t="s">
        <v>3104</v>
      </c>
      <c r="F1292" s="333" t="s">
        <v>5218</v>
      </c>
      <c r="G1292" s="337">
        <v>46397931</v>
      </c>
      <c r="H1292" s="333" t="s">
        <v>3079</v>
      </c>
      <c r="I1292" s="335">
        <v>54.12</v>
      </c>
      <c r="J1292" s="77">
        <v>10</v>
      </c>
      <c r="K1292" s="92"/>
    </row>
    <row r="1293" spans="1:11" ht="21" x14ac:dyDescent="0.25">
      <c r="A1293" s="14" t="s">
        <v>5176</v>
      </c>
      <c r="B1293" s="330" t="s">
        <v>5214</v>
      </c>
      <c r="C1293" s="330" t="s">
        <v>5215</v>
      </c>
      <c r="D1293" s="331">
        <v>46003</v>
      </c>
      <c r="E1293" s="332" t="s">
        <v>3104</v>
      </c>
      <c r="F1293" s="333" t="s">
        <v>5220</v>
      </c>
      <c r="G1293" s="337">
        <v>46397931</v>
      </c>
      <c r="H1293" s="333" t="s">
        <v>3079</v>
      </c>
      <c r="I1293" s="335">
        <v>150.06</v>
      </c>
      <c r="J1293" s="77">
        <v>10</v>
      </c>
      <c r="K1293" s="92"/>
    </row>
    <row r="1294" spans="1:11" ht="21" x14ac:dyDescent="0.25">
      <c r="A1294" s="14" t="s">
        <v>5176</v>
      </c>
      <c r="B1294" s="330" t="s">
        <v>5221</v>
      </c>
      <c r="C1294" s="330" t="s">
        <v>5222</v>
      </c>
      <c r="D1294" s="331">
        <v>46003</v>
      </c>
      <c r="E1294" s="332" t="s">
        <v>3104</v>
      </c>
      <c r="F1294" s="333" t="s">
        <v>5223</v>
      </c>
      <c r="G1294" s="337">
        <v>46397931</v>
      </c>
      <c r="H1294" s="333" t="s">
        <v>3079</v>
      </c>
      <c r="I1294" s="335">
        <v>76.260000000000005</v>
      </c>
      <c r="J1294" s="77">
        <v>10</v>
      </c>
      <c r="K1294" s="92"/>
    </row>
    <row r="1295" spans="1:11" ht="21" x14ac:dyDescent="0.25">
      <c r="A1295" s="14" t="s">
        <v>5176</v>
      </c>
      <c r="B1295" s="330" t="s">
        <v>5221</v>
      </c>
      <c r="C1295" s="330" t="s">
        <v>5222</v>
      </c>
      <c r="D1295" s="331">
        <v>46003</v>
      </c>
      <c r="E1295" s="332" t="s">
        <v>3104</v>
      </c>
      <c r="F1295" s="333" t="s">
        <v>5224</v>
      </c>
      <c r="G1295" s="337">
        <v>46397931</v>
      </c>
      <c r="H1295" s="333" t="s">
        <v>3079</v>
      </c>
      <c r="I1295" s="335">
        <v>168.51</v>
      </c>
      <c r="J1295" s="77">
        <v>10</v>
      </c>
      <c r="K1295" s="92"/>
    </row>
    <row r="1296" spans="1:11" ht="21" x14ac:dyDescent="0.25">
      <c r="A1296" s="14" t="s">
        <v>5176</v>
      </c>
      <c r="B1296" s="330" t="s">
        <v>5221</v>
      </c>
      <c r="C1296" s="330" t="s">
        <v>5222</v>
      </c>
      <c r="D1296" s="331">
        <v>46003</v>
      </c>
      <c r="E1296" s="332" t="s">
        <v>3104</v>
      </c>
      <c r="F1296" s="333" t="s">
        <v>5225</v>
      </c>
      <c r="G1296" s="337">
        <v>46397931</v>
      </c>
      <c r="H1296" s="333" t="s">
        <v>3079</v>
      </c>
      <c r="I1296" s="335">
        <v>86.1</v>
      </c>
      <c r="J1296" s="77">
        <v>10</v>
      </c>
      <c r="K1296" s="92"/>
    </row>
    <row r="1297" spans="1:11" ht="21" x14ac:dyDescent="0.25">
      <c r="A1297" s="14" t="s">
        <v>5176</v>
      </c>
      <c r="B1297" s="330" t="s">
        <v>5221</v>
      </c>
      <c r="C1297" s="330" t="s">
        <v>5222</v>
      </c>
      <c r="D1297" s="331">
        <v>46003</v>
      </c>
      <c r="E1297" s="332" t="s">
        <v>3104</v>
      </c>
      <c r="F1297" s="333" t="s">
        <v>5226</v>
      </c>
      <c r="G1297" s="337">
        <v>46397931</v>
      </c>
      <c r="H1297" s="333" t="s">
        <v>3079</v>
      </c>
      <c r="I1297" s="335">
        <v>141.44999999999999</v>
      </c>
      <c r="J1297" s="77">
        <v>10</v>
      </c>
      <c r="K1297" s="92"/>
    </row>
    <row r="1298" spans="1:11" ht="21" x14ac:dyDescent="0.25">
      <c r="A1298" s="14" t="s">
        <v>5176</v>
      </c>
      <c r="B1298" s="330" t="s">
        <v>5221</v>
      </c>
      <c r="C1298" s="330" t="s">
        <v>5222</v>
      </c>
      <c r="D1298" s="331">
        <v>46003</v>
      </c>
      <c r="E1298" s="332" t="s">
        <v>3104</v>
      </c>
      <c r="F1298" s="333" t="s">
        <v>5227</v>
      </c>
      <c r="G1298" s="337">
        <v>46397931</v>
      </c>
      <c r="H1298" s="333" t="s">
        <v>3079</v>
      </c>
      <c r="I1298" s="335">
        <v>120.54</v>
      </c>
      <c r="J1298" s="77">
        <v>10</v>
      </c>
      <c r="K1298" s="92"/>
    </row>
    <row r="1299" spans="1:11" ht="21" x14ac:dyDescent="0.25">
      <c r="A1299" s="14" t="s">
        <v>5176</v>
      </c>
      <c r="B1299" s="330" t="s">
        <v>5221</v>
      </c>
      <c r="C1299" s="330" t="s">
        <v>5222</v>
      </c>
      <c r="D1299" s="331">
        <v>46003</v>
      </c>
      <c r="E1299" s="332" t="s">
        <v>3104</v>
      </c>
      <c r="F1299" s="333" t="s">
        <v>5228</v>
      </c>
      <c r="G1299" s="337">
        <v>46397931</v>
      </c>
      <c r="H1299" s="333" t="s">
        <v>3079</v>
      </c>
      <c r="I1299" s="335">
        <v>120.54</v>
      </c>
      <c r="J1299" s="77">
        <v>10</v>
      </c>
      <c r="K1299" s="92"/>
    </row>
    <row r="1300" spans="1:11" ht="21" x14ac:dyDescent="0.25">
      <c r="A1300" s="14" t="s">
        <v>5176</v>
      </c>
      <c r="B1300" s="330" t="s">
        <v>5221</v>
      </c>
      <c r="C1300" s="330" t="s">
        <v>5222</v>
      </c>
      <c r="D1300" s="331">
        <v>46003</v>
      </c>
      <c r="E1300" s="332" t="s">
        <v>3104</v>
      </c>
      <c r="F1300" s="333" t="s">
        <v>5229</v>
      </c>
      <c r="G1300" s="337">
        <v>46397931</v>
      </c>
      <c r="H1300" s="333" t="s">
        <v>3079</v>
      </c>
      <c r="I1300" s="335">
        <v>246</v>
      </c>
      <c r="J1300" s="77">
        <v>10</v>
      </c>
      <c r="K1300" s="92"/>
    </row>
    <row r="1301" spans="1:11" ht="41.4" x14ac:dyDescent="0.25">
      <c r="A1301" s="14" t="s">
        <v>5176</v>
      </c>
      <c r="B1301" s="330" t="s">
        <v>5230</v>
      </c>
      <c r="C1301" s="330">
        <v>202500634</v>
      </c>
      <c r="D1301" s="331">
        <v>45852</v>
      </c>
      <c r="E1301" s="332" t="s">
        <v>3104</v>
      </c>
      <c r="F1301" s="333" t="s">
        <v>5231</v>
      </c>
      <c r="G1301" s="337" t="s">
        <v>5232</v>
      </c>
      <c r="H1301" s="333" t="s">
        <v>5233</v>
      </c>
      <c r="I1301" s="335">
        <v>78.87</v>
      </c>
      <c r="J1301" s="77">
        <v>10</v>
      </c>
      <c r="K1301" s="92"/>
    </row>
    <row r="1302" spans="1:11" ht="21" x14ac:dyDescent="0.25">
      <c r="A1302" s="14" t="s">
        <v>5176</v>
      </c>
      <c r="B1302" s="330" t="s">
        <v>5234</v>
      </c>
      <c r="C1302" s="330">
        <v>25091900073</v>
      </c>
      <c r="D1302" s="331">
        <v>45919</v>
      </c>
      <c r="E1302" s="332" t="s">
        <v>3104</v>
      </c>
      <c r="F1302" s="333" t="s">
        <v>5235</v>
      </c>
      <c r="G1302" s="337" t="s">
        <v>5236</v>
      </c>
      <c r="H1302" s="333" t="s">
        <v>5110</v>
      </c>
      <c r="I1302" s="335">
        <v>356.9</v>
      </c>
      <c r="J1302" s="77">
        <v>10</v>
      </c>
      <c r="K1302" s="92"/>
    </row>
    <row r="1303" spans="1:11" ht="31.2" x14ac:dyDescent="0.25">
      <c r="A1303" s="14" t="s">
        <v>5176</v>
      </c>
      <c r="B1303" s="330" t="s">
        <v>5237</v>
      </c>
      <c r="C1303" s="330">
        <v>25112600410</v>
      </c>
      <c r="D1303" s="331">
        <v>45987</v>
      </c>
      <c r="E1303" s="332" t="s">
        <v>3104</v>
      </c>
      <c r="F1303" s="333" t="s">
        <v>5238</v>
      </c>
      <c r="G1303" s="337">
        <v>46972111</v>
      </c>
      <c r="H1303" s="333" t="s">
        <v>5213</v>
      </c>
      <c r="I1303" s="335">
        <v>145.15</v>
      </c>
      <c r="J1303" s="77">
        <v>10</v>
      </c>
      <c r="K1303" s="92"/>
    </row>
    <row r="1304" spans="1:11" ht="31.2" x14ac:dyDescent="0.25">
      <c r="A1304" s="14" t="s">
        <v>5176</v>
      </c>
      <c r="B1304" s="330" t="s">
        <v>5239</v>
      </c>
      <c r="C1304" s="330">
        <v>303317</v>
      </c>
      <c r="D1304" s="331">
        <v>45783</v>
      </c>
      <c r="E1304" s="332" t="s">
        <v>3104</v>
      </c>
      <c r="F1304" s="333" t="s">
        <v>5240</v>
      </c>
      <c r="G1304" s="337" t="s">
        <v>5241</v>
      </c>
      <c r="H1304" s="333" t="s">
        <v>5242</v>
      </c>
      <c r="I1304" s="335">
        <v>453.19</v>
      </c>
      <c r="J1304" s="77">
        <v>10</v>
      </c>
      <c r="K1304" s="92"/>
    </row>
    <row r="1305" spans="1:11" ht="31.2" x14ac:dyDescent="0.25">
      <c r="A1305" s="14" t="s">
        <v>5176</v>
      </c>
      <c r="B1305" s="330" t="s">
        <v>5243</v>
      </c>
      <c r="C1305" s="330" t="s">
        <v>5244</v>
      </c>
      <c r="D1305" s="331" t="s">
        <v>3104</v>
      </c>
      <c r="E1305" s="332"/>
      <c r="F1305" s="333" t="s">
        <v>5245</v>
      </c>
      <c r="G1305" s="337">
        <v>46397931</v>
      </c>
      <c r="H1305" s="333" t="s">
        <v>3079</v>
      </c>
      <c r="I1305" s="335">
        <v>793.55</v>
      </c>
      <c r="J1305" s="77">
        <v>10</v>
      </c>
      <c r="K1305" s="92"/>
    </row>
    <row r="1306" spans="1:11" ht="41.4" x14ac:dyDescent="0.25">
      <c r="A1306" s="14" t="s">
        <v>5176</v>
      </c>
      <c r="B1306" s="330" t="s">
        <v>5246</v>
      </c>
      <c r="C1306" s="330">
        <v>544</v>
      </c>
      <c r="D1306" s="331">
        <v>45979</v>
      </c>
      <c r="E1306" s="332" t="s">
        <v>3104</v>
      </c>
      <c r="F1306" s="333" t="s">
        <v>5247</v>
      </c>
      <c r="G1306" s="337" t="s">
        <v>3111</v>
      </c>
      <c r="H1306" s="333" t="s">
        <v>3112</v>
      </c>
      <c r="I1306" s="335">
        <v>3060</v>
      </c>
      <c r="J1306" s="77">
        <v>10</v>
      </c>
      <c r="K1306" s="92"/>
    </row>
    <row r="1307" spans="1:11" ht="41.4" x14ac:dyDescent="0.25">
      <c r="A1307" s="14" t="s">
        <v>5176</v>
      </c>
      <c r="B1307" s="330" t="s">
        <v>5248</v>
      </c>
      <c r="C1307" s="330" t="s">
        <v>5249</v>
      </c>
      <c r="D1307" s="331" t="s">
        <v>3104</v>
      </c>
      <c r="E1307" s="332"/>
      <c r="F1307" s="333" t="s">
        <v>5250</v>
      </c>
      <c r="G1307" s="337">
        <v>46397931</v>
      </c>
      <c r="H1307" s="333" t="s">
        <v>3079</v>
      </c>
      <c r="I1307" s="335">
        <v>752.28</v>
      </c>
      <c r="J1307" s="77">
        <v>10</v>
      </c>
      <c r="K1307" s="92"/>
    </row>
    <row r="1308" spans="1:11" ht="31.2" x14ac:dyDescent="0.25">
      <c r="A1308" s="14" t="s">
        <v>5176</v>
      </c>
      <c r="B1308" s="330" t="s">
        <v>5251</v>
      </c>
      <c r="C1308" s="330" t="s">
        <v>5252</v>
      </c>
      <c r="D1308" s="331">
        <v>46021</v>
      </c>
      <c r="E1308" s="332"/>
      <c r="F1308" s="333" t="s">
        <v>5253</v>
      </c>
      <c r="G1308" s="337">
        <v>46397931</v>
      </c>
      <c r="H1308" s="333" t="s">
        <v>3079</v>
      </c>
      <c r="I1308" s="335">
        <v>1686.33</v>
      </c>
      <c r="J1308" s="77">
        <v>10</v>
      </c>
      <c r="K1308" s="92"/>
    </row>
    <row r="1309" spans="1:11" ht="21" x14ac:dyDescent="0.25">
      <c r="A1309" s="14" t="s">
        <v>5176</v>
      </c>
      <c r="B1309" s="330" t="s">
        <v>5254</v>
      </c>
      <c r="C1309" s="330" t="s">
        <v>5255</v>
      </c>
      <c r="D1309" s="331">
        <v>46021</v>
      </c>
      <c r="E1309" s="332"/>
      <c r="F1309" s="333" t="s">
        <v>5256</v>
      </c>
      <c r="G1309" s="337">
        <v>46397931</v>
      </c>
      <c r="H1309" s="333" t="s">
        <v>3079</v>
      </c>
      <c r="I1309" s="335">
        <v>62.41</v>
      </c>
      <c r="J1309" s="77">
        <v>10</v>
      </c>
      <c r="K1309" s="92"/>
    </row>
    <row r="1310" spans="1:11" ht="31.2" x14ac:dyDescent="0.25">
      <c r="A1310" s="14" t="s">
        <v>5176</v>
      </c>
      <c r="B1310" s="330" t="s">
        <v>5254</v>
      </c>
      <c r="C1310" s="330" t="s">
        <v>5255</v>
      </c>
      <c r="D1310" s="331">
        <v>46021</v>
      </c>
      <c r="E1310" s="332"/>
      <c r="F1310" s="333" t="s">
        <v>5257</v>
      </c>
      <c r="G1310" s="337">
        <v>46397931</v>
      </c>
      <c r="H1310" s="333" t="s">
        <v>3079</v>
      </c>
      <c r="I1310" s="335">
        <v>82.2</v>
      </c>
      <c r="J1310" s="77">
        <v>10</v>
      </c>
      <c r="K1310" s="92"/>
    </row>
    <row r="1311" spans="1:11" ht="31.2" x14ac:dyDescent="0.25">
      <c r="A1311" s="14" t="s">
        <v>5176</v>
      </c>
      <c r="B1311" s="330" t="s">
        <v>5254</v>
      </c>
      <c r="C1311" s="330" t="s">
        <v>5255</v>
      </c>
      <c r="D1311" s="331">
        <v>46021</v>
      </c>
      <c r="E1311" s="332"/>
      <c r="F1311" s="333" t="s">
        <v>5258</v>
      </c>
      <c r="G1311" s="337">
        <v>46397931</v>
      </c>
      <c r="H1311" s="333" t="s">
        <v>3079</v>
      </c>
      <c r="I1311" s="335">
        <v>103</v>
      </c>
      <c r="J1311" s="77">
        <v>10</v>
      </c>
      <c r="K1311" s="92"/>
    </row>
    <row r="1312" spans="1:11" ht="21" x14ac:dyDescent="0.25">
      <c r="A1312" s="14" t="s">
        <v>5176</v>
      </c>
      <c r="B1312" s="330" t="s">
        <v>5254</v>
      </c>
      <c r="C1312" s="330" t="s">
        <v>5255</v>
      </c>
      <c r="D1312" s="331">
        <v>46021</v>
      </c>
      <c r="E1312" s="332"/>
      <c r="F1312" s="333" t="s">
        <v>5259</v>
      </c>
      <c r="G1312" s="337">
        <v>46397931</v>
      </c>
      <c r="H1312" s="333" t="s">
        <v>3079</v>
      </c>
      <c r="I1312" s="335">
        <v>58.2</v>
      </c>
      <c r="J1312" s="77">
        <v>10</v>
      </c>
      <c r="K1312" s="92"/>
    </row>
    <row r="1313" spans="1:11" ht="31.2" x14ac:dyDescent="0.25">
      <c r="A1313" s="14" t="s">
        <v>5176</v>
      </c>
      <c r="B1313" s="330" t="s">
        <v>5254</v>
      </c>
      <c r="C1313" s="330" t="s">
        <v>5255</v>
      </c>
      <c r="D1313" s="331">
        <v>46021</v>
      </c>
      <c r="E1313" s="332"/>
      <c r="F1313" s="333" t="s">
        <v>5260</v>
      </c>
      <c r="G1313" s="337">
        <v>46397931</v>
      </c>
      <c r="H1313" s="333" t="s">
        <v>3079</v>
      </c>
      <c r="I1313" s="335">
        <v>12.5</v>
      </c>
      <c r="J1313" s="77">
        <v>10</v>
      </c>
      <c r="K1313" s="92"/>
    </row>
    <row r="1314" spans="1:11" ht="21" x14ac:dyDescent="0.25">
      <c r="A1314" s="14" t="s">
        <v>5176</v>
      </c>
      <c r="B1314" s="330" t="s">
        <v>5261</v>
      </c>
      <c r="C1314" s="330" t="s">
        <v>5262</v>
      </c>
      <c r="D1314" s="331">
        <v>46021</v>
      </c>
      <c r="E1314" s="332"/>
      <c r="F1314" s="333" t="s">
        <v>5263</v>
      </c>
      <c r="G1314" s="337">
        <v>46397931</v>
      </c>
      <c r="H1314" s="333" t="s">
        <v>3079</v>
      </c>
      <c r="I1314" s="335">
        <v>79.209999999999994</v>
      </c>
      <c r="J1314" s="77">
        <v>10</v>
      </c>
      <c r="K1314" s="92"/>
    </row>
    <row r="1315" spans="1:11" ht="21" x14ac:dyDescent="0.25">
      <c r="A1315" s="14" t="s">
        <v>5176</v>
      </c>
      <c r="B1315" s="330" t="s">
        <v>5261</v>
      </c>
      <c r="C1315" s="330" t="s">
        <v>5262</v>
      </c>
      <c r="D1315" s="331">
        <v>46021</v>
      </c>
      <c r="E1315" s="332"/>
      <c r="F1315" s="333" t="s">
        <v>5264</v>
      </c>
      <c r="G1315" s="337">
        <v>46397931</v>
      </c>
      <c r="H1315" s="333" t="s">
        <v>3079</v>
      </c>
      <c r="I1315" s="335">
        <v>328.8</v>
      </c>
      <c r="J1315" s="77">
        <v>10</v>
      </c>
      <c r="K1315" s="92"/>
    </row>
    <row r="1316" spans="1:11" ht="21" x14ac:dyDescent="0.25">
      <c r="A1316" s="14" t="s">
        <v>5176</v>
      </c>
      <c r="B1316" s="330" t="s">
        <v>5261</v>
      </c>
      <c r="C1316" s="330" t="s">
        <v>5262</v>
      </c>
      <c r="D1316" s="331">
        <v>46021</v>
      </c>
      <c r="E1316" s="332"/>
      <c r="F1316" s="333" t="s">
        <v>5265</v>
      </c>
      <c r="G1316" s="337">
        <v>46397931</v>
      </c>
      <c r="H1316" s="333" t="s">
        <v>3079</v>
      </c>
      <c r="I1316" s="335">
        <v>150.04</v>
      </c>
      <c r="J1316" s="77">
        <v>10</v>
      </c>
      <c r="K1316" s="92"/>
    </row>
    <row r="1317" spans="1:11" ht="21" x14ac:dyDescent="0.25">
      <c r="A1317" s="14" t="s">
        <v>5176</v>
      </c>
      <c r="B1317" s="330" t="s">
        <v>5261</v>
      </c>
      <c r="C1317" s="330" t="s">
        <v>5262</v>
      </c>
      <c r="D1317" s="331">
        <v>46021</v>
      </c>
      <c r="E1317" s="332"/>
      <c r="F1317" s="333" t="s">
        <v>5266</v>
      </c>
      <c r="G1317" s="337">
        <v>46397931</v>
      </c>
      <c r="H1317" s="333" t="s">
        <v>3079</v>
      </c>
      <c r="I1317" s="335">
        <v>33.28</v>
      </c>
      <c r="J1317" s="77">
        <v>10</v>
      </c>
      <c r="K1317" s="92"/>
    </row>
    <row r="1318" spans="1:11" ht="41.4" x14ac:dyDescent="0.25">
      <c r="A1318" s="14" t="s">
        <v>5267</v>
      </c>
      <c r="B1318" s="354" t="s">
        <v>3826</v>
      </c>
      <c r="C1318" s="355" t="s">
        <v>3827</v>
      </c>
      <c r="D1318" s="356" t="s">
        <v>3828</v>
      </c>
      <c r="E1318" s="357" t="s">
        <v>3123</v>
      </c>
      <c r="F1318" s="483" t="s">
        <v>5269</v>
      </c>
      <c r="G1318" s="360">
        <v>15549097</v>
      </c>
      <c r="H1318" s="361" t="s">
        <v>5270</v>
      </c>
      <c r="I1318" s="358">
        <v>124</v>
      </c>
      <c r="J1318" s="77">
        <v>10</v>
      </c>
      <c r="K1318" s="92"/>
    </row>
    <row r="1319" spans="1:11" ht="21" x14ac:dyDescent="0.25">
      <c r="A1319" s="14" t="s">
        <v>5267</v>
      </c>
      <c r="B1319" s="354" t="s">
        <v>5271</v>
      </c>
      <c r="C1319" s="355">
        <v>6804129424</v>
      </c>
      <c r="D1319" s="356" t="s">
        <v>3363</v>
      </c>
      <c r="E1319" s="357"/>
      <c r="F1319" s="357" t="s">
        <v>5272</v>
      </c>
      <c r="G1319" s="360">
        <v>35703008</v>
      </c>
      <c r="H1319" s="361" t="s">
        <v>3019</v>
      </c>
      <c r="I1319" s="358">
        <v>10.8</v>
      </c>
      <c r="J1319" s="77">
        <v>10</v>
      </c>
      <c r="K1319" s="92"/>
    </row>
    <row r="1320" spans="1:11" ht="21" x14ac:dyDescent="0.25">
      <c r="A1320" s="14" t="s">
        <v>5267</v>
      </c>
      <c r="B1320" s="354" t="s">
        <v>3840</v>
      </c>
      <c r="C1320" s="355" t="s">
        <v>5273</v>
      </c>
      <c r="D1320" s="356">
        <v>45821</v>
      </c>
      <c r="E1320" s="362">
        <v>45909</v>
      </c>
      <c r="F1320" s="357" t="s">
        <v>5274</v>
      </c>
      <c r="G1320" s="360" t="s">
        <v>5275</v>
      </c>
      <c r="H1320" s="361" t="s">
        <v>5276</v>
      </c>
      <c r="I1320" s="358">
        <v>276.72000000000003</v>
      </c>
      <c r="J1320" s="77">
        <v>10</v>
      </c>
      <c r="K1320" s="92"/>
    </row>
    <row r="1321" spans="1:11" ht="21" x14ac:dyDescent="0.25">
      <c r="A1321" s="14" t="s">
        <v>5267</v>
      </c>
      <c r="B1321" s="354" t="s">
        <v>3840</v>
      </c>
      <c r="C1321" s="354" t="s">
        <v>3840</v>
      </c>
      <c r="D1321" s="356">
        <v>45823</v>
      </c>
      <c r="E1321" s="362">
        <v>45909</v>
      </c>
      <c r="F1321" s="357" t="s">
        <v>5277</v>
      </c>
      <c r="G1321" s="360"/>
      <c r="H1321" s="361" t="s">
        <v>3738</v>
      </c>
      <c r="I1321" s="358">
        <v>146.12</v>
      </c>
      <c r="J1321" s="77">
        <v>10</v>
      </c>
      <c r="K1321" s="92"/>
    </row>
    <row r="1322" spans="1:11" ht="13.2" x14ac:dyDescent="0.25">
      <c r="A1322" s="14" t="s">
        <v>5267</v>
      </c>
      <c r="B1322" s="354" t="s">
        <v>3843</v>
      </c>
      <c r="C1322" s="354" t="s">
        <v>3843</v>
      </c>
      <c r="D1322" s="356">
        <v>45821</v>
      </c>
      <c r="E1322" s="362">
        <v>45909</v>
      </c>
      <c r="F1322" s="357" t="s">
        <v>3204</v>
      </c>
      <c r="G1322" s="360"/>
      <c r="H1322" s="361" t="s">
        <v>5278</v>
      </c>
      <c r="I1322" s="358">
        <v>61.56</v>
      </c>
      <c r="J1322" s="77">
        <v>10</v>
      </c>
      <c r="K1322" s="92"/>
    </row>
    <row r="1323" spans="1:11" ht="31.2" x14ac:dyDescent="0.25">
      <c r="A1323" s="14" t="s">
        <v>5267</v>
      </c>
      <c r="B1323" s="354" t="s">
        <v>3843</v>
      </c>
      <c r="C1323" s="354" t="s">
        <v>5279</v>
      </c>
      <c r="D1323" s="356">
        <v>45821</v>
      </c>
      <c r="E1323" s="362">
        <v>45909</v>
      </c>
      <c r="F1323" s="357" t="s">
        <v>5280</v>
      </c>
      <c r="G1323" s="360" t="s">
        <v>5281</v>
      </c>
      <c r="H1323" s="361" t="s">
        <v>5282</v>
      </c>
      <c r="I1323" s="358">
        <v>14.77</v>
      </c>
      <c r="J1323" s="77">
        <v>10</v>
      </c>
      <c r="K1323" s="92"/>
    </row>
    <row r="1324" spans="1:11" ht="31.2" x14ac:dyDescent="0.25">
      <c r="A1324" s="14" t="s">
        <v>5267</v>
      </c>
      <c r="B1324" s="467"/>
      <c r="C1324" s="348"/>
      <c r="D1324" s="484"/>
      <c r="E1324" s="352"/>
      <c r="F1324" s="350" t="s">
        <v>4075</v>
      </c>
      <c r="G1324" s="351"/>
      <c r="H1324" s="348"/>
      <c r="I1324" s="468"/>
      <c r="J1324" s="77">
        <v>10</v>
      </c>
      <c r="K1324" s="92"/>
    </row>
    <row r="1325" spans="1:11" ht="21" x14ac:dyDescent="0.25">
      <c r="A1325" s="14" t="s">
        <v>5267</v>
      </c>
      <c r="B1325" s="354" t="s">
        <v>3712</v>
      </c>
      <c r="C1325" s="354" t="s">
        <v>3713</v>
      </c>
      <c r="D1325" s="356" t="s">
        <v>3147</v>
      </c>
      <c r="E1325" s="362" t="s">
        <v>3123</v>
      </c>
      <c r="F1325" s="357" t="s">
        <v>4429</v>
      </c>
      <c r="G1325" s="360" t="s">
        <v>3715</v>
      </c>
      <c r="H1325" s="361" t="s">
        <v>3716</v>
      </c>
      <c r="I1325" s="358">
        <v>220</v>
      </c>
      <c r="J1325" s="77">
        <v>10</v>
      </c>
      <c r="K1325" s="92"/>
    </row>
    <row r="1326" spans="1:11" ht="31.2" x14ac:dyDescent="0.25">
      <c r="A1326" s="14" t="s">
        <v>5267</v>
      </c>
      <c r="B1326" s="354" t="s">
        <v>3728</v>
      </c>
      <c r="C1326" s="354">
        <v>2846</v>
      </c>
      <c r="D1326" s="356" t="s">
        <v>3729</v>
      </c>
      <c r="E1326" s="362">
        <v>45946</v>
      </c>
      <c r="F1326" s="357" t="s">
        <v>5283</v>
      </c>
      <c r="G1326" s="360" t="s">
        <v>3731</v>
      </c>
      <c r="H1326" s="361" t="s">
        <v>3732</v>
      </c>
      <c r="I1326" s="358">
        <v>1705</v>
      </c>
      <c r="J1326" s="77">
        <v>10</v>
      </c>
      <c r="K1326" s="92"/>
    </row>
    <row r="1327" spans="1:11" ht="21" x14ac:dyDescent="0.25">
      <c r="A1327" s="14" t="s">
        <v>5267</v>
      </c>
      <c r="B1327" s="354" t="s">
        <v>5284</v>
      </c>
      <c r="C1327" s="354">
        <v>6803970273</v>
      </c>
      <c r="D1327" s="356" t="s">
        <v>3718</v>
      </c>
      <c r="E1327" s="362"/>
      <c r="F1327" s="357" t="s">
        <v>5285</v>
      </c>
      <c r="G1327" s="360">
        <v>35703008</v>
      </c>
      <c r="H1327" s="361" t="s">
        <v>3019</v>
      </c>
      <c r="I1327" s="358">
        <v>21.6</v>
      </c>
      <c r="J1327" s="77">
        <v>10</v>
      </c>
      <c r="K1327" s="92"/>
    </row>
    <row r="1328" spans="1:11" ht="21" x14ac:dyDescent="0.25">
      <c r="A1328" s="14" t="s">
        <v>5267</v>
      </c>
      <c r="B1328" s="354" t="s">
        <v>3720</v>
      </c>
      <c r="C1328" s="354">
        <v>6803970315</v>
      </c>
      <c r="D1328" s="356" t="s">
        <v>3718</v>
      </c>
      <c r="E1328" s="362"/>
      <c r="F1328" s="357" t="s">
        <v>4971</v>
      </c>
      <c r="G1328" s="360">
        <v>35703008</v>
      </c>
      <c r="H1328" s="361" t="s">
        <v>3019</v>
      </c>
      <c r="I1328" s="358">
        <v>12.6</v>
      </c>
      <c r="J1328" s="77">
        <v>10</v>
      </c>
      <c r="K1328" s="92"/>
    </row>
    <row r="1329" spans="1:11" ht="31.2" x14ac:dyDescent="0.25">
      <c r="A1329" s="14" t="s">
        <v>5267</v>
      </c>
      <c r="B1329" s="354" t="s">
        <v>3726</v>
      </c>
      <c r="C1329" s="354">
        <v>202503205</v>
      </c>
      <c r="D1329" s="356" t="s">
        <v>3371</v>
      </c>
      <c r="E1329" s="362"/>
      <c r="F1329" s="357" t="s">
        <v>5286</v>
      </c>
      <c r="G1329" s="360">
        <v>48047503</v>
      </c>
      <c r="H1329" s="361" t="s">
        <v>3125</v>
      </c>
      <c r="I1329" s="358">
        <v>96.25</v>
      </c>
      <c r="J1329" s="77">
        <v>10</v>
      </c>
      <c r="K1329" s="92"/>
    </row>
    <row r="1330" spans="1:11" ht="21" x14ac:dyDescent="0.25">
      <c r="A1330" s="14" t="s">
        <v>5267</v>
      </c>
      <c r="B1330" s="354" t="s">
        <v>5287</v>
      </c>
      <c r="C1330" s="354">
        <v>202503404</v>
      </c>
      <c r="D1330" s="356" t="s">
        <v>5288</v>
      </c>
      <c r="E1330" s="362"/>
      <c r="F1330" s="357" t="s">
        <v>5289</v>
      </c>
      <c r="G1330" s="360">
        <v>48047503</v>
      </c>
      <c r="H1330" s="361" t="s">
        <v>3125</v>
      </c>
      <c r="I1330" s="358">
        <v>60</v>
      </c>
      <c r="J1330" s="77">
        <v>10</v>
      </c>
      <c r="K1330" s="92"/>
    </row>
    <row r="1331" spans="1:11" ht="13.2" x14ac:dyDescent="0.25">
      <c r="A1331" s="14" t="s">
        <v>5267</v>
      </c>
      <c r="B1331" s="354" t="s">
        <v>3736</v>
      </c>
      <c r="C1331" s="354" t="s">
        <v>3736</v>
      </c>
      <c r="D1331" s="356">
        <v>45783</v>
      </c>
      <c r="E1331" s="362">
        <v>45931</v>
      </c>
      <c r="F1331" s="357" t="s">
        <v>5290</v>
      </c>
      <c r="G1331" s="360"/>
      <c r="H1331" s="361" t="s">
        <v>3738</v>
      </c>
      <c r="I1331" s="358">
        <v>420.25</v>
      </c>
      <c r="J1331" s="77">
        <v>10</v>
      </c>
      <c r="K1331" s="92"/>
    </row>
    <row r="1332" spans="1:11" ht="13.2" x14ac:dyDescent="0.25">
      <c r="A1332" s="14" t="s">
        <v>5267</v>
      </c>
      <c r="B1332" s="354" t="s">
        <v>3736</v>
      </c>
      <c r="C1332" s="354" t="s">
        <v>3743</v>
      </c>
      <c r="D1332" s="356">
        <v>45788</v>
      </c>
      <c r="E1332" s="362">
        <v>45931</v>
      </c>
      <c r="F1332" s="357" t="s">
        <v>5160</v>
      </c>
      <c r="G1332" s="360" t="s">
        <v>3745</v>
      </c>
      <c r="H1332" s="361" t="s">
        <v>3716</v>
      </c>
      <c r="I1332" s="358">
        <v>21</v>
      </c>
      <c r="J1332" s="77">
        <v>10</v>
      </c>
      <c r="K1332" s="92"/>
    </row>
    <row r="1333" spans="1:11" ht="13.2" x14ac:dyDescent="0.25">
      <c r="A1333" s="14" t="s">
        <v>5267</v>
      </c>
      <c r="B1333" s="354" t="s">
        <v>3736</v>
      </c>
      <c r="C1333" s="354" t="s">
        <v>5291</v>
      </c>
      <c r="D1333" s="356">
        <v>45785</v>
      </c>
      <c r="E1333" s="362">
        <v>45931</v>
      </c>
      <c r="F1333" s="357" t="s">
        <v>5292</v>
      </c>
      <c r="G1333" s="360" t="s">
        <v>3745</v>
      </c>
      <c r="H1333" s="361" t="s">
        <v>3716</v>
      </c>
      <c r="I1333" s="358">
        <v>510</v>
      </c>
      <c r="J1333" s="77">
        <v>10</v>
      </c>
      <c r="K1333" s="92"/>
    </row>
    <row r="1334" spans="1:11" ht="21" x14ac:dyDescent="0.25">
      <c r="A1334" s="14" t="s">
        <v>5267</v>
      </c>
      <c r="B1334" s="354" t="s">
        <v>3736</v>
      </c>
      <c r="C1334" s="354" t="s">
        <v>3746</v>
      </c>
      <c r="D1334" s="356">
        <v>45783</v>
      </c>
      <c r="E1334" s="362">
        <v>45931</v>
      </c>
      <c r="F1334" s="357" t="s">
        <v>3816</v>
      </c>
      <c r="G1334" s="360"/>
      <c r="H1334" s="361" t="s">
        <v>3748</v>
      </c>
      <c r="I1334" s="358">
        <v>80</v>
      </c>
      <c r="J1334" s="77">
        <v>10</v>
      </c>
      <c r="K1334" s="92"/>
    </row>
    <row r="1335" spans="1:11" ht="21" x14ac:dyDescent="0.25">
      <c r="A1335" s="14" t="s">
        <v>5267</v>
      </c>
      <c r="B1335" s="354" t="s">
        <v>3736</v>
      </c>
      <c r="C1335" s="354" t="s">
        <v>5293</v>
      </c>
      <c r="D1335" s="356">
        <v>45788</v>
      </c>
      <c r="E1335" s="362">
        <v>45931</v>
      </c>
      <c r="F1335" s="357" t="s">
        <v>5294</v>
      </c>
      <c r="G1335" s="360"/>
      <c r="H1335" s="361" t="s">
        <v>3753</v>
      </c>
      <c r="I1335" s="358">
        <v>80</v>
      </c>
      <c r="J1335" s="77">
        <v>10</v>
      </c>
      <c r="K1335" s="92"/>
    </row>
    <row r="1336" spans="1:11" ht="21" x14ac:dyDescent="0.25">
      <c r="A1336" s="14" t="s">
        <v>5267</v>
      </c>
      <c r="B1336" s="354" t="s">
        <v>3736</v>
      </c>
      <c r="C1336" s="354" t="s">
        <v>5295</v>
      </c>
      <c r="D1336" s="356">
        <v>45788</v>
      </c>
      <c r="E1336" s="362">
        <v>45931</v>
      </c>
      <c r="F1336" s="357" t="s">
        <v>5296</v>
      </c>
      <c r="G1336" s="360"/>
      <c r="H1336" s="361" t="s">
        <v>3753</v>
      </c>
      <c r="I1336" s="358">
        <v>25</v>
      </c>
      <c r="J1336" s="77">
        <v>10</v>
      </c>
      <c r="K1336" s="92"/>
    </row>
    <row r="1337" spans="1:11" ht="21" x14ac:dyDescent="0.25">
      <c r="A1337" s="14" t="s">
        <v>5267</v>
      </c>
      <c r="B1337" s="354" t="s">
        <v>3736</v>
      </c>
      <c r="C1337" s="354" t="s">
        <v>5297</v>
      </c>
      <c r="D1337" s="356">
        <v>45737</v>
      </c>
      <c r="E1337" s="362">
        <v>45931</v>
      </c>
      <c r="F1337" s="357" t="s">
        <v>5298</v>
      </c>
      <c r="G1337" s="360">
        <v>31380123</v>
      </c>
      <c r="H1337" s="361" t="s">
        <v>3009</v>
      </c>
      <c r="I1337" s="358">
        <v>484</v>
      </c>
      <c r="J1337" s="77">
        <v>10</v>
      </c>
      <c r="K1337" s="92"/>
    </row>
    <row r="1338" spans="1:11" ht="21" x14ac:dyDescent="0.25">
      <c r="A1338" s="14" t="s">
        <v>5267</v>
      </c>
      <c r="B1338" s="354" t="s">
        <v>3736</v>
      </c>
      <c r="C1338" s="354" t="s">
        <v>5297</v>
      </c>
      <c r="D1338" s="356">
        <v>45740</v>
      </c>
      <c r="E1338" s="362">
        <v>45931</v>
      </c>
      <c r="F1338" s="357" t="s">
        <v>5299</v>
      </c>
      <c r="G1338" s="360">
        <v>31380123</v>
      </c>
      <c r="H1338" s="361" t="s">
        <v>3009</v>
      </c>
      <c r="I1338" s="358">
        <v>31.22</v>
      </c>
      <c r="J1338" s="77">
        <v>10</v>
      </c>
      <c r="K1338" s="92"/>
    </row>
    <row r="1339" spans="1:11" ht="21" x14ac:dyDescent="0.25">
      <c r="A1339" s="14" t="s">
        <v>5267</v>
      </c>
      <c r="B1339" s="354" t="s">
        <v>3736</v>
      </c>
      <c r="C1339" s="354" t="s">
        <v>5300</v>
      </c>
      <c r="D1339" s="356">
        <v>45740</v>
      </c>
      <c r="E1339" s="362">
        <v>45931</v>
      </c>
      <c r="F1339" s="357" t="s">
        <v>3780</v>
      </c>
      <c r="G1339" s="360">
        <v>31380123</v>
      </c>
      <c r="H1339" s="361" t="s">
        <v>3009</v>
      </c>
      <c r="I1339" s="358">
        <v>515.22</v>
      </c>
      <c r="J1339" s="77">
        <v>10</v>
      </c>
      <c r="K1339" s="92"/>
    </row>
    <row r="1340" spans="1:11" ht="21" x14ac:dyDescent="0.25">
      <c r="A1340" s="14" t="s">
        <v>5267</v>
      </c>
      <c r="B1340" s="467"/>
      <c r="C1340" s="348"/>
      <c r="D1340" s="484"/>
      <c r="E1340" s="352"/>
      <c r="F1340" s="350" t="s">
        <v>5301</v>
      </c>
      <c r="G1340" s="351"/>
      <c r="H1340" s="348"/>
      <c r="I1340" s="468"/>
      <c r="J1340" s="77">
        <v>10</v>
      </c>
      <c r="K1340" s="92"/>
    </row>
    <row r="1341" spans="1:11" ht="13.2" x14ac:dyDescent="0.25">
      <c r="A1341" s="14" t="s">
        <v>5267</v>
      </c>
      <c r="B1341" s="354" t="s">
        <v>5302</v>
      </c>
      <c r="C1341" s="354" t="s">
        <v>5302</v>
      </c>
      <c r="D1341" s="356" t="s">
        <v>3596</v>
      </c>
      <c r="E1341" s="362" t="s">
        <v>5303</v>
      </c>
      <c r="F1341" s="357" t="s">
        <v>5304</v>
      </c>
      <c r="G1341" s="360"/>
      <c r="H1341" s="361" t="s">
        <v>5305</v>
      </c>
      <c r="I1341" s="358">
        <v>234</v>
      </c>
      <c r="J1341" s="77">
        <v>10</v>
      </c>
      <c r="K1341" s="92"/>
    </row>
    <row r="1342" spans="1:11" ht="13.2" x14ac:dyDescent="0.25">
      <c r="A1342" s="14" t="s">
        <v>5267</v>
      </c>
      <c r="B1342" s="354" t="s">
        <v>5302</v>
      </c>
      <c r="C1342" s="354">
        <v>1257303</v>
      </c>
      <c r="D1342" s="356" t="s">
        <v>5306</v>
      </c>
      <c r="E1342" s="362" t="s">
        <v>5303</v>
      </c>
      <c r="F1342" s="357" t="s">
        <v>5307</v>
      </c>
      <c r="G1342" s="360"/>
      <c r="H1342" s="361" t="s">
        <v>5308</v>
      </c>
      <c r="I1342" s="358">
        <v>490</v>
      </c>
      <c r="J1342" s="77">
        <v>10</v>
      </c>
      <c r="K1342" s="92"/>
    </row>
    <row r="1343" spans="1:11" ht="31.2" x14ac:dyDescent="0.25">
      <c r="A1343" s="14" t="s">
        <v>5267</v>
      </c>
      <c r="B1343" s="354" t="s">
        <v>5302</v>
      </c>
      <c r="C1343" s="354">
        <v>20250013</v>
      </c>
      <c r="D1343" s="356" t="s">
        <v>4903</v>
      </c>
      <c r="E1343" s="362" t="s">
        <v>5303</v>
      </c>
      <c r="F1343" s="357" t="s">
        <v>5309</v>
      </c>
      <c r="G1343" s="360">
        <v>34550151</v>
      </c>
      <c r="H1343" s="361" t="s">
        <v>3997</v>
      </c>
      <c r="I1343" s="358">
        <v>990</v>
      </c>
      <c r="J1343" s="77">
        <v>10</v>
      </c>
      <c r="K1343" s="92"/>
    </row>
    <row r="1344" spans="1:11" ht="21" x14ac:dyDescent="0.25">
      <c r="A1344" s="14" t="s">
        <v>5267</v>
      </c>
      <c r="B1344" s="354" t="s">
        <v>5302</v>
      </c>
      <c r="C1344" s="354" t="s">
        <v>5302</v>
      </c>
      <c r="D1344" s="356" t="s">
        <v>5303</v>
      </c>
      <c r="E1344" s="362" t="s">
        <v>5303</v>
      </c>
      <c r="F1344" s="357" t="s">
        <v>5310</v>
      </c>
      <c r="G1344" s="360"/>
      <c r="H1344" s="361" t="s">
        <v>5311</v>
      </c>
      <c r="I1344" s="358">
        <v>349.56</v>
      </c>
      <c r="J1344" s="77">
        <v>10</v>
      </c>
      <c r="K1344" s="92"/>
    </row>
    <row r="1345" spans="1:11" ht="21" x14ac:dyDescent="0.25">
      <c r="A1345" s="14" t="s">
        <v>5267</v>
      </c>
      <c r="B1345" s="467"/>
      <c r="C1345" s="348"/>
      <c r="D1345" s="484"/>
      <c r="E1345" s="352"/>
      <c r="F1345" s="350" t="s">
        <v>5312</v>
      </c>
      <c r="G1345" s="351"/>
      <c r="H1345" s="348"/>
      <c r="I1345" s="468"/>
      <c r="J1345" s="77">
        <v>10</v>
      </c>
      <c r="K1345" s="92"/>
    </row>
    <row r="1346" spans="1:11" ht="13.2" x14ac:dyDescent="0.25">
      <c r="A1346" s="14" t="s">
        <v>5267</v>
      </c>
      <c r="B1346" s="354" t="s">
        <v>5313</v>
      </c>
      <c r="C1346" s="354" t="s">
        <v>5313</v>
      </c>
      <c r="D1346" s="356" t="s">
        <v>5314</v>
      </c>
      <c r="E1346" s="362" t="s">
        <v>5303</v>
      </c>
      <c r="F1346" s="357" t="s">
        <v>5315</v>
      </c>
      <c r="G1346" s="360"/>
      <c r="H1346" s="361" t="s">
        <v>5305</v>
      </c>
      <c r="I1346" s="358">
        <v>234</v>
      </c>
      <c r="J1346" s="77">
        <v>10</v>
      </c>
      <c r="K1346" s="92"/>
    </row>
    <row r="1347" spans="1:11" ht="13.2" x14ac:dyDescent="0.25">
      <c r="A1347" s="14" t="s">
        <v>5267</v>
      </c>
      <c r="B1347" s="354" t="s">
        <v>5313</v>
      </c>
      <c r="C1347" s="354">
        <v>1257304</v>
      </c>
      <c r="D1347" s="356" t="s">
        <v>5316</v>
      </c>
      <c r="E1347" s="362" t="s">
        <v>5303</v>
      </c>
      <c r="F1347" s="357" t="s">
        <v>5307</v>
      </c>
      <c r="G1347" s="360"/>
      <c r="H1347" s="361" t="s">
        <v>5308</v>
      </c>
      <c r="I1347" s="358">
        <v>490</v>
      </c>
      <c r="J1347" s="77">
        <v>10</v>
      </c>
      <c r="K1347" s="92"/>
    </row>
    <row r="1348" spans="1:11" ht="31.2" x14ac:dyDescent="0.25">
      <c r="A1348" s="14" t="s">
        <v>5267</v>
      </c>
      <c r="B1348" s="354" t="s">
        <v>5313</v>
      </c>
      <c r="C1348" s="354">
        <v>20250016</v>
      </c>
      <c r="D1348" s="356" t="s">
        <v>5316</v>
      </c>
      <c r="E1348" s="362" t="s">
        <v>5303</v>
      </c>
      <c r="F1348" s="357" t="s">
        <v>5317</v>
      </c>
      <c r="G1348" s="360">
        <v>34550151</v>
      </c>
      <c r="H1348" s="361" t="s">
        <v>3997</v>
      </c>
      <c r="I1348" s="358">
        <v>1080</v>
      </c>
      <c r="J1348" s="77">
        <v>10</v>
      </c>
      <c r="K1348" s="92"/>
    </row>
    <row r="1349" spans="1:11" ht="21" x14ac:dyDescent="0.25">
      <c r="A1349" s="14" t="s">
        <v>5267</v>
      </c>
      <c r="B1349" s="354" t="s">
        <v>5313</v>
      </c>
      <c r="C1349" s="354" t="s">
        <v>5313</v>
      </c>
      <c r="D1349" s="356" t="s">
        <v>5303</v>
      </c>
      <c r="E1349" s="362" t="s">
        <v>5303</v>
      </c>
      <c r="F1349" s="357" t="s">
        <v>5318</v>
      </c>
      <c r="G1349" s="360"/>
      <c r="H1349" s="361" t="s">
        <v>5311</v>
      </c>
      <c r="I1349" s="358">
        <v>357.07</v>
      </c>
      <c r="J1349" s="77">
        <v>10</v>
      </c>
      <c r="K1349" s="92"/>
    </row>
    <row r="1350" spans="1:11" ht="21" x14ac:dyDescent="0.25">
      <c r="A1350" s="14" t="s">
        <v>5267</v>
      </c>
      <c r="B1350" s="467"/>
      <c r="C1350" s="348"/>
      <c r="D1350" s="484"/>
      <c r="E1350" s="352"/>
      <c r="F1350" s="350" t="s">
        <v>5319</v>
      </c>
      <c r="G1350" s="351"/>
      <c r="H1350" s="348"/>
      <c r="I1350" s="468"/>
      <c r="J1350" s="77">
        <v>10</v>
      </c>
      <c r="K1350" s="92"/>
    </row>
    <row r="1351" spans="1:11" ht="13.2" x14ac:dyDescent="0.25">
      <c r="A1351" s="14" t="s">
        <v>5267</v>
      </c>
      <c r="B1351" s="354" t="s">
        <v>5320</v>
      </c>
      <c r="C1351" s="354" t="s">
        <v>5320</v>
      </c>
      <c r="D1351" s="356" t="s">
        <v>5321</v>
      </c>
      <c r="E1351" s="362" t="s">
        <v>5303</v>
      </c>
      <c r="F1351" s="357" t="s">
        <v>5304</v>
      </c>
      <c r="G1351" s="360"/>
      <c r="H1351" s="361" t="s">
        <v>5305</v>
      </c>
      <c r="I1351" s="358">
        <v>171.8</v>
      </c>
      <c r="J1351" s="77">
        <v>10</v>
      </c>
      <c r="K1351" s="92"/>
    </row>
    <row r="1352" spans="1:11" ht="31.2" x14ac:dyDescent="0.25">
      <c r="A1352" s="14" t="s">
        <v>5267</v>
      </c>
      <c r="B1352" s="354" t="s">
        <v>5320</v>
      </c>
      <c r="C1352" s="354">
        <v>20250017</v>
      </c>
      <c r="D1352" s="356" t="s">
        <v>5316</v>
      </c>
      <c r="E1352" s="362" t="s">
        <v>5303</v>
      </c>
      <c r="F1352" s="357" t="s">
        <v>5322</v>
      </c>
      <c r="G1352" s="360">
        <v>34550151</v>
      </c>
      <c r="H1352" s="361" t="s">
        <v>3997</v>
      </c>
      <c r="I1352" s="358">
        <v>450</v>
      </c>
      <c r="J1352" s="77">
        <v>10</v>
      </c>
      <c r="K1352" s="92"/>
    </row>
    <row r="1353" spans="1:11" ht="31.2" x14ac:dyDescent="0.25">
      <c r="A1353" s="14" t="s">
        <v>5267</v>
      </c>
      <c r="B1353" s="354" t="s">
        <v>5320</v>
      </c>
      <c r="C1353" s="354" t="s">
        <v>5320</v>
      </c>
      <c r="D1353" s="356" t="s">
        <v>5303</v>
      </c>
      <c r="E1353" s="362" t="s">
        <v>5303</v>
      </c>
      <c r="F1353" s="357" t="s">
        <v>5323</v>
      </c>
      <c r="G1353" s="360"/>
      <c r="H1353" s="361" t="s">
        <v>5311</v>
      </c>
      <c r="I1353" s="358">
        <v>163.47</v>
      </c>
      <c r="J1353" s="77">
        <v>10</v>
      </c>
      <c r="K1353" s="92"/>
    </row>
    <row r="1354" spans="1:11" ht="21" x14ac:dyDescent="0.25">
      <c r="A1354" s="14" t="s">
        <v>5267</v>
      </c>
      <c r="B1354" s="467"/>
      <c r="C1354" s="348"/>
      <c r="D1354" s="484"/>
      <c r="E1354" s="352"/>
      <c r="F1354" s="350" t="s">
        <v>5324</v>
      </c>
      <c r="G1354" s="351"/>
      <c r="H1354" s="348"/>
      <c r="I1354" s="468"/>
      <c r="J1354" s="77">
        <v>10</v>
      </c>
      <c r="K1354" s="92"/>
    </row>
    <row r="1355" spans="1:11" ht="13.2" x14ac:dyDescent="0.25">
      <c r="A1355" s="14" t="s">
        <v>5267</v>
      </c>
      <c r="B1355" s="354" t="s">
        <v>5325</v>
      </c>
      <c r="C1355" s="354" t="s">
        <v>5325</v>
      </c>
      <c r="D1355" s="356" t="s">
        <v>5321</v>
      </c>
      <c r="E1355" s="362" t="s">
        <v>3371</v>
      </c>
      <c r="F1355" s="357" t="s">
        <v>5326</v>
      </c>
      <c r="G1355" s="360"/>
      <c r="H1355" s="361" t="s">
        <v>5311</v>
      </c>
      <c r="I1355" s="358">
        <v>42.36</v>
      </c>
      <c r="J1355" s="77">
        <v>10</v>
      </c>
      <c r="K1355" s="92"/>
    </row>
    <row r="1356" spans="1:11" ht="13.2" x14ac:dyDescent="0.25">
      <c r="A1356" s="14" t="s">
        <v>5267</v>
      </c>
      <c r="B1356" s="354" t="s">
        <v>5325</v>
      </c>
      <c r="C1356" s="354">
        <v>33</v>
      </c>
      <c r="D1356" s="356" t="s">
        <v>5327</v>
      </c>
      <c r="E1356" s="362" t="s">
        <v>3371</v>
      </c>
      <c r="F1356" s="357" t="s">
        <v>3037</v>
      </c>
      <c r="G1356" s="360">
        <v>36624381</v>
      </c>
      <c r="H1356" s="361" t="s">
        <v>5328</v>
      </c>
      <c r="I1356" s="358">
        <v>115</v>
      </c>
      <c r="J1356" s="77">
        <v>10</v>
      </c>
      <c r="K1356" s="92"/>
    </row>
    <row r="1357" spans="1:11" ht="21" x14ac:dyDescent="0.25">
      <c r="A1357" s="14" t="s">
        <v>5267</v>
      </c>
      <c r="B1357" s="354" t="s">
        <v>5325</v>
      </c>
      <c r="C1357" s="354" t="s">
        <v>5329</v>
      </c>
      <c r="D1357" s="356" t="s">
        <v>5327</v>
      </c>
      <c r="E1357" s="362" t="s">
        <v>3371</v>
      </c>
      <c r="F1357" s="357" t="s">
        <v>5330</v>
      </c>
      <c r="G1357" s="360">
        <v>37827031</v>
      </c>
      <c r="H1357" s="361" t="s">
        <v>5132</v>
      </c>
      <c r="I1357" s="358">
        <v>85</v>
      </c>
      <c r="J1357" s="77">
        <v>10</v>
      </c>
      <c r="K1357" s="92"/>
    </row>
    <row r="1358" spans="1:11" ht="21" x14ac:dyDescent="0.25">
      <c r="A1358" s="14" t="s">
        <v>5267</v>
      </c>
      <c r="B1358" s="354" t="s">
        <v>5325</v>
      </c>
      <c r="C1358" s="354" t="s">
        <v>5331</v>
      </c>
      <c r="D1358" s="356" t="s">
        <v>3718</v>
      </c>
      <c r="E1358" s="362" t="s">
        <v>3371</v>
      </c>
      <c r="F1358" s="357" t="s">
        <v>5332</v>
      </c>
      <c r="G1358" s="360">
        <v>34550151</v>
      </c>
      <c r="H1358" s="361" t="s">
        <v>3997</v>
      </c>
      <c r="I1358" s="358">
        <v>270</v>
      </c>
      <c r="J1358" s="77">
        <v>10</v>
      </c>
      <c r="K1358" s="92"/>
    </row>
    <row r="1359" spans="1:11" ht="31.2" x14ac:dyDescent="0.25">
      <c r="A1359" s="14" t="s">
        <v>5267</v>
      </c>
      <c r="B1359" s="354" t="s">
        <v>5325</v>
      </c>
      <c r="C1359" s="354" t="s">
        <v>5325</v>
      </c>
      <c r="D1359" s="356" t="s">
        <v>5333</v>
      </c>
      <c r="E1359" s="362" t="s">
        <v>3371</v>
      </c>
      <c r="F1359" s="357" t="s">
        <v>5334</v>
      </c>
      <c r="G1359" s="360"/>
      <c r="H1359" s="361" t="s">
        <v>5311</v>
      </c>
      <c r="I1359" s="358">
        <v>136.62</v>
      </c>
      <c r="J1359" s="77">
        <v>10</v>
      </c>
      <c r="K1359" s="92"/>
    </row>
    <row r="1360" spans="1:11" ht="21" x14ac:dyDescent="0.25">
      <c r="A1360" s="14" t="s">
        <v>5267</v>
      </c>
      <c r="B1360" s="467"/>
      <c r="C1360" s="348"/>
      <c r="D1360" s="484"/>
      <c r="E1360" s="352"/>
      <c r="F1360" s="350" t="s">
        <v>5335</v>
      </c>
      <c r="G1360" s="351"/>
      <c r="H1360" s="348"/>
      <c r="I1360" s="468"/>
      <c r="J1360" s="77">
        <v>10</v>
      </c>
      <c r="K1360" s="92"/>
    </row>
    <row r="1361" spans="1:11" ht="13.2" x14ac:dyDescent="0.25">
      <c r="A1361" s="14" t="s">
        <v>5267</v>
      </c>
      <c r="B1361" s="354" t="s">
        <v>5336</v>
      </c>
      <c r="C1361" s="354" t="s">
        <v>5337</v>
      </c>
      <c r="D1361" s="356" t="s">
        <v>5338</v>
      </c>
      <c r="E1361" s="362" t="s">
        <v>3363</v>
      </c>
      <c r="F1361" s="357" t="s">
        <v>4127</v>
      </c>
      <c r="G1361" s="360">
        <v>37840029</v>
      </c>
      <c r="H1361" s="361" t="s">
        <v>4817</v>
      </c>
      <c r="I1361" s="358">
        <v>72.5</v>
      </c>
      <c r="J1361" s="77">
        <v>10</v>
      </c>
      <c r="K1361" s="92"/>
    </row>
    <row r="1362" spans="1:11" ht="21" x14ac:dyDescent="0.25">
      <c r="A1362" s="14" t="s">
        <v>5267</v>
      </c>
      <c r="B1362" s="354" t="s">
        <v>5336</v>
      </c>
      <c r="C1362" s="354" t="s">
        <v>5339</v>
      </c>
      <c r="D1362" s="356" t="s">
        <v>5340</v>
      </c>
      <c r="E1362" s="362" t="s">
        <v>3363</v>
      </c>
      <c r="F1362" s="357" t="s">
        <v>5341</v>
      </c>
      <c r="G1362" s="360">
        <v>34550151</v>
      </c>
      <c r="H1362" s="361" t="s">
        <v>3997</v>
      </c>
      <c r="I1362" s="358">
        <v>210</v>
      </c>
      <c r="J1362" s="77">
        <v>10</v>
      </c>
      <c r="K1362" s="92"/>
    </row>
    <row r="1363" spans="1:11" ht="21" x14ac:dyDescent="0.25">
      <c r="A1363" s="14" t="s">
        <v>5267</v>
      </c>
      <c r="B1363" s="467"/>
      <c r="C1363" s="348"/>
      <c r="D1363" s="484"/>
      <c r="E1363" s="352"/>
      <c r="F1363" s="350" t="s">
        <v>5342</v>
      </c>
      <c r="G1363" s="351"/>
      <c r="H1363" s="348"/>
      <c r="I1363" s="468"/>
      <c r="J1363" s="77">
        <v>10</v>
      </c>
      <c r="K1363" s="92"/>
    </row>
    <row r="1364" spans="1:11" ht="13.2" x14ac:dyDescent="0.25">
      <c r="A1364" s="14" t="s">
        <v>5267</v>
      </c>
      <c r="B1364" s="354" t="s">
        <v>5343</v>
      </c>
      <c r="C1364" s="354" t="s">
        <v>5344</v>
      </c>
      <c r="D1364" s="356" t="s">
        <v>5345</v>
      </c>
      <c r="E1364" s="362" t="s">
        <v>3363</v>
      </c>
      <c r="F1364" s="357" t="s">
        <v>4127</v>
      </c>
      <c r="G1364" s="360">
        <v>37840029</v>
      </c>
      <c r="H1364" s="361" t="s">
        <v>4817</v>
      </c>
      <c r="I1364" s="358">
        <v>99</v>
      </c>
      <c r="J1364" s="77">
        <v>10</v>
      </c>
      <c r="K1364" s="92"/>
    </row>
    <row r="1365" spans="1:11" ht="21" x14ac:dyDescent="0.25">
      <c r="A1365" s="14" t="s">
        <v>5267</v>
      </c>
      <c r="B1365" s="354" t="s">
        <v>5343</v>
      </c>
      <c r="C1365" s="354" t="s">
        <v>5346</v>
      </c>
      <c r="D1365" s="356" t="s">
        <v>5347</v>
      </c>
      <c r="E1365" s="362" t="s">
        <v>3363</v>
      </c>
      <c r="F1365" s="357" t="s">
        <v>5341</v>
      </c>
      <c r="G1365" s="360">
        <v>34550151</v>
      </c>
      <c r="H1365" s="361" t="s">
        <v>3997</v>
      </c>
      <c r="I1365" s="358">
        <v>210</v>
      </c>
      <c r="J1365" s="77">
        <v>10</v>
      </c>
      <c r="K1365" s="92"/>
    </row>
    <row r="1366" spans="1:11" ht="21" x14ac:dyDescent="0.25">
      <c r="A1366" s="14" t="s">
        <v>5267</v>
      </c>
      <c r="B1366" s="467"/>
      <c r="C1366" s="348"/>
      <c r="D1366" s="484"/>
      <c r="E1366" s="352"/>
      <c r="F1366" s="350" t="s">
        <v>5348</v>
      </c>
      <c r="G1366" s="351"/>
      <c r="H1366" s="348"/>
      <c r="I1366" s="468"/>
      <c r="J1366" s="77">
        <v>10</v>
      </c>
      <c r="K1366" s="92"/>
    </row>
    <row r="1367" spans="1:11" ht="13.2" x14ac:dyDescent="0.25">
      <c r="A1367" s="14" t="s">
        <v>5267</v>
      </c>
      <c r="B1367" s="354" t="s">
        <v>5349</v>
      </c>
      <c r="C1367" s="354" t="s">
        <v>5349</v>
      </c>
      <c r="D1367" s="356" t="s">
        <v>5350</v>
      </c>
      <c r="E1367" s="362" t="s">
        <v>3363</v>
      </c>
      <c r="F1367" s="357" t="s">
        <v>5351</v>
      </c>
      <c r="G1367" s="360"/>
      <c r="H1367" s="361" t="s">
        <v>5305</v>
      </c>
      <c r="I1367" s="358">
        <v>630</v>
      </c>
      <c r="J1367" s="77">
        <v>10</v>
      </c>
      <c r="K1367" s="92"/>
    </row>
    <row r="1368" spans="1:11" ht="31.2" x14ac:dyDescent="0.25">
      <c r="A1368" s="14" t="s">
        <v>5267</v>
      </c>
      <c r="B1368" s="354" t="s">
        <v>5349</v>
      </c>
      <c r="C1368" s="354" t="s">
        <v>5352</v>
      </c>
      <c r="D1368" s="356" t="s">
        <v>5353</v>
      </c>
      <c r="E1368" s="362" t="s">
        <v>3363</v>
      </c>
      <c r="F1368" s="357" t="s">
        <v>5354</v>
      </c>
      <c r="G1368" s="360" t="s">
        <v>5355</v>
      </c>
      <c r="H1368" s="361" t="s">
        <v>4148</v>
      </c>
      <c r="I1368" s="358">
        <v>3220</v>
      </c>
      <c r="J1368" s="77">
        <v>10</v>
      </c>
      <c r="K1368" s="92"/>
    </row>
    <row r="1369" spans="1:11" ht="31.2" x14ac:dyDescent="0.25">
      <c r="A1369" s="14" t="s">
        <v>5267</v>
      </c>
      <c r="B1369" s="354" t="s">
        <v>5349</v>
      </c>
      <c r="C1369" s="354" t="s">
        <v>5349</v>
      </c>
      <c r="D1369" s="356" t="s">
        <v>4062</v>
      </c>
      <c r="E1369" s="362" t="s">
        <v>3363</v>
      </c>
      <c r="F1369" s="357" t="s">
        <v>5356</v>
      </c>
      <c r="G1369" s="360"/>
      <c r="H1369" s="361" t="s">
        <v>5311</v>
      </c>
      <c r="I1369" s="358">
        <v>669.38</v>
      </c>
      <c r="J1369" s="77">
        <v>10</v>
      </c>
      <c r="K1369" s="92"/>
    </row>
    <row r="1370" spans="1:11" ht="21" x14ac:dyDescent="0.25">
      <c r="A1370" s="14" t="s">
        <v>5267</v>
      </c>
      <c r="B1370" s="354" t="s">
        <v>5349</v>
      </c>
      <c r="C1370" s="354" t="s">
        <v>5357</v>
      </c>
      <c r="D1370" s="356" t="s">
        <v>4911</v>
      </c>
      <c r="E1370" s="362" t="s">
        <v>3363</v>
      </c>
      <c r="F1370" s="357" t="s">
        <v>5358</v>
      </c>
      <c r="G1370" s="360"/>
      <c r="H1370" s="361" t="s">
        <v>5359</v>
      </c>
      <c r="I1370" s="358">
        <v>25.2</v>
      </c>
      <c r="J1370" s="77">
        <v>10</v>
      </c>
      <c r="K1370" s="92"/>
    </row>
    <row r="1371" spans="1:11" ht="21" x14ac:dyDescent="0.25">
      <c r="A1371" s="14" t="s">
        <v>5267</v>
      </c>
      <c r="B1371" s="354" t="s">
        <v>5349</v>
      </c>
      <c r="C1371" s="354" t="s">
        <v>5360</v>
      </c>
      <c r="D1371" s="356" t="s">
        <v>5353</v>
      </c>
      <c r="E1371" s="362" t="s">
        <v>3363</v>
      </c>
      <c r="F1371" s="357" t="s">
        <v>5361</v>
      </c>
      <c r="G1371" s="360">
        <v>2399040309</v>
      </c>
      <c r="H1371" s="361" t="s">
        <v>5362</v>
      </c>
      <c r="I1371" s="358">
        <v>464</v>
      </c>
      <c r="J1371" s="77">
        <v>10</v>
      </c>
      <c r="K1371" s="92"/>
    </row>
    <row r="1372" spans="1:11" ht="21" x14ac:dyDescent="0.25">
      <c r="A1372" s="14" t="s">
        <v>5267</v>
      </c>
      <c r="B1372" s="354" t="s">
        <v>5349</v>
      </c>
      <c r="C1372" s="354" t="s">
        <v>5363</v>
      </c>
      <c r="D1372" s="356" t="s">
        <v>5353</v>
      </c>
      <c r="E1372" s="362" t="s">
        <v>3363</v>
      </c>
      <c r="F1372" s="357" t="s">
        <v>5364</v>
      </c>
      <c r="G1372" s="360">
        <v>2399040309</v>
      </c>
      <c r="H1372" s="361" t="s">
        <v>5362</v>
      </c>
      <c r="I1372" s="358">
        <v>464</v>
      </c>
      <c r="J1372" s="77">
        <v>10</v>
      </c>
      <c r="K1372" s="92"/>
    </row>
    <row r="1373" spans="1:11" ht="21" x14ac:dyDescent="0.25">
      <c r="A1373" s="14" t="s">
        <v>5267</v>
      </c>
      <c r="B1373" s="467"/>
      <c r="C1373" s="348"/>
      <c r="D1373" s="484"/>
      <c r="E1373" s="352"/>
      <c r="F1373" s="350" t="s">
        <v>5365</v>
      </c>
      <c r="G1373" s="351"/>
      <c r="H1373" s="348"/>
      <c r="I1373" s="468"/>
      <c r="J1373" s="77">
        <v>10</v>
      </c>
      <c r="K1373" s="92"/>
    </row>
    <row r="1374" spans="1:11" ht="13.2" x14ac:dyDescent="0.25">
      <c r="A1374" s="14" t="s">
        <v>5267</v>
      </c>
      <c r="B1374" s="354" t="s">
        <v>5366</v>
      </c>
      <c r="C1374" s="354" t="s">
        <v>5366</v>
      </c>
      <c r="D1374" s="356" t="s">
        <v>3849</v>
      </c>
      <c r="E1374" s="362" t="s">
        <v>3197</v>
      </c>
      <c r="F1374" s="357" t="s">
        <v>5367</v>
      </c>
      <c r="G1374" s="360"/>
      <c r="H1374" s="361" t="s">
        <v>5305</v>
      </c>
      <c r="I1374" s="358">
        <v>156</v>
      </c>
      <c r="J1374" s="77">
        <v>10</v>
      </c>
      <c r="K1374" s="92"/>
    </row>
    <row r="1375" spans="1:11" ht="13.2" x14ac:dyDescent="0.25">
      <c r="A1375" s="14" t="s">
        <v>5267</v>
      </c>
      <c r="B1375" s="354" t="s">
        <v>5366</v>
      </c>
      <c r="C1375" s="354">
        <v>1257305</v>
      </c>
      <c r="D1375" s="356" t="s">
        <v>5368</v>
      </c>
      <c r="E1375" s="362" t="s">
        <v>3197</v>
      </c>
      <c r="F1375" s="357" t="s">
        <v>5369</v>
      </c>
      <c r="G1375" s="360"/>
      <c r="H1375" s="361" t="s">
        <v>5308</v>
      </c>
      <c r="I1375" s="358">
        <v>315</v>
      </c>
      <c r="J1375" s="77">
        <v>10</v>
      </c>
      <c r="K1375" s="92"/>
    </row>
    <row r="1376" spans="1:11" ht="31.2" x14ac:dyDescent="0.25">
      <c r="A1376" s="14" t="s">
        <v>5267</v>
      </c>
      <c r="B1376" s="354" t="s">
        <v>5366</v>
      </c>
      <c r="C1376" s="354">
        <v>20250027</v>
      </c>
      <c r="D1376" s="356" t="s">
        <v>5368</v>
      </c>
      <c r="E1376" s="362" t="s">
        <v>3197</v>
      </c>
      <c r="F1376" s="357" t="s">
        <v>5370</v>
      </c>
      <c r="G1376" s="360">
        <v>34550151</v>
      </c>
      <c r="H1376" s="361" t="s">
        <v>3997</v>
      </c>
      <c r="I1376" s="358">
        <v>720</v>
      </c>
      <c r="J1376" s="77">
        <v>10</v>
      </c>
      <c r="K1376" s="92"/>
    </row>
    <row r="1377" spans="1:11" ht="21" x14ac:dyDescent="0.25">
      <c r="A1377" s="14" t="s">
        <v>5267</v>
      </c>
      <c r="B1377" s="354" t="s">
        <v>5366</v>
      </c>
      <c r="C1377" s="354" t="s">
        <v>5366</v>
      </c>
      <c r="D1377" s="356" t="s">
        <v>3197</v>
      </c>
      <c r="E1377" s="362" t="s">
        <v>3197</v>
      </c>
      <c r="F1377" s="357" t="s">
        <v>5371</v>
      </c>
      <c r="G1377" s="360"/>
      <c r="H1377" s="361" t="s">
        <v>5311</v>
      </c>
      <c r="I1377" s="358">
        <v>243.16</v>
      </c>
      <c r="J1377" s="77">
        <v>10</v>
      </c>
      <c r="K1377" s="92"/>
    </row>
    <row r="1378" spans="1:11" ht="31.2" x14ac:dyDescent="0.25">
      <c r="A1378" s="14" t="s">
        <v>5267</v>
      </c>
      <c r="B1378" s="354" t="s">
        <v>5372</v>
      </c>
      <c r="C1378" s="354">
        <v>2025001</v>
      </c>
      <c r="D1378" s="356" t="s">
        <v>3799</v>
      </c>
      <c r="E1378" s="362"/>
      <c r="F1378" s="357" t="s">
        <v>5373</v>
      </c>
      <c r="G1378" s="360">
        <v>43023061</v>
      </c>
      <c r="H1378" s="361" t="s">
        <v>4020</v>
      </c>
      <c r="I1378" s="358">
        <v>350</v>
      </c>
      <c r="J1378" s="77">
        <v>10</v>
      </c>
      <c r="K1378" s="92"/>
    </row>
    <row r="1379" spans="1:11" ht="31.2" x14ac:dyDescent="0.25">
      <c r="A1379" s="14" t="s">
        <v>5267</v>
      </c>
      <c r="B1379" s="354" t="s">
        <v>5372</v>
      </c>
      <c r="C1379" s="354">
        <v>2025001</v>
      </c>
      <c r="D1379" s="356" t="s">
        <v>5374</v>
      </c>
      <c r="E1379" s="362"/>
      <c r="F1379" s="357" t="s">
        <v>5373</v>
      </c>
      <c r="G1379" s="360">
        <v>43023061</v>
      </c>
      <c r="H1379" s="361" t="s">
        <v>4020</v>
      </c>
      <c r="I1379" s="358">
        <v>-350</v>
      </c>
      <c r="J1379" s="77">
        <v>10</v>
      </c>
      <c r="K1379" s="92"/>
    </row>
    <row r="1380" spans="1:11" ht="21" x14ac:dyDescent="0.25">
      <c r="A1380" s="14" t="s">
        <v>5267</v>
      </c>
      <c r="B1380" s="467"/>
      <c r="C1380" s="348"/>
      <c r="D1380" s="484"/>
      <c r="E1380" s="352"/>
      <c r="F1380" s="350" t="s">
        <v>5375</v>
      </c>
      <c r="G1380" s="351"/>
      <c r="H1380" s="348"/>
      <c r="I1380" s="468"/>
      <c r="J1380" s="77">
        <v>10</v>
      </c>
      <c r="K1380" s="92"/>
    </row>
    <row r="1381" spans="1:11" ht="13.2" x14ac:dyDescent="0.25">
      <c r="A1381" s="14" t="s">
        <v>5267</v>
      </c>
      <c r="B1381" s="354" t="s">
        <v>5376</v>
      </c>
      <c r="C1381" s="354" t="s">
        <v>5376</v>
      </c>
      <c r="D1381" s="356" t="s">
        <v>3377</v>
      </c>
      <c r="E1381" s="362" t="s">
        <v>4711</v>
      </c>
      <c r="F1381" s="357" t="s">
        <v>5315</v>
      </c>
      <c r="G1381" s="360"/>
      <c r="H1381" s="361" t="s">
        <v>5305</v>
      </c>
      <c r="I1381" s="358">
        <v>195</v>
      </c>
      <c r="J1381" s="77">
        <v>10</v>
      </c>
      <c r="K1381" s="92"/>
    </row>
    <row r="1382" spans="1:11" ht="13.2" x14ac:dyDescent="0.25">
      <c r="A1382" s="14" t="s">
        <v>5267</v>
      </c>
      <c r="B1382" s="354" t="s">
        <v>5376</v>
      </c>
      <c r="C1382" s="354" t="s">
        <v>5377</v>
      </c>
      <c r="D1382" s="356" t="s">
        <v>5378</v>
      </c>
      <c r="E1382" s="362" t="s">
        <v>4711</v>
      </c>
      <c r="F1382" s="357" t="s">
        <v>5379</v>
      </c>
      <c r="G1382" s="360"/>
      <c r="H1382" s="361" t="s">
        <v>5308</v>
      </c>
      <c r="I1382" s="358">
        <v>406</v>
      </c>
      <c r="J1382" s="77">
        <v>10</v>
      </c>
      <c r="K1382" s="92"/>
    </row>
    <row r="1383" spans="1:11" ht="31.2" x14ac:dyDescent="0.25">
      <c r="A1383" s="14" t="s">
        <v>5267</v>
      </c>
      <c r="B1383" s="354" t="s">
        <v>5376</v>
      </c>
      <c r="C1383" s="354">
        <v>20250040</v>
      </c>
      <c r="D1383" s="356" t="s">
        <v>5340</v>
      </c>
      <c r="E1383" s="362" t="s">
        <v>4711</v>
      </c>
      <c r="F1383" s="357" t="s">
        <v>5380</v>
      </c>
      <c r="G1383" s="360">
        <v>34550151</v>
      </c>
      <c r="H1383" s="361" t="s">
        <v>3997</v>
      </c>
      <c r="I1383" s="358">
        <v>900</v>
      </c>
      <c r="J1383" s="77">
        <v>10</v>
      </c>
      <c r="K1383" s="92"/>
    </row>
    <row r="1384" spans="1:11" ht="21" x14ac:dyDescent="0.25">
      <c r="A1384" s="14" t="s">
        <v>5267</v>
      </c>
      <c r="B1384" s="354" t="s">
        <v>5376</v>
      </c>
      <c r="C1384" s="354" t="s">
        <v>5376</v>
      </c>
      <c r="D1384" s="356"/>
      <c r="E1384" s="362" t="s">
        <v>4711</v>
      </c>
      <c r="F1384" s="357" t="s">
        <v>5381</v>
      </c>
      <c r="G1384" s="360"/>
      <c r="H1384" s="361" t="s">
        <v>5311</v>
      </c>
      <c r="I1384" s="358">
        <v>224.8</v>
      </c>
      <c r="J1384" s="77">
        <v>10</v>
      </c>
      <c r="K1384" s="92"/>
    </row>
    <row r="1385" spans="1:11" ht="21" x14ac:dyDescent="0.25">
      <c r="A1385" s="14" t="s">
        <v>5267</v>
      </c>
      <c r="B1385" s="467"/>
      <c r="C1385" s="348"/>
      <c r="D1385" s="484"/>
      <c r="E1385" s="352"/>
      <c r="F1385" s="350" t="s">
        <v>5382</v>
      </c>
      <c r="G1385" s="351"/>
      <c r="H1385" s="348"/>
      <c r="I1385" s="468"/>
      <c r="J1385" s="77">
        <v>10</v>
      </c>
      <c r="K1385" s="92"/>
    </row>
    <row r="1386" spans="1:11" ht="13.2" x14ac:dyDescent="0.25">
      <c r="A1386" s="14" t="s">
        <v>5267</v>
      </c>
      <c r="B1386" s="354" t="s">
        <v>5383</v>
      </c>
      <c r="C1386" s="354" t="s">
        <v>5383</v>
      </c>
      <c r="D1386" s="356" t="s">
        <v>3609</v>
      </c>
      <c r="E1386" s="362" t="s">
        <v>5384</v>
      </c>
      <c r="F1386" s="357" t="s">
        <v>5315</v>
      </c>
      <c r="G1386" s="360"/>
      <c r="H1386" s="361" t="s">
        <v>5305</v>
      </c>
      <c r="I1386" s="358">
        <v>195</v>
      </c>
      <c r="J1386" s="77">
        <v>10</v>
      </c>
      <c r="K1386" s="92"/>
    </row>
    <row r="1387" spans="1:11" ht="13.2" x14ac:dyDescent="0.25">
      <c r="A1387" s="14" t="s">
        <v>5267</v>
      </c>
      <c r="B1387" s="354" t="s">
        <v>5383</v>
      </c>
      <c r="C1387" s="354">
        <v>1257307</v>
      </c>
      <c r="D1387" s="356" t="s">
        <v>4922</v>
      </c>
      <c r="E1387" s="362" t="s">
        <v>5384</v>
      </c>
      <c r="F1387" s="357" t="s">
        <v>5307</v>
      </c>
      <c r="G1387" s="360"/>
      <c r="H1387" s="361" t="s">
        <v>5308</v>
      </c>
      <c r="I1387" s="358">
        <v>490</v>
      </c>
      <c r="J1387" s="77">
        <v>10</v>
      </c>
      <c r="K1387" s="92"/>
    </row>
    <row r="1388" spans="1:11" ht="31.2" x14ac:dyDescent="0.25">
      <c r="A1388" s="14" t="s">
        <v>5267</v>
      </c>
      <c r="B1388" s="354" t="s">
        <v>5383</v>
      </c>
      <c r="C1388" s="354">
        <v>20250075</v>
      </c>
      <c r="D1388" s="356" t="s">
        <v>5385</v>
      </c>
      <c r="E1388" s="362" t="s">
        <v>5384</v>
      </c>
      <c r="F1388" s="357" t="s">
        <v>5386</v>
      </c>
      <c r="G1388" s="360">
        <v>34550151</v>
      </c>
      <c r="H1388" s="361" t="s">
        <v>3997</v>
      </c>
      <c r="I1388" s="358">
        <v>1116</v>
      </c>
      <c r="J1388" s="77">
        <v>10</v>
      </c>
      <c r="K1388" s="92"/>
    </row>
    <row r="1389" spans="1:11" ht="21" x14ac:dyDescent="0.25">
      <c r="A1389" s="14" t="s">
        <v>5267</v>
      </c>
      <c r="B1389" s="354" t="s">
        <v>5383</v>
      </c>
      <c r="C1389" s="354" t="s">
        <v>5383</v>
      </c>
      <c r="D1389" s="356" t="s">
        <v>5384</v>
      </c>
      <c r="E1389" s="362" t="s">
        <v>5384</v>
      </c>
      <c r="F1389" s="357" t="s">
        <v>5387</v>
      </c>
      <c r="G1389" s="360"/>
      <c r="H1389" s="361" t="s">
        <v>5311</v>
      </c>
      <c r="I1389" s="358">
        <v>331.65</v>
      </c>
      <c r="J1389" s="77">
        <v>10</v>
      </c>
      <c r="K1389" s="92"/>
    </row>
    <row r="1390" spans="1:11" ht="21" x14ac:dyDescent="0.25">
      <c r="A1390" s="14" t="s">
        <v>5267</v>
      </c>
      <c r="B1390" s="467"/>
      <c r="C1390" s="348"/>
      <c r="D1390" s="484"/>
      <c r="E1390" s="352"/>
      <c r="F1390" s="350" t="s">
        <v>5388</v>
      </c>
      <c r="G1390" s="351"/>
      <c r="H1390" s="348"/>
      <c r="I1390" s="349"/>
      <c r="J1390" s="77">
        <v>10</v>
      </c>
      <c r="K1390" s="92"/>
    </row>
    <row r="1391" spans="1:11" ht="21" x14ac:dyDescent="0.25">
      <c r="A1391" s="14" t="s">
        <v>5267</v>
      </c>
      <c r="B1391" s="354" t="s">
        <v>3873</v>
      </c>
      <c r="C1391" s="354">
        <v>22</v>
      </c>
      <c r="D1391" s="356" t="s">
        <v>3197</v>
      </c>
      <c r="E1391" s="362"/>
      <c r="F1391" s="357" t="s">
        <v>5389</v>
      </c>
      <c r="G1391" s="360" t="s">
        <v>3235</v>
      </c>
      <c r="H1391" s="361" t="s">
        <v>3236</v>
      </c>
      <c r="I1391" s="358">
        <v>524.79999999999995</v>
      </c>
      <c r="J1391" s="77">
        <v>10</v>
      </c>
      <c r="K1391" s="92"/>
    </row>
    <row r="1392" spans="1:11" ht="21" x14ac:dyDescent="0.25">
      <c r="A1392" s="14" t="s">
        <v>5267</v>
      </c>
      <c r="B1392" s="354" t="s">
        <v>3881</v>
      </c>
      <c r="C1392" s="354">
        <v>6804231865</v>
      </c>
      <c r="D1392" s="356" t="s">
        <v>3254</v>
      </c>
      <c r="E1392" s="362"/>
      <c r="F1392" s="357" t="s">
        <v>5153</v>
      </c>
      <c r="G1392" s="360">
        <v>35703008</v>
      </c>
      <c r="H1392" s="361" t="s">
        <v>3019</v>
      </c>
      <c r="I1392" s="358">
        <v>18</v>
      </c>
      <c r="J1392" s="77">
        <v>10</v>
      </c>
      <c r="K1392" s="92"/>
    </row>
    <row r="1393" spans="1:11" ht="31.2" x14ac:dyDescent="0.25">
      <c r="A1393" s="14" t="s">
        <v>5267</v>
      </c>
      <c r="B1393" s="354" t="s">
        <v>3258</v>
      </c>
      <c r="C1393" s="354" t="s">
        <v>3259</v>
      </c>
      <c r="D1393" s="356" t="s">
        <v>3260</v>
      </c>
      <c r="E1393" s="362"/>
      <c r="F1393" s="357" t="s">
        <v>5390</v>
      </c>
      <c r="G1393" s="360" t="s">
        <v>3262</v>
      </c>
      <c r="H1393" s="361" t="s">
        <v>3263</v>
      </c>
      <c r="I1393" s="358">
        <v>186</v>
      </c>
      <c r="J1393" s="77">
        <v>10</v>
      </c>
      <c r="K1393" s="92"/>
    </row>
    <row r="1394" spans="1:11" ht="13.2" x14ac:dyDescent="0.25">
      <c r="A1394" s="14" t="s">
        <v>5267</v>
      </c>
      <c r="B1394" s="354" t="s">
        <v>3883</v>
      </c>
      <c r="C1394" s="354" t="s">
        <v>3883</v>
      </c>
      <c r="D1394" s="356">
        <v>45847</v>
      </c>
      <c r="E1394" s="362">
        <v>45932</v>
      </c>
      <c r="F1394" s="357" t="s">
        <v>3304</v>
      </c>
      <c r="G1394" s="360"/>
      <c r="H1394" s="361" t="s">
        <v>3738</v>
      </c>
      <c r="I1394" s="358">
        <v>180</v>
      </c>
      <c r="J1394" s="77">
        <v>10</v>
      </c>
      <c r="K1394" s="92"/>
    </row>
    <row r="1395" spans="1:11" ht="13.2" x14ac:dyDescent="0.25">
      <c r="A1395" s="14" t="s">
        <v>5267</v>
      </c>
      <c r="B1395" s="354" t="s">
        <v>3883</v>
      </c>
      <c r="C1395" s="354" t="s">
        <v>5391</v>
      </c>
      <c r="D1395" s="356">
        <v>45850</v>
      </c>
      <c r="E1395" s="362">
        <v>45932</v>
      </c>
      <c r="F1395" s="357" t="s">
        <v>5392</v>
      </c>
      <c r="G1395" s="360" t="s">
        <v>5393</v>
      </c>
      <c r="H1395" s="361" t="s">
        <v>5394</v>
      </c>
      <c r="I1395" s="358">
        <v>368</v>
      </c>
      <c r="J1395" s="77">
        <v>10</v>
      </c>
      <c r="K1395" s="92"/>
    </row>
    <row r="1396" spans="1:11" ht="13.2" x14ac:dyDescent="0.25">
      <c r="A1396" s="14" t="s">
        <v>5267</v>
      </c>
      <c r="B1396" s="354" t="s">
        <v>3883</v>
      </c>
      <c r="C1396" s="354" t="s">
        <v>173</v>
      </c>
      <c r="D1396" s="356">
        <v>45847</v>
      </c>
      <c r="E1396" s="362">
        <v>45932</v>
      </c>
      <c r="F1396" s="357" t="s">
        <v>5160</v>
      </c>
      <c r="G1396" s="360" t="s">
        <v>3903</v>
      </c>
      <c r="H1396" s="361" t="s">
        <v>3248</v>
      </c>
      <c r="I1396" s="358">
        <v>27.9</v>
      </c>
      <c r="J1396" s="77">
        <v>10</v>
      </c>
      <c r="K1396" s="92"/>
    </row>
    <row r="1397" spans="1:11" ht="13.2" x14ac:dyDescent="0.25">
      <c r="A1397" s="14" t="s">
        <v>5267</v>
      </c>
      <c r="B1397" s="354" t="s">
        <v>3883</v>
      </c>
      <c r="C1397" s="354" t="s">
        <v>5395</v>
      </c>
      <c r="D1397" s="356">
        <v>45847</v>
      </c>
      <c r="E1397" s="362">
        <v>45932</v>
      </c>
      <c r="F1397" s="357" t="s">
        <v>5160</v>
      </c>
      <c r="G1397" s="360" t="s">
        <v>3903</v>
      </c>
      <c r="H1397" s="361" t="s">
        <v>3248</v>
      </c>
      <c r="I1397" s="358">
        <v>27.9</v>
      </c>
      <c r="J1397" s="77">
        <v>10</v>
      </c>
      <c r="K1397" s="92"/>
    </row>
    <row r="1398" spans="1:11" ht="21" x14ac:dyDescent="0.25">
      <c r="A1398" s="14" t="s">
        <v>5267</v>
      </c>
      <c r="B1398" s="354" t="s">
        <v>3883</v>
      </c>
      <c r="C1398" s="354" t="s">
        <v>3883</v>
      </c>
      <c r="D1398" s="356">
        <v>45851</v>
      </c>
      <c r="E1398" s="362">
        <v>45932</v>
      </c>
      <c r="F1398" s="357" t="s">
        <v>5396</v>
      </c>
      <c r="G1398" s="360"/>
      <c r="H1398" s="361" t="s">
        <v>3738</v>
      </c>
      <c r="I1398" s="358">
        <v>650.61</v>
      </c>
      <c r="J1398" s="77">
        <v>10</v>
      </c>
      <c r="K1398" s="92"/>
    </row>
    <row r="1399" spans="1:11" ht="31.2" x14ac:dyDescent="0.25">
      <c r="A1399" s="14" t="s">
        <v>5267</v>
      </c>
      <c r="B1399" s="354" t="s">
        <v>3883</v>
      </c>
      <c r="C1399" s="354" t="s">
        <v>5397</v>
      </c>
      <c r="D1399" s="356">
        <v>45846</v>
      </c>
      <c r="E1399" s="362">
        <v>45932</v>
      </c>
      <c r="F1399" s="357" t="s">
        <v>5398</v>
      </c>
      <c r="G1399" s="360" t="s">
        <v>5399</v>
      </c>
      <c r="H1399" s="361" t="s">
        <v>5400</v>
      </c>
      <c r="I1399" s="358">
        <v>12.4</v>
      </c>
      <c r="J1399" s="77">
        <v>10</v>
      </c>
      <c r="K1399" s="92"/>
    </row>
    <row r="1400" spans="1:11" ht="21" x14ac:dyDescent="0.25">
      <c r="A1400" s="14" t="s">
        <v>5267</v>
      </c>
      <c r="B1400" s="354" t="s">
        <v>3883</v>
      </c>
      <c r="C1400" s="354" t="s">
        <v>5401</v>
      </c>
      <c r="D1400" s="356">
        <v>45850</v>
      </c>
      <c r="E1400" s="362">
        <v>45932</v>
      </c>
      <c r="F1400" s="357" t="s">
        <v>5402</v>
      </c>
      <c r="G1400" s="360"/>
      <c r="H1400" s="361" t="s">
        <v>3229</v>
      </c>
      <c r="I1400" s="358">
        <v>29.9</v>
      </c>
      <c r="J1400" s="77">
        <v>10</v>
      </c>
      <c r="K1400" s="92"/>
    </row>
    <row r="1401" spans="1:11" ht="31.2" x14ac:dyDescent="0.25">
      <c r="A1401" s="14" t="s">
        <v>5267</v>
      </c>
      <c r="B1401" s="354" t="s">
        <v>3883</v>
      </c>
      <c r="C1401" s="354" t="s">
        <v>5403</v>
      </c>
      <c r="D1401" s="356">
        <v>45846</v>
      </c>
      <c r="E1401" s="362">
        <v>45932</v>
      </c>
      <c r="F1401" s="357" t="s">
        <v>5402</v>
      </c>
      <c r="G1401" s="360"/>
      <c r="H1401" s="361" t="s">
        <v>3251</v>
      </c>
      <c r="I1401" s="358">
        <v>30.6</v>
      </c>
      <c r="J1401" s="77">
        <v>10</v>
      </c>
      <c r="K1401" s="92"/>
    </row>
    <row r="1402" spans="1:11" ht="13.2" x14ac:dyDescent="0.25">
      <c r="A1402" s="14" t="s">
        <v>5267</v>
      </c>
      <c r="B1402" s="467"/>
      <c r="C1402" s="348"/>
      <c r="D1402" s="484"/>
      <c r="E1402" s="352"/>
      <c r="F1402" s="350" t="s">
        <v>5404</v>
      </c>
      <c r="G1402" s="351"/>
      <c r="H1402" s="348"/>
      <c r="I1402" s="485"/>
      <c r="J1402" s="77">
        <v>10</v>
      </c>
      <c r="K1402" s="92"/>
    </row>
    <row r="1403" spans="1:11" ht="13.2" x14ac:dyDescent="0.25">
      <c r="A1403" s="14" t="s">
        <v>5267</v>
      </c>
      <c r="B1403" s="354" t="s">
        <v>5405</v>
      </c>
      <c r="C1403" s="354" t="s">
        <v>5406</v>
      </c>
      <c r="D1403" s="356" t="s">
        <v>5407</v>
      </c>
      <c r="E1403" s="362" t="s">
        <v>3580</v>
      </c>
      <c r="F1403" s="357" t="s">
        <v>4127</v>
      </c>
      <c r="G1403" s="360">
        <v>37840029</v>
      </c>
      <c r="H1403" s="361" t="s">
        <v>4817</v>
      </c>
      <c r="I1403" s="358">
        <v>92.5</v>
      </c>
      <c r="J1403" s="77">
        <v>10</v>
      </c>
      <c r="K1403" s="92"/>
    </row>
    <row r="1404" spans="1:11" ht="31.2" x14ac:dyDescent="0.25">
      <c r="A1404" s="14" t="s">
        <v>5267</v>
      </c>
      <c r="B1404" s="354" t="s">
        <v>5405</v>
      </c>
      <c r="C1404" s="354">
        <v>11</v>
      </c>
      <c r="D1404" s="356" t="s">
        <v>5407</v>
      </c>
      <c r="E1404" s="362" t="s">
        <v>3580</v>
      </c>
      <c r="F1404" s="357" t="s">
        <v>5408</v>
      </c>
      <c r="G1404" s="360">
        <v>34550151</v>
      </c>
      <c r="H1404" s="361" t="s">
        <v>3997</v>
      </c>
      <c r="I1404" s="358">
        <v>204</v>
      </c>
      <c r="J1404" s="77">
        <v>10</v>
      </c>
      <c r="K1404" s="92"/>
    </row>
    <row r="1405" spans="1:11" ht="21" x14ac:dyDescent="0.25">
      <c r="A1405" s="14" t="s">
        <v>5267</v>
      </c>
      <c r="B1405" s="467"/>
      <c r="C1405" s="348"/>
      <c r="D1405" s="484"/>
      <c r="E1405" s="352"/>
      <c r="F1405" s="350" t="s">
        <v>5409</v>
      </c>
      <c r="G1405" s="351"/>
      <c r="H1405" s="348"/>
      <c r="I1405" s="485"/>
      <c r="J1405" s="77">
        <v>10</v>
      </c>
      <c r="K1405" s="92"/>
    </row>
    <row r="1406" spans="1:11" ht="13.2" x14ac:dyDescent="0.25">
      <c r="A1406" s="14" t="s">
        <v>5267</v>
      </c>
      <c r="B1406" s="354" t="s">
        <v>5410</v>
      </c>
      <c r="C1406" s="354">
        <v>45787</v>
      </c>
      <c r="D1406" s="356" t="s">
        <v>5411</v>
      </c>
      <c r="E1406" s="362" t="s">
        <v>4711</v>
      </c>
      <c r="F1406" s="357" t="s">
        <v>5326</v>
      </c>
      <c r="G1406" s="360"/>
      <c r="H1406" s="361" t="s">
        <v>5311</v>
      </c>
      <c r="I1406" s="358">
        <v>42.36</v>
      </c>
      <c r="J1406" s="77">
        <v>10</v>
      </c>
      <c r="K1406" s="92"/>
    </row>
    <row r="1407" spans="1:11" ht="21" x14ac:dyDescent="0.25">
      <c r="A1407" s="14" t="s">
        <v>5267</v>
      </c>
      <c r="B1407" s="354" t="s">
        <v>5410</v>
      </c>
      <c r="C1407" s="354">
        <v>45787</v>
      </c>
      <c r="D1407" s="356" t="s">
        <v>5411</v>
      </c>
      <c r="E1407" s="362" t="s">
        <v>4711</v>
      </c>
      <c r="F1407" s="357" t="s">
        <v>5412</v>
      </c>
      <c r="G1407" s="360">
        <v>37327851</v>
      </c>
      <c r="H1407" s="361" t="s">
        <v>5132</v>
      </c>
      <c r="I1407" s="358">
        <v>85</v>
      </c>
      <c r="J1407" s="77">
        <v>10</v>
      </c>
      <c r="K1407" s="92"/>
    </row>
    <row r="1408" spans="1:11" ht="31.2" x14ac:dyDescent="0.25">
      <c r="A1408" s="14" t="s">
        <v>5267</v>
      </c>
      <c r="B1408" s="354" t="s">
        <v>5410</v>
      </c>
      <c r="C1408" s="354">
        <v>20250066</v>
      </c>
      <c r="D1408" s="356" t="s">
        <v>5407</v>
      </c>
      <c r="E1408" s="362" t="s">
        <v>4711</v>
      </c>
      <c r="F1408" s="357" t="s">
        <v>5413</v>
      </c>
      <c r="G1408" s="360">
        <v>34550151</v>
      </c>
      <c r="H1408" s="361" t="s">
        <v>3997</v>
      </c>
      <c r="I1408" s="358">
        <v>306</v>
      </c>
      <c r="J1408" s="77">
        <v>10</v>
      </c>
      <c r="K1408" s="92"/>
    </row>
    <row r="1409" spans="1:11" ht="13.2" x14ac:dyDescent="0.25">
      <c r="A1409" s="14" t="s">
        <v>5267</v>
      </c>
      <c r="B1409" s="354" t="s">
        <v>5410</v>
      </c>
      <c r="C1409" s="354">
        <v>31948</v>
      </c>
      <c r="D1409" s="356" t="s">
        <v>3165</v>
      </c>
      <c r="E1409" s="362" t="s">
        <v>4711</v>
      </c>
      <c r="F1409" s="357" t="s">
        <v>5414</v>
      </c>
      <c r="G1409" s="360">
        <v>37890115</v>
      </c>
      <c r="H1409" s="361" t="s">
        <v>4153</v>
      </c>
      <c r="I1409" s="358">
        <v>176</v>
      </c>
      <c r="J1409" s="77">
        <v>10</v>
      </c>
      <c r="K1409" s="92"/>
    </row>
    <row r="1410" spans="1:11" ht="21" x14ac:dyDescent="0.25">
      <c r="A1410" s="14" t="s">
        <v>5267</v>
      </c>
      <c r="B1410" s="354" t="s">
        <v>5410</v>
      </c>
      <c r="C1410" s="354" t="s">
        <v>5410</v>
      </c>
      <c r="D1410" s="356" t="s">
        <v>3165</v>
      </c>
      <c r="E1410" s="362" t="s">
        <v>4711</v>
      </c>
      <c r="F1410" s="357" t="s">
        <v>5415</v>
      </c>
      <c r="G1410" s="360"/>
      <c r="H1410" s="361" t="s">
        <v>5311</v>
      </c>
      <c r="I1410" s="358">
        <v>102.85</v>
      </c>
      <c r="J1410" s="77">
        <v>10</v>
      </c>
      <c r="K1410" s="92"/>
    </row>
    <row r="1411" spans="1:11" ht="21" x14ac:dyDescent="0.25">
      <c r="A1411" s="14" t="s">
        <v>5267</v>
      </c>
      <c r="B1411" s="467"/>
      <c r="C1411" s="348"/>
      <c r="D1411" s="484"/>
      <c r="E1411" s="352"/>
      <c r="F1411" s="350" t="s">
        <v>5416</v>
      </c>
      <c r="G1411" s="351"/>
      <c r="H1411" s="348"/>
      <c r="I1411" s="468"/>
      <c r="J1411" s="77">
        <v>10</v>
      </c>
      <c r="K1411" s="92"/>
    </row>
    <row r="1412" spans="1:11" ht="13.2" x14ac:dyDescent="0.25">
      <c r="A1412" s="14" t="s">
        <v>5267</v>
      </c>
      <c r="B1412" s="354" t="s">
        <v>5417</v>
      </c>
      <c r="C1412" s="354" t="s">
        <v>5417</v>
      </c>
      <c r="D1412" s="356" t="s">
        <v>5418</v>
      </c>
      <c r="E1412" s="362" t="s">
        <v>4711</v>
      </c>
      <c r="F1412" s="357" t="s">
        <v>5315</v>
      </c>
      <c r="G1412" s="360"/>
      <c r="H1412" s="361" t="s">
        <v>5305</v>
      </c>
      <c r="I1412" s="358">
        <v>182.2</v>
      </c>
      <c r="J1412" s="77">
        <v>10</v>
      </c>
      <c r="K1412" s="92"/>
    </row>
    <row r="1413" spans="1:11" ht="31.2" x14ac:dyDescent="0.25">
      <c r="A1413" s="14" t="s">
        <v>5267</v>
      </c>
      <c r="B1413" s="354" t="s">
        <v>5417</v>
      </c>
      <c r="C1413" s="354">
        <v>20250087</v>
      </c>
      <c r="D1413" s="356" t="s">
        <v>3197</v>
      </c>
      <c r="E1413" s="362" t="s">
        <v>4711</v>
      </c>
      <c r="F1413" s="357" t="s">
        <v>5419</v>
      </c>
      <c r="G1413" s="360">
        <v>34550151</v>
      </c>
      <c r="H1413" s="361" t="s">
        <v>3997</v>
      </c>
      <c r="I1413" s="358">
        <v>630</v>
      </c>
      <c r="J1413" s="77">
        <v>10</v>
      </c>
      <c r="K1413" s="92"/>
    </row>
    <row r="1414" spans="1:11" ht="31.2" x14ac:dyDescent="0.25">
      <c r="A1414" s="14" t="s">
        <v>5267</v>
      </c>
      <c r="B1414" s="354" t="s">
        <v>5417</v>
      </c>
      <c r="C1414" s="354" t="s">
        <v>5417</v>
      </c>
      <c r="D1414" s="356" t="s">
        <v>5418</v>
      </c>
      <c r="E1414" s="362" t="s">
        <v>4711</v>
      </c>
      <c r="F1414" s="357" t="s">
        <v>5420</v>
      </c>
      <c r="G1414" s="360"/>
      <c r="H1414" s="361" t="s">
        <v>5311</v>
      </c>
      <c r="I1414" s="358">
        <v>114.09</v>
      </c>
      <c r="J1414" s="77">
        <v>10</v>
      </c>
      <c r="K1414" s="92"/>
    </row>
    <row r="1415" spans="1:11" ht="21" x14ac:dyDescent="0.25">
      <c r="A1415" s="14" t="s">
        <v>5267</v>
      </c>
      <c r="B1415" s="467"/>
      <c r="C1415" s="348"/>
      <c r="D1415" s="484"/>
      <c r="E1415" s="352"/>
      <c r="F1415" s="350" t="s">
        <v>5421</v>
      </c>
      <c r="G1415" s="351"/>
      <c r="H1415" s="348"/>
      <c r="I1415" s="485"/>
      <c r="J1415" s="77">
        <v>10</v>
      </c>
      <c r="K1415" s="92"/>
    </row>
    <row r="1416" spans="1:11" ht="13.2" x14ac:dyDescent="0.25">
      <c r="A1416" s="14" t="s">
        <v>5267</v>
      </c>
      <c r="B1416" s="354" t="s">
        <v>5422</v>
      </c>
      <c r="C1416" s="354" t="s">
        <v>5423</v>
      </c>
      <c r="D1416" s="356" t="s">
        <v>5424</v>
      </c>
      <c r="E1416" s="362" t="s">
        <v>4711</v>
      </c>
      <c r="F1416" s="357" t="s">
        <v>5412</v>
      </c>
      <c r="G1416" s="360">
        <v>37840029</v>
      </c>
      <c r="H1416" s="361" t="s">
        <v>5425</v>
      </c>
      <c r="I1416" s="358">
        <v>85</v>
      </c>
      <c r="J1416" s="77">
        <v>10</v>
      </c>
      <c r="K1416" s="92"/>
    </row>
    <row r="1417" spans="1:11" ht="31.2" x14ac:dyDescent="0.25">
      <c r="A1417" s="14" t="s">
        <v>5267</v>
      </c>
      <c r="B1417" s="354" t="s">
        <v>5422</v>
      </c>
      <c r="C1417" s="354" t="s">
        <v>5426</v>
      </c>
      <c r="D1417" s="356" t="s">
        <v>5427</v>
      </c>
      <c r="E1417" s="362" t="s">
        <v>4711</v>
      </c>
      <c r="F1417" s="357" t="s">
        <v>5408</v>
      </c>
      <c r="G1417" s="360">
        <v>34550151</v>
      </c>
      <c r="H1417" s="361" t="s">
        <v>3997</v>
      </c>
      <c r="I1417" s="358">
        <v>210</v>
      </c>
      <c r="J1417" s="77">
        <v>10</v>
      </c>
      <c r="K1417" s="92"/>
    </row>
    <row r="1418" spans="1:11" ht="31.2" x14ac:dyDescent="0.25">
      <c r="A1418" s="14" t="s">
        <v>5267</v>
      </c>
      <c r="B1418" s="467"/>
      <c r="C1418" s="480"/>
      <c r="D1418" s="484"/>
      <c r="E1418" s="352"/>
      <c r="F1418" s="350" t="s">
        <v>5428</v>
      </c>
      <c r="G1418" s="486"/>
      <c r="H1418" s="487"/>
      <c r="I1418" s="485"/>
      <c r="J1418" s="77">
        <v>10</v>
      </c>
      <c r="K1418" s="92"/>
    </row>
    <row r="1419" spans="1:11" ht="13.2" x14ac:dyDescent="0.25">
      <c r="A1419" s="14" t="s">
        <v>5267</v>
      </c>
      <c r="B1419" s="354" t="s">
        <v>5429</v>
      </c>
      <c r="C1419" s="354" t="s">
        <v>5429</v>
      </c>
      <c r="D1419" s="356">
        <v>45856</v>
      </c>
      <c r="E1419" s="362" t="s">
        <v>5430</v>
      </c>
      <c r="F1419" s="357" t="s">
        <v>3204</v>
      </c>
      <c r="G1419" s="360"/>
      <c r="H1419" s="361" t="s">
        <v>3738</v>
      </c>
      <c r="I1419" s="358">
        <v>42.36</v>
      </c>
      <c r="J1419" s="77">
        <v>10</v>
      </c>
      <c r="K1419" s="92"/>
    </row>
    <row r="1420" spans="1:11" ht="21" x14ac:dyDescent="0.25">
      <c r="A1420" s="14" t="s">
        <v>5267</v>
      </c>
      <c r="B1420" s="354" t="s">
        <v>5429</v>
      </c>
      <c r="C1420" s="354" t="s">
        <v>5431</v>
      </c>
      <c r="D1420" s="356">
        <v>45856</v>
      </c>
      <c r="E1420" s="362" t="s">
        <v>5430</v>
      </c>
      <c r="F1420" s="357" t="s">
        <v>5432</v>
      </c>
      <c r="G1420" s="360">
        <v>37890115</v>
      </c>
      <c r="H1420" s="361" t="s">
        <v>4153</v>
      </c>
      <c r="I1420" s="358">
        <v>238.5</v>
      </c>
      <c r="J1420" s="77">
        <v>10</v>
      </c>
      <c r="K1420" s="92"/>
    </row>
    <row r="1421" spans="1:11" ht="21" x14ac:dyDescent="0.25">
      <c r="A1421" s="14" t="s">
        <v>5267</v>
      </c>
      <c r="B1421" s="354" t="s">
        <v>5429</v>
      </c>
      <c r="C1421" s="354" t="s">
        <v>5431</v>
      </c>
      <c r="D1421" s="356">
        <v>45856</v>
      </c>
      <c r="E1421" s="362" t="s">
        <v>5430</v>
      </c>
      <c r="F1421" s="357" t="s">
        <v>5433</v>
      </c>
      <c r="G1421" s="360">
        <v>37890115</v>
      </c>
      <c r="H1421" s="361" t="s">
        <v>4153</v>
      </c>
      <c r="I1421" s="358">
        <v>15</v>
      </c>
      <c r="J1421" s="77">
        <v>10</v>
      </c>
      <c r="K1421" s="92"/>
    </row>
    <row r="1422" spans="1:11" ht="21" x14ac:dyDescent="0.25">
      <c r="A1422" s="14" t="s">
        <v>5267</v>
      </c>
      <c r="B1422" s="354" t="s">
        <v>5429</v>
      </c>
      <c r="C1422" s="354" t="s">
        <v>5434</v>
      </c>
      <c r="D1422" s="356">
        <v>45820</v>
      </c>
      <c r="E1422" s="362" t="s">
        <v>5430</v>
      </c>
      <c r="F1422" s="357" t="s">
        <v>5435</v>
      </c>
      <c r="G1422" s="360">
        <v>31631045</v>
      </c>
      <c r="H1422" s="361" t="s">
        <v>5130</v>
      </c>
      <c r="I1422" s="358">
        <v>934.8</v>
      </c>
      <c r="J1422" s="77">
        <v>10</v>
      </c>
      <c r="K1422" s="92"/>
    </row>
    <row r="1423" spans="1:11" ht="21" x14ac:dyDescent="0.25">
      <c r="A1423" s="14" t="s">
        <v>5267</v>
      </c>
      <c r="B1423" s="354" t="s">
        <v>5429</v>
      </c>
      <c r="C1423" s="354" t="s">
        <v>5436</v>
      </c>
      <c r="D1423" s="356">
        <v>45856</v>
      </c>
      <c r="E1423" s="362" t="s">
        <v>5430</v>
      </c>
      <c r="F1423" s="357" t="s">
        <v>5412</v>
      </c>
      <c r="G1423" s="360">
        <v>37827031</v>
      </c>
      <c r="H1423" s="361" t="s">
        <v>5132</v>
      </c>
      <c r="I1423" s="358">
        <v>85</v>
      </c>
      <c r="J1423" s="77">
        <v>10</v>
      </c>
      <c r="K1423" s="92"/>
    </row>
    <row r="1424" spans="1:11" ht="21" x14ac:dyDescent="0.25">
      <c r="A1424" s="14" t="s">
        <v>5267</v>
      </c>
      <c r="B1424" s="354" t="s">
        <v>5429</v>
      </c>
      <c r="C1424" s="354" t="s">
        <v>4265</v>
      </c>
      <c r="D1424" s="356">
        <v>45854</v>
      </c>
      <c r="E1424" s="362" t="s">
        <v>5430</v>
      </c>
      <c r="F1424" s="357" t="s">
        <v>5437</v>
      </c>
      <c r="G1424" s="360">
        <v>34550151</v>
      </c>
      <c r="H1424" s="361" t="s">
        <v>3997</v>
      </c>
      <c r="I1424" s="358">
        <v>300</v>
      </c>
      <c r="J1424" s="77">
        <v>10</v>
      </c>
      <c r="K1424" s="92"/>
    </row>
    <row r="1425" spans="1:11" ht="21" x14ac:dyDescent="0.25">
      <c r="A1425" s="14" t="s">
        <v>5267</v>
      </c>
      <c r="B1425" s="354" t="s">
        <v>5429</v>
      </c>
      <c r="C1425" s="354" t="s">
        <v>4732</v>
      </c>
      <c r="D1425" s="356">
        <v>45854</v>
      </c>
      <c r="E1425" s="362" t="s">
        <v>5430</v>
      </c>
      <c r="F1425" s="357" t="s">
        <v>5438</v>
      </c>
      <c r="G1425" s="360">
        <v>34550151</v>
      </c>
      <c r="H1425" s="361" t="s">
        <v>3997</v>
      </c>
      <c r="I1425" s="358">
        <v>800</v>
      </c>
      <c r="J1425" s="77">
        <v>10</v>
      </c>
      <c r="K1425" s="92"/>
    </row>
    <row r="1426" spans="1:11" ht="21" x14ac:dyDescent="0.25">
      <c r="A1426" s="14" t="s">
        <v>5267</v>
      </c>
      <c r="B1426" s="354" t="s">
        <v>5429</v>
      </c>
      <c r="C1426" s="354" t="s">
        <v>5429</v>
      </c>
      <c r="D1426" s="356">
        <v>45863</v>
      </c>
      <c r="E1426" s="362" t="s">
        <v>5430</v>
      </c>
      <c r="F1426" s="357" t="s">
        <v>5439</v>
      </c>
      <c r="G1426" s="360"/>
      <c r="H1426" s="361" t="s">
        <v>3738</v>
      </c>
      <c r="I1426" s="358">
        <v>98.86</v>
      </c>
      <c r="J1426" s="77">
        <v>10</v>
      </c>
      <c r="K1426" s="92"/>
    </row>
    <row r="1427" spans="1:11" ht="13.2" x14ac:dyDescent="0.25">
      <c r="A1427" s="14" t="s">
        <v>5267</v>
      </c>
      <c r="B1427" s="354" t="s">
        <v>5429</v>
      </c>
      <c r="C1427" s="354" t="s">
        <v>5440</v>
      </c>
      <c r="D1427" s="356">
        <v>45862</v>
      </c>
      <c r="E1427" s="362" t="s">
        <v>5430</v>
      </c>
      <c r="F1427" s="357" t="s">
        <v>5441</v>
      </c>
      <c r="G1427" s="360">
        <v>31631045</v>
      </c>
      <c r="H1427" s="361" t="s">
        <v>5130</v>
      </c>
      <c r="I1427" s="358">
        <v>83.6</v>
      </c>
      <c r="J1427" s="77">
        <v>10</v>
      </c>
      <c r="K1427" s="92"/>
    </row>
    <row r="1428" spans="1:11" ht="21" x14ac:dyDescent="0.25">
      <c r="A1428" s="14" t="s">
        <v>5267</v>
      </c>
      <c r="B1428" s="467"/>
      <c r="C1428" s="348"/>
      <c r="D1428" s="423"/>
      <c r="E1428" s="352"/>
      <c r="F1428" s="350" t="s">
        <v>5442</v>
      </c>
      <c r="G1428" s="488"/>
      <c r="H1428" s="489"/>
      <c r="I1428" s="485"/>
      <c r="J1428" s="77">
        <v>10</v>
      </c>
      <c r="K1428" s="92"/>
    </row>
    <row r="1429" spans="1:11" ht="13.2" x14ac:dyDescent="0.25">
      <c r="A1429" s="14" t="s">
        <v>5267</v>
      </c>
      <c r="B1429" s="354" t="s">
        <v>5443</v>
      </c>
      <c r="C1429" s="354" t="s">
        <v>5444</v>
      </c>
      <c r="D1429" s="356">
        <v>45841</v>
      </c>
      <c r="E1429" s="362" t="s">
        <v>4988</v>
      </c>
      <c r="F1429" s="357" t="s">
        <v>5274</v>
      </c>
      <c r="G1429" s="360">
        <v>27176657</v>
      </c>
      <c r="H1429" s="361" t="s">
        <v>3961</v>
      </c>
      <c r="I1429" s="358">
        <v>323.72000000000003</v>
      </c>
      <c r="J1429" s="77">
        <v>10</v>
      </c>
      <c r="K1429" s="92"/>
    </row>
    <row r="1430" spans="1:11" ht="21" x14ac:dyDescent="0.25">
      <c r="A1430" s="14" t="s">
        <v>5267</v>
      </c>
      <c r="B1430" s="354" t="s">
        <v>5443</v>
      </c>
      <c r="C1430" s="354" t="s">
        <v>5445</v>
      </c>
      <c r="D1430" s="356">
        <v>45887</v>
      </c>
      <c r="E1430" s="362" t="s">
        <v>4988</v>
      </c>
      <c r="F1430" s="357" t="s">
        <v>5446</v>
      </c>
      <c r="G1430" s="360">
        <v>27176657</v>
      </c>
      <c r="H1430" s="361" t="s">
        <v>3961</v>
      </c>
      <c r="I1430" s="358">
        <v>3.74</v>
      </c>
      <c r="J1430" s="77">
        <v>10</v>
      </c>
      <c r="K1430" s="92"/>
    </row>
    <row r="1431" spans="1:11" ht="13.2" x14ac:dyDescent="0.25">
      <c r="A1431" s="14" t="s">
        <v>5267</v>
      </c>
      <c r="B1431" s="354" t="s">
        <v>5443</v>
      </c>
      <c r="C1431" s="354" t="s">
        <v>5443</v>
      </c>
      <c r="D1431" s="356">
        <v>45884</v>
      </c>
      <c r="E1431" s="362" t="s">
        <v>4988</v>
      </c>
      <c r="F1431" s="357" t="s">
        <v>3204</v>
      </c>
      <c r="G1431" s="360"/>
      <c r="H1431" s="361" t="s">
        <v>5447</v>
      </c>
      <c r="I1431" s="358">
        <v>61.55</v>
      </c>
      <c r="J1431" s="77">
        <v>10</v>
      </c>
      <c r="K1431" s="92"/>
    </row>
    <row r="1432" spans="1:11" ht="21" x14ac:dyDescent="0.25">
      <c r="A1432" s="14" t="s">
        <v>5267</v>
      </c>
      <c r="B1432" s="354" t="s">
        <v>5443</v>
      </c>
      <c r="C1432" s="354" t="s">
        <v>5443</v>
      </c>
      <c r="D1432" s="356">
        <v>45886</v>
      </c>
      <c r="E1432" s="362" t="s">
        <v>4988</v>
      </c>
      <c r="F1432" s="357" t="s">
        <v>5448</v>
      </c>
      <c r="G1432" s="360"/>
      <c r="H1432" s="361" t="s">
        <v>5447</v>
      </c>
      <c r="I1432" s="358">
        <v>136.16</v>
      </c>
      <c r="J1432" s="77">
        <v>10</v>
      </c>
      <c r="K1432" s="92"/>
    </row>
    <row r="1433" spans="1:11" ht="31.2" x14ac:dyDescent="0.25">
      <c r="A1433" s="14" t="s">
        <v>5267</v>
      </c>
      <c r="B1433" s="354" t="s">
        <v>5443</v>
      </c>
      <c r="C1433" s="354" t="s">
        <v>5449</v>
      </c>
      <c r="D1433" s="356">
        <v>45878</v>
      </c>
      <c r="E1433" s="362" t="s">
        <v>4988</v>
      </c>
      <c r="F1433" s="357" t="s">
        <v>5280</v>
      </c>
      <c r="G1433" s="360">
        <v>71796151</v>
      </c>
      <c r="H1433" s="361" t="s">
        <v>5282</v>
      </c>
      <c r="I1433" s="358">
        <v>14.77</v>
      </c>
      <c r="J1433" s="77">
        <v>10</v>
      </c>
      <c r="K1433" s="92"/>
    </row>
    <row r="1434" spans="1:11" ht="13.2" x14ac:dyDescent="0.25">
      <c r="A1434" s="14" t="s">
        <v>5267</v>
      </c>
      <c r="B1434" s="354" t="s">
        <v>5443</v>
      </c>
      <c r="C1434" s="354" t="s">
        <v>5450</v>
      </c>
      <c r="D1434" s="356">
        <v>45884</v>
      </c>
      <c r="E1434" s="362" t="s">
        <v>4988</v>
      </c>
      <c r="F1434" s="357" t="s">
        <v>5451</v>
      </c>
      <c r="G1434" s="360" t="s">
        <v>3272</v>
      </c>
      <c r="H1434" s="361" t="s">
        <v>3273</v>
      </c>
      <c r="I1434" s="358">
        <v>87</v>
      </c>
      <c r="J1434" s="77">
        <v>10</v>
      </c>
      <c r="K1434" s="92"/>
    </row>
    <row r="1435" spans="1:11" ht="21" x14ac:dyDescent="0.25">
      <c r="A1435" s="14" t="s">
        <v>5267</v>
      </c>
      <c r="B1435" s="467"/>
      <c r="C1435" s="348"/>
      <c r="D1435" s="484"/>
      <c r="E1435" s="352"/>
      <c r="F1435" s="350" t="s">
        <v>5452</v>
      </c>
      <c r="G1435" s="351"/>
      <c r="H1435" s="348"/>
      <c r="I1435" s="485"/>
      <c r="J1435" s="77">
        <v>10</v>
      </c>
      <c r="K1435" s="92"/>
    </row>
    <row r="1436" spans="1:11" ht="13.2" x14ac:dyDescent="0.25">
      <c r="A1436" s="14" t="s">
        <v>5267</v>
      </c>
      <c r="B1436" s="354" t="s">
        <v>5453</v>
      </c>
      <c r="C1436" s="354" t="s">
        <v>5454</v>
      </c>
      <c r="D1436" s="356">
        <v>45891</v>
      </c>
      <c r="E1436" s="362" t="s">
        <v>4508</v>
      </c>
      <c r="F1436" s="357" t="s">
        <v>4127</v>
      </c>
      <c r="G1436" s="360">
        <v>56916591</v>
      </c>
      <c r="H1436" s="361" t="s">
        <v>5455</v>
      </c>
      <c r="I1436" s="358">
        <v>92.5</v>
      </c>
      <c r="J1436" s="77">
        <v>10</v>
      </c>
      <c r="K1436" s="92"/>
    </row>
    <row r="1437" spans="1:11" ht="21" x14ac:dyDescent="0.25">
      <c r="A1437" s="14" t="s">
        <v>5267</v>
      </c>
      <c r="B1437" s="354" t="s">
        <v>5453</v>
      </c>
      <c r="C1437" s="354" t="s">
        <v>4276</v>
      </c>
      <c r="D1437" s="356">
        <v>45884</v>
      </c>
      <c r="E1437" s="362" t="s">
        <v>4508</v>
      </c>
      <c r="F1437" s="357" t="s">
        <v>5456</v>
      </c>
      <c r="G1437" s="360">
        <v>34550151</v>
      </c>
      <c r="H1437" s="361" t="s">
        <v>3997</v>
      </c>
      <c r="I1437" s="358">
        <v>210</v>
      </c>
      <c r="J1437" s="77">
        <v>10</v>
      </c>
      <c r="K1437" s="92"/>
    </row>
    <row r="1438" spans="1:11" ht="21" x14ac:dyDescent="0.25">
      <c r="A1438" s="14" t="s">
        <v>5267</v>
      </c>
      <c r="B1438" s="467"/>
      <c r="C1438" s="348"/>
      <c r="D1438" s="484"/>
      <c r="E1438" s="352"/>
      <c r="F1438" s="350" t="s">
        <v>5457</v>
      </c>
      <c r="G1438" s="351"/>
      <c r="H1438" s="348"/>
      <c r="I1438" s="485"/>
      <c r="J1438" s="77">
        <v>10</v>
      </c>
      <c r="K1438" s="92"/>
    </row>
    <row r="1439" spans="1:11" ht="21" x14ac:dyDescent="0.25">
      <c r="A1439" s="14" t="s">
        <v>5267</v>
      </c>
      <c r="B1439" s="354" t="s">
        <v>5458</v>
      </c>
      <c r="C1439" s="354" t="s">
        <v>4797</v>
      </c>
      <c r="D1439" s="356">
        <v>45895</v>
      </c>
      <c r="E1439" s="362" t="s">
        <v>4508</v>
      </c>
      <c r="F1439" s="357" t="s">
        <v>5456</v>
      </c>
      <c r="G1439" s="360">
        <v>34550151</v>
      </c>
      <c r="H1439" s="361" t="s">
        <v>3997</v>
      </c>
      <c r="I1439" s="358">
        <v>210</v>
      </c>
      <c r="J1439" s="77">
        <v>10</v>
      </c>
      <c r="K1439" s="92"/>
    </row>
    <row r="1440" spans="1:11" ht="21" x14ac:dyDescent="0.25">
      <c r="A1440" s="14" t="s">
        <v>5267</v>
      </c>
      <c r="B1440" s="467"/>
      <c r="C1440" s="480"/>
      <c r="D1440" s="423"/>
      <c r="E1440" s="352"/>
      <c r="F1440" s="350" t="s">
        <v>5459</v>
      </c>
      <c r="G1440" s="486"/>
      <c r="H1440" s="487"/>
      <c r="I1440" s="485"/>
      <c r="J1440" s="77">
        <v>10</v>
      </c>
      <c r="K1440" s="92"/>
    </row>
    <row r="1441" spans="1:11" ht="13.2" x14ac:dyDescent="0.25">
      <c r="A1441" s="14" t="s">
        <v>5267</v>
      </c>
      <c r="B1441" s="354" t="s">
        <v>5460</v>
      </c>
      <c r="C1441" s="354" t="s">
        <v>5460</v>
      </c>
      <c r="D1441" s="356">
        <v>45916</v>
      </c>
      <c r="E1441" s="362" t="s">
        <v>4393</v>
      </c>
      <c r="F1441" s="357" t="s">
        <v>5178</v>
      </c>
      <c r="G1441" s="360"/>
      <c r="H1441" s="361" t="s">
        <v>5447</v>
      </c>
      <c r="I1441" s="358">
        <v>172.88</v>
      </c>
      <c r="J1441" s="77">
        <v>10</v>
      </c>
      <c r="K1441" s="92"/>
    </row>
    <row r="1442" spans="1:11" ht="21" x14ac:dyDescent="0.25">
      <c r="A1442" s="14" t="s">
        <v>5267</v>
      </c>
      <c r="B1442" s="354" t="s">
        <v>5460</v>
      </c>
      <c r="C1442" s="354" t="s">
        <v>5460</v>
      </c>
      <c r="D1442" s="356">
        <v>45930</v>
      </c>
      <c r="E1442" s="362" t="s">
        <v>4393</v>
      </c>
      <c r="F1442" s="357" t="s">
        <v>5461</v>
      </c>
      <c r="G1442" s="360"/>
      <c r="H1442" s="361" t="s">
        <v>5447</v>
      </c>
      <c r="I1442" s="358">
        <v>113.66</v>
      </c>
      <c r="J1442" s="77">
        <v>10</v>
      </c>
      <c r="K1442" s="92"/>
    </row>
    <row r="1443" spans="1:11" ht="13.2" x14ac:dyDescent="0.25">
      <c r="A1443" s="14" t="s">
        <v>5267</v>
      </c>
      <c r="B1443" s="354" t="s">
        <v>5460</v>
      </c>
      <c r="C1443" s="354" t="s">
        <v>5462</v>
      </c>
      <c r="D1443" s="356">
        <v>45924</v>
      </c>
      <c r="E1443" s="362" t="s">
        <v>4393</v>
      </c>
      <c r="F1443" s="357" t="s">
        <v>5463</v>
      </c>
      <c r="G1443" s="360" t="s">
        <v>5464</v>
      </c>
      <c r="H1443" s="361" t="s">
        <v>5465</v>
      </c>
      <c r="I1443" s="358">
        <v>800</v>
      </c>
      <c r="J1443" s="77">
        <v>10</v>
      </c>
      <c r="K1443" s="92"/>
    </row>
    <row r="1444" spans="1:11" ht="21" x14ac:dyDescent="0.25">
      <c r="A1444" s="14" t="s">
        <v>5267</v>
      </c>
      <c r="B1444" s="354" t="s">
        <v>5460</v>
      </c>
      <c r="C1444" s="354" t="s">
        <v>4276</v>
      </c>
      <c r="D1444" s="356">
        <v>45915</v>
      </c>
      <c r="E1444" s="362" t="s">
        <v>4393</v>
      </c>
      <c r="F1444" s="357" t="s">
        <v>5466</v>
      </c>
      <c r="G1444" s="360">
        <v>34550151</v>
      </c>
      <c r="H1444" s="361" t="s">
        <v>3997</v>
      </c>
      <c r="I1444" s="358">
        <v>1470</v>
      </c>
      <c r="J1444" s="77">
        <v>10</v>
      </c>
      <c r="K1444" s="92"/>
    </row>
    <row r="1445" spans="1:11" ht="13.2" x14ac:dyDescent="0.25">
      <c r="A1445" s="14" t="s">
        <v>5267</v>
      </c>
      <c r="B1445" s="354" t="s">
        <v>5460</v>
      </c>
      <c r="C1445" s="354" t="s">
        <v>5467</v>
      </c>
      <c r="D1445" s="356">
        <v>45924</v>
      </c>
      <c r="E1445" s="362" t="s">
        <v>4393</v>
      </c>
      <c r="F1445" s="357" t="s">
        <v>5468</v>
      </c>
      <c r="G1445" s="360">
        <v>65339452</v>
      </c>
      <c r="H1445" s="361" t="s">
        <v>5469</v>
      </c>
      <c r="I1445" s="358">
        <v>675</v>
      </c>
      <c r="J1445" s="77">
        <v>10</v>
      </c>
      <c r="K1445" s="92"/>
    </row>
    <row r="1446" spans="1:11" ht="21" x14ac:dyDescent="0.25">
      <c r="A1446" s="14" t="s">
        <v>5267</v>
      </c>
      <c r="B1446" s="467"/>
      <c r="C1446" s="348"/>
      <c r="D1446" s="484"/>
      <c r="E1446" s="352"/>
      <c r="F1446" s="350" t="s">
        <v>5470</v>
      </c>
      <c r="G1446" s="351"/>
      <c r="H1446" s="348"/>
      <c r="I1446" s="468"/>
      <c r="J1446" s="77">
        <v>10</v>
      </c>
      <c r="K1446" s="92"/>
    </row>
    <row r="1447" spans="1:11" ht="13.2" x14ac:dyDescent="0.25">
      <c r="A1447" s="14" t="s">
        <v>5267</v>
      </c>
      <c r="B1447" s="354" t="s">
        <v>3959</v>
      </c>
      <c r="C1447" s="354" t="s">
        <v>3960</v>
      </c>
      <c r="D1447" s="356">
        <v>45904</v>
      </c>
      <c r="E1447" s="362">
        <v>45966</v>
      </c>
      <c r="F1447" s="357" t="s">
        <v>3037</v>
      </c>
      <c r="G1447" s="360">
        <v>27176657</v>
      </c>
      <c r="H1447" s="361" t="s">
        <v>3961</v>
      </c>
      <c r="I1447" s="358">
        <v>282.17</v>
      </c>
      <c r="J1447" s="77">
        <v>10</v>
      </c>
      <c r="K1447" s="92"/>
    </row>
    <row r="1448" spans="1:11" ht="13.2" x14ac:dyDescent="0.25">
      <c r="A1448" s="14" t="s">
        <v>5267</v>
      </c>
      <c r="B1448" s="354" t="s">
        <v>3959</v>
      </c>
      <c r="C1448" s="354" t="s">
        <v>5471</v>
      </c>
      <c r="D1448" s="356">
        <v>45926</v>
      </c>
      <c r="E1448" s="362">
        <v>45966</v>
      </c>
      <c r="F1448" s="357" t="s">
        <v>3037</v>
      </c>
      <c r="G1448" s="360">
        <v>25523236</v>
      </c>
      <c r="H1448" s="361" t="s">
        <v>3837</v>
      </c>
      <c r="I1448" s="358">
        <v>207.33</v>
      </c>
      <c r="J1448" s="77">
        <v>10</v>
      </c>
      <c r="K1448" s="92"/>
    </row>
    <row r="1449" spans="1:11" ht="21" x14ac:dyDescent="0.25">
      <c r="A1449" s="14" t="s">
        <v>5267</v>
      </c>
      <c r="B1449" s="354" t="s">
        <v>3959</v>
      </c>
      <c r="C1449" s="354" t="s">
        <v>3959</v>
      </c>
      <c r="D1449" s="356">
        <v>45928</v>
      </c>
      <c r="E1449" s="362">
        <v>45966</v>
      </c>
      <c r="F1449" s="357" t="s">
        <v>5472</v>
      </c>
      <c r="G1449" s="360"/>
      <c r="H1449" s="361" t="s">
        <v>3738</v>
      </c>
      <c r="I1449" s="358">
        <v>106.56</v>
      </c>
      <c r="J1449" s="77">
        <v>10</v>
      </c>
      <c r="K1449" s="92"/>
    </row>
    <row r="1450" spans="1:11" ht="13.2" x14ac:dyDescent="0.25">
      <c r="A1450" s="14" t="s">
        <v>5267</v>
      </c>
      <c r="B1450" s="354" t="s">
        <v>3967</v>
      </c>
      <c r="C1450" s="354" t="s">
        <v>3967</v>
      </c>
      <c r="D1450" s="356">
        <v>45926</v>
      </c>
      <c r="E1450" s="362">
        <v>45966</v>
      </c>
      <c r="F1450" s="357" t="s">
        <v>3041</v>
      </c>
      <c r="G1450" s="360"/>
      <c r="H1450" s="361" t="s">
        <v>3738</v>
      </c>
      <c r="I1450" s="358">
        <v>123.1</v>
      </c>
      <c r="J1450" s="77">
        <v>10</v>
      </c>
      <c r="K1450" s="92"/>
    </row>
    <row r="1451" spans="1:11" ht="13.2" x14ac:dyDescent="0.25">
      <c r="A1451" s="14" t="s">
        <v>5267</v>
      </c>
      <c r="B1451" s="354" t="s">
        <v>3967</v>
      </c>
      <c r="C1451" s="354" t="s">
        <v>5473</v>
      </c>
      <c r="D1451" s="356">
        <v>45926</v>
      </c>
      <c r="E1451" s="362">
        <v>45966</v>
      </c>
      <c r="F1451" s="357" t="s">
        <v>5474</v>
      </c>
      <c r="G1451" s="360" t="s">
        <v>3272</v>
      </c>
      <c r="H1451" s="361" t="s">
        <v>3273</v>
      </c>
      <c r="I1451" s="358">
        <v>93.35</v>
      </c>
      <c r="J1451" s="77">
        <v>10</v>
      </c>
      <c r="K1451" s="92"/>
    </row>
    <row r="1452" spans="1:11" ht="31.2" x14ac:dyDescent="0.25">
      <c r="A1452" s="14" t="s">
        <v>5267</v>
      </c>
      <c r="B1452" s="354" t="s">
        <v>3967</v>
      </c>
      <c r="C1452" s="354" t="s">
        <v>5475</v>
      </c>
      <c r="D1452" s="356">
        <v>45926</v>
      </c>
      <c r="E1452" s="362">
        <v>45966</v>
      </c>
      <c r="F1452" s="357" t="s">
        <v>5280</v>
      </c>
      <c r="G1452" s="360" t="s">
        <v>5281</v>
      </c>
      <c r="H1452" s="361" t="s">
        <v>5282</v>
      </c>
      <c r="I1452" s="358">
        <v>14.77</v>
      </c>
      <c r="J1452" s="77">
        <v>10</v>
      </c>
      <c r="K1452" s="92"/>
    </row>
    <row r="1453" spans="1:11" ht="21" x14ac:dyDescent="0.25">
      <c r="A1453" s="14" t="s">
        <v>5267</v>
      </c>
      <c r="B1453" s="354" t="s">
        <v>5476</v>
      </c>
      <c r="C1453" s="354" t="s">
        <v>5477</v>
      </c>
      <c r="D1453" s="356" t="s">
        <v>3971</v>
      </c>
      <c r="E1453" s="362"/>
      <c r="F1453" s="357" t="s">
        <v>5478</v>
      </c>
      <c r="G1453" s="360" t="s">
        <v>3018</v>
      </c>
      <c r="H1453" s="361" t="s">
        <v>3019</v>
      </c>
      <c r="I1453" s="358">
        <v>5.4</v>
      </c>
      <c r="J1453" s="77">
        <v>10</v>
      </c>
      <c r="K1453" s="92"/>
    </row>
    <row r="1454" spans="1:11" ht="21" x14ac:dyDescent="0.25">
      <c r="A1454" s="14" t="s">
        <v>5267</v>
      </c>
      <c r="B1454" s="354" t="s">
        <v>3969</v>
      </c>
      <c r="C1454" s="354" t="s">
        <v>3970</v>
      </c>
      <c r="D1454" s="356" t="s">
        <v>3971</v>
      </c>
      <c r="E1454" s="362"/>
      <c r="F1454" s="357" t="s">
        <v>5479</v>
      </c>
      <c r="G1454" s="360" t="s">
        <v>3018</v>
      </c>
      <c r="H1454" s="361" t="s">
        <v>3019</v>
      </c>
      <c r="I1454" s="358">
        <v>10.48</v>
      </c>
      <c r="J1454" s="77">
        <v>10</v>
      </c>
      <c r="K1454" s="92"/>
    </row>
    <row r="1455" spans="1:11" ht="21" x14ac:dyDescent="0.25">
      <c r="A1455" s="14" t="s">
        <v>5267</v>
      </c>
      <c r="B1455" s="467"/>
      <c r="C1455" s="480"/>
      <c r="D1455" s="484"/>
      <c r="E1455" s="352"/>
      <c r="F1455" s="350" t="s">
        <v>5480</v>
      </c>
      <c r="G1455" s="490"/>
      <c r="H1455" s="361"/>
      <c r="I1455" s="468"/>
      <c r="J1455" s="77">
        <v>10</v>
      </c>
      <c r="K1455" s="92"/>
    </row>
    <row r="1456" spans="1:11" ht="13.2" x14ac:dyDescent="0.25">
      <c r="A1456" s="14" t="s">
        <v>5267</v>
      </c>
      <c r="B1456" s="354" t="s">
        <v>5481</v>
      </c>
      <c r="C1456" s="354" t="s">
        <v>5481</v>
      </c>
      <c r="D1456" s="356">
        <v>45931</v>
      </c>
      <c r="E1456" s="362" t="s">
        <v>5482</v>
      </c>
      <c r="F1456" s="357" t="s">
        <v>3204</v>
      </c>
      <c r="G1456" s="360"/>
      <c r="H1456" s="361" t="s">
        <v>5447</v>
      </c>
      <c r="I1456" s="358">
        <v>52.1</v>
      </c>
      <c r="J1456" s="77">
        <v>10</v>
      </c>
      <c r="K1456" s="92"/>
    </row>
    <row r="1457" spans="1:11" ht="21" x14ac:dyDescent="0.25">
      <c r="A1457" s="14" t="s">
        <v>5267</v>
      </c>
      <c r="B1457" s="354" t="s">
        <v>5481</v>
      </c>
      <c r="C1457" s="354" t="s">
        <v>4265</v>
      </c>
      <c r="D1457" s="356">
        <v>45953</v>
      </c>
      <c r="E1457" s="362" t="s">
        <v>5482</v>
      </c>
      <c r="F1457" s="357" t="s">
        <v>5483</v>
      </c>
      <c r="G1457" s="360">
        <v>34550151</v>
      </c>
      <c r="H1457" s="361" t="s">
        <v>3997</v>
      </c>
      <c r="I1457" s="358">
        <v>525</v>
      </c>
      <c r="J1457" s="77">
        <v>10</v>
      </c>
      <c r="K1457" s="92"/>
    </row>
    <row r="1458" spans="1:11" ht="21" x14ac:dyDescent="0.25">
      <c r="A1458" s="14" t="s">
        <v>5267</v>
      </c>
      <c r="B1458" s="354" t="s">
        <v>5481</v>
      </c>
      <c r="C1458" s="354" t="s">
        <v>5481</v>
      </c>
      <c r="D1458" s="356">
        <v>45933</v>
      </c>
      <c r="E1458" s="362" t="s">
        <v>5482</v>
      </c>
      <c r="F1458" s="357" t="s">
        <v>5439</v>
      </c>
      <c r="G1458" s="360"/>
      <c r="H1458" s="361" t="s">
        <v>5447</v>
      </c>
      <c r="I1458" s="358">
        <v>98.86</v>
      </c>
      <c r="J1458" s="77">
        <v>10</v>
      </c>
      <c r="K1458" s="92"/>
    </row>
    <row r="1459" spans="1:11" ht="21" x14ac:dyDescent="0.25">
      <c r="A1459" s="14" t="s">
        <v>5267</v>
      </c>
      <c r="B1459" s="467"/>
      <c r="C1459" s="467"/>
      <c r="D1459" s="423"/>
      <c r="E1459" s="352"/>
      <c r="F1459" s="350" t="s">
        <v>5484</v>
      </c>
      <c r="G1459" s="490"/>
      <c r="H1459" s="348"/>
      <c r="I1459" s="468"/>
      <c r="J1459" s="77">
        <v>10</v>
      </c>
      <c r="K1459" s="92"/>
    </row>
    <row r="1460" spans="1:11" ht="13.2" x14ac:dyDescent="0.25">
      <c r="A1460" s="14" t="s">
        <v>5267</v>
      </c>
      <c r="B1460" s="354" t="s">
        <v>5485</v>
      </c>
      <c r="C1460" s="354" t="s">
        <v>5485</v>
      </c>
      <c r="D1460" s="356">
        <v>45962</v>
      </c>
      <c r="E1460" s="362">
        <v>46009</v>
      </c>
      <c r="F1460" s="357" t="s">
        <v>5178</v>
      </c>
      <c r="G1460" s="360"/>
      <c r="H1460" s="361" t="s">
        <v>5447</v>
      </c>
      <c r="I1460" s="358">
        <v>172.51</v>
      </c>
      <c r="J1460" s="77">
        <v>10</v>
      </c>
      <c r="K1460" s="92"/>
    </row>
    <row r="1461" spans="1:11" ht="21" x14ac:dyDescent="0.25">
      <c r="A1461" s="14" t="s">
        <v>5267</v>
      </c>
      <c r="B1461" s="354" t="s">
        <v>5485</v>
      </c>
      <c r="C1461" s="354" t="s">
        <v>5485</v>
      </c>
      <c r="D1461" s="356">
        <v>45970</v>
      </c>
      <c r="E1461" s="362">
        <v>46009</v>
      </c>
      <c r="F1461" s="357" t="s">
        <v>5486</v>
      </c>
      <c r="G1461" s="360"/>
      <c r="H1461" s="361" t="s">
        <v>5447</v>
      </c>
      <c r="I1461" s="358">
        <v>121.36</v>
      </c>
      <c r="J1461" s="77">
        <v>10</v>
      </c>
      <c r="K1461" s="92"/>
    </row>
    <row r="1462" spans="1:11" ht="13.2" x14ac:dyDescent="0.25">
      <c r="A1462" s="14" t="s">
        <v>5267</v>
      </c>
      <c r="B1462" s="354" t="s">
        <v>5485</v>
      </c>
      <c r="C1462" s="354" t="s">
        <v>5487</v>
      </c>
      <c r="D1462" s="356">
        <v>45970</v>
      </c>
      <c r="E1462" s="362">
        <v>46009</v>
      </c>
      <c r="F1462" s="357" t="s">
        <v>3003</v>
      </c>
      <c r="G1462" s="360">
        <v>26939517</v>
      </c>
      <c r="H1462" s="361" t="s">
        <v>5465</v>
      </c>
      <c r="I1462" s="358">
        <v>800</v>
      </c>
      <c r="J1462" s="77">
        <v>10</v>
      </c>
      <c r="K1462" s="92"/>
    </row>
    <row r="1463" spans="1:11" ht="21" x14ac:dyDescent="0.25">
      <c r="A1463" s="14" t="s">
        <v>5267</v>
      </c>
      <c r="B1463" s="354" t="s">
        <v>5485</v>
      </c>
      <c r="C1463" s="354" t="s">
        <v>5488</v>
      </c>
      <c r="D1463" s="356">
        <v>45974</v>
      </c>
      <c r="E1463" s="362">
        <v>46009</v>
      </c>
      <c r="F1463" s="357" t="s">
        <v>5489</v>
      </c>
      <c r="G1463" s="360">
        <v>34550151</v>
      </c>
      <c r="H1463" s="361" t="s">
        <v>3997</v>
      </c>
      <c r="I1463" s="358">
        <v>1470</v>
      </c>
      <c r="J1463" s="77">
        <v>10</v>
      </c>
      <c r="K1463" s="92"/>
    </row>
    <row r="1464" spans="1:11" ht="13.2" x14ac:dyDescent="0.25">
      <c r="A1464" s="14" t="s">
        <v>5267</v>
      </c>
      <c r="B1464" s="354" t="s">
        <v>5485</v>
      </c>
      <c r="C1464" s="354" t="s">
        <v>5490</v>
      </c>
      <c r="D1464" s="356">
        <v>45970</v>
      </c>
      <c r="E1464" s="362">
        <v>46009</v>
      </c>
      <c r="F1464" s="357" t="s">
        <v>5491</v>
      </c>
      <c r="G1464" s="360">
        <v>65339452</v>
      </c>
      <c r="H1464" s="361" t="s">
        <v>5492</v>
      </c>
      <c r="I1464" s="358">
        <v>600</v>
      </c>
      <c r="J1464" s="77">
        <v>10</v>
      </c>
      <c r="K1464" s="92"/>
    </row>
    <row r="1465" spans="1:11" ht="21" x14ac:dyDescent="0.25">
      <c r="A1465" s="14" t="s">
        <v>5267</v>
      </c>
      <c r="B1465" s="467"/>
      <c r="C1465" s="480"/>
      <c r="D1465" s="484"/>
      <c r="E1465" s="352"/>
      <c r="F1465" s="350" t="s">
        <v>5493</v>
      </c>
      <c r="G1465" s="490"/>
      <c r="H1465" s="361"/>
      <c r="I1465" s="468"/>
      <c r="J1465" s="77">
        <v>10</v>
      </c>
      <c r="K1465" s="92"/>
    </row>
    <row r="1466" spans="1:11" ht="13.2" x14ac:dyDescent="0.25">
      <c r="A1466" s="14" t="s">
        <v>5267</v>
      </c>
      <c r="B1466" s="354" t="s">
        <v>5494</v>
      </c>
      <c r="C1466" s="354" t="s">
        <v>5494</v>
      </c>
      <c r="D1466" s="356">
        <v>45971</v>
      </c>
      <c r="E1466" s="362">
        <v>46009</v>
      </c>
      <c r="F1466" s="357" t="s">
        <v>5178</v>
      </c>
      <c r="G1466" s="360"/>
      <c r="H1466" s="361" t="s">
        <v>5447</v>
      </c>
      <c r="I1466" s="358">
        <v>315</v>
      </c>
      <c r="J1466" s="77">
        <v>10</v>
      </c>
      <c r="K1466" s="92"/>
    </row>
    <row r="1467" spans="1:11" ht="13.2" x14ac:dyDescent="0.25">
      <c r="A1467" s="14" t="s">
        <v>5267</v>
      </c>
      <c r="B1467" s="354" t="s">
        <v>5494</v>
      </c>
      <c r="C1467" s="354" t="s">
        <v>5495</v>
      </c>
      <c r="D1467" s="356">
        <v>45972</v>
      </c>
      <c r="E1467" s="362">
        <v>46009</v>
      </c>
      <c r="F1467" s="357" t="s">
        <v>3003</v>
      </c>
      <c r="G1467" s="360" t="s">
        <v>4118</v>
      </c>
      <c r="H1467" s="361" t="s">
        <v>4119</v>
      </c>
      <c r="I1467" s="358">
        <v>440</v>
      </c>
      <c r="J1467" s="77">
        <v>10</v>
      </c>
      <c r="K1467" s="92"/>
    </row>
    <row r="1468" spans="1:11" ht="13.2" x14ac:dyDescent="0.25">
      <c r="A1468" s="14" t="s">
        <v>5267</v>
      </c>
      <c r="B1468" s="354" t="s">
        <v>5494</v>
      </c>
      <c r="C1468" s="354" t="s">
        <v>5496</v>
      </c>
      <c r="D1468" s="356">
        <v>45979</v>
      </c>
      <c r="E1468" s="362">
        <v>46009</v>
      </c>
      <c r="F1468" s="357" t="s">
        <v>5491</v>
      </c>
      <c r="G1468" s="360" t="s">
        <v>3903</v>
      </c>
      <c r="H1468" s="361" t="s">
        <v>3248</v>
      </c>
      <c r="I1468" s="358">
        <v>744</v>
      </c>
      <c r="J1468" s="77">
        <v>10</v>
      </c>
      <c r="K1468" s="92"/>
    </row>
    <row r="1469" spans="1:11" ht="21" x14ac:dyDescent="0.25">
      <c r="A1469" s="14" t="s">
        <v>5267</v>
      </c>
      <c r="B1469" s="354" t="s">
        <v>5494</v>
      </c>
      <c r="C1469" s="354" t="s">
        <v>5494</v>
      </c>
      <c r="D1469" s="356">
        <v>45979</v>
      </c>
      <c r="E1469" s="362">
        <v>46009</v>
      </c>
      <c r="F1469" s="357" t="s">
        <v>5497</v>
      </c>
      <c r="G1469" s="360"/>
      <c r="H1469" s="361" t="s">
        <v>5447</v>
      </c>
      <c r="I1469" s="358">
        <v>681.98</v>
      </c>
      <c r="J1469" s="77">
        <v>10</v>
      </c>
      <c r="K1469" s="92"/>
    </row>
    <row r="1470" spans="1:11" ht="21" x14ac:dyDescent="0.25">
      <c r="A1470" s="14" t="s">
        <v>5267</v>
      </c>
      <c r="B1470" s="354" t="s">
        <v>5494</v>
      </c>
      <c r="C1470" s="354" t="s">
        <v>5498</v>
      </c>
      <c r="D1470" s="356">
        <v>45972</v>
      </c>
      <c r="E1470" s="362">
        <v>46009</v>
      </c>
      <c r="F1470" s="357" t="s">
        <v>5499</v>
      </c>
      <c r="G1470" s="360" t="s">
        <v>5500</v>
      </c>
      <c r="H1470" s="361" t="s">
        <v>5501</v>
      </c>
      <c r="I1470" s="358">
        <v>1400.56</v>
      </c>
      <c r="J1470" s="77">
        <v>10</v>
      </c>
      <c r="K1470" s="92"/>
    </row>
    <row r="1471" spans="1:11" ht="21" x14ac:dyDescent="0.25">
      <c r="A1471" s="14" t="s">
        <v>5267</v>
      </c>
      <c r="B1471" s="467"/>
      <c r="C1471" s="480"/>
      <c r="D1471" s="484"/>
      <c r="E1471" s="352"/>
      <c r="F1471" s="350" t="s">
        <v>5502</v>
      </c>
      <c r="G1471" s="490"/>
      <c r="H1471" s="361"/>
      <c r="I1471" s="468"/>
      <c r="J1471" s="77">
        <v>10</v>
      </c>
      <c r="K1471" s="92"/>
    </row>
    <row r="1472" spans="1:11" ht="13.2" x14ac:dyDescent="0.25">
      <c r="A1472" s="14" t="s">
        <v>5267</v>
      </c>
      <c r="B1472" s="354" t="s">
        <v>5503</v>
      </c>
      <c r="C1472" s="354" t="s">
        <v>5503</v>
      </c>
      <c r="D1472" s="356">
        <v>45992</v>
      </c>
      <c r="E1472" s="362">
        <v>46009</v>
      </c>
      <c r="F1472" s="357" t="s">
        <v>3127</v>
      </c>
      <c r="G1472" s="360"/>
      <c r="H1472" s="361" t="s">
        <v>5447</v>
      </c>
      <c r="I1472" s="358">
        <v>136.5</v>
      </c>
      <c r="J1472" s="77">
        <v>10</v>
      </c>
      <c r="K1472" s="92"/>
    </row>
    <row r="1473" spans="1:11" ht="13.2" x14ac:dyDescent="0.25">
      <c r="A1473" s="14" t="s">
        <v>5267</v>
      </c>
      <c r="B1473" s="354" t="s">
        <v>5503</v>
      </c>
      <c r="C1473" s="354" t="s">
        <v>5504</v>
      </c>
      <c r="D1473" s="356">
        <v>45998</v>
      </c>
      <c r="E1473" s="362">
        <v>46009</v>
      </c>
      <c r="F1473" s="357" t="s">
        <v>5505</v>
      </c>
      <c r="G1473" s="360" t="s">
        <v>3978</v>
      </c>
      <c r="H1473" s="361" t="s">
        <v>5308</v>
      </c>
      <c r="I1473" s="358">
        <v>490</v>
      </c>
      <c r="J1473" s="77">
        <v>10</v>
      </c>
      <c r="K1473" s="92"/>
    </row>
    <row r="1474" spans="1:11" ht="21" x14ac:dyDescent="0.25">
      <c r="A1474" s="14" t="s">
        <v>5267</v>
      </c>
      <c r="B1474" s="354" t="s">
        <v>5503</v>
      </c>
      <c r="C1474" s="354" t="s">
        <v>5506</v>
      </c>
      <c r="D1474" s="356">
        <v>45991</v>
      </c>
      <c r="E1474" s="362">
        <v>46009</v>
      </c>
      <c r="F1474" s="357" t="s">
        <v>5507</v>
      </c>
      <c r="G1474" s="360">
        <v>34550151</v>
      </c>
      <c r="H1474" s="361" t="s">
        <v>3997</v>
      </c>
      <c r="I1474" s="358">
        <v>1260</v>
      </c>
      <c r="J1474" s="77">
        <v>10</v>
      </c>
      <c r="K1474" s="92"/>
    </row>
    <row r="1475" spans="1:11" ht="31.2" x14ac:dyDescent="0.25">
      <c r="A1475" s="14" t="s">
        <v>5267</v>
      </c>
      <c r="B1475" s="354" t="s">
        <v>5503</v>
      </c>
      <c r="C1475" s="354" t="s">
        <v>5503</v>
      </c>
      <c r="D1475" s="356">
        <v>45998</v>
      </c>
      <c r="E1475" s="362">
        <v>46009</v>
      </c>
      <c r="F1475" s="357" t="s">
        <v>5508</v>
      </c>
      <c r="G1475" s="360"/>
      <c r="H1475" s="361" t="s">
        <v>5447</v>
      </c>
      <c r="I1475" s="358">
        <v>339.78</v>
      </c>
      <c r="J1475" s="77">
        <v>10</v>
      </c>
      <c r="K1475" s="92"/>
    </row>
    <row r="1476" spans="1:11" ht="31.2" x14ac:dyDescent="0.25">
      <c r="A1476" s="14" t="s">
        <v>5267</v>
      </c>
      <c r="B1476" s="354" t="s">
        <v>5509</v>
      </c>
      <c r="C1476" s="354">
        <v>20250003</v>
      </c>
      <c r="D1476" s="356" t="s">
        <v>4252</v>
      </c>
      <c r="E1476" s="362"/>
      <c r="F1476" s="357" t="s">
        <v>5510</v>
      </c>
      <c r="G1476" s="360">
        <v>37277871</v>
      </c>
      <c r="H1476" s="361" t="s">
        <v>5511</v>
      </c>
      <c r="I1476" s="358">
        <v>1033</v>
      </c>
      <c r="J1476" s="77">
        <v>10</v>
      </c>
      <c r="K1476" s="92"/>
    </row>
    <row r="1477" spans="1:11" ht="31.2" x14ac:dyDescent="0.25">
      <c r="A1477" s="14" t="s">
        <v>5267</v>
      </c>
      <c r="B1477" s="354" t="s">
        <v>5509</v>
      </c>
      <c r="C1477" s="354">
        <v>20250003</v>
      </c>
      <c r="D1477" s="356" t="s">
        <v>4252</v>
      </c>
      <c r="E1477" s="362"/>
      <c r="F1477" s="357" t="s">
        <v>5512</v>
      </c>
      <c r="G1477" s="360">
        <v>37277871</v>
      </c>
      <c r="H1477" s="361" t="s">
        <v>5511</v>
      </c>
      <c r="I1477" s="358">
        <v>1033</v>
      </c>
      <c r="J1477" s="77">
        <v>10</v>
      </c>
      <c r="K1477" s="92"/>
    </row>
    <row r="1478" spans="1:11" ht="31.2" x14ac:dyDescent="0.25">
      <c r="A1478" s="14" t="s">
        <v>5267</v>
      </c>
      <c r="B1478" s="354" t="s">
        <v>5509</v>
      </c>
      <c r="C1478" s="354">
        <v>20250003</v>
      </c>
      <c r="D1478" s="356" t="s">
        <v>4252</v>
      </c>
      <c r="E1478" s="362"/>
      <c r="F1478" s="357" t="s">
        <v>5513</v>
      </c>
      <c r="G1478" s="360">
        <v>37277871</v>
      </c>
      <c r="H1478" s="361" t="s">
        <v>5511</v>
      </c>
      <c r="I1478" s="358">
        <v>1033</v>
      </c>
      <c r="J1478" s="77">
        <v>10</v>
      </c>
      <c r="K1478" s="92"/>
    </row>
    <row r="1479" spans="1:11" ht="31.2" x14ac:dyDescent="0.25">
      <c r="A1479" s="14" t="s">
        <v>5267</v>
      </c>
      <c r="B1479" s="354" t="s">
        <v>5514</v>
      </c>
      <c r="C1479" s="354">
        <v>20250005</v>
      </c>
      <c r="D1479" s="356">
        <v>46009</v>
      </c>
      <c r="E1479" s="362"/>
      <c r="F1479" s="357" t="s">
        <v>5515</v>
      </c>
      <c r="G1479" s="360">
        <v>37277871</v>
      </c>
      <c r="H1479" s="361" t="s">
        <v>5511</v>
      </c>
      <c r="I1479" s="358">
        <v>1033</v>
      </c>
      <c r="J1479" s="77">
        <v>10</v>
      </c>
      <c r="K1479" s="92"/>
    </row>
    <row r="1480" spans="1:11" ht="31.2" x14ac:dyDescent="0.25">
      <c r="A1480" s="14" t="s">
        <v>5267</v>
      </c>
      <c r="B1480" s="354" t="s">
        <v>5516</v>
      </c>
      <c r="C1480" s="354">
        <v>283</v>
      </c>
      <c r="D1480" s="356" t="s">
        <v>3123</v>
      </c>
      <c r="E1480" s="362" t="s">
        <v>5517</v>
      </c>
      <c r="F1480" s="357" t="s">
        <v>5518</v>
      </c>
      <c r="G1480" s="360">
        <v>36675008</v>
      </c>
      <c r="H1480" s="361" t="s">
        <v>5519</v>
      </c>
      <c r="I1480" s="358">
        <v>30.4</v>
      </c>
      <c r="J1480" s="77">
        <v>10</v>
      </c>
      <c r="K1480" s="92"/>
    </row>
    <row r="1481" spans="1:11" ht="21" x14ac:dyDescent="0.25">
      <c r="A1481" s="14" t="s">
        <v>5267</v>
      </c>
      <c r="B1481" s="354" t="s">
        <v>5516</v>
      </c>
      <c r="C1481" s="354">
        <v>493</v>
      </c>
      <c r="D1481" s="356" t="s">
        <v>3156</v>
      </c>
      <c r="E1481" s="362" t="s">
        <v>5517</v>
      </c>
      <c r="F1481" s="357" t="s">
        <v>5520</v>
      </c>
      <c r="G1481" s="360">
        <v>36675008</v>
      </c>
      <c r="H1481" s="361" t="s">
        <v>5519</v>
      </c>
      <c r="I1481" s="358">
        <v>60.75</v>
      </c>
      <c r="J1481" s="77">
        <v>10</v>
      </c>
      <c r="K1481" s="92"/>
    </row>
    <row r="1482" spans="1:11" ht="41.4" x14ac:dyDescent="0.25">
      <c r="A1482" s="14" t="s">
        <v>5267</v>
      </c>
      <c r="B1482" s="354" t="s">
        <v>5516</v>
      </c>
      <c r="C1482" s="354">
        <v>11</v>
      </c>
      <c r="D1482" s="356" t="s">
        <v>5521</v>
      </c>
      <c r="E1482" s="362" t="s">
        <v>5517</v>
      </c>
      <c r="F1482" s="357" t="s">
        <v>5522</v>
      </c>
      <c r="G1482" s="360">
        <v>1742520982</v>
      </c>
      <c r="H1482" s="361" t="s">
        <v>5523</v>
      </c>
      <c r="I1482" s="358">
        <v>1489.62</v>
      </c>
      <c r="J1482" s="77">
        <v>10</v>
      </c>
      <c r="K1482" s="92"/>
    </row>
    <row r="1483" spans="1:11" ht="41.4" x14ac:dyDescent="0.25">
      <c r="A1483" s="14" t="s">
        <v>5267</v>
      </c>
      <c r="B1483" s="354" t="s">
        <v>5516</v>
      </c>
      <c r="C1483" s="354">
        <v>20250023</v>
      </c>
      <c r="D1483" s="356" t="s">
        <v>5524</v>
      </c>
      <c r="E1483" s="362" t="s">
        <v>5517</v>
      </c>
      <c r="F1483" s="357" t="s">
        <v>5525</v>
      </c>
      <c r="G1483" s="360">
        <v>34550151</v>
      </c>
      <c r="H1483" s="361" t="s">
        <v>4267</v>
      </c>
      <c r="I1483" s="358">
        <v>4000</v>
      </c>
      <c r="J1483" s="77">
        <v>10</v>
      </c>
      <c r="K1483" s="92"/>
    </row>
    <row r="1484" spans="1:11" ht="51.6" x14ac:dyDescent="0.25">
      <c r="A1484" s="14" t="s">
        <v>5267</v>
      </c>
      <c r="B1484" s="354" t="s">
        <v>5526</v>
      </c>
      <c r="C1484" s="354">
        <v>11529</v>
      </c>
      <c r="D1484" s="356" t="s">
        <v>5316</v>
      </c>
      <c r="E1484" s="362" t="s">
        <v>5527</v>
      </c>
      <c r="F1484" s="357" t="s">
        <v>5528</v>
      </c>
      <c r="G1484" s="360">
        <v>36272485</v>
      </c>
      <c r="H1484" s="361" t="s">
        <v>4006</v>
      </c>
      <c r="I1484" s="358">
        <v>1000</v>
      </c>
      <c r="J1484" s="77">
        <v>10</v>
      </c>
      <c r="K1484" s="92"/>
    </row>
    <row r="1485" spans="1:11" ht="31.2" x14ac:dyDescent="0.25">
      <c r="A1485" s="14" t="s">
        <v>5267</v>
      </c>
      <c r="B1485" s="354" t="s">
        <v>5526</v>
      </c>
      <c r="C1485" s="354" t="s">
        <v>5529</v>
      </c>
      <c r="D1485" s="356" t="s">
        <v>5530</v>
      </c>
      <c r="E1485" s="362" t="s">
        <v>5527</v>
      </c>
      <c r="F1485" s="357" t="s">
        <v>5531</v>
      </c>
      <c r="G1485" s="360">
        <v>36272485</v>
      </c>
      <c r="H1485" s="361" t="s">
        <v>4006</v>
      </c>
      <c r="I1485" s="358">
        <v>600</v>
      </c>
      <c r="J1485" s="77">
        <v>10</v>
      </c>
      <c r="K1485" s="92"/>
    </row>
    <row r="1486" spans="1:11" ht="31.2" x14ac:dyDescent="0.25">
      <c r="A1486" s="14" t="s">
        <v>5267</v>
      </c>
      <c r="B1486" s="354" t="s">
        <v>5526</v>
      </c>
      <c r="C1486" s="354">
        <v>11718</v>
      </c>
      <c r="D1486" s="356" t="s">
        <v>5530</v>
      </c>
      <c r="E1486" s="362" t="s">
        <v>5527</v>
      </c>
      <c r="F1486" s="357" t="s">
        <v>5532</v>
      </c>
      <c r="G1486" s="360">
        <v>36272485</v>
      </c>
      <c r="H1486" s="361" t="s">
        <v>4006</v>
      </c>
      <c r="I1486" s="358">
        <v>370</v>
      </c>
      <c r="J1486" s="77">
        <v>10</v>
      </c>
      <c r="K1486" s="92"/>
    </row>
    <row r="1487" spans="1:11" ht="51.6" x14ac:dyDescent="0.25">
      <c r="A1487" s="14" t="s">
        <v>5267</v>
      </c>
      <c r="B1487" s="354" t="s">
        <v>5526</v>
      </c>
      <c r="C1487" s="354" t="s">
        <v>5533</v>
      </c>
      <c r="D1487" s="356" t="s">
        <v>5534</v>
      </c>
      <c r="E1487" s="362" t="s">
        <v>5527</v>
      </c>
      <c r="F1487" s="357" t="s">
        <v>5535</v>
      </c>
      <c r="G1487" s="360">
        <v>35824891</v>
      </c>
      <c r="H1487" s="361" t="s">
        <v>4234</v>
      </c>
      <c r="I1487" s="358">
        <v>128.19999999999999</v>
      </c>
      <c r="J1487" s="77">
        <v>10</v>
      </c>
      <c r="K1487" s="92"/>
    </row>
    <row r="1488" spans="1:11" ht="31.2" x14ac:dyDescent="0.25">
      <c r="A1488" s="14" t="s">
        <v>5267</v>
      </c>
      <c r="B1488" s="354" t="s">
        <v>5526</v>
      </c>
      <c r="C1488" s="354" t="s">
        <v>4239</v>
      </c>
      <c r="D1488" s="356" t="s">
        <v>5536</v>
      </c>
      <c r="E1488" s="362" t="s">
        <v>5527</v>
      </c>
      <c r="F1488" s="357" t="s">
        <v>5537</v>
      </c>
      <c r="G1488" s="360">
        <v>53079035</v>
      </c>
      <c r="H1488" s="361" t="s">
        <v>5538</v>
      </c>
      <c r="I1488" s="358">
        <v>420</v>
      </c>
      <c r="J1488" s="77">
        <v>10</v>
      </c>
      <c r="K1488" s="92"/>
    </row>
    <row r="1489" spans="1:11" ht="21" x14ac:dyDescent="0.25">
      <c r="A1489" s="14" t="s">
        <v>5267</v>
      </c>
      <c r="B1489" s="354" t="s">
        <v>5539</v>
      </c>
      <c r="C1489" s="354" t="s">
        <v>5540</v>
      </c>
      <c r="D1489" s="356" t="s">
        <v>3123</v>
      </c>
      <c r="E1489" s="362" t="s">
        <v>4964</v>
      </c>
      <c r="F1489" s="357" t="s">
        <v>5541</v>
      </c>
      <c r="G1489" s="360">
        <v>35739738</v>
      </c>
      <c r="H1489" s="361" t="s">
        <v>5542</v>
      </c>
      <c r="I1489" s="358">
        <v>270</v>
      </c>
      <c r="J1489" s="77">
        <v>10</v>
      </c>
      <c r="K1489" s="92"/>
    </row>
    <row r="1490" spans="1:11" ht="41.4" x14ac:dyDescent="0.25">
      <c r="A1490" s="14" t="s">
        <v>5267</v>
      </c>
      <c r="B1490" s="354" t="s">
        <v>5539</v>
      </c>
      <c r="C1490" s="354">
        <v>3015</v>
      </c>
      <c r="D1490" s="356" t="s">
        <v>5543</v>
      </c>
      <c r="E1490" s="362" t="s">
        <v>4964</v>
      </c>
      <c r="F1490" s="357" t="s">
        <v>5544</v>
      </c>
      <c r="G1490" s="360">
        <v>53460502</v>
      </c>
      <c r="H1490" s="361" t="s">
        <v>5545</v>
      </c>
      <c r="I1490" s="358">
        <v>18.350000000000001</v>
      </c>
      <c r="J1490" s="77">
        <v>10</v>
      </c>
      <c r="K1490" s="92"/>
    </row>
    <row r="1491" spans="1:11" ht="31.2" x14ac:dyDescent="0.25">
      <c r="A1491" s="14" t="s">
        <v>5267</v>
      </c>
      <c r="B1491" s="354" t="s">
        <v>5539</v>
      </c>
      <c r="C1491" s="354">
        <v>27931</v>
      </c>
      <c r="D1491" s="356" t="s">
        <v>5546</v>
      </c>
      <c r="E1491" s="362" t="s">
        <v>4964</v>
      </c>
      <c r="F1491" s="357" t="s">
        <v>5547</v>
      </c>
      <c r="G1491" s="360">
        <v>36238635</v>
      </c>
      <c r="H1491" s="361" t="s">
        <v>5548</v>
      </c>
      <c r="I1491" s="358">
        <v>350</v>
      </c>
      <c r="J1491" s="77">
        <v>10</v>
      </c>
      <c r="K1491" s="92"/>
    </row>
    <row r="1492" spans="1:11" ht="51.6" x14ac:dyDescent="0.25">
      <c r="A1492" s="14" t="s">
        <v>5267</v>
      </c>
      <c r="B1492" s="354" t="s">
        <v>5549</v>
      </c>
      <c r="C1492" s="354">
        <v>2</v>
      </c>
      <c r="D1492" s="356" t="s">
        <v>5550</v>
      </c>
      <c r="E1492" s="362" t="s">
        <v>5551</v>
      </c>
      <c r="F1492" s="357" t="s">
        <v>5552</v>
      </c>
      <c r="G1492" s="360">
        <v>34550151</v>
      </c>
      <c r="H1492" s="361" t="s">
        <v>4267</v>
      </c>
      <c r="I1492" s="358">
        <v>3780</v>
      </c>
      <c r="J1492" s="77">
        <v>10</v>
      </c>
      <c r="K1492" s="92"/>
    </row>
    <row r="1493" spans="1:11" ht="31.2" x14ac:dyDescent="0.25">
      <c r="A1493" s="14" t="s">
        <v>5267</v>
      </c>
      <c r="B1493" s="354" t="s">
        <v>5553</v>
      </c>
      <c r="C1493" s="354" t="s">
        <v>5554</v>
      </c>
      <c r="D1493" s="356">
        <v>45954</v>
      </c>
      <c r="E1493" s="362" t="s">
        <v>4018</v>
      </c>
      <c r="F1493" s="357" t="s">
        <v>5555</v>
      </c>
      <c r="G1493" s="360">
        <v>36423688</v>
      </c>
      <c r="H1493" s="361" t="s">
        <v>5556</v>
      </c>
      <c r="I1493" s="358">
        <v>105.03</v>
      </c>
      <c r="J1493" s="77">
        <v>10</v>
      </c>
      <c r="K1493" s="92"/>
    </row>
    <row r="1494" spans="1:11" ht="41.4" x14ac:dyDescent="0.25">
      <c r="A1494" s="14" t="s">
        <v>5267</v>
      </c>
      <c r="B1494" s="354" t="s">
        <v>5557</v>
      </c>
      <c r="C1494" s="354">
        <v>35039708</v>
      </c>
      <c r="D1494" s="356">
        <v>45954</v>
      </c>
      <c r="E1494" s="362" t="s">
        <v>4018</v>
      </c>
      <c r="F1494" s="357" t="s">
        <v>5558</v>
      </c>
      <c r="G1494" s="360" t="s">
        <v>5559</v>
      </c>
      <c r="H1494" s="361" t="s">
        <v>5560</v>
      </c>
      <c r="I1494" s="358">
        <v>440.69</v>
      </c>
      <c r="J1494" s="77">
        <v>10</v>
      </c>
      <c r="K1494" s="92"/>
    </row>
    <row r="1495" spans="1:11" ht="31.2" x14ac:dyDescent="0.25">
      <c r="A1495" s="14" t="s">
        <v>5267</v>
      </c>
      <c r="B1495" s="354" t="s">
        <v>5561</v>
      </c>
      <c r="C1495" s="354" t="s">
        <v>5562</v>
      </c>
      <c r="D1495" s="356">
        <v>45954</v>
      </c>
      <c r="E1495" s="362" t="s">
        <v>4018</v>
      </c>
      <c r="F1495" s="357" t="s">
        <v>5563</v>
      </c>
      <c r="G1495" s="360">
        <v>48334880</v>
      </c>
      <c r="H1495" s="361" t="s">
        <v>5564</v>
      </c>
      <c r="I1495" s="358">
        <v>750</v>
      </c>
      <c r="J1495" s="77">
        <v>10</v>
      </c>
      <c r="K1495" s="92"/>
    </row>
    <row r="1496" spans="1:11" ht="31.2" x14ac:dyDescent="0.25">
      <c r="A1496" s="14" t="s">
        <v>5267</v>
      </c>
      <c r="B1496" s="354" t="s">
        <v>5561</v>
      </c>
      <c r="C1496" s="354" t="s">
        <v>5562</v>
      </c>
      <c r="D1496" s="356">
        <v>45954</v>
      </c>
      <c r="E1496" s="362" t="s">
        <v>4018</v>
      </c>
      <c r="F1496" s="357" t="s">
        <v>5565</v>
      </c>
      <c r="G1496" s="360">
        <v>48334880</v>
      </c>
      <c r="H1496" s="361" t="s">
        <v>5564</v>
      </c>
      <c r="I1496" s="358">
        <v>750</v>
      </c>
      <c r="J1496" s="77">
        <v>10</v>
      </c>
      <c r="K1496" s="92"/>
    </row>
    <row r="1497" spans="1:11" ht="31.2" x14ac:dyDescent="0.25">
      <c r="A1497" s="14" t="s">
        <v>5267</v>
      </c>
      <c r="B1497" s="354" t="s">
        <v>5566</v>
      </c>
      <c r="C1497" s="354">
        <v>31285</v>
      </c>
      <c r="D1497" s="356">
        <v>45952</v>
      </c>
      <c r="E1497" s="362" t="s">
        <v>4018</v>
      </c>
      <c r="F1497" s="357" t="s">
        <v>5567</v>
      </c>
      <c r="G1497" s="360">
        <v>36238635</v>
      </c>
      <c r="H1497" s="361" t="s">
        <v>5548</v>
      </c>
      <c r="I1497" s="358">
        <v>525</v>
      </c>
      <c r="J1497" s="77">
        <v>10</v>
      </c>
      <c r="K1497" s="92"/>
    </row>
    <row r="1498" spans="1:11" ht="92.4" x14ac:dyDescent="0.25">
      <c r="A1498" s="14" t="s">
        <v>5267</v>
      </c>
      <c r="B1498" s="354" t="s">
        <v>5568</v>
      </c>
      <c r="C1498" s="354" t="s">
        <v>5569</v>
      </c>
      <c r="D1498" s="356">
        <v>45958</v>
      </c>
      <c r="E1498" s="362" t="s">
        <v>4018</v>
      </c>
      <c r="F1498" s="357" t="s">
        <v>5570</v>
      </c>
      <c r="G1498" s="360">
        <v>36675008</v>
      </c>
      <c r="H1498" s="361" t="s">
        <v>5519</v>
      </c>
      <c r="I1498" s="358">
        <v>351.3</v>
      </c>
      <c r="J1498" s="77">
        <v>10</v>
      </c>
      <c r="K1498" s="92"/>
    </row>
    <row r="1499" spans="1:11" ht="31.2" x14ac:dyDescent="0.25">
      <c r="A1499" s="14" t="s">
        <v>5267</v>
      </c>
      <c r="B1499" s="354" t="s">
        <v>5571</v>
      </c>
      <c r="C1499" s="354" t="s">
        <v>5572</v>
      </c>
      <c r="D1499" s="356">
        <v>45819</v>
      </c>
      <c r="E1499" s="362" t="s">
        <v>4018</v>
      </c>
      <c r="F1499" s="357" t="s">
        <v>5573</v>
      </c>
      <c r="G1499" s="360">
        <v>50961926</v>
      </c>
      <c r="H1499" s="361" t="s">
        <v>4227</v>
      </c>
      <c r="I1499" s="358">
        <v>57.45</v>
      </c>
      <c r="J1499" s="77">
        <v>10</v>
      </c>
      <c r="K1499" s="92"/>
    </row>
    <row r="1500" spans="1:11" ht="31.2" x14ac:dyDescent="0.25">
      <c r="A1500" s="14" t="s">
        <v>5267</v>
      </c>
      <c r="B1500" s="354" t="s">
        <v>5574</v>
      </c>
      <c r="C1500" s="354">
        <v>25081001345</v>
      </c>
      <c r="D1500" s="356">
        <v>45881</v>
      </c>
      <c r="E1500" s="362" t="s">
        <v>4018</v>
      </c>
      <c r="F1500" s="357" t="s">
        <v>5575</v>
      </c>
      <c r="G1500" s="360">
        <v>47658827</v>
      </c>
      <c r="H1500" s="361" t="s">
        <v>3492</v>
      </c>
      <c r="I1500" s="358">
        <v>36.85</v>
      </c>
      <c r="J1500" s="77">
        <v>10</v>
      </c>
      <c r="K1500" s="92"/>
    </row>
    <row r="1501" spans="1:11" ht="41.4" x14ac:dyDescent="0.25">
      <c r="A1501" s="14" t="s">
        <v>5267</v>
      </c>
      <c r="B1501" s="354" t="s">
        <v>5576</v>
      </c>
      <c r="C1501" s="354">
        <v>35035385</v>
      </c>
      <c r="D1501" s="356">
        <v>45917</v>
      </c>
      <c r="E1501" s="362" t="s">
        <v>4018</v>
      </c>
      <c r="F1501" s="357" t="s">
        <v>5577</v>
      </c>
      <c r="G1501" s="360" t="s">
        <v>5559</v>
      </c>
      <c r="H1501" s="361" t="s">
        <v>5560</v>
      </c>
      <c r="I1501" s="358">
        <v>349.59</v>
      </c>
      <c r="J1501" s="77">
        <v>10</v>
      </c>
      <c r="K1501" s="92"/>
    </row>
    <row r="1502" spans="1:11" ht="61.8" x14ac:dyDescent="0.25">
      <c r="A1502" s="14" t="s">
        <v>5267</v>
      </c>
      <c r="B1502" s="354" t="s">
        <v>3431</v>
      </c>
      <c r="C1502" s="354">
        <v>138</v>
      </c>
      <c r="D1502" s="356">
        <v>45996</v>
      </c>
      <c r="E1502" s="362">
        <v>45996</v>
      </c>
      <c r="F1502" s="357" t="s">
        <v>5578</v>
      </c>
      <c r="G1502" s="360"/>
      <c r="H1502" s="361" t="s">
        <v>5579</v>
      </c>
      <c r="I1502" s="358">
        <v>2204.92</v>
      </c>
      <c r="J1502" s="77">
        <v>10</v>
      </c>
      <c r="K1502" s="92"/>
    </row>
    <row r="1503" spans="1:11" ht="21" x14ac:dyDescent="0.25">
      <c r="A1503" s="14" t="s">
        <v>5267</v>
      </c>
      <c r="B1503" s="354" t="s">
        <v>5580</v>
      </c>
      <c r="C1503" s="354">
        <v>2025004</v>
      </c>
      <c r="D1503" s="356">
        <v>46002</v>
      </c>
      <c r="E1503" s="362">
        <v>46009</v>
      </c>
      <c r="F1503" s="357" t="s">
        <v>5581</v>
      </c>
      <c r="G1503" s="360">
        <v>43023061</v>
      </c>
      <c r="H1503" s="361" t="s">
        <v>4020</v>
      </c>
      <c r="I1503" s="358">
        <v>600</v>
      </c>
      <c r="J1503" s="77">
        <v>10</v>
      </c>
      <c r="K1503" s="92"/>
    </row>
    <row r="1504" spans="1:11" ht="31.2" x14ac:dyDescent="0.25">
      <c r="A1504" s="14" t="s">
        <v>5267</v>
      </c>
      <c r="B1504" s="354" t="s">
        <v>5580</v>
      </c>
      <c r="C1504" s="354">
        <v>2025007</v>
      </c>
      <c r="D1504" s="356">
        <v>46002</v>
      </c>
      <c r="E1504" s="362">
        <v>46009</v>
      </c>
      <c r="F1504" s="357" t="s">
        <v>5582</v>
      </c>
      <c r="G1504" s="360">
        <v>43023061</v>
      </c>
      <c r="H1504" s="361" t="s">
        <v>4020</v>
      </c>
      <c r="I1504" s="358">
        <v>600</v>
      </c>
      <c r="J1504" s="77">
        <v>10</v>
      </c>
      <c r="K1504" s="92"/>
    </row>
    <row r="1505" spans="1:11" ht="31.2" x14ac:dyDescent="0.25">
      <c r="A1505" s="14" t="s">
        <v>5267</v>
      </c>
      <c r="B1505" s="354" t="s">
        <v>5583</v>
      </c>
      <c r="C1505" s="354" t="s">
        <v>5584</v>
      </c>
      <c r="D1505" s="356">
        <v>45968</v>
      </c>
      <c r="E1505" s="362">
        <v>46009</v>
      </c>
      <c r="F1505" s="357" t="s">
        <v>5585</v>
      </c>
      <c r="G1505" s="360">
        <v>36675008</v>
      </c>
      <c r="H1505" s="361" t="s">
        <v>5519</v>
      </c>
      <c r="I1505" s="358">
        <v>34.69</v>
      </c>
      <c r="J1505" s="77">
        <v>10</v>
      </c>
      <c r="K1505" s="92"/>
    </row>
    <row r="1506" spans="1:11" ht="21" x14ac:dyDescent="0.25">
      <c r="A1506" s="14" t="s">
        <v>5267</v>
      </c>
      <c r="B1506" s="354" t="s">
        <v>5583</v>
      </c>
      <c r="C1506" s="354" t="s">
        <v>5586</v>
      </c>
      <c r="D1506" s="356">
        <v>45975</v>
      </c>
      <c r="E1506" s="362">
        <v>46009</v>
      </c>
      <c r="F1506" s="357" t="s">
        <v>5587</v>
      </c>
      <c r="G1506" s="360">
        <v>36675008</v>
      </c>
      <c r="H1506" s="361" t="s">
        <v>5519</v>
      </c>
      <c r="I1506" s="358">
        <v>20.5</v>
      </c>
      <c r="J1506" s="77">
        <v>10</v>
      </c>
      <c r="K1506" s="92"/>
    </row>
    <row r="1507" spans="1:11" ht="21" x14ac:dyDescent="0.25">
      <c r="A1507" s="14" t="s">
        <v>5267</v>
      </c>
      <c r="B1507" s="354" t="s">
        <v>5583</v>
      </c>
      <c r="C1507" s="354" t="s">
        <v>5588</v>
      </c>
      <c r="D1507" s="356">
        <v>45964</v>
      </c>
      <c r="E1507" s="362">
        <v>46009</v>
      </c>
      <c r="F1507" s="357" t="s">
        <v>5589</v>
      </c>
      <c r="G1507" s="360">
        <v>36675008</v>
      </c>
      <c r="H1507" s="361" t="s">
        <v>5519</v>
      </c>
      <c r="I1507" s="358">
        <v>19.53</v>
      </c>
      <c r="J1507" s="77">
        <v>10</v>
      </c>
      <c r="K1507" s="92"/>
    </row>
    <row r="1508" spans="1:11" ht="31.2" x14ac:dyDescent="0.25">
      <c r="A1508" s="14" t="s">
        <v>5267</v>
      </c>
      <c r="B1508" s="354" t="s">
        <v>5583</v>
      </c>
      <c r="C1508" s="354">
        <v>607</v>
      </c>
      <c r="D1508" s="356">
        <v>45988</v>
      </c>
      <c r="E1508" s="362">
        <v>46009</v>
      </c>
      <c r="F1508" s="357" t="s">
        <v>5590</v>
      </c>
      <c r="G1508" s="360">
        <v>52931048</v>
      </c>
      <c r="H1508" s="361" t="s">
        <v>5591</v>
      </c>
      <c r="I1508" s="358">
        <v>25.9</v>
      </c>
      <c r="J1508" s="77">
        <v>10</v>
      </c>
      <c r="K1508" s="92"/>
    </row>
    <row r="1509" spans="1:11" ht="41.4" x14ac:dyDescent="0.25">
      <c r="A1509" s="14" t="s">
        <v>5267</v>
      </c>
      <c r="B1509" s="354" t="s">
        <v>5583</v>
      </c>
      <c r="C1509" s="354">
        <v>25224899</v>
      </c>
      <c r="D1509" s="356">
        <v>45989</v>
      </c>
      <c r="E1509" s="362">
        <v>46009</v>
      </c>
      <c r="F1509" s="357" t="s">
        <v>5592</v>
      </c>
      <c r="G1509" s="360">
        <v>45396736</v>
      </c>
      <c r="H1509" s="361" t="s">
        <v>5593</v>
      </c>
      <c r="I1509" s="358">
        <v>245.4</v>
      </c>
      <c r="J1509" s="77">
        <v>10</v>
      </c>
      <c r="K1509" s="92"/>
    </row>
    <row r="1510" spans="1:11" ht="31.2" x14ac:dyDescent="0.25">
      <c r="A1510" s="14" t="s">
        <v>5267</v>
      </c>
      <c r="B1510" s="354" t="s">
        <v>5594</v>
      </c>
      <c r="C1510" s="354">
        <v>1627</v>
      </c>
      <c r="D1510" s="356">
        <v>45972</v>
      </c>
      <c r="E1510" s="362">
        <v>46009</v>
      </c>
      <c r="F1510" s="357" t="s">
        <v>5595</v>
      </c>
      <c r="G1510" s="360" t="s">
        <v>5500</v>
      </c>
      <c r="H1510" s="361" t="s">
        <v>5501</v>
      </c>
      <c r="I1510" s="358">
        <v>1599.42</v>
      </c>
      <c r="J1510" s="77">
        <v>10</v>
      </c>
      <c r="K1510" s="92"/>
    </row>
    <row r="1511" spans="1:11" ht="41.4" x14ac:dyDescent="0.25">
      <c r="A1511" s="14" t="s">
        <v>5267</v>
      </c>
      <c r="B1511" s="354" t="s">
        <v>5596</v>
      </c>
      <c r="C1511" s="354" t="s">
        <v>5597</v>
      </c>
      <c r="D1511" s="356">
        <v>46013</v>
      </c>
      <c r="E1511" s="362">
        <v>46021</v>
      </c>
      <c r="F1511" s="357" t="s">
        <v>5598</v>
      </c>
      <c r="G1511" s="360">
        <v>34550151</v>
      </c>
      <c r="H1511" s="361" t="s">
        <v>4267</v>
      </c>
      <c r="I1511" s="358">
        <v>956.71</v>
      </c>
      <c r="J1511" s="77">
        <v>10</v>
      </c>
      <c r="K1511" s="92"/>
    </row>
    <row r="1512" spans="1:11" ht="31.2" x14ac:dyDescent="0.25">
      <c r="A1512" s="14" t="s">
        <v>5599</v>
      </c>
      <c r="B1512" s="344"/>
      <c r="C1512" s="345"/>
      <c r="D1512" s="484"/>
      <c r="E1512" s="352"/>
      <c r="F1512" s="350" t="s">
        <v>5600</v>
      </c>
      <c r="G1512" s="351"/>
      <c r="H1512" s="348"/>
      <c r="I1512" s="349"/>
      <c r="J1512" s="77">
        <v>10</v>
      </c>
      <c r="K1512" s="92"/>
    </row>
    <row r="1513" spans="1:11" ht="21" x14ac:dyDescent="0.25">
      <c r="A1513" s="14" t="s">
        <v>5599</v>
      </c>
      <c r="B1513" s="354" t="s">
        <v>5601</v>
      </c>
      <c r="C1513" s="355">
        <v>6804011507</v>
      </c>
      <c r="D1513" s="356" t="s">
        <v>3123</v>
      </c>
      <c r="E1513" s="357"/>
      <c r="F1513" s="357" t="s">
        <v>5602</v>
      </c>
      <c r="G1513" s="360">
        <v>35703008</v>
      </c>
      <c r="H1513" s="361" t="s">
        <v>3019</v>
      </c>
      <c r="I1513" s="358">
        <v>14.4</v>
      </c>
      <c r="J1513" s="77">
        <v>10</v>
      </c>
      <c r="K1513" s="92"/>
    </row>
    <row r="1514" spans="1:11" ht="21" x14ac:dyDescent="0.25">
      <c r="A1514" s="14" t="s">
        <v>5599</v>
      </c>
      <c r="B1514" s="354" t="s">
        <v>5603</v>
      </c>
      <c r="C1514" s="355">
        <v>6804011507</v>
      </c>
      <c r="D1514" s="356" t="s">
        <v>3123</v>
      </c>
      <c r="E1514" s="357" t="s">
        <v>4709</v>
      </c>
      <c r="F1514" s="357" t="s">
        <v>5604</v>
      </c>
      <c r="G1514" s="360">
        <v>35703008</v>
      </c>
      <c r="H1514" s="361" t="s">
        <v>3019</v>
      </c>
      <c r="I1514" s="358">
        <v>-14.4</v>
      </c>
      <c r="J1514" s="77">
        <v>10</v>
      </c>
      <c r="K1514" s="92"/>
    </row>
    <row r="1515" spans="1:11" ht="41.4" x14ac:dyDescent="0.25">
      <c r="A1515" s="14" t="s">
        <v>5599</v>
      </c>
      <c r="B1515" s="354" t="s">
        <v>5605</v>
      </c>
      <c r="C1515" s="355" t="s">
        <v>5605</v>
      </c>
      <c r="D1515" s="356" t="s">
        <v>5543</v>
      </c>
      <c r="E1515" s="357" t="s">
        <v>5606</v>
      </c>
      <c r="F1515" s="483" t="s">
        <v>5607</v>
      </c>
      <c r="G1515" s="360"/>
      <c r="H1515" s="361" t="s">
        <v>5608</v>
      </c>
      <c r="I1515" s="358">
        <v>180.36</v>
      </c>
      <c r="J1515" s="77">
        <v>10</v>
      </c>
      <c r="K1515" s="92"/>
    </row>
    <row r="1516" spans="1:11" ht="41.4" x14ac:dyDescent="0.25">
      <c r="A1516" s="14" t="s">
        <v>5599</v>
      </c>
      <c r="B1516" s="354" t="s">
        <v>5609</v>
      </c>
      <c r="C1516" s="355" t="s">
        <v>5609</v>
      </c>
      <c r="D1516" s="356" t="s">
        <v>5610</v>
      </c>
      <c r="E1516" s="357" t="s">
        <v>5606</v>
      </c>
      <c r="F1516" s="483" t="s">
        <v>5611</v>
      </c>
      <c r="G1516" s="360"/>
      <c r="H1516" s="361" t="s">
        <v>5608</v>
      </c>
      <c r="I1516" s="358">
        <v>180.69</v>
      </c>
      <c r="J1516" s="77">
        <v>10</v>
      </c>
      <c r="K1516" s="92"/>
    </row>
    <row r="1517" spans="1:11" ht="41.4" x14ac:dyDescent="0.25">
      <c r="A1517" s="14" t="s">
        <v>5599</v>
      </c>
      <c r="B1517" s="354" t="s">
        <v>5612</v>
      </c>
      <c r="C1517" s="355" t="s">
        <v>5612</v>
      </c>
      <c r="D1517" s="356" t="s">
        <v>5347</v>
      </c>
      <c r="E1517" s="357" t="s">
        <v>5606</v>
      </c>
      <c r="F1517" s="483" t="s">
        <v>5613</v>
      </c>
      <c r="G1517" s="360"/>
      <c r="H1517" s="361" t="s">
        <v>5608</v>
      </c>
      <c r="I1517" s="358">
        <v>182.78</v>
      </c>
      <c r="J1517" s="77">
        <v>10</v>
      </c>
      <c r="K1517" s="92"/>
    </row>
    <row r="1518" spans="1:11" ht="41.4" x14ac:dyDescent="0.25">
      <c r="A1518" s="14" t="s">
        <v>5599</v>
      </c>
      <c r="B1518" s="354" t="s">
        <v>5614</v>
      </c>
      <c r="C1518" s="355" t="s">
        <v>5614</v>
      </c>
      <c r="D1518" s="356" t="s">
        <v>5615</v>
      </c>
      <c r="E1518" s="357" t="s">
        <v>5606</v>
      </c>
      <c r="F1518" s="483" t="s">
        <v>5616</v>
      </c>
      <c r="G1518" s="360"/>
      <c r="H1518" s="361" t="s">
        <v>5608</v>
      </c>
      <c r="I1518" s="358">
        <v>181.75</v>
      </c>
      <c r="J1518" s="77">
        <v>10</v>
      </c>
      <c r="K1518" s="92"/>
    </row>
    <row r="1519" spans="1:11" ht="21" x14ac:dyDescent="0.25">
      <c r="A1519" s="14" t="s">
        <v>5599</v>
      </c>
      <c r="B1519" s="344"/>
      <c r="C1519" s="345"/>
      <c r="D1519" s="484"/>
      <c r="E1519" s="352"/>
      <c r="F1519" s="350" t="s">
        <v>5617</v>
      </c>
      <c r="G1519" s="351"/>
      <c r="H1519" s="348"/>
      <c r="I1519" s="349"/>
      <c r="J1519" s="77">
        <v>10</v>
      </c>
      <c r="K1519" s="92"/>
    </row>
    <row r="1520" spans="1:11" ht="21" x14ac:dyDescent="0.25">
      <c r="A1520" s="14" t="s">
        <v>5599</v>
      </c>
      <c r="B1520" s="354" t="s">
        <v>5618</v>
      </c>
      <c r="C1520" s="355">
        <v>20252329</v>
      </c>
      <c r="D1520" s="356">
        <v>45882</v>
      </c>
      <c r="E1520" s="357"/>
      <c r="F1520" s="357" t="s">
        <v>5619</v>
      </c>
      <c r="G1520" s="360">
        <v>31380123</v>
      </c>
      <c r="H1520" s="361" t="s">
        <v>3009</v>
      </c>
      <c r="I1520" s="358">
        <v>2881.13</v>
      </c>
      <c r="J1520" s="77">
        <v>10</v>
      </c>
      <c r="K1520" s="92"/>
    </row>
    <row r="1521" spans="1:11" ht="41.4" x14ac:dyDescent="0.25">
      <c r="A1521" s="14" t="s">
        <v>5599</v>
      </c>
      <c r="B1521" s="354" t="s">
        <v>5620</v>
      </c>
      <c r="C1521" s="355" t="s">
        <v>5621</v>
      </c>
      <c r="D1521" s="356">
        <v>45923</v>
      </c>
      <c r="E1521" s="357"/>
      <c r="F1521" s="357" t="s">
        <v>5622</v>
      </c>
      <c r="G1521" s="360"/>
      <c r="H1521" s="361" t="s">
        <v>5623</v>
      </c>
      <c r="I1521" s="358">
        <v>1688.5</v>
      </c>
      <c r="J1521" s="77">
        <v>10</v>
      </c>
      <c r="K1521" s="92"/>
    </row>
    <row r="1522" spans="1:11" ht="21" x14ac:dyDescent="0.25">
      <c r="A1522" s="14" t="s">
        <v>5599</v>
      </c>
      <c r="B1522" s="354" t="s">
        <v>5624</v>
      </c>
      <c r="C1522" s="355">
        <v>6804605118</v>
      </c>
      <c r="D1522" s="356" t="s">
        <v>3971</v>
      </c>
      <c r="E1522" s="357"/>
      <c r="F1522" s="357" t="s">
        <v>5625</v>
      </c>
      <c r="G1522" s="360" t="s">
        <v>3018</v>
      </c>
      <c r="H1522" s="361" t="s">
        <v>3019</v>
      </c>
      <c r="I1522" s="358">
        <v>38.450000000000003</v>
      </c>
      <c r="J1522" s="77">
        <v>10</v>
      </c>
      <c r="K1522" s="92"/>
    </row>
    <row r="1523" spans="1:11" ht="21" x14ac:dyDescent="0.25">
      <c r="A1523" s="14" t="s">
        <v>5599</v>
      </c>
      <c r="B1523" s="354" t="s">
        <v>5626</v>
      </c>
      <c r="C1523" s="355">
        <v>6804605126</v>
      </c>
      <c r="D1523" s="356" t="s">
        <v>3971</v>
      </c>
      <c r="E1523" s="357"/>
      <c r="F1523" s="357" t="s">
        <v>5627</v>
      </c>
      <c r="G1523" s="360" t="s">
        <v>3018</v>
      </c>
      <c r="H1523" s="361" t="s">
        <v>3019</v>
      </c>
      <c r="I1523" s="358">
        <v>19.22</v>
      </c>
      <c r="J1523" s="77">
        <v>10</v>
      </c>
      <c r="K1523" s="92"/>
    </row>
    <row r="1524" spans="1:11" ht="21" x14ac:dyDescent="0.25">
      <c r="A1524" s="14" t="s">
        <v>5599</v>
      </c>
      <c r="B1524" s="354" t="s">
        <v>5628</v>
      </c>
      <c r="C1524" s="355">
        <v>202507610</v>
      </c>
      <c r="D1524" s="356">
        <v>45968</v>
      </c>
      <c r="E1524" s="357"/>
      <c r="F1524" s="357" t="s">
        <v>5629</v>
      </c>
      <c r="G1524" s="360">
        <v>48047503</v>
      </c>
      <c r="H1524" s="361" t="s">
        <v>3125</v>
      </c>
      <c r="I1524" s="358">
        <v>150</v>
      </c>
      <c r="J1524" s="77">
        <v>10</v>
      </c>
      <c r="K1524" s="92"/>
    </row>
    <row r="1525" spans="1:11" ht="13.2" x14ac:dyDescent="0.25">
      <c r="A1525" s="14" t="s">
        <v>5599</v>
      </c>
      <c r="B1525" s="354" t="s">
        <v>5630</v>
      </c>
      <c r="C1525" s="355" t="s">
        <v>5630</v>
      </c>
      <c r="D1525" s="356">
        <v>45926</v>
      </c>
      <c r="E1525" s="357" t="s">
        <v>3566</v>
      </c>
      <c r="F1525" s="357" t="s">
        <v>3023</v>
      </c>
      <c r="G1525" s="360"/>
      <c r="H1525" s="361" t="s">
        <v>4001</v>
      </c>
      <c r="I1525" s="358">
        <v>361</v>
      </c>
      <c r="J1525" s="77">
        <v>10</v>
      </c>
      <c r="K1525" s="92"/>
    </row>
    <row r="1526" spans="1:11" ht="21" x14ac:dyDescent="0.25">
      <c r="A1526" s="14" t="s">
        <v>5599</v>
      </c>
      <c r="B1526" s="354" t="s">
        <v>5630</v>
      </c>
      <c r="C1526" s="355" t="s">
        <v>5631</v>
      </c>
      <c r="D1526" s="356">
        <v>45929</v>
      </c>
      <c r="E1526" s="357" t="s">
        <v>3566</v>
      </c>
      <c r="F1526" s="357" t="s">
        <v>5632</v>
      </c>
      <c r="G1526" s="360" t="s">
        <v>5633</v>
      </c>
      <c r="H1526" s="361" t="s">
        <v>5634</v>
      </c>
      <c r="I1526" s="358">
        <v>280</v>
      </c>
      <c r="J1526" s="77">
        <v>10</v>
      </c>
      <c r="K1526" s="92"/>
    </row>
    <row r="1527" spans="1:11" ht="21" x14ac:dyDescent="0.25">
      <c r="A1527" s="14" t="s">
        <v>5599</v>
      </c>
      <c r="B1527" s="354" t="s">
        <v>5630</v>
      </c>
      <c r="C1527" s="355" t="s">
        <v>5635</v>
      </c>
      <c r="D1527" s="356">
        <v>45926</v>
      </c>
      <c r="E1527" s="357" t="s">
        <v>3566</v>
      </c>
      <c r="F1527" s="357" t="s">
        <v>5636</v>
      </c>
      <c r="G1527" s="360" t="s">
        <v>5633</v>
      </c>
      <c r="H1527" s="361" t="s">
        <v>5634</v>
      </c>
      <c r="I1527" s="358">
        <v>10</v>
      </c>
      <c r="J1527" s="77">
        <v>10</v>
      </c>
      <c r="K1527" s="92"/>
    </row>
    <row r="1528" spans="1:11" ht="21" x14ac:dyDescent="0.25">
      <c r="A1528" s="14" t="s">
        <v>5599</v>
      </c>
      <c r="B1528" s="354" t="s">
        <v>5630</v>
      </c>
      <c r="C1528" s="355" t="s">
        <v>5637</v>
      </c>
      <c r="D1528" s="356">
        <v>45926</v>
      </c>
      <c r="E1528" s="357" t="s">
        <v>3566</v>
      </c>
      <c r="F1528" s="357" t="s">
        <v>5636</v>
      </c>
      <c r="G1528" s="360" t="s">
        <v>5633</v>
      </c>
      <c r="H1528" s="361" t="s">
        <v>5634</v>
      </c>
      <c r="I1528" s="358">
        <v>10</v>
      </c>
      <c r="J1528" s="77">
        <v>10</v>
      </c>
      <c r="K1528" s="92"/>
    </row>
    <row r="1529" spans="1:11" ht="21" x14ac:dyDescent="0.25">
      <c r="A1529" s="14" t="s">
        <v>5599</v>
      </c>
      <c r="B1529" s="354" t="s">
        <v>5630</v>
      </c>
      <c r="C1529" s="355" t="s">
        <v>5638</v>
      </c>
      <c r="D1529" s="356">
        <v>45928</v>
      </c>
      <c r="E1529" s="357" t="s">
        <v>3566</v>
      </c>
      <c r="F1529" s="357" t="s">
        <v>5639</v>
      </c>
      <c r="G1529" s="360" t="s">
        <v>5633</v>
      </c>
      <c r="H1529" s="361" t="s">
        <v>5634</v>
      </c>
      <c r="I1529" s="358">
        <v>24</v>
      </c>
      <c r="J1529" s="77">
        <v>10</v>
      </c>
      <c r="K1529" s="92"/>
    </row>
    <row r="1530" spans="1:11" ht="31.2" x14ac:dyDescent="0.25">
      <c r="A1530" s="14" t="s">
        <v>5599</v>
      </c>
      <c r="B1530" s="354" t="s">
        <v>5630</v>
      </c>
      <c r="C1530" s="355" t="s">
        <v>5630</v>
      </c>
      <c r="D1530" s="356">
        <v>45935</v>
      </c>
      <c r="E1530" s="357" t="s">
        <v>3566</v>
      </c>
      <c r="F1530" s="357" t="s">
        <v>5640</v>
      </c>
      <c r="G1530" s="360"/>
      <c r="H1530" s="361" t="s">
        <v>4001</v>
      </c>
      <c r="I1530" s="358">
        <v>101.82</v>
      </c>
      <c r="J1530" s="77">
        <v>10</v>
      </c>
      <c r="K1530" s="92"/>
    </row>
    <row r="1531" spans="1:11" ht="21" x14ac:dyDescent="0.25">
      <c r="A1531" s="14" t="s">
        <v>5599</v>
      </c>
      <c r="B1531" s="354" t="s">
        <v>5641</v>
      </c>
      <c r="C1531" s="355" t="s">
        <v>5642</v>
      </c>
      <c r="D1531" s="356">
        <v>45883</v>
      </c>
      <c r="E1531" s="362">
        <v>46022</v>
      </c>
      <c r="F1531" s="357" t="s">
        <v>5643</v>
      </c>
      <c r="G1531" s="360"/>
      <c r="H1531" s="361" t="s">
        <v>5644</v>
      </c>
      <c r="I1531" s="358">
        <v>71.2</v>
      </c>
      <c r="J1531" s="77">
        <v>10</v>
      </c>
      <c r="K1531" s="92"/>
    </row>
    <row r="1532" spans="1:11" ht="21" x14ac:dyDescent="0.25">
      <c r="A1532" s="14" t="s">
        <v>5599</v>
      </c>
      <c r="B1532" s="354" t="s">
        <v>5641</v>
      </c>
      <c r="C1532" s="355" t="s">
        <v>5645</v>
      </c>
      <c r="D1532" s="356">
        <v>45883</v>
      </c>
      <c r="E1532" s="362">
        <v>46022</v>
      </c>
      <c r="F1532" s="357" t="s">
        <v>5646</v>
      </c>
      <c r="G1532" s="360"/>
      <c r="H1532" s="361" t="s">
        <v>5644</v>
      </c>
      <c r="I1532" s="358">
        <v>44.1</v>
      </c>
      <c r="J1532" s="77">
        <v>10</v>
      </c>
      <c r="K1532" s="92"/>
    </row>
    <row r="1533" spans="1:11" ht="41.4" x14ac:dyDescent="0.25">
      <c r="A1533" s="14" t="s">
        <v>5599</v>
      </c>
      <c r="B1533" s="354" t="s">
        <v>5647</v>
      </c>
      <c r="C1533" s="355">
        <v>250100075</v>
      </c>
      <c r="D1533" s="356" t="s">
        <v>5648</v>
      </c>
      <c r="E1533" s="357"/>
      <c r="F1533" s="357" t="s">
        <v>5649</v>
      </c>
      <c r="G1533" s="360">
        <v>36272485</v>
      </c>
      <c r="H1533" s="361" t="s">
        <v>5172</v>
      </c>
      <c r="I1533" s="358">
        <v>330</v>
      </c>
      <c r="J1533" s="77">
        <v>10</v>
      </c>
      <c r="K1533" s="92"/>
    </row>
    <row r="1534" spans="1:11" ht="41.4" x14ac:dyDescent="0.25">
      <c r="A1534" s="14" t="s">
        <v>5599</v>
      </c>
      <c r="B1534" s="354" t="s">
        <v>5650</v>
      </c>
      <c r="C1534" s="355">
        <v>20250002</v>
      </c>
      <c r="D1534" s="356">
        <v>46009</v>
      </c>
      <c r="E1534" s="357"/>
      <c r="F1534" s="357" t="s">
        <v>5651</v>
      </c>
      <c r="G1534" s="360">
        <v>57157421</v>
      </c>
      <c r="H1534" s="361" t="s">
        <v>5652</v>
      </c>
      <c r="I1534" s="358">
        <v>670</v>
      </c>
      <c r="J1534" s="77">
        <v>10</v>
      </c>
      <c r="K1534" s="92"/>
    </row>
    <row r="1535" spans="1:11" ht="21" x14ac:dyDescent="0.25">
      <c r="A1535" s="14" t="s">
        <v>5599</v>
      </c>
      <c r="B1535" s="354" t="s">
        <v>5653</v>
      </c>
      <c r="C1535" s="355">
        <v>250100100</v>
      </c>
      <c r="D1535" s="356" t="s">
        <v>5654</v>
      </c>
      <c r="E1535" s="357"/>
      <c r="F1535" s="357" t="s">
        <v>5655</v>
      </c>
      <c r="G1535" s="360">
        <v>36272485</v>
      </c>
      <c r="H1535" s="361" t="s">
        <v>5172</v>
      </c>
      <c r="I1535" s="358">
        <v>2150</v>
      </c>
      <c r="J1535" s="77">
        <v>10</v>
      </c>
      <c r="K1535" s="92"/>
    </row>
    <row r="1536" spans="1:11" ht="31.2" x14ac:dyDescent="0.25">
      <c r="A1536" s="14" t="s">
        <v>5599</v>
      </c>
      <c r="B1536" s="354" t="s">
        <v>5656</v>
      </c>
      <c r="C1536" s="355">
        <v>202543</v>
      </c>
      <c r="D1536" s="356">
        <v>46021</v>
      </c>
      <c r="E1536" s="357"/>
      <c r="F1536" s="357" t="s">
        <v>5657</v>
      </c>
      <c r="G1536" s="360">
        <v>36034541</v>
      </c>
      <c r="H1536" s="361" t="s">
        <v>4254</v>
      </c>
      <c r="I1536" s="358">
        <v>445</v>
      </c>
      <c r="J1536" s="77">
        <v>10</v>
      </c>
      <c r="K1536" s="92"/>
    </row>
    <row r="1537" spans="1:11" ht="31.2" x14ac:dyDescent="0.25">
      <c r="A1537" s="14" t="s">
        <v>5658</v>
      </c>
      <c r="B1537" s="480"/>
      <c r="C1537" s="345"/>
      <c r="D1537" s="423"/>
      <c r="E1537" s="347"/>
      <c r="F1537" s="483" t="s">
        <v>5659</v>
      </c>
      <c r="G1537" s="348"/>
      <c r="H1537" s="348"/>
      <c r="I1537" s="353"/>
      <c r="J1537" s="77">
        <v>10</v>
      </c>
      <c r="K1537" s="92"/>
    </row>
    <row r="1538" spans="1:11" ht="13.2" x14ac:dyDescent="0.25">
      <c r="A1538" s="14" t="s">
        <v>5658</v>
      </c>
      <c r="B1538" s="354" t="s">
        <v>5660</v>
      </c>
      <c r="C1538" s="355" t="s">
        <v>5661</v>
      </c>
      <c r="D1538" s="356" t="s">
        <v>3147</v>
      </c>
      <c r="E1538" s="362">
        <v>45883</v>
      </c>
      <c r="F1538" s="357" t="s">
        <v>5662</v>
      </c>
      <c r="G1538" s="355" t="s">
        <v>5663</v>
      </c>
      <c r="H1538" s="355" t="s">
        <v>5664</v>
      </c>
      <c r="I1538" s="358">
        <v>456</v>
      </c>
      <c r="J1538" s="77">
        <v>10</v>
      </c>
      <c r="K1538" s="92"/>
    </row>
    <row r="1539" spans="1:11" ht="21" x14ac:dyDescent="0.25">
      <c r="A1539" s="14" t="s">
        <v>5658</v>
      </c>
      <c r="B1539" s="344"/>
      <c r="C1539" s="345"/>
      <c r="D1539" s="346"/>
      <c r="E1539" s="347"/>
      <c r="F1539" s="483" t="s">
        <v>5665</v>
      </c>
      <c r="G1539" s="345"/>
      <c r="H1539" s="348"/>
      <c r="I1539" s="468"/>
      <c r="J1539" s="77">
        <v>10</v>
      </c>
      <c r="K1539" s="92"/>
    </row>
    <row r="1540" spans="1:11" ht="21" x14ac:dyDescent="0.25">
      <c r="A1540" s="14" t="s">
        <v>5658</v>
      </c>
      <c r="B1540" s="354" t="s">
        <v>5666</v>
      </c>
      <c r="C1540" s="355">
        <v>20251858</v>
      </c>
      <c r="D1540" s="356" t="s">
        <v>5667</v>
      </c>
      <c r="E1540" s="362">
        <v>45883</v>
      </c>
      <c r="F1540" s="357" t="s">
        <v>5668</v>
      </c>
      <c r="G1540" s="355">
        <v>31380123</v>
      </c>
      <c r="H1540" s="355" t="s">
        <v>3149</v>
      </c>
      <c r="I1540" s="358">
        <v>4667.96</v>
      </c>
      <c r="J1540" s="77">
        <v>10</v>
      </c>
      <c r="K1540" s="92"/>
    </row>
    <row r="1541" spans="1:11" ht="13.2" x14ac:dyDescent="0.25">
      <c r="A1541" s="14" t="s">
        <v>5658</v>
      </c>
      <c r="B1541" s="354" t="s">
        <v>5669</v>
      </c>
      <c r="C1541" s="355" t="s">
        <v>5670</v>
      </c>
      <c r="D1541" s="356">
        <v>45894</v>
      </c>
      <c r="E1541" s="362"/>
      <c r="F1541" s="357" t="s">
        <v>5671</v>
      </c>
      <c r="G1541" s="355"/>
      <c r="H1541" s="355" t="s">
        <v>5672</v>
      </c>
      <c r="I1541" s="358">
        <v>45</v>
      </c>
      <c r="J1541" s="77">
        <v>10</v>
      </c>
      <c r="K1541" s="92"/>
    </row>
    <row r="1542" spans="1:11" ht="13.2" x14ac:dyDescent="0.25">
      <c r="A1542" s="14" t="s">
        <v>5658</v>
      </c>
      <c r="B1542" s="354" t="s">
        <v>5673</v>
      </c>
      <c r="C1542" s="355" t="s">
        <v>5674</v>
      </c>
      <c r="D1542" s="356">
        <v>45894</v>
      </c>
      <c r="E1542" s="362"/>
      <c r="F1542" s="357" t="s">
        <v>5675</v>
      </c>
      <c r="G1542" s="355"/>
      <c r="H1542" s="355" t="s">
        <v>5672</v>
      </c>
      <c r="I1542" s="358">
        <v>45</v>
      </c>
      <c r="J1542" s="77">
        <v>10</v>
      </c>
      <c r="K1542" s="92"/>
    </row>
    <row r="1543" spans="1:11" ht="13.2" x14ac:dyDescent="0.25">
      <c r="A1543" s="14" t="s">
        <v>5658</v>
      </c>
      <c r="B1543" s="354" t="s">
        <v>5676</v>
      </c>
      <c r="C1543" s="355">
        <v>6804538285</v>
      </c>
      <c r="D1543" s="356" t="s">
        <v>4544</v>
      </c>
      <c r="E1543" s="362"/>
      <c r="F1543" s="357" t="s">
        <v>5677</v>
      </c>
      <c r="G1543" s="355">
        <v>35703008</v>
      </c>
      <c r="H1543" s="355" t="s">
        <v>3019</v>
      </c>
      <c r="I1543" s="358">
        <v>70.489999999999995</v>
      </c>
      <c r="J1543" s="77">
        <v>10</v>
      </c>
      <c r="K1543" s="92"/>
    </row>
    <row r="1544" spans="1:11" ht="13.2" x14ac:dyDescent="0.25">
      <c r="A1544" s="14" t="s">
        <v>5658</v>
      </c>
      <c r="B1544" s="354" t="s">
        <v>5678</v>
      </c>
      <c r="C1544" s="355">
        <v>6804538277</v>
      </c>
      <c r="D1544" s="356" t="s">
        <v>4544</v>
      </c>
      <c r="E1544" s="362"/>
      <c r="F1544" s="357" t="s">
        <v>5679</v>
      </c>
      <c r="G1544" s="355">
        <v>35703008</v>
      </c>
      <c r="H1544" s="355" t="s">
        <v>3019</v>
      </c>
      <c r="I1544" s="358">
        <v>35.24</v>
      </c>
      <c r="J1544" s="77">
        <v>10</v>
      </c>
      <c r="K1544" s="92"/>
    </row>
    <row r="1545" spans="1:11" ht="31.2" x14ac:dyDescent="0.25">
      <c r="A1545" s="14" t="s">
        <v>5658</v>
      </c>
      <c r="B1545" s="354" t="s">
        <v>5680</v>
      </c>
      <c r="C1545" s="355">
        <v>20250825025</v>
      </c>
      <c r="D1545" s="356" t="s">
        <v>5681</v>
      </c>
      <c r="E1545" s="362"/>
      <c r="F1545" s="357" t="s">
        <v>5682</v>
      </c>
      <c r="G1545" s="355"/>
      <c r="H1545" s="355" t="s">
        <v>5683</v>
      </c>
      <c r="I1545" s="358">
        <v>410</v>
      </c>
      <c r="J1545" s="77">
        <v>10</v>
      </c>
      <c r="K1545" s="92"/>
    </row>
    <row r="1546" spans="1:11" ht="21" x14ac:dyDescent="0.25">
      <c r="A1546" s="14" t="s">
        <v>5658</v>
      </c>
      <c r="B1546" s="354" t="s">
        <v>5684</v>
      </c>
      <c r="C1546" s="355">
        <v>20250901015</v>
      </c>
      <c r="D1546" s="356">
        <v>45904</v>
      </c>
      <c r="E1546" s="362"/>
      <c r="F1546" s="357" t="s">
        <v>5685</v>
      </c>
      <c r="G1546" s="355"/>
      <c r="H1546" s="355" t="s">
        <v>5683</v>
      </c>
      <c r="I1546" s="358">
        <v>1227</v>
      </c>
      <c r="J1546" s="77">
        <v>10</v>
      </c>
      <c r="K1546" s="92"/>
    </row>
    <row r="1547" spans="1:11" ht="21" x14ac:dyDescent="0.25">
      <c r="A1547" s="14" t="s">
        <v>5658</v>
      </c>
      <c r="B1547" s="354" t="s">
        <v>5686</v>
      </c>
      <c r="C1547" s="355">
        <v>202507110</v>
      </c>
      <c r="D1547" s="356">
        <v>45968</v>
      </c>
      <c r="E1547" s="362"/>
      <c r="F1547" s="357" t="s">
        <v>5687</v>
      </c>
      <c r="G1547" s="355">
        <v>48047503</v>
      </c>
      <c r="H1547" s="355" t="s">
        <v>3125</v>
      </c>
      <c r="I1547" s="358">
        <v>120</v>
      </c>
      <c r="J1547" s="77">
        <v>10</v>
      </c>
      <c r="K1547" s="92"/>
    </row>
    <row r="1548" spans="1:11" ht="13.2" x14ac:dyDescent="0.25">
      <c r="A1548" s="14" t="s">
        <v>5658</v>
      </c>
      <c r="B1548" s="354" t="s">
        <v>5688</v>
      </c>
      <c r="C1548" s="355" t="s">
        <v>5688</v>
      </c>
      <c r="D1548" s="356" t="s">
        <v>5689</v>
      </c>
      <c r="E1548" s="362">
        <v>46013</v>
      </c>
      <c r="F1548" s="357" t="s">
        <v>4888</v>
      </c>
      <c r="G1548" s="355"/>
      <c r="H1548" s="355" t="s">
        <v>5690</v>
      </c>
      <c r="I1548" s="358">
        <v>549.6</v>
      </c>
      <c r="J1548" s="77">
        <v>10</v>
      </c>
      <c r="K1548" s="92"/>
    </row>
    <row r="1549" spans="1:11" ht="13.2" x14ac:dyDescent="0.25">
      <c r="A1549" s="14" t="s">
        <v>5658</v>
      </c>
      <c r="B1549" s="354" t="s">
        <v>5688</v>
      </c>
      <c r="C1549" s="355" t="s">
        <v>5691</v>
      </c>
      <c r="D1549" s="356">
        <v>45912</v>
      </c>
      <c r="E1549" s="362">
        <v>46013</v>
      </c>
      <c r="F1549" s="357" t="s">
        <v>5692</v>
      </c>
      <c r="G1549" s="355"/>
      <c r="H1549" s="355" t="s">
        <v>5693</v>
      </c>
      <c r="I1549" s="358">
        <v>25.93</v>
      </c>
      <c r="J1549" s="77">
        <v>10</v>
      </c>
      <c r="K1549" s="92"/>
    </row>
    <row r="1550" spans="1:11" ht="13.2" x14ac:dyDescent="0.25">
      <c r="A1550" s="14" t="s">
        <v>5658</v>
      </c>
      <c r="B1550" s="354" t="s">
        <v>5688</v>
      </c>
      <c r="C1550" s="355" t="s">
        <v>5694</v>
      </c>
      <c r="D1550" s="356">
        <v>45912</v>
      </c>
      <c r="E1550" s="362">
        <v>46013</v>
      </c>
      <c r="F1550" s="357" t="s">
        <v>5695</v>
      </c>
      <c r="G1550" s="355"/>
      <c r="H1550" s="355" t="s">
        <v>5693</v>
      </c>
      <c r="I1550" s="358">
        <v>7.57</v>
      </c>
      <c r="J1550" s="77">
        <v>10</v>
      </c>
      <c r="K1550" s="92"/>
    </row>
    <row r="1551" spans="1:11" ht="31.2" x14ac:dyDescent="0.25">
      <c r="A1551" s="14" t="s">
        <v>5658</v>
      </c>
      <c r="B1551" s="354" t="s">
        <v>5688</v>
      </c>
      <c r="C1551" s="355" t="s">
        <v>5688</v>
      </c>
      <c r="D1551" s="356">
        <v>45915</v>
      </c>
      <c r="E1551" s="362">
        <v>46013</v>
      </c>
      <c r="F1551" s="357" t="s">
        <v>5696</v>
      </c>
      <c r="G1551" s="355"/>
      <c r="H1551" s="355" t="s">
        <v>5690</v>
      </c>
      <c r="I1551" s="358">
        <v>248.64</v>
      </c>
      <c r="J1551" s="77">
        <v>10</v>
      </c>
      <c r="K1551" s="92"/>
    </row>
    <row r="1552" spans="1:11" ht="21" x14ac:dyDescent="0.25">
      <c r="A1552" s="14" t="s">
        <v>5658</v>
      </c>
      <c r="B1552" s="344"/>
      <c r="C1552" s="345"/>
      <c r="D1552" s="346"/>
      <c r="E1552" s="347"/>
      <c r="F1552" s="483" t="s">
        <v>5617</v>
      </c>
      <c r="G1552" s="345"/>
      <c r="H1552" s="348"/>
      <c r="I1552" s="468"/>
      <c r="J1552" s="77">
        <v>10</v>
      </c>
      <c r="K1552" s="92"/>
    </row>
    <row r="1553" spans="1:11" ht="21" x14ac:dyDescent="0.25">
      <c r="A1553" s="14" t="s">
        <v>5658</v>
      </c>
      <c r="B1553" s="354" t="s">
        <v>5697</v>
      </c>
      <c r="C1553" s="355">
        <v>20252228</v>
      </c>
      <c r="D1553" s="356">
        <v>45876</v>
      </c>
      <c r="E1553" s="362"/>
      <c r="F1553" s="357" t="s">
        <v>5698</v>
      </c>
      <c r="G1553" s="355">
        <v>31380123</v>
      </c>
      <c r="H1553" s="355" t="s">
        <v>3009</v>
      </c>
      <c r="I1553" s="358">
        <v>2835.12</v>
      </c>
      <c r="J1553" s="77">
        <v>10</v>
      </c>
      <c r="K1553" s="92"/>
    </row>
    <row r="1554" spans="1:11" ht="41.4" x14ac:dyDescent="0.25">
      <c r="A1554" s="14" t="s">
        <v>5658</v>
      </c>
      <c r="B1554" s="354" t="s">
        <v>5620</v>
      </c>
      <c r="C1554" s="355" t="s">
        <v>5621</v>
      </c>
      <c r="D1554" s="356">
        <v>45923</v>
      </c>
      <c r="E1554" s="362"/>
      <c r="F1554" s="357" t="s">
        <v>5699</v>
      </c>
      <c r="G1554" s="355"/>
      <c r="H1554" s="355" t="s">
        <v>5623</v>
      </c>
      <c r="I1554" s="358">
        <v>1888.5</v>
      </c>
      <c r="J1554" s="77">
        <v>10</v>
      </c>
      <c r="K1554" s="92"/>
    </row>
    <row r="1555" spans="1:11" ht="13.2" x14ac:dyDescent="0.25">
      <c r="A1555" s="14" t="s">
        <v>5658</v>
      </c>
      <c r="B1555" s="354" t="s">
        <v>5700</v>
      </c>
      <c r="C1555" s="355">
        <v>6804605027</v>
      </c>
      <c r="D1555" s="356" t="s">
        <v>3971</v>
      </c>
      <c r="E1555" s="362"/>
      <c r="F1555" s="357" t="s">
        <v>5625</v>
      </c>
      <c r="G1555" s="355" t="s">
        <v>3018</v>
      </c>
      <c r="H1555" s="355" t="s">
        <v>3019</v>
      </c>
      <c r="I1555" s="358">
        <v>44.86</v>
      </c>
      <c r="J1555" s="77">
        <v>10</v>
      </c>
      <c r="K1555" s="92"/>
    </row>
    <row r="1556" spans="1:11" ht="13.2" x14ac:dyDescent="0.25">
      <c r="A1556" s="14" t="s">
        <v>5658</v>
      </c>
      <c r="B1556" s="354" t="s">
        <v>5701</v>
      </c>
      <c r="C1556" s="355">
        <v>6804605043</v>
      </c>
      <c r="D1556" s="356" t="s">
        <v>3971</v>
      </c>
      <c r="E1556" s="362"/>
      <c r="F1556" s="357" t="s">
        <v>5627</v>
      </c>
      <c r="G1556" s="355" t="s">
        <v>3018</v>
      </c>
      <c r="H1556" s="355" t="s">
        <v>3019</v>
      </c>
      <c r="I1556" s="358">
        <v>22.43</v>
      </c>
      <c r="J1556" s="77">
        <v>10</v>
      </c>
      <c r="K1556" s="92"/>
    </row>
    <row r="1557" spans="1:11" ht="13.2" x14ac:dyDescent="0.25">
      <c r="A1557" s="14" t="s">
        <v>5658</v>
      </c>
      <c r="B1557" s="354" t="s">
        <v>5702</v>
      </c>
      <c r="C1557" s="355" t="s">
        <v>5703</v>
      </c>
      <c r="D1557" s="356" t="s">
        <v>5053</v>
      </c>
      <c r="E1557" s="362"/>
      <c r="F1557" s="357" t="s">
        <v>5704</v>
      </c>
      <c r="G1557" s="355">
        <v>35688548</v>
      </c>
      <c r="H1557" s="355" t="s">
        <v>5705</v>
      </c>
      <c r="I1557" s="358">
        <v>114</v>
      </c>
      <c r="J1557" s="77">
        <v>10</v>
      </c>
      <c r="K1557" s="92"/>
    </row>
    <row r="1558" spans="1:11" ht="13.2" x14ac:dyDescent="0.25">
      <c r="A1558" s="14" t="s">
        <v>5658</v>
      </c>
      <c r="B1558" s="354" t="s">
        <v>5706</v>
      </c>
      <c r="C1558" s="355" t="s">
        <v>5706</v>
      </c>
      <c r="D1558" s="356" t="s">
        <v>4508</v>
      </c>
      <c r="E1558" s="362">
        <v>46013</v>
      </c>
      <c r="F1558" s="357" t="s">
        <v>3000</v>
      </c>
      <c r="G1558" s="355"/>
      <c r="H1558" s="355" t="s">
        <v>5690</v>
      </c>
      <c r="I1558" s="358">
        <v>492.6</v>
      </c>
      <c r="J1558" s="77">
        <v>10</v>
      </c>
      <c r="K1558" s="92"/>
    </row>
    <row r="1559" spans="1:11" ht="13.2" x14ac:dyDescent="0.25">
      <c r="A1559" s="14" t="s">
        <v>5658</v>
      </c>
      <c r="B1559" s="354" t="s">
        <v>5706</v>
      </c>
      <c r="C1559" s="355" t="s">
        <v>5707</v>
      </c>
      <c r="D1559" s="356" t="s">
        <v>5053</v>
      </c>
      <c r="E1559" s="362">
        <v>46013</v>
      </c>
      <c r="F1559" s="357" t="s">
        <v>5708</v>
      </c>
      <c r="G1559" s="355"/>
      <c r="H1559" s="355" t="s">
        <v>5623</v>
      </c>
      <c r="I1559" s="358">
        <v>10</v>
      </c>
      <c r="J1559" s="77">
        <v>10</v>
      </c>
      <c r="K1559" s="92"/>
    </row>
    <row r="1560" spans="1:11" ht="13.2" x14ac:dyDescent="0.25">
      <c r="A1560" s="14" t="s">
        <v>5658</v>
      </c>
      <c r="B1560" s="354" t="s">
        <v>5706</v>
      </c>
      <c r="C1560" s="355" t="s">
        <v>5709</v>
      </c>
      <c r="D1560" s="356" t="s">
        <v>5053</v>
      </c>
      <c r="E1560" s="362">
        <v>46013</v>
      </c>
      <c r="F1560" s="357" t="s">
        <v>5708</v>
      </c>
      <c r="G1560" s="355"/>
      <c r="H1560" s="355" t="s">
        <v>5623</v>
      </c>
      <c r="I1560" s="358">
        <v>10</v>
      </c>
      <c r="J1560" s="77">
        <v>10</v>
      </c>
      <c r="K1560" s="92"/>
    </row>
    <row r="1561" spans="1:11" ht="31.2" x14ac:dyDescent="0.25">
      <c r="A1561" s="14" t="s">
        <v>5658</v>
      </c>
      <c r="B1561" s="354" t="s">
        <v>5706</v>
      </c>
      <c r="C1561" s="355" t="s">
        <v>5706</v>
      </c>
      <c r="D1561" s="356">
        <v>45930</v>
      </c>
      <c r="E1561" s="362">
        <v>46013</v>
      </c>
      <c r="F1561" s="357" t="s">
        <v>5696</v>
      </c>
      <c r="G1561" s="355"/>
      <c r="H1561" s="355" t="s">
        <v>5690</v>
      </c>
      <c r="I1561" s="358">
        <v>248.64</v>
      </c>
      <c r="J1561" s="77">
        <v>10</v>
      </c>
      <c r="K1561" s="92"/>
    </row>
    <row r="1562" spans="1:11" ht="31.2" x14ac:dyDescent="0.25">
      <c r="A1562" s="14" t="s">
        <v>5658</v>
      </c>
      <c r="B1562" s="354" t="s">
        <v>5710</v>
      </c>
      <c r="C1562" s="355" t="s">
        <v>5711</v>
      </c>
      <c r="D1562" s="356">
        <v>45818</v>
      </c>
      <c r="E1562" s="362">
        <v>46021</v>
      </c>
      <c r="F1562" s="357" t="s">
        <v>5712</v>
      </c>
      <c r="G1562" s="355" t="s">
        <v>5713</v>
      </c>
      <c r="H1562" s="355" t="s">
        <v>5714</v>
      </c>
      <c r="I1562" s="358">
        <v>1696.93</v>
      </c>
      <c r="J1562" s="77">
        <v>10</v>
      </c>
      <c r="K1562" s="92"/>
    </row>
    <row r="1563" spans="1:11" ht="21" x14ac:dyDescent="0.25">
      <c r="A1563" s="14" t="s">
        <v>5658</v>
      </c>
      <c r="B1563" s="354" t="s">
        <v>5710</v>
      </c>
      <c r="C1563" s="355" t="s">
        <v>5715</v>
      </c>
      <c r="D1563" s="356">
        <v>45944</v>
      </c>
      <c r="E1563" s="362">
        <v>46021</v>
      </c>
      <c r="F1563" s="357" t="s">
        <v>5716</v>
      </c>
      <c r="G1563" s="355">
        <v>50641956</v>
      </c>
      <c r="H1563" s="355" t="s">
        <v>5717</v>
      </c>
      <c r="I1563" s="358">
        <v>320</v>
      </c>
      <c r="J1563" s="77">
        <v>10</v>
      </c>
      <c r="K1563" s="92"/>
    </row>
    <row r="1564" spans="1:11" ht="21" x14ac:dyDescent="0.25">
      <c r="A1564" s="14" t="s">
        <v>5658</v>
      </c>
      <c r="B1564" s="354" t="s">
        <v>5710</v>
      </c>
      <c r="C1564" s="355" t="s">
        <v>5715</v>
      </c>
      <c r="D1564" s="356">
        <v>45944</v>
      </c>
      <c r="E1564" s="362">
        <v>46021</v>
      </c>
      <c r="F1564" s="357" t="s">
        <v>5718</v>
      </c>
      <c r="G1564" s="355">
        <v>50641956</v>
      </c>
      <c r="H1564" s="355" t="s">
        <v>5717</v>
      </c>
      <c r="I1564" s="358">
        <v>280</v>
      </c>
      <c r="J1564" s="77">
        <v>10</v>
      </c>
      <c r="K1564" s="92"/>
    </row>
    <row r="1565" spans="1:11" ht="21" x14ac:dyDescent="0.25">
      <c r="A1565" s="14" t="s">
        <v>5658</v>
      </c>
      <c r="B1565" s="354" t="s">
        <v>5710</v>
      </c>
      <c r="C1565" s="355" t="s">
        <v>5715</v>
      </c>
      <c r="D1565" s="356">
        <v>45944</v>
      </c>
      <c r="E1565" s="362">
        <v>46021</v>
      </c>
      <c r="F1565" s="357" t="s">
        <v>5719</v>
      </c>
      <c r="G1565" s="355">
        <v>50641956</v>
      </c>
      <c r="H1565" s="355" t="s">
        <v>5717</v>
      </c>
      <c r="I1565" s="358">
        <v>280</v>
      </c>
      <c r="J1565" s="77">
        <v>10</v>
      </c>
      <c r="K1565" s="92"/>
    </row>
    <row r="1566" spans="1:11" ht="31.2" x14ac:dyDescent="0.25">
      <c r="A1566" s="14" t="s">
        <v>5658</v>
      </c>
      <c r="B1566" s="354" t="s">
        <v>5710</v>
      </c>
      <c r="C1566" s="355" t="s">
        <v>5715</v>
      </c>
      <c r="D1566" s="356">
        <v>45944</v>
      </c>
      <c r="E1566" s="362">
        <v>46021</v>
      </c>
      <c r="F1566" s="357" t="s">
        <v>5720</v>
      </c>
      <c r="G1566" s="355">
        <v>50641956</v>
      </c>
      <c r="H1566" s="355" t="s">
        <v>5717</v>
      </c>
      <c r="I1566" s="358">
        <v>120</v>
      </c>
      <c r="J1566" s="77">
        <v>10</v>
      </c>
      <c r="K1566" s="92"/>
    </row>
    <row r="1567" spans="1:11" ht="31.2" x14ac:dyDescent="0.25">
      <c r="A1567" s="14" t="s">
        <v>5658</v>
      </c>
      <c r="B1567" s="354" t="s">
        <v>5710</v>
      </c>
      <c r="C1567" s="355" t="s">
        <v>5721</v>
      </c>
      <c r="D1567" s="356">
        <v>45939</v>
      </c>
      <c r="E1567" s="362">
        <v>46021</v>
      </c>
      <c r="F1567" s="357" t="s">
        <v>5722</v>
      </c>
      <c r="G1567" s="355" t="s">
        <v>5713</v>
      </c>
      <c r="H1567" s="355" t="s">
        <v>5714</v>
      </c>
      <c r="I1567" s="358">
        <v>915.36</v>
      </c>
      <c r="J1567" s="77">
        <v>10</v>
      </c>
      <c r="K1567" s="92"/>
    </row>
    <row r="1568" spans="1:11" ht="41.4" x14ac:dyDescent="0.25">
      <c r="A1568" s="14" t="s">
        <v>5658</v>
      </c>
      <c r="B1568" s="354" t="s">
        <v>5710</v>
      </c>
      <c r="C1568" s="355" t="s">
        <v>5723</v>
      </c>
      <c r="D1568" s="356">
        <v>45939</v>
      </c>
      <c r="E1568" s="362">
        <v>46021</v>
      </c>
      <c r="F1568" s="357" t="s">
        <v>5724</v>
      </c>
      <c r="G1568" s="355" t="s">
        <v>5713</v>
      </c>
      <c r="H1568" s="355" t="s">
        <v>5714</v>
      </c>
      <c r="I1568" s="358">
        <v>905.72</v>
      </c>
      <c r="J1568" s="77">
        <v>10</v>
      </c>
      <c r="K1568" s="92"/>
    </row>
    <row r="1569" spans="1:11" ht="41.4" x14ac:dyDescent="0.25">
      <c r="A1569" s="14" t="s">
        <v>5658</v>
      </c>
      <c r="B1569" s="354" t="s">
        <v>5725</v>
      </c>
      <c r="C1569" s="355" t="s">
        <v>5726</v>
      </c>
      <c r="D1569" s="356" t="s">
        <v>3566</v>
      </c>
      <c r="E1569" s="362"/>
      <c r="F1569" s="357" t="s">
        <v>5727</v>
      </c>
      <c r="G1569" s="355">
        <v>46397931</v>
      </c>
      <c r="H1569" s="355" t="s">
        <v>3079</v>
      </c>
      <c r="I1569" s="358">
        <v>907.41</v>
      </c>
      <c r="J1569" s="77">
        <v>10</v>
      </c>
      <c r="K1569" s="92"/>
    </row>
    <row r="1570" spans="1:11" ht="41.4" x14ac:dyDescent="0.25">
      <c r="A1570" s="14" t="s">
        <v>5658</v>
      </c>
      <c r="B1570" s="354" t="s">
        <v>5728</v>
      </c>
      <c r="C1570" s="355">
        <v>122025</v>
      </c>
      <c r="D1570" s="356">
        <v>46021</v>
      </c>
      <c r="E1570" s="362"/>
      <c r="F1570" s="357" t="s">
        <v>5729</v>
      </c>
      <c r="G1570" s="355">
        <v>36766011</v>
      </c>
      <c r="H1570" s="355" t="s">
        <v>5730</v>
      </c>
      <c r="I1570" s="358">
        <v>1000</v>
      </c>
      <c r="J1570" s="77">
        <v>10</v>
      </c>
      <c r="K1570" s="92"/>
    </row>
    <row r="1571" spans="1:11" ht="31.2" x14ac:dyDescent="0.25">
      <c r="A1571" s="14" t="s">
        <v>5731</v>
      </c>
      <c r="B1571" s="344"/>
      <c r="C1571" s="345"/>
      <c r="D1571" s="346"/>
      <c r="E1571" s="347"/>
      <c r="F1571" s="350" t="s">
        <v>5732</v>
      </c>
      <c r="G1571" s="351"/>
      <c r="H1571" s="348"/>
      <c r="I1571" s="349"/>
      <c r="J1571" s="77">
        <v>10</v>
      </c>
      <c r="K1571" s="92"/>
    </row>
    <row r="1572" spans="1:11" ht="13.2" x14ac:dyDescent="0.25">
      <c r="A1572" s="14" t="s">
        <v>5731</v>
      </c>
      <c r="B1572" s="354" t="s">
        <v>5733</v>
      </c>
      <c r="C1572" s="355" t="s">
        <v>5733</v>
      </c>
      <c r="D1572" s="356">
        <v>45659</v>
      </c>
      <c r="E1572" s="362">
        <v>45891</v>
      </c>
      <c r="F1572" s="357" t="s">
        <v>3023</v>
      </c>
      <c r="G1572" s="355"/>
      <c r="H1572" s="357" t="s">
        <v>5734</v>
      </c>
      <c r="I1572" s="358">
        <v>208.6</v>
      </c>
      <c r="J1572" s="77">
        <v>10</v>
      </c>
      <c r="K1572" s="92"/>
    </row>
    <row r="1573" spans="1:11" ht="13.2" x14ac:dyDescent="0.25">
      <c r="A1573" s="14" t="s">
        <v>5731</v>
      </c>
      <c r="B1573" s="354" t="s">
        <v>5733</v>
      </c>
      <c r="C1573" s="355" t="s">
        <v>5735</v>
      </c>
      <c r="D1573" s="356">
        <v>45664</v>
      </c>
      <c r="E1573" s="362">
        <v>45891</v>
      </c>
      <c r="F1573" s="357" t="s">
        <v>5736</v>
      </c>
      <c r="G1573" s="355">
        <v>36495867</v>
      </c>
      <c r="H1573" s="357" t="s">
        <v>5737</v>
      </c>
      <c r="I1573" s="358">
        <v>1235</v>
      </c>
      <c r="J1573" s="77">
        <v>10</v>
      </c>
      <c r="K1573" s="92"/>
    </row>
    <row r="1574" spans="1:11" ht="21" x14ac:dyDescent="0.25">
      <c r="A1574" s="14" t="s">
        <v>5731</v>
      </c>
      <c r="B1574" s="354" t="s">
        <v>5733</v>
      </c>
      <c r="C1574" s="354" t="s">
        <v>5733</v>
      </c>
      <c r="D1574" s="356">
        <v>45667</v>
      </c>
      <c r="E1574" s="362">
        <v>45891</v>
      </c>
      <c r="F1574" s="357" t="s">
        <v>5738</v>
      </c>
      <c r="G1574" s="355"/>
      <c r="H1574" s="357" t="s">
        <v>5734</v>
      </c>
      <c r="I1574" s="358">
        <v>312.37</v>
      </c>
      <c r="J1574" s="77">
        <v>10</v>
      </c>
      <c r="K1574" s="92"/>
    </row>
    <row r="1575" spans="1:11" ht="13.2" x14ac:dyDescent="0.25">
      <c r="A1575" s="14" t="s">
        <v>5731</v>
      </c>
      <c r="B1575" s="354" t="s">
        <v>5733</v>
      </c>
      <c r="C1575" s="355" t="s">
        <v>5739</v>
      </c>
      <c r="D1575" s="356">
        <v>45664</v>
      </c>
      <c r="E1575" s="362">
        <v>45891</v>
      </c>
      <c r="F1575" s="357" t="s">
        <v>5740</v>
      </c>
      <c r="G1575" s="355">
        <v>36495867</v>
      </c>
      <c r="H1575" s="357" t="s">
        <v>5737</v>
      </c>
      <c r="I1575" s="358">
        <v>41.6</v>
      </c>
      <c r="J1575" s="77">
        <v>10</v>
      </c>
      <c r="K1575" s="92"/>
    </row>
    <row r="1576" spans="1:11" ht="13.2" x14ac:dyDescent="0.25">
      <c r="A1576" s="14" t="s">
        <v>5731</v>
      </c>
      <c r="B1576" s="354" t="s">
        <v>5733</v>
      </c>
      <c r="C1576" s="355" t="s">
        <v>5741</v>
      </c>
      <c r="D1576" s="356">
        <v>45664</v>
      </c>
      <c r="E1576" s="362">
        <v>45891</v>
      </c>
      <c r="F1576" s="357" t="s">
        <v>5742</v>
      </c>
      <c r="G1576" s="355">
        <v>36495867</v>
      </c>
      <c r="H1576" s="357" t="s">
        <v>5737</v>
      </c>
      <c r="I1576" s="358">
        <v>38</v>
      </c>
      <c r="J1576" s="77">
        <v>10</v>
      </c>
      <c r="K1576" s="92"/>
    </row>
    <row r="1577" spans="1:11" ht="13.2" x14ac:dyDescent="0.25">
      <c r="A1577" s="14" t="s">
        <v>5731</v>
      </c>
      <c r="B1577" s="354" t="s">
        <v>5733</v>
      </c>
      <c r="C1577" s="355" t="s">
        <v>5743</v>
      </c>
      <c r="D1577" s="356">
        <v>45664</v>
      </c>
      <c r="E1577" s="362">
        <v>45891</v>
      </c>
      <c r="F1577" s="357" t="s">
        <v>5740</v>
      </c>
      <c r="G1577" s="355">
        <v>36495867</v>
      </c>
      <c r="H1577" s="357" t="s">
        <v>5737</v>
      </c>
      <c r="I1577" s="358">
        <v>41.6</v>
      </c>
      <c r="J1577" s="77">
        <v>10</v>
      </c>
      <c r="K1577" s="92"/>
    </row>
    <row r="1578" spans="1:11" ht="13.2" x14ac:dyDescent="0.25">
      <c r="A1578" s="14" t="s">
        <v>5731</v>
      </c>
      <c r="B1578" s="354" t="s">
        <v>5733</v>
      </c>
      <c r="C1578" s="355" t="s">
        <v>5744</v>
      </c>
      <c r="D1578" s="356">
        <v>45661</v>
      </c>
      <c r="E1578" s="362">
        <v>45891</v>
      </c>
      <c r="F1578" s="357" t="s">
        <v>5742</v>
      </c>
      <c r="G1578" s="355">
        <v>36495867</v>
      </c>
      <c r="H1578" s="357" t="s">
        <v>5737</v>
      </c>
      <c r="I1578" s="358">
        <v>38</v>
      </c>
      <c r="J1578" s="77">
        <v>10</v>
      </c>
      <c r="K1578" s="92"/>
    </row>
    <row r="1579" spans="1:11" ht="13.2" x14ac:dyDescent="0.25">
      <c r="A1579" s="14" t="s">
        <v>5731</v>
      </c>
      <c r="B1579" s="354" t="s">
        <v>5733</v>
      </c>
      <c r="C1579" s="355" t="s">
        <v>5745</v>
      </c>
      <c r="D1579" s="356">
        <v>45664</v>
      </c>
      <c r="E1579" s="362">
        <v>45891</v>
      </c>
      <c r="F1579" s="357" t="s">
        <v>5746</v>
      </c>
      <c r="G1579" s="355">
        <v>36495867</v>
      </c>
      <c r="H1579" s="357" t="s">
        <v>5737</v>
      </c>
      <c r="I1579" s="358">
        <v>20.8</v>
      </c>
      <c r="J1579" s="77">
        <v>10</v>
      </c>
      <c r="K1579" s="92"/>
    </row>
    <row r="1580" spans="1:11" ht="13.2" x14ac:dyDescent="0.25">
      <c r="A1580" s="14" t="s">
        <v>5731</v>
      </c>
      <c r="B1580" s="354" t="s">
        <v>5733</v>
      </c>
      <c r="C1580" s="355" t="s">
        <v>5747</v>
      </c>
      <c r="D1580" s="356">
        <v>45662</v>
      </c>
      <c r="E1580" s="362">
        <v>45891</v>
      </c>
      <c r="F1580" s="357" t="s">
        <v>5742</v>
      </c>
      <c r="G1580" s="355">
        <v>36495867</v>
      </c>
      <c r="H1580" s="357" t="s">
        <v>5737</v>
      </c>
      <c r="I1580" s="358">
        <v>38</v>
      </c>
      <c r="J1580" s="77">
        <v>10</v>
      </c>
      <c r="K1580" s="92"/>
    </row>
    <row r="1581" spans="1:11" ht="13.2" x14ac:dyDescent="0.25">
      <c r="A1581" s="14" t="s">
        <v>5731</v>
      </c>
      <c r="B1581" s="354" t="s">
        <v>5733</v>
      </c>
      <c r="C1581" s="355" t="s">
        <v>5748</v>
      </c>
      <c r="D1581" s="356">
        <v>45662</v>
      </c>
      <c r="E1581" s="362">
        <v>45891</v>
      </c>
      <c r="F1581" s="357" t="s">
        <v>5749</v>
      </c>
      <c r="G1581" s="355">
        <v>36495867</v>
      </c>
      <c r="H1581" s="357" t="s">
        <v>5737</v>
      </c>
      <c r="I1581" s="358">
        <v>40</v>
      </c>
      <c r="J1581" s="77">
        <v>10</v>
      </c>
      <c r="K1581" s="92"/>
    </row>
    <row r="1582" spans="1:11" ht="13.2" x14ac:dyDescent="0.25">
      <c r="A1582" s="14" t="s">
        <v>5731</v>
      </c>
      <c r="B1582" s="354" t="s">
        <v>5733</v>
      </c>
      <c r="C1582" s="355" t="s">
        <v>5750</v>
      </c>
      <c r="D1582" s="356">
        <v>45663</v>
      </c>
      <c r="E1582" s="362">
        <v>45891</v>
      </c>
      <c r="F1582" s="357" t="s">
        <v>5749</v>
      </c>
      <c r="G1582" s="355">
        <v>36495867</v>
      </c>
      <c r="H1582" s="357" t="s">
        <v>5737</v>
      </c>
      <c r="I1582" s="358">
        <v>40</v>
      </c>
      <c r="J1582" s="77">
        <v>10</v>
      </c>
      <c r="K1582" s="92"/>
    </row>
    <row r="1583" spans="1:11" ht="13.2" x14ac:dyDescent="0.25">
      <c r="A1583" s="14" t="s">
        <v>5731</v>
      </c>
      <c r="B1583" s="354" t="s">
        <v>5733</v>
      </c>
      <c r="C1583" s="355" t="s">
        <v>5751</v>
      </c>
      <c r="D1583" s="356">
        <v>45664</v>
      </c>
      <c r="E1583" s="362">
        <v>45891</v>
      </c>
      <c r="F1583" s="357" t="s">
        <v>5752</v>
      </c>
      <c r="G1583" s="355">
        <v>36495867</v>
      </c>
      <c r="H1583" s="357" t="s">
        <v>5737</v>
      </c>
      <c r="I1583" s="358">
        <v>80</v>
      </c>
      <c r="J1583" s="77">
        <v>10</v>
      </c>
      <c r="K1583" s="92"/>
    </row>
    <row r="1584" spans="1:11" ht="31.2" x14ac:dyDescent="0.25">
      <c r="A1584" s="14" t="s">
        <v>5731</v>
      </c>
      <c r="B1584" s="344"/>
      <c r="C1584" s="345"/>
      <c r="D1584" s="346"/>
      <c r="E1584" s="347"/>
      <c r="F1584" s="350" t="s">
        <v>5753</v>
      </c>
      <c r="G1584" s="351"/>
      <c r="H1584" s="348"/>
      <c r="I1584" s="349"/>
      <c r="J1584" s="77">
        <v>10</v>
      </c>
      <c r="K1584" s="92"/>
    </row>
    <row r="1585" spans="1:11" ht="13.2" x14ac:dyDescent="0.25">
      <c r="A1585" s="14" t="s">
        <v>5731</v>
      </c>
      <c r="B1585" s="354" t="s">
        <v>5754</v>
      </c>
      <c r="C1585" s="355" t="s">
        <v>5754</v>
      </c>
      <c r="D1585" s="356">
        <v>45714</v>
      </c>
      <c r="E1585" s="362">
        <v>45891</v>
      </c>
      <c r="F1585" s="357" t="s">
        <v>3168</v>
      </c>
      <c r="G1585" s="355"/>
      <c r="H1585" s="357" t="s">
        <v>5734</v>
      </c>
      <c r="I1585" s="358">
        <v>171.8</v>
      </c>
      <c r="J1585" s="77">
        <v>10</v>
      </c>
      <c r="K1585" s="92"/>
    </row>
    <row r="1586" spans="1:11" ht="13.2" x14ac:dyDescent="0.25">
      <c r="A1586" s="14" t="s">
        <v>5731</v>
      </c>
      <c r="B1586" s="354" t="s">
        <v>5754</v>
      </c>
      <c r="C1586" s="355" t="s">
        <v>5755</v>
      </c>
      <c r="D1586" s="356">
        <v>45717</v>
      </c>
      <c r="E1586" s="362">
        <v>45891</v>
      </c>
      <c r="F1586" s="357" t="s">
        <v>3074</v>
      </c>
      <c r="G1586" s="355">
        <v>36495867</v>
      </c>
      <c r="H1586" s="357" t="s">
        <v>5737</v>
      </c>
      <c r="I1586" s="358">
        <v>824</v>
      </c>
      <c r="J1586" s="77">
        <v>10</v>
      </c>
      <c r="K1586" s="92"/>
    </row>
    <row r="1587" spans="1:11" ht="21" x14ac:dyDescent="0.25">
      <c r="A1587" s="14" t="s">
        <v>5731</v>
      </c>
      <c r="B1587" s="354" t="s">
        <v>5754</v>
      </c>
      <c r="C1587" s="355" t="s">
        <v>5754</v>
      </c>
      <c r="D1587" s="356">
        <v>45723</v>
      </c>
      <c r="E1587" s="362">
        <v>45891</v>
      </c>
      <c r="F1587" s="357" t="s">
        <v>5738</v>
      </c>
      <c r="G1587" s="355"/>
      <c r="H1587" s="357" t="s">
        <v>5734</v>
      </c>
      <c r="I1587" s="358">
        <v>302.08999999999997</v>
      </c>
      <c r="J1587" s="77">
        <v>10</v>
      </c>
      <c r="K1587" s="92"/>
    </row>
    <row r="1588" spans="1:11" ht="13.2" x14ac:dyDescent="0.25">
      <c r="A1588" s="14" t="s">
        <v>5731</v>
      </c>
      <c r="B1588" s="354" t="s">
        <v>5754</v>
      </c>
      <c r="C1588" s="355" t="s">
        <v>5756</v>
      </c>
      <c r="D1588" s="356">
        <v>45715</v>
      </c>
      <c r="E1588" s="362">
        <v>45891</v>
      </c>
      <c r="F1588" s="357" t="s">
        <v>5746</v>
      </c>
      <c r="G1588" s="355">
        <v>36495867</v>
      </c>
      <c r="H1588" s="357" t="s">
        <v>5737</v>
      </c>
      <c r="I1588" s="358">
        <v>42</v>
      </c>
      <c r="J1588" s="77">
        <v>10</v>
      </c>
      <c r="K1588" s="92"/>
    </row>
    <row r="1589" spans="1:11" ht="13.2" x14ac:dyDescent="0.25">
      <c r="A1589" s="14" t="s">
        <v>5731</v>
      </c>
      <c r="B1589" s="354" t="s">
        <v>5754</v>
      </c>
      <c r="C1589" s="355" t="s">
        <v>5757</v>
      </c>
      <c r="D1589" s="356">
        <v>45718</v>
      </c>
      <c r="E1589" s="362">
        <v>45891</v>
      </c>
      <c r="F1589" s="357" t="s">
        <v>5740</v>
      </c>
      <c r="G1589" s="355">
        <v>36495867</v>
      </c>
      <c r="H1589" s="357" t="s">
        <v>5737</v>
      </c>
      <c r="I1589" s="358">
        <v>52</v>
      </c>
      <c r="J1589" s="77">
        <v>10</v>
      </c>
      <c r="K1589" s="92"/>
    </row>
    <row r="1590" spans="1:11" ht="21" x14ac:dyDescent="0.25">
      <c r="A1590" s="14" t="s">
        <v>5731</v>
      </c>
      <c r="B1590" s="344"/>
      <c r="C1590" s="345"/>
      <c r="D1590" s="346"/>
      <c r="E1590" s="491"/>
      <c r="F1590" s="350" t="s">
        <v>5758</v>
      </c>
      <c r="G1590" s="351"/>
      <c r="H1590" s="352"/>
      <c r="I1590" s="349"/>
      <c r="J1590" s="77">
        <v>10</v>
      </c>
      <c r="K1590" s="92"/>
    </row>
    <row r="1591" spans="1:11" ht="13.2" x14ac:dyDescent="0.25">
      <c r="A1591" s="14" t="s">
        <v>5731</v>
      </c>
      <c r="B1591" s="354" t="s">
        <v>5759</v>
      </c>
      <c r="C1591" s="355" t="s">
        <v>5759</v>
      </c>
      <c r="D1591" s="356">
        <v>45742</v>
      </c>
      <c r="E1591" s="362" t="s">
        <v>4508</v>
      </c>
      <c r="F1591" s="357" t="s">
        <v>3127</v>
      </c>
      <c r="G1591" s="355"/>
      <c r="H1591" s="357" t="s">
        <v>5734</v>
      </c>
      <c r="I1591" s="358">
        <v>247.5</v>
      </c>
      <c r="J1591" s="77">
        <v>10</v>
      </c>
      <c r="K1591" s="92"/>
    </row>
    <row r="1592" spans="1:11" ht="13.2" x14ac:dyDescent="0.25">
      <c r="A1592" s="14" t="s">
        <v>5731</v>
      </c>
      <c r="B1592" s="354" t="s">
        <v>5759</v>
      </c>
      <c r="C1592" s="355" t="s">
        <v>5760</v>
      </c>
      <c r="D1592" s="356">
        <v>45747</v>
      </c>
      <c r="E1592" s="362" t="s">
        <v>4508</v>
      </c>
      <c r="F1592" s="357" t="s">
        <v>5761</v>
      </c>
      <c r="G1592" s="355" t="s">
        <v>3247</v>
      </c>
      <c r="H1592" s="357" t="s">
        <v>3248</v>
      </c>
      <c r="I1592" s="358">
        <v>465</v>
      </c>
      <c r="J1592" s="77">
        <v>10</v>
      </c>
      <c r="K1592" s="92"/>
    </row>
    <row r="1593" spans="1:11" ht="21" x14ac:dyDescent="0.25">
      <c r="A1593" s="14" t="s">
        <v>5731</v>
      </c>
      <c r="B1593" s="344"/>
      <c r="C1593" s="345"/>
      <c r="D1593" s="346"/>
      <c r="E1593" s="491"/>
      <c r="F1593" s="350" t="s">
        <v>5762</v>
      </c>
      <c r="G1593" s="351"/>
      <c r="H1593" s="352"/>
      <c r="I1593" s="349"/>
      <c r="J1593" s="77">
        <v>10</v>
      </c>
      <c r="K1593" s="92"/>
    </row>
    <row r="1594" spans="1:11" ht="13.2" x14ac:dyDescent="0.25">
      <c r="A1594" s="14" t="s">
        <v>5731</v>
      </c>
      <c r="B1594" s="354" t="s">
        <v>5763</v>
      </c>
      <c r="C1594" s="355" t="s">
        <v>5763</v>
      </c>
      <c r="D1594" s="356">
        <v>45775</v>
      </c>
      <c r="E1594" s="362" t="s">
        <v>4508</v>
      </c>
      <c r="F1594" s="357" t="s">
        <v>3041</v>
      </c>
      <c r="G1594" s="355"/>
      <c r="H1594" s="357" t="s">
        <v>5734</v>
      </c>
      <c r="I1594" s="358">
        <v>84.72</v>
      </c>
      <c r="J1594" s="77">
        <v>10</v>
      </c>
      <c r="K1594" s="92"/>
    </row>
    <row r="1595" spans="1:11" ht="21" x14ac:dyDescent="0.25">
      <c r="A1595" s="14" t="s">
        <v>5731</v>
      </c>
      <c r="B1595" s="354" t="s">
        <v>5763</v>
      </c>
      <c r="C1595" s="355" t="s">
        <v>5764</v>
      </c>
      <c r="D1595" s="356">
        <v>45760</v>
      </c>
      <c r="E1595" s="362" t="s">
        <v>4508</v>
      </c>
      <c r="F1595" s="357" t="s">
        <v>5765</v>
      </c>
      <c r="G1595" s="355">
        <v>31631045</v>
      </c>
      <c r="H1595" s="357" t="s">
        <v>5130</v>
      </c>
      <c r="I1595" s="358">
        <v>399</v>
      </c>
      <c r="J1595" s="77">
        <v>10</v>
      </c>
      <c r="K1595" s="92"/>
    </row>
    <row r="1596" spans="1:11" ht="13.2" x14ac:dyDescent="0.25">
      <c r="A1596" s="14" t="s">
        <v>5731</v>
      </c>
      <c r="B1596" s="354" t="s">
        <v>5763</v>
      </c>
      <c r="C1596" s="355" t="s">
        <v>5766</v>
      </c>
      <c r="D1596" s="356">
        <v>45779</v>
      </c>
      <c r="E1596" s="362" t="s">
        <v>4508</v>
      </c>
      <c r="F1596" s="357" t="s">
        <v>5767</v>
      </c>
      <c r="G1596" s="355">
        <v>31631045</v>
      </c>
      <c r="H1596" s="357" t="s">
        <v>5130</v>
      </c>
      <c r="I1596" s="358">
        <v>8</v>
      </c>
      <c r="J1596" s="77">
        <v>10</v>
      </c>
      <c r="K1596" s="92"/>
    </row>
    <row r="1597" spans="1:11" ht="21" x14ac:dyDescent="0.25">
      <c r="A1597" s="14" t="s">
        <v>5731</v>
      </c>
      <c r="B1597" s="354" t="s">
        <v>5763</v>
      </c>
      <c r="C1597" s="355" t="s">
        <v>5763</v>
      </c>
      <c r="D1597" s="356">
        <v>45777</v>
      </c>
      <c r="E1597" s="362" t="s">
        <v>4508</v>
      </c>
      <c r="F1597" s="357" t="s">
        <v>5768</v>
      </c>
      <c r="G1597" s="355"/>
      <c r="H1597" s="357" t="s">
        <v>5734</v>
      </c>
      <c r="I1597" s="358">
        <v>169.67</v>
      </c>
      <c r="J1597" s="77">
        <v>10</v>
      </c>
      <c r="K1597" s="92"/>
    </row>
    <row r="1598" spans="1:11" ht="21" x14ac:dyDescent="0.25">
      <c r="A1598" s="14" t="s">
        <v>5731</v>
      </c>
      <c r="B1598" s="344"/>
      <c r="C1598" s="345"/>
      <c r="D1598" s="346"/>
      <c r="E1598" s="347"/>
      <c r="F1598" s="350" t="s">
        <v>5769</v>
      </c>
      <c r="G1598" s="351"/>
      <c r="H1598" s="352"/>
      <c r="I1598" s="349"/>
      <c r="J1598" s="77">
        <v>10</v>
      </c>
      <c r="K1598" s="92"/>
    </row>
    <row r="1599" spans="1:11" ht="21" x14ac:dyDescent="0.25">
      <c r="A1599" s="14" t="s">
        <v>5731</v>
      </c>
      <c r="B1599" s="354" t="s">
        <v>3789</v>
      </c>
      <c r="C1599" s="355">
        <v>20251262</v>
      </c>
      <c r="D1599" s="356" t="s">
        <v>3790</v>
      </c>
      <c r="E1599" s="362">
        <v>45883</v>
      </c>
      <c r="F1599" s="357" t="s">
        <v>5770</v>
      </c>
      <c r="G1599" s="355">
        <v>31380123</v>
      </c>
      <c r="H1599" s="357" t="s">
        <v>3149</v>
      </c>
      <c r="I1599" s="358">
        <v>348</v>
      </c>
      <c r="J1599" s="77">
        <v>10</v>
      </c>
      <c r="K1599" s="92"/>
    </row>
    <row r="1600" spans="1:11" ht="21" x14ac:dyDescent="0.25">
      <c r="A1600" s="14" t="s">
        <v>5731</v>
      </c>
      <c r="B1600" s="354" t="s">
        <v>3793</v>
      </c>
      <c r="C1600" s="355">
        <v>6804040944</v>
      </c>
      <c r="D1600" s="356" t="s">
        <v>3794</v>
      </c>
      <c r="E1600" s="362">
        <v>45883</v>
      </c>
      <c r="F1600" s="357" t="s">
        <v>5771</v>
      </c>
      <c r="G1600" s="355">
        <v>35703008</v>
      </c>
      <c r="H1600" s="357" t="s">
        <v>3019</v>
      </c>
      <c r="I1600" s="358">
        <v>25.2</v>
      </c>
      <c r="J1600" s="77">
        <v>10</v>
      </c>
      <c r="K1600" s="92"/>
    </row>
    <row r="1601" spans="1:11" ht="21" x14ac:dyDescent="0.25">
      <c r="A1601" s="14" t="s">
        <v>5731</v>
      </c>
      <c r="B1601" s="354" t="s">
        <v>3801</v>
      </c>
      <c r="C1601" s="355">
        <v>202503806</v>
      </c>
      <c r="D1601" s="356" t="s">
        <v>3197</v>
      </c>
      <c r="E1601" s="362">
        <v>45883</v>
      </c>
      <c r="F1601" s="357" t="s">
        <v>5772</v>
      </c>
      <c r="G1601" s="355">
        <v>48047503</v>
      </c>
      <c r="H1601" s="357" t="s">
        <v>3125</v>
      </c>
      <c r="I1601" s="358">
        <v>116.67</v>
      </c>
      <c r="J1601" s="77">
        <v>10</v>
      </c>
      <c r="K1601" s="92"/>
    </row>
    <row r="1602" spans="1:11" ht="41.4" x14ac:dyDescent="0.25">
      <c r="A1602" s="14" t="s">
        <v>5731</v>
      </c>
      <c r="B1602" s="354" t="s">
        <v>5773</v>
      </c>
      <c r="C1602" s="355" t="s">
        <v>5774</v>
      </c>
      <c r="D1602" s="356">
        <v>45811</v>
      </c>
      <c r="E1602" s="362" t="s">
        <v>3805</v>
      </c>
      <c r="F1602" s="357" t="s">
        <v>5775</v>
      </c>
      <c r="G1602" s="355" t="s">
        <v>3807</v>
      </c>
      <c r="H1602" s="357" t="s">
        <v>3172</v>
      </c>
      <c r="I1602" s="358">
        <v>624</v>
      </c>
      <c r="J1602" s="77">
        <v>10</v>
      </c>
      <c r="K1602" s="92"/>
    </row>
    <row r="1603" spans="1:11" ht="21" x14ac:dyDescent="0.25">
      <c r="A1603" s="14" t="s">
        <v>5731</v>
      </c>
      <c r="B1603" s="354" t="s">
        <v>3808</v>
      </c>
      <c r="C1603" s="355" t="s">
        <v>3808</v>
      </c>
      <c r="D1603" s="356">
        <v>45805</v>
      </c>
      <c r="E1603" s="362" t="s">
        <v>3805</v>
      </c>
      <c r="F1603" s="357" t="s">
        <v>3127</v>
      </c>
      <c r="G1603" s="355"/>
      <c r="H1603" s="357" t="s">
        <v>3811</v>
      </c>
      <c r="I1603" s="358">
        <v>273</v>
      </c>
      <c r="J1603" s="77">
        <v>10</v>
      </c>
      <c r="K1603" s="92"/>
    </row>
    <row r="1604" spans="1:11" ht="13.2" x14ac:dyDescent="0.25">
      <c r="A1604" s="14" t="s">
        <v>5731</v>
      </c>
      <c r="B1604" s="354" t="s">
        <v>3808</v>
      </c>
      <c r="C1604" s="355" t="s">
        <v>3812</v>
      </c>
      <c r="D1604" s="356">
        <v>45790</v>
      </c>
      <c r="E1604" s="362" t="s">
        <v>3805</v>
      </c>
      <c r="F1604" s="357" t="s">
        <v>3886</v>
      </c>
      <c r="G1604" s="355"/>
      <c r="H1604" s="357" t="s">
        <v>3814</v>
      </c>
      <c r="I1604" s="358">
        <v>270.67</v>
      </c>
      <c r="J1604" s="77">
        <v>10</v>
      </c>
      <c r="K1604" s="92"/>
    </row>
    <row r="1605" spans="1:11" ht="21" x14ac:dyDescent="0.25">
      <c r="A1605" s="14" t="s">
        <v>5731</v>
      </c>
      <c r="B1605" s="354" t="s">
        <v>3808</v>
      </c>
      <c r="C1605" s="355" t="s">
        <v>5776</v>
      </c>
      <c r="D1605" s="356">
        <v>45807</v>
      </c>
      <c r="E1605" s="362" t="s">
        <v>3805</v>
      </c>
      <c r="F1605" s="357" t="s">
        <v>3816</v>
      </c>
      <c r="G1605" s="355"/>
      <c r="H1605" s="357" t="s">
        <v>3817</v>
      </c>
      <c r="I1605" s="358">
        <v>80</v>
      </c>
      <c r="J1605" s="77">
        <v>10</v>
      </c>
      <c r="K1605" s="92"/>
    </row>
    <row r="1606" spans="1:11" ht="21" x14ac:dyDescent="0.25">
      <c r="A1606" s="14" t="s">
        <v>5731</v>
      </c>
      <c r="B1606" s="354" t="s">
        <v>3808</v>
      </c>
      <c r="C1606" s="355" t="s">
        <v>5777</v>
      </c>
      <c r="D1606" s="356">
        <v>45813</v>
      </c>
      <c r="E1606" s="362" t="s">
        <v>3805</v>
      </c>
      <c r="F1606" s="357" t="s">
        <v>3819</v>
      </c>
      <c r="G1606" s="355"/>
      <c r="H1606" s="357" t="s">
        <v>3820</v>
      </c>
      <c r="I1606" s="358">
        <v>80</v>
      </c>
      <c r="J1606" s="77">
        <v>10</v>
      </c>
      <c r="K1606" s="92"/>
    </row>
    <row r="1607" spans="1:11" ht="13.2" x14ac:dyDescent="0.25">
      <c r="A1607" s="14" t="s">
        <v>5731</v>
      </c>
      <c r="B1607" s="354" t="s">
        <v>3808</v>
      </c>
      <c r="C1607" s="355">
        <v>80722</v>
      </c>
      <c r="D1607" s="356">
        <v>45807</v>
      </c>
      <c r="E1607" s="362" t="s">
        <v>3805</v>
      </c>
      <c r="F1607" s="357" t="s">
        <v>3821</v>
      </c>
      <c r="G1607" s="355" t="s">
        <v>3175</v>
      </c>
      <c r="H1607" s="357" t="s">
        <v>3176</v>
      </c>
      <c r="I1607" s="358">
        <v>205.29</v>
      </c>
      <c r="J1607" s="77">
        <v>10</v>
      </c>
      <c r="K1607" s="92"/>
    </row>
    <row r="1608" spans="1:11" ht="13.2" x14ac:dyDescent="0.25">
      <c r="A1608" s="14" t="s">
        <v>5731</v>
      </c>
      <c r="B1608" s="354" t="s">
        <v>3808</v>
      </c>
      <c r="C1608" s="355" t="s">
        <v>3822</v>
      </c>
      <c r="D1608" s="356">
        <v>45810</v>
      </c>
      <c r="E1608" s="362" t="s">
        <v>3805</v>
      </c>
      <c r="F1608" s="357" t="s">
        <v>3823</v>
      </c>
      <c r="G1608" s="355">
        <v>999644611</v>
      </c>
      <c r="H1608" s="357" t="s">
        <v>3824</v>
      </c>
      <c r="I1608" s="358">
        <v>36.119999999999997</v>
      </c>
      <c r="J1608" s="77">
        <v>10</v>
      </c>
      <c r="K1608" s="92"/>
    </row>
    <row r="1609" spans="1:11" ht="21" x14ac:dyDescent="0.25">
      <c r="A1609" s="14" t="s">
        <v>5731</v>
      </c>
      <c r="B1609" s="344"/>
      <c r="C1609" s="345"/>
      <c r="D1609" s="346"/>
      <c r="E1609" s="492"/>
      <c r="F1609" s="350" t="s">
        <v>5778</v>
      </c>
      <c r="G1609" s="351"/>
      <c r="H1609" s="352"/>
      <c r="I1609" s="349"/>
      <c r="J1609" s="77">
        <v>10</v>
      </c>
      <c r="K1609" s="92"/>
    </row>
    <row r="1610" spans="1:11" ht="21" x14ac:dyDescent="0.25">
      <c r="A1610" s="14" t="s">
        <v>5731</v>
      </c>
      <c r="B1610" s="354" t="s">
        <v>3840</v>
      </c>
      <c r="C1610" s="355" t="s">
        <v>3840</v>
      </c>
      <c r="D1610" s="356">
        <v>45829</v>
      </c>
      <c r="E1610" s="362">
        <v>45909</v>
      </c>
      <c r="F1610" s="357" t="s">
        <v>5779</v>
      </c>
      <c r="G1610" s="355"/>
      <c r="H1610" s="357" t="s">
        <v>3738</v>
      </c>
      <c r="I1610" s="358">
        <v>151.76</v>
      </c>
      <c r="J1610" s="77">
        <v>10</v>
      </c>
      <c r="K1610" s="92"/>
    </row>
    <row r="1611" spans="1:11" ht="21" x14ac:dyDescent="0.25">
      <c r="A1611" s="14" t="s">
        <v>5731</v>
      </c>
      <c r="B1611" s="354" t="s">
        <v>3840</v>
      </c>
      <c r="C1611" s="355" t="s">
        <v>5780</v>
      </c>
      <c r="D1611" s="356">
        <v>45820</v>
      </c>
      <c r="E1611" s="362">
        <v>45909</v>
      </c>
      <c r="F1611" s="357" t="s">
        <v>5781</v>
      </c>
      <c r="G1611" s="355" t="s">
        <v>5782</v>
      </c>
      <c r="H1611" s="357" t="s">
        <v>5783</v>
      </c>
      <c r="I1611" s="358">
        <v>14.85</v>
      </c>
      <c r="J1611" s="77">
        <v>10</v>
      </c>
      <c r="K1611" s="92"/>
    </row>
    <row r="1612" spans="1:11" ht="21" x14ac:dyDescent="0.25">
      <c r="A1612" s="14" t="s">
        <v>5731</v>
      </c>
      <c r="B1612" s="344"/>
      <c r="C1612" s="345"/>
      <c r="D1612" s="346"/>
      <c r="E1612" s="347"/>
      <c r="F1612" s="350" t="s">
        <v>5784</v>
      </c>
      <c r="G1612" s="351"/>
      <c r="H1612" s="348"/>
      <c r="I1612" s="349"/>
      <c r="J1612" s="77">
        <v>10</v>
      </c>
      <c r="K1612" s="92"/>
    </row>
    <row r="1613" spans="1:11" ht="21" x14ac:dyDescent="0.25">
      <c r="A1613" s="14" t="s">
        <v>5731</v>
      </c>
      <c r="B1613" s="354" t="s">
        <v>5785</v>
      </c>
      <c r="C1613" s="355">
        <v>22</v>
      </c>
      <c r="D1613" s="356" t="s">
        <v>3197</v>
      </c>
      <c r="E1613" s="362">
        <v>45883</v>
      </c>
      <c r="F1613" s="357" t="s">
        <v>5786</v>
      </c>
      <c r="G1613" s="355" t="s">
        <v>3235</v>
      </c>
      <c r="H1613" s="357" t="s">
        <v>3236</v>
      </c>
      <c r="I1613" s="358">
        <v>524.79999999999995</v>
      </c>
      <c r="J1613" s="77">
        <v>10</v>
      </c>
      <c r="K1613" s="92"/>
    </row>
    <row r="1614" spans="1:11" ht="21" x14ac:dyDescent="0.25">
      <c r="A1614" s="14" t="s">
        <v>5731</v>
      </c>
      <c r="B1614" s="354" t="s">
        <v>3877</v>
      </c>
      <c r="C1614" s="355">
        <v>6804231881</v>
      </c>
      <c r="D1614" s="356" t="s">
        <v>3254</v>
      </c>
      <c r="E1614" s="362">
        <v>45883</v>
      </c>
      <c r="F1614" s="357" t="s">
        <v>5787</v>
      </c>
      <c r="G1614" s="355" t="s">
        <v>3018</v>
      </c>
      <c r="H1614" s="357" t="s">
        <v>3019</v>
      </c>
      <c r="I1614" s="358">
        <v>9</v>
      </c>
      <c r="J1614" s="77">
        <v>10</v>
      </c>
      <c r="K1614" s="92"/>
    </row>
    <row r="1615" spans="1:11" ht="21" x14ac:dyDescent="0.25">
      <c r="A1615" s="14" t="s">
        <v>5731</v>
      </c>
      <c r="B1615" s="354" t="s">
        <v>3879</v>
      </c>
      <c r="C1615" s="355">
        <v>6804231899</v>
      </c>
      <c r="D1615" s="356" t="s">
        <v>3254</v>
      </c>
      <c r="E1615" s="362">
        <v>45883</v>
      </c>
      <c r="F1615" s="357" t="s">
        <v>5788</v>
      </c>
      <c r="G1615" s="355" t="s">
        <v>3018</v>
      </c>
      <c r="H1615" s="357" t="s">
        <v>3019</v>
      </c>
      <c r="I1615" s="358">
        <v>25.2</v>
      </c>
      <c r="J1615" s="77">
        <v>10</v>
      </c>
      <c r="K1615" s="92"/>
    </row>
    <row r="1616" spans="1:11" ht="31.2" x14ac:dyDescent="0.25">
      <c r="A1616" s="14" t="s">
        <v>5731</v>
      </c>
      <c r="B1616" s="354" t="s">
        <v>3258</v>
      </c>
      <c r="C1616" s="355" t="s">
        <v>3259</v>
      </c>
      <c r="D1616" s="356" t="s">
        <v>3260</v>
      </c>
      <c r="E1616" s="362">
        <v>45883</v>
      </c>
      <c r="F1616" s="357" t="s">
        <v>5789</v>
      </c>
      <c r="G1616" s="355" t="s">
        <v>3262</v>
      </c>
      <c r="H1616" s="357" t="s">
        <v>3263</v>
      </c>
      <c r="I1616" s="358">
        <v>236</v>
      </c>
      <c r="J1616" s="77">
        <v>10</v>
      </c>
      <c r="K1616" s="92"/>
    </row>
    <row r="1617" spans="1:11" ht="13.2" x14ac:dyDescent="0.25">
      <c r="A1617" s="14" t="s">
        <v>5731</v>
      </c>
      <c r="B1617" s="354" t="s">
        <v>3883</v>
      </c>
      <c r="C1617" s="355" t="s">
        <v>3883</v>
      </c>
      <c r="D1617" s="356">
        <v>45847</v>
      </c>
      <c r="E1617" s="362">
        <v>45932</v>
      </c>
      <c r="F1617" s="357" t="s">
        <v>5790</v>
      </c>
      <c r="G1617" s="355"/>
      <c r="H1617" s="357" t="s">
        <v>3738</v>
      </c>
      <c r="I1617" s="358">
        <v>427.5</v>
      </c>
      <c r="J1617" s="77">
        <v>10</v>
      </c>
      <c r="K1617" s="92"/>
    </row>
    <row r="1618" spans="1:11" ht="13.2" x14ac:dyDescent="0.25">
      <c r="A1618" s="14" t="s">
        <v>5731</v>
      </c>
      <c r="B1618" s="354" t="s">
        <v>3883</v>
      </c>
      <c r="C1618" s="355" t="s">
        <v>5791</v>
      </c>
      <c r="D1618" s="356">
        <v>45848</v>
      </c>
      <c r="E1618" s="362">
        <v>45932</v>
      </c>
      <c r="F1618" s="357" t="s">
        <v>5792</v>
      </c>
      <c r="G1618" s="355" t="s">
        <v>3887</v>
      </c>
      <c r="H1618" s="357" t="s">
        <v>3888</v>
      </c>
      <c r="I1618" s="358">
        <v>810</v>
      </c>
      <c r="J1618" s="77">
        <v>10</v>
      </c>
      <c r="K1618" s="92"/>
    </row>
    <row r="1619" spans="1:11" ht="13.2" x14ac:dyDescent="0.25">
      <c r="A1619" s="14" t="s">
        <v>5731</v>
      </c>
      <c r="B1619" s="354" t="s">
        <v>3883</v>
      </c>
      <c r="C1619" s="355" t="s">
        <v>173</v>
      </c>
      <c r="D1619" s="356">
        <v>45847</v>
      </c>
      <c r="E1619" s="362">
        <v>45932</v>
      </c>
      <c r="F1619" s="357" t="s">
        <v>5160</v>
      </c>
      <c r="G1619" s="355" t="s">
        <v>3903</v>
      </c>
      <c r="H1619" s="357" t="s">
        <v>3248</v>
      </c>
      <c r="I1619" s="358">
        <v>27.9</v>
      </c>
      <c r="J1619" s="77">
        <v>10</v>
      </c>
      <c r="K1619" s="92"/>
    </row>
    <row r="1620" spans="1:11" ht="21" x14ac:dyDescent="0.25">
      <c r="A1620" s="14" t="s">
        <v>5731</v>
      </c>
      <c r="B1620" s="354" t="s">
        <v>3883</v>
      </c>
      <c r="C1620" s="355" t="s">
        <v>3883</v>
      </c>
      <c r="D1620" s="356">
        <v>45852</v>
      </c>
      <c r="E1620" s="362">
        <v>45932</v>
      </c>
      <c r="F1620" s="357" t="s">
        <v>5793</v>
      </c>
      <c r="G1620" s="355"/>
      <c r="H1620" s="357" t="s">
        <v>3738</v>
      </c>
      <c r="I1620" s="358">
        <v>866.31</v>
      </c>
      <c r="J1620" s="77">
        <v>10</v>
      </c>
      <c r="K1620" s="92"/>
    </row>
    <row r="1621" spans="1:11" ht="21" x14ac:dyDescent="0.25">
      <c r="A1621" s="14" t="s">
        <v>5731</v>
      </c>
      <c r="B1621" s="354" t="s">
        <v>3883</v>
      </c>
      <c r="C1621" s="355" t="s">
        <v>5794</v>
      </c>
      <c r="D1621" s="356">
        <v>45845</v>
      </c>
      <c r="E1621" s="362">
        <v>45932</v>
      </c>
      <c r="F1621" s="357" t="s">
        <v>5795</v>
      </c>
      <c r="G1621" s="355" t="s">
        <v>3225</v>
      </c>
      <c r="H1621" s="357" t="s">
        <v>3226</v>
      </c>
      <c r="I1621" s="358">
        <v>12.4</v>
      </c>
      <c r="J1621" s="77">
        <v>10</v>
      </c>
      <c r="K1621" s="92"/>
    </row>
    <row r="1622" spans="1:11" ht="21" x14ac:dyDescent="0.25">
      <c r="A1622" s="14" t="s">
        <v>5731</v>
      </c>
      <c r="B1622" s="354" t="s">
        <v>3883</v>
      </c>
      <c r="C1622" s="355" t="s">
        <v>5796</v>
      </c>
      <c r="D1622" s="356">
        <v>45852</v>
      </c>
      <c r="E1622" s="362">
        <v>45932</v>
      </c>
      <c r="F1622" s="357" t="s">
        <v>5797</v>
      </c>
      <c r="G1622" s="355"/>
      <c r="H1622" s="357" t="s">
        <v>3229</v>
      </c>
      <c r="I1622" s="358">
        <v>14.2</v>
      </c>
      <c r="J1622" s="77">
        <v>10</v>
      </c>
      <c r="K1622" s="92"/>
    </row>
    <row r="1623" spans="1:11" ht="31.2" x14ac:dyDescent="0.25">
      <c r="A1623" s="14" t="s">
        <v>5731</v>
      </c>
      <c r="B1623" s="354" t="s">
        <v>3883</v>
      </c>
      <c r="C1623" s="355" t="s">
        <v>5798</v>
      </c>
      <c r="D1623" s="356">
        <v>45846</v>
      </c>
      <c r="E1623" s="362">
        <v>45932</v>
      </c>
      <c r="F1623" s="357" t="s">
        <v>5797</v>
      </c>
      <c r="G1623" s="355"/>
      <c r="H1623" s="357" t="s">
        <v>3251</v>
      </c>
      <c r="I1623" s="358">
        <v>29.3</v>
      </c>
      <c r="J1623" s="77">
        <v>10</v>
      </c>
      <c r="K1623" s="92"/>
    </row>
    <row r="1624" spans="1:11" ht="21" x14ac:dyDescent="0.25">
      <c r="A1624" s="14" t="s">
        <v>5731</v>
      </c>
      <c r="B1624" s="354" t="s">
        <v>3883</v>
      </c>
      <c r="C1624" s="355" t="s">
        <v>5799</v>
      </c>
      <c r="D1624" s="356">
        <v>45852</v>
      </c>
      <c r="E1624" s="362">
        <v>45932</v>
      </c>
      <c r="F1624" s="357" t="s">
        <v>5797</v>
      </c>
      <c r="G1624" s="355"/>
      <c r="H1624" s="357" t="s">
        <v>4523</v>
      </c>
      <c r="I1624" s="358">
        <v>12.3</v>
      </c>
      <c r="J1624" s="77">
        <v>10</v>
      </c>
      <c r="K1624" s="92"/>
    </row>
    <row r="1625" spans="1:11" ht="31.2" x14ac:dyDescent="0.25">
      <c r="A1625" s="14" t="s">
        <v>5731</v>
      </c>
      <c r="B1625" s="467"/>
      <c r="C1625" s="348"/>
      <c r="D1625" s="346"/>
      <c r="E1625" s="347"/>
      <c r="F1625" s="350" t="s">
        <v>5800</v>
      </c>
      <c r="G1625" s="351"/>
      <c r="H1625" s="348"/>
      <c r="I1625" s="353"/>
      <c r="J1625" s="77">
        <v>10</v>
      </c>
      <c r="K1625" s="92"/>
    </row>
    <row r="1626" spans="1:11" ht="21" x14ac:dyDescent="0.25">
      <c r="A1626" s="14" t="s">
        <v>5731</v>
      </c>
      <c r="B1626" s="354" t="s">
        <v>5801</v>
      </c>
      <c r="C1626" s="355">
        <v>6804606686</v>
      </c>
      <c r="D1626" s="356" t="s">
        <v>3971</v>
      </c>
      <c r="E1626" s="362"/>
      <c r="F1626" s="357" t="s">
        <v>4604</v>
      </c>
      <c r="G1626" s="355" t="s">
        <v>3018</v>
      </c>
      <c r="H1626" s="357" t="s">
        <v>3019</v>
      </c>
      <c r="I1626" s="358">
        <v>14.4</v>
      </c>
      <c r="J1626" s="77">
        <v>10</v>
      </c>
      <c r="K1626" s="92"/>
    </row>
    <row r="1627" spans="1:11" ht="21" x14ac:dyDescent="0.25">
      <c r="A1627" s="14" t="s">
        <v>5731</v>
      </c>
      <c r="B1627" s="354" t="s">
        <v>5802</v>
      </c>
      <c r="C1627" s="355" t="s">
        <v>5802</v>
      </c>
      <c r="D1627" s="356">
        <v>45929</v>
      </c>
      <c r="E1627" s="362">
        <v>46013</v>
      </c>
      <c r="F1627" s="357" t="s">
        <v>4181</v>
      </c>
      <c r="G1627" s="355"/>
      <c r="H1627" s="357" t="s">
        <v>3811</v>
      </c>
      <c r="I1627" s="358">
        <v>120.25</v>
      </c>
      <c r="J1627" s="77">
        <v>10</v>
      </c>
      <c r="K1627" s="92"/>
    </row>
    <row r="1628" spans="1:11" ht="13.2" x14ac:dyDescent="0.25">
      <c r="A1628" s="14" t="s">
        <v>5731</v>
      </c>
      <c r="B1628" s="354" t="s">
        <v>5802</v>
      </c>
      <c r="C1628" s="355" t="s">
        <v>5803</v>
      </c>
      <c r="D1628" s="356">
        <v>45933</v>
      </c>
      <c r="E1628" s="362">
        <v>46013</v>
      </c>
      <c r="F1628" s="357" t="s">
        <v>3207</v>
      </c>
      <c r="G1628" s="355" t="s">
        <v>5804</v>
      </c>
      <c r="H1628" s="357" t="s">
        <v>5805</v>
      </c>
      <c r="I1628" s="358">
        <v>253.19</v>
      </c>
      <c r="J1628" s="77">
        <v>10</v>
      </c>
      <c r="K1628" s="92"/>
    </row>
    <row r="1629" spans="1:11" ht="13.2" x14ac:dyDescent="0.25">
      <c r="A1629" s="14" t="s">
        <v>5731</v>
      </c>
      <c r="B1629" s="354" t="s">
        <v>5802</v>
      </c>
      <c r="C1629" s="355" t="s">
        <v>5806</v>
      </c>
      <c r="D1629" s="356">
        <v>45933</v>
      </c>
      <c r="E1629" s="362">
        <v>46013</v>
      </c>
      <c r="F1629" s="357" t="s">
        <v>5807</v>
      </c>
      <c r="G1629" s="355" t="s">
        <v>5804</v>
      </c>
      <c r="H1629" s="357" t="s">
        <v>5805</v>
      </c>
      <c r="I1629" s="358">
        <v>217.02</v>
      </c>
      <c r="J1629" s="77">
        <v>10</v>
      </c>
      <c r="K1629" s="92"/>
    </row>
    <row r="1630" spans="1:11" ht="21" x14ac:dyDescent="0.25">
      <c r="A1630" s="14" t="s">
        <v>5731</v>
      </c>
      <c r="B1630" s="354" t="s">
        <v>5802</v>
      </c>
      <c r="C1630" s="355" t="s">
        <v>5802</v>
      </c>
      <c r="D1630" s="356">
        <v>45940</v>
      </c>
      <c r="E1630" s="362">
        <v>46013</v>
      </c>
      <c r="F1630" s="357" t="s">
        <v>5808</v>
      </c>
      <c r="G1630" s="355"/>
      <c r="H1630" s="357" t="s">
        <v>3811</v>
      </c>
      <c r="I1630" s="358">
        <v>335.94</v>
      </c>
      <c r="J1630" s="77">
        <v>10</v>
      </c>
      <c r="K1630" s="92"/>
    </row>
    <row r="1631" spans="1:11" ht="13.2" x14ac:dyDescent="0.25">
      <c r="A1631" s="14" t="s">
        <v>5731</v>
      </c>
      <c r="B1631" s="354" t="s">
        <v>5802</v>
      </c>
      <c r="C1631" s="355">
        <v>12803</v>
      </c>
      <c r="D1631" s="356">
        <v>45939</v>
      </c>
      <c r="E1631" s="362">
        <v>46013</v>
      </c>
      <c r="F1631" s="357" t="s">
        <v>5809</v>
      </c>
      <c r="G1631" s="355" t="s">
        <v>3499</v>
      </c>
      <c r="H1631" s="357" t="s">
        <v>4006</v>
      </c>
      <c r="I1631" s="358">
        <v>483.75</v>
      </c>
      <c r="J1631" s="77">
        <v>10</v>
      </c>
      <c r="K1631" s="92"/>
    </row>
    <row r="1632" spans="1:11" ht="21" x14ac:dyDescent="0.25">
      <c r="A1632" s="14" t="s">
        <v>5731</v>
      </c>
      <c r="B1632" s="354" t="s">
        <v>5810</v>
      </c>
      <c r="C1632" s="355">
        <v>2025031</v>
      </c>
      <c r="D1632" s="356">
        <v>45922</v>
      </c>
      <c r="E1632" s="362"/>
      <c r="F1632" s="357" t="s">
        <v>5811</v>
      </c>
      <c r="G1632" s="355">
        <v>54309221</v>
      </c>
      <c r="H1632" s="357" t="s">
        <v>5812</v>
      </c>
      <c r="I1632" s="358">
        <v>1000</v>
      </c>
      <c r="J1632" s="77">
        <v>10</v>
      </c>
      <c r="K1632" s="92"/>
    </row>
    <row r="1633" spans="1:11" ht="31.2" x14ac:dyDescent="0.25">
      <c r="A1633" s="14" t="s">
        <v>5731</v>
      </c>
      <c r="B1633" s="354" t="s">
        <v>5813</v>
      </c>
      <c r="C1633" s="355" t="s">
        <v>5814</v>
      </c>
      <c r="D1633" s="356">
        <v>45890</v>
      </c>
      <c r="E1633" s="362" t="s">
        <v>4508</v>
      </c>
      <c r="F1633" s="357" t="s">
        <v>5815</v>
      </c>
      <c r="G1633" s="355">
        <v>35796111</v>
      </c>
      <c r="H1633" s="357" t="s">
        <v>4639</v>
      </c>
      <c r="I1633" s="358">
        <v>788</v>
      </c>
      <c r="J1633" s="77">
        <v>10</v>
      </c>
      <c r="K1633" s="92"/>
    </row>
    <row r="1634" spans="1:11" ht="31.2" x14ac:dyDescent="0.25">
      <c r="A1634" s="14" t="s">
        <v>5731</v>
      </c>
      <c r="B1634" s="354" t="s">
        <v>5816</v>
      </c>
      <c r="C1634" s="355">
        <v>302025</v>
      </c>
      <c r="D1634" s="356">
        <v>45952</v>
      </c>
      <c r="E1634" s="362"/>
      <c r="F1634" s="357" t="s">
        <v>5817</v>
      </c>
      <c r="G1634" s="355">
        <v>50543458</v>
      </c>
      <c r="H1634" s="357" t="s">
        <v>5818</v>
      </c>
      <c r="I1634" s="358">
        <v>1470</v>
      </c>
      <c r="J1634" s="77">
        <v>10</v>
      </c>
      <c r="K1634" s="92"/>
    </row>
    <row r="1635" spans="1:11" ht="21" x14ac:dyDescent="0.25">
      <c r="A1635" s="14" t="s">
        <v>5731</v>
      </c>
      <c r="B1635" s="354" t="s">
        <v>5819</v>
      </c>
      <c r="C1635" s="355">
        <v>250100099</v>
      </c>
      <c r="D1635" s="356" t="s">
        <v>5654</v>
      </c>
      <c r="E1635" s="362"/>
      <c r="F1635" s="357" t="s">
        <v>5820</v>
      </c>
      <c r="G1635" s="355">
        <v>36272485</v>
      </c>
      <c r="H1635" s="357" t="s">
        <v>5172</v>
      </c>
      <c r="I1635" s="358">
        <v>2472.5</v>
      </c>
      <c r="J1635" s="77">
        <v>10</v>
      </c>
      <c r="K1635" s="92"/>
    </row>
    <row r="1636" spans="1:11" ht="41.4" x14ac:dyDescent="0.25">
      <c r="A1636" s="14" t="s">
        <v>5731</v>
      </c>
      <c r="B1636" s="354" t="s">
        <v>5647</v>
      </c>
      <c r="C1636" s="355">
        <v>250100075</v>
      </c>
      <c r="D1636" s="356" t="s">
        <v>5648</v>
      </c>
      <c r="E1636" s="362"/>
      <c r="F1636" s="357" t="s">
        <v>5649</v>
      </c>
      <c r="G1636" s="355">
        <v>36272485</v>
      </c>
      <c r="H1636" s="357" t="s">
        <v>5172</v>
      </c>
      <c r="I1636" s="358">
        <v>1000</v>
      </c>
      <c r="J1636" s="77">
        <v>10</v>
      </c>
      <c r="K1636" s="92"/>
    </row>
    <row r="1637" spans="1:11" ht="41.4" x14ac:dyDescent="0.25">
      <c r="A1637" s="14" t="s">
        <v>5731</v>
      </c>
      <c r="B1637" s="354" t="s">
        <v>5650</v>
      </c>
      <c r="C1637" s="355">
        <v>20250002</v>
      </c>
      <c r="D1637" s="356">
        <v>46009</v>
      </c>
      <c r="E1637" s="362"/>
      <c r="F1637" s="357" t="s">
        <v>5651</v>
      </c>
      <c r="G1637" s="355">
        <v>57157421</v>
      </c>
      <c r="H1637" s="357" t="s">
        <v>5652</v>
      </c>
      <c r="I1637" s="358">
        <v>500</v>
      </c>
      <c r="J1637" s="77">
        <v>10</v>
      </c>
      <c r="K1637" s="92"/>
    </row>
    <row r="1638" spans="1:11" ht="31.2" x14ac:dyDescent="0.25">
      <c r="A1638" s="14" t="s">
        <v>5731</v>
      </c>
      <c r="B1638" s="354" t="s">
        <v>5821</v>
      </c>
      <c r="C1638" s="355" t="s">
        <v>5822</v>
      </c>
      <c r="D1638" s="356">
        <v>45965</v>
      </c>
      <c r="E1638" s="362">
        <v>46009</v>
      </c>
      <c r="F1638" s="357" t="s">
        <v>5823</v>
      </c>
      <c r="G1638" s="355">
        <v>36718271</v>
      </c>
      <c r="H1638" s="357" t="s">
        <v>5824</v>
      </c>
      <c r="I1638" s="358">
        <v>224.93</v>
      </c>
      <c r="J1638" s="77">
        <v>10</v>
      </c>
      <c r="K1638" s="92"/>
    </row>
    <row r="1639" spans="1:11" ht="51.6" x14ac:dyDescent="0.25">
      <c r="A1639" s="14" t="s">
        <v>5731</v>
      </c>
      <c r="B1639" s="354" t="s">
        <v>3554</v>
      </c>
      <c r="C1639" s="355">
        <v>157</v>
      </c>
      <c r="D1639" s="356" t="s">
        <v>3013</v>
      </c>
      <c r="E1639" s="362"/>
      <c r="F1639" s="357" t="s">
        <v>5825</v>
      </c>
      <c r="G1639" s="355"/>
      <c r="H1639" s="357" t="s">
        <v>5826</v>
      </c>
      <c r="I1639" s="358">
        <v>538.69000000000005</v>
      </c>
      <c r="J1639" s="77">
        <v>10</v>
      </c>
      <c r="K1639" s="92"/>
    </row>
    <row r="1640" spans="1:11" ht="51.6" x14ac:dyDescent="0.25">
      <c r="A1640" s="14" t="s">
        <v>5731</v>
      </c>
      <c r="B1640" s="354" t="s">
        <v>3554</v>
      </c>
      <c r="C1640" s="355">
        <v>138</v>
      </c>
      <c r="D1640" s="356">
        <v>46030</v>
      </c>
      <c r="E1640" s="362">
        <v>46055</v>
      </c>
      <c r="F1640" s="357" t="s">
        <v>5827</v>
      </c>
      <c r="G1640" s="355"/>
      <c r="H1640" s="357" t="s">
        <v>5826</v>
      </c>
      <c r="I1640" s="358">
        <v>461.11</v>
      </c>
      <c r="J1640" s="77">
        <v>10</v>
      </c>
      <c r="K1640" s="92"/>
    </row>
    <row r="1641" spans="1:11" ht="21" x14ac:dyDescent="0.25">
      <c r="A1641" s="14" t="s">
        <v>5828</v>
      </c>
      <c r="B1641" s="330"/>
      <c r="C1641" s="337"/>
      <c r="D1641" s="475"/>
      <c r="E1641" s="338"/>
      <c r="F1641" s="339" t="s">
        <v>5829</v>
      </c>
      <c r="G1641" s="455"/>
      <c r="H1641" s="337"/>
      <c r="I1641" s="343"/>
      <c r="J1641" s="77">
        <v>10</v>
      </c>
      <c r="K1641" s="92"/>
    </row>
    <row r="1642" spans="1:11" ht="21" x14ac:dyDescent="0.25">
      <c r="A1642" s="14" t="s">
        <v>5828</v>
      </c>
      <c r="B1642" s="330" t="s">
        <v>5830</v>
      </c>
      <c r="C1642" s="337">
        <v>202500702</v>
      </c>
      <c r="D1642" s="331" t="s">
        <v>3572</v>
      </c>
      <c r="E1642" s="333" t="s">
        <v>3123</v>
      </c>
      <c r="F1642" s="333" t="s">
        <v>5831</v>
      </c>
      <c r="G1642" s="337">
        <v>48047503</v>
      </c>
      <c r="H1642" s="333" t="s">
        <v>3125</v>
      </c>
      <c r="I1642" s="335">
        <v>120</v>
      </c>
      <c r="J1642" s="77">
        <v>10</v>
      </c>
      <c r="K1642" s="92"/>
    </row>
    <row r="1643" spans="1:11" ht="21" x14ac:dyDescent="0.25">
      <c r="A1643" s="14" t="s">
        <v>5828</v>
      </c>
      <c r="B1643" s="330"/>
      <c r="C1643" s="337"/>
      <c r="D1643" s="475"/>
      <c r="E1643" s="338"/>
      <c r="F1643" s="339" t="s">
        <v>5832</v>
      </c>
      <c r="G1643" s="455"/>
      <c r="H1643" s="337"/>
      <c r="I1643" s="343"/>
      <c r="J1643" s="77">
        <v>10</v>
      </c>
      <c r="K1643" s="92"/>
    </row>
    <row r="1644" spans="1:11" ht="31.2" x14ac:dyDescent="0.25">
      <c r="A1644" s="14" t="s">
        <v>5828</v>
      </c>
      <c r="B1644" s="330" t="s">
        <v>3803</v>
      </c>
      <c r="C1644" s="337">
        <v>6</v>
      </c>
      <c r="D1644" s="331" t="s">
        <v>5385</v>
      </c>
      <c r="E1644" s="333" t="s">
        <v>3805</v>
      </c>
      <c r="F1644" s="333" t="s">
        <v>5833</v>
      </c>
      <c r="G1644" s="337" t="s">
        <v>3807</v>
      </c>
      <c r="H1644" s="333" t="s">
        <v>3172</v>
      </c>
      <c r="I1644" s="335">
        <v>609</v>
      </c>
      <c r="J1644" s="77">
        <v>10</v>
      </c>
      <c r="K1644" s="92"/>
    </row>
    <row r="1645" spans="1:11" ht="31.2" x14ac:dyDescent="0.25">
      <c r="A1645" s="14" t="s">
        <v>5828</v>
      </c>
      <c r="B1645" s="330" t="s">
        <v>5834</v>
      </c>
      <c r="C1645" s="337" t="s">
        <v>5835</v>
      </c>
      <c r="D1645" s="331" t="s">
        <v>5345</v>
      </c>
      <c r="E1645" s="333" t="s">
        <v>3862</v>
      </c>
      <c r="F1645" s="339" t="s">
        <v>5836</v>
      </c>
      <c r="G1645" s="337"/>
      <c r="H1645" s="333" t="s">
        <v>5837</v>
      </c>
      <c r="I1645" s="335">
        <v>99</v>
      </c>
      <c r="J1645" s="77">
        <v>10</v>
      </c>
      <c r="K1645" s="92"/>
    </row>
    <row r="1646" spans="1:11" ht="21" x14ac:dyDescent="0.25">
      <c r="A1646" s="14" t="s">
        <v>5828</v>
      </c>
      <c r="B1646" s="330"/>
      <c r="C1646" s="337"/>
      <c r="D1646" s="475"/>
      <c r="E1646" s="338"/>
      <c r="F1646" s="339" t="s">
        <v>5838</v>
      </c>
      <c r="G1646" s="455"/>
      <c r="H1646" s="337"/>
      <c r="I1646" s="343"/>
      <c r="J1646" s="77">
        <v>10</v>
      </c>
      <c r="K1646" s="92"/>
    </row>
    <row r="1647" spans="1:11" ht="13.2" x14ac:dyDescent="0.25">
      <c r="A1647" s="14" t="s">
        <v>5828</v>
      </c>
      <c r="B1647" s="330" t="s">
        <v>5839</v>
      </c>
      <c r="C1647" s="337" t="s">
        <v>5839</v>
      </c>
      <c r="D1647" s="331" t="s">
        <v>3718</v>
      </c>
      <c r="E1647" s="333" t="s">
        <v>3862</v>
      </c>
      <c r="F1647" s="333" t="s">
        <v>5840</v>
      </c>
      <c r="G1647" s="337"/>
      <c r="H1647" s="333" t="s">
        <v>5837</v>
      </c>
      <c r="I1647" s="335">
        <v>97.5</v>
      </c>
      <c r="J1647" s="77">
        <v>10</v>
      </c>
      <c r="K1647" s="92"/>
    </row>
    <row r="1648" spans="1:11" ht="13.2" x14ac:dyDescent="0.25">
      <c r="A1648" s="14" t="s">
        <v>5828</v>
      </c>
      <c r="B1648" s="330" t="s">
        <v>5839</v>
      </c>
      <c r="C1648" s="337">
        <v>62025</v>
      </c>
      <c r="D1648" s="331" t="s">
        <v>5521</v>
      </c>
      <c r="E1648" s="333" t="s">
        <v>3862</v>
      </c>
      <c r="F1648" s="333" t="s">
        <v>5841</v>
      </c>
      <c r="G1648" s="337">
        <v>43656781</v>
      </c>
      <c r="H1648" s="333" t="s">
        <v>5842</v>
      </c>
      <c r="I1648" s="335">
        <v>248</v>
      </c>
      <c r="J1648" s="77">
        <v>10</v>
      </c>
      <c r="K1648" s="92"/>
    </row>
    <row r="1649" spans="1:11" ht="41.4" x14ac:dyDescent="0.25">
      <c r="A1649" s="14" t="s">
        <v>5828</v>
      </c>
      <c r="B1649" s="330" t="s">
        <v>5839</v>
      </c>
      <c r="C1649" s="337" t="s">
        <v>5839</v>
      </c>
      <c r="D1649" s="331" t="s">
        <v>3718</v>
      </c>
      <c r="E1649" s="333" t="s">
        <v>3862</v>
      </c>
      <c r="F1649" s="333" t="s">
        <v>5843</v>
      </c>
      <c r="G1649" s="337"/>
      <c r="H1649" s="333" t="s">
        <v>5837</v>
      </c>
      <c r="I1649" s="335">
        <v>176.09</v>
      </c>
      <c r="J1649" s="77">
        <v>10</v>
      </c>
      <c r="K1649" s="92"/>
    </row>
    <row r="1650" spans="1:11" ht="21" x14ac:dyDescent="0.25">
      <c r="A1650" s="14" t="s">
        <v>5828</v>
      </c>
      <c r="B1650" s="330"/>
      <c r="C1650" s="337"/>
      <c r="D1650" s="475"/>
      <c r="E1650" s="338"/>
      <c r="F1650" s="339" t="s">
        <v>5844</v>
      </c>
      <c r="G1650" s="455"/>
      <c r="H1650" s="337"/>
      <c r="I1650" s="343"/>
      <c r="J1650" s="77">
        <v>10</v>
      </c>
      <c r="K1650" s="92"/>
    </row>
    <row r="1651" spans="1:11" ht="13.2" x14ac:dyDescent="0.25">
      <c r="A1651" s="14" t="s">
        <v>5828</v>
      </c>
      <c r="B1651" s="330" t="s">
        <v>5845</v>
      </c>
      <c r="C1651" s="337" t="s">
        <v>5845</v>
      </c>
      <c r="D1651" s="331" t="s">
        <v>5316</v>
      </c>
      <c r="E1651" s="333" t="s">
        <v>3862</v>
      </c>
      <c r="F1651" s="333" t="s">
        <v>3238</v>
      </c>
      <c r="G1651" s="337"/>
      <c r="H1651" s="333" t="s">
        <v>5837</v>
      </c>
      <c r="I1651" s="335">
        <v>310.5</v>
      </c>
      <c r="J1651" s="77">
        <v>10</v>
      </c>
      <c r="K1651" s="92"/>
    </row>
    <row r="1652" spans="1:11" ht="13.2" x14ac:dyDescent="0.25">
      <c r="A1652" s="14" t="s">
        <v>5828</v>
      </c>
      <c r="B1652" s="330" t="s">
        <v>5845</v>
      </c>
      <c r="C1652" s="337" t="s">
        <v>5846</v>
      </c>
      <c r="D1652" s="331" t="s">
        <v>5316</v>
      </c>
      <c r="E1652" s="333" t="s">
        <v>3862</v>
      </c>
      <c r="F1652" s="333" t="s">
        <v>5847</v>
      </c>
      <c r="G1652" s="337">
        <v>1320060302</v>
      </c>
      <c r="H1652" s="333" t="s">
        <v>5848</v>
      </c>
      <c r="I1652" s="335">
        <v>1330.7</v>
      </c>
      <c r="J1652" s="77">
        <v>10</v>
      </c>
      <c r="K1652" s="92"/>
    </row>
    <row r="1653" spans="1:11" ht="41.4" x14ac:dyDescent="0.25">
      <c r="A1653" s="14" t="s">
        <v>5828</v>
      </c>
      <c r="B1653" s="330" t="s">
        <v>5845</v>
      </c>
      <c r="C1653" s="337" t="s">
        <v>5845</v>
      </c>
      <c r="D1653" s="331" t="s">
        <v>5316</v>
      </c>
      <c r="E1653" s="333" t="s">
        <v>3862</v>
      </c>
      <c r="F1653" s="333" t="s">
        <v>5849</v>
      </c>
      <c r="G1653" s="337"/>
      <c r="H1653" s="333" t="s">
        <v>5837</v>
      </c>
      <c r="I1653" s="335">
        <v>375.77</v>
      </c>
      <c r="J1653" s="77">
        <v>10</v>
      </c>
      <c r="K1653" s="92"/>
    </row>
    <row r="1654" spans="1:11" ht="21" x14ac:dyDescent="0.25">
      <c r="A1654" s="14" t="s">
        <v>5828</v>
      </c>
      <c r="B1654" s="330"/>
      <c r="C1654" s="337"/>
      <c r="D1654" s="475"/>
      <c r="E1654" s="338"/>
      <c r="F1654" s="339" t="s">
        <v>5850</v>
      </c>
      <c r="G1654" s="455"/>
      <c r="H1654" s="337"/>
      <c r="I1654" s="343"/>
      <c r="J1654" s="77">
        <v>10</v>
      </c>
      <c r="K1654" s="92"/>
    </row>
    <row r="1655" spans="1:11" ht="21" x14ac:dyDescent="0.25">
      <c r="A1655" s="14" t="s">
        <v>5828</v>
      </c>
      <c r="B1655" s="330" t="s">
        <v>5851</v>
      </c>
      <c r="C1655" s="337" t="s">
        <v>5851</v>
      </c>
      <c r="D1655" s="331" t="s">
        <v>3196</v>
      </c>
      <c r="E1655" s="333" t="s">
        <v>3805</v>
      </c>
      <c r="F1655" s="333" t="s">
        <v>3204</v>
      </c>
      <c r="G1655" s="337"/>
      <c r="H1655" s="333" t="s">
        <v>3811</v>
      </c>
      <c r="I1655" s="335">
        <v>48.76</v>
      </c>
      <c r="J1655" s="77">
        <v>10</v>
      </c>
      <c r="K1655" s="92"/>
    </row>
    <row r="1656" spans="1:11" ht="31.2" x14ac:dyDescent="0.25">
      <c r="A1656" s="14" t="s">
        <v>5828</v>
      </c>
      <c r="B1656" s="330" t="s">
        <v>5851</v>
      </c>
      <c r="C1656" s="337" t="s">
        <v>5851</v>
      </c>
      <c r="D1656" s="331">
        <v>45796</v>
      </c>
      <c r="E1656" s="333" t="s">
        <v>3805</v>
      </c>
      <c r="F1656" s="333" t="s">
        <v>5852</v>
      </c>
      <c r="G1656" s="337"/>
      <c r="H1656" s="333" t="s">
        <v>3811</v>
      </c>
      <c r="I1656" s="335">
        <v>177.39</v>
      </c>
      <c r="J1656" s="77">
        <v>10</v>
      </c>
      <c r="K1656" s="92"/>
    </row>
    <row r="1657" spans="1:11" ht="21" x14ac:dyDescent="0.25">
      <c r="A1657" s="14" t="s">
        <v>5828</v>
      </c>
      <c r="B1657" s="330" t="s">
        <v>5851</v>
      </c>
      <c r="C1657" s="337" t="s">
        <v>5853</v>
      </c>
      <c r="D1657" s="331" t="s">
        <v>5854</v>
      </c>
      <c r="E1657" s="333" t="s">
        <v>3805</v>
      </c>
      <c r="F1657" s="333" t="s">
        <v>5855</v>
      </c>
      <c r="G1657" s="337">
        <v>37827031</v>
      </c>
      <c r="H1657" s="333" t="s">
        <v>5132</v>
      </c>
      <c r="I1657" s="335">
        <v>80</v>
      </c>
      <c r="J1657" s="77">
        <v>10</v>
      </c>
      <c r="K1657" s="92"/>
    </row>
    <row r="1658" spans="1:11" ht="31.2" x14ac:dyDescent="0.25">
      <c r="A1658" s="14" t="s">
        <v>5828</v>
      </c>
      <c r="B1658" s="330"/>
      <c r="C1658" s="337"/>
      <c r="D1658" s="475"/>
      <c r="E1658" s="338"/>
      <c r="F1658" s="339" t="s">
        <v>5856</v>
      </c>
      <c r="G1658" s="455"/>
      <c r="H1658" s="337"/>
      <c r="I1658" s="343"/>
      <c r="J1658" s="77">
        <v>10</v>
      </c>
      <c r="K1658" s="92"/>
    </row>
    <row r="1659" spans="1:11" ht="13.2" x14ac:dyDescent="0.25">
      <c r="A1659" s="14" t="s">
        <v>5828</v>
      </c>
      <c r="B1659" s="330" t="s">
        <v>5857</v>
      </c>
      <c r="C1659" s="337" t="s">
        <v>5857</v>
      </c>
      <c r="D1659" s="331" t="s">
        <v>5142</v>
      </c>
      <c r="E1659" s="333" t="s">
        <v>3805</v>
      </c>
      <c r="F1659" s="333" t="s">
        <v>3304</v>
      </c>
      <c r="G1659" s="337"/>
      <c r="H1659" s="333" t="s">
        <v>5837</v>
      </c>
      <c r="I1659" s="335">
        <v>78.02</v>
      </c>
      <c r="J1659" s="77">
        <v>10</v>
      </c>
      <c r="K1659" s="92"/>
    </row>
    <row r="1660" spans="1:11" ht="13.2" x14ac:dyDescent="0.25">
      <c r="A1660" s="14" t="s">
        <v>5828</v>
      </c>
      <c r="B1660" s="330" t="s">
        <v>5857</v>
      </c>
      <c r="C1660" s="337">
        <v>250311</v>
      </c>
      <c r="D1660" s="331" t="s">
        <v>3612</v>
      </c>
      <c r="E1660" s="333" t="s">
        <v>3805</v>
      </c>
      <c r="F1660" s="333" t="s">
        <v>5841</v>
      </c>
      <c r="G1660" s="337">
        <v>36789324</v>
      </c>
      <c r="H1660" s="333" t="s">
        <v>5858</v>
      </c>
      <c r="I1660" s="335">
        <v>336</v>
      </c>
      <c r="J1660" s="77">
        <v>10</v>
      </c>
      <c r="K1660" s="92"/>
    </row>
    <row r="1661" spans="1:11" ht="41.4" x14ac:dyDescent="0.25">
      <c r="A1661" s="14" t="s">
        <v>5828</v>
      </c>
      <c r="B1661" s="330" t="s">
        <v>5857</v>
      </c>
      <c r="C1661" s="337" t="s">
        <v>5857</v>
      </c>
      <c r="D1661" s="331" t="s">
        <v>5142</v>
      </c>
      <c r="E1661" s="333" t="s">
        <v>3805</v>
      </c>
      <c r="F1661" s="333" t="s">
        <v>5843</v>
      </c>
      <c r="G1661" s="337"/>
      <c r="H1661" s="333" t="s">
        <v>5837</v>
      </c>
      <c r="I1661" s="335">
        <v>187.88</v>
      </c>
      <c r="J1661" s="77">
        <v>10</v>
      </c>
      <c r="K1661" s="92"/>
    </row>
    <row r="1662" spans="1:11" ht="21" x14ac:dyDescent="0.25">
      <c r="A1662" s="14" t="s">
        <v>5828</v>
      </c>
      <c r="B1662" s="330" t="s">
        <v>5857</v>
      </c>
      <c r="C1662" s="337">
        <v>45841</v>
      </c>
      <c r="D1662" s="331" t="s">
        <v>5142</v>
      </c>
      <c r="E1662" s="333" t="s">
        <v>3805</v>
      </c>
      <c r="F1662" s="333" t="s">
        <v>5859</v>
      </c>
      <c r="G1662" s="337">
        <v>3727031</v>
      </c>
      <c r="H1662" s="333" t="s">
        <v>5860</v>
      </c>
      <c r="I1662" s="335">
        <v>92.5</v>
      </c>
      <c r="J1662" s="77">
        <v>10</v>
      </c>
      <c r="K1662" s="92"/>
    </row>
    <row r="1663" spans="1:11" ht="21" x14ac:dyDescent="0.25">
      <c r="A1663" s="14" t="s">
        <v>5828</v>
      </c>
      <c r="B1663" s="330"/>
      <c r="C1663" s="331"/>
      <c r="D1663" s="341"/>
      <c r="E1663" s="338"/>
      <c r="F1663" s="339" t="s">
        <v>5861</v>
      </c>
      <c r="G1663" s="340"/>
      <c r="H1663" s="337"/>
      <c r="I1663" s="343"/>
      <c r="J1663" s="77">
        <v>10</v>
      </c>
      <c r="K1663" s="92"/>
    </row>
    <row r="1664" spans="1:11" ht="21" x14ac:dyDescent="0.25">
      <c r="A1664" s="14" t="s">
        <v>5828</v>
      </c>
      <c r="B1664" s="330" t="s">
        <v>5862</v>
      </c>
      <c r="C1664" s="337" t="s">
        <v>5862</v>
      </c>
      <c r="D1664" s="331">
        <v>45921</v>
      </c>
      <c r="E1664" s="332">
        <v>45959</v>
      </c>
      <c r="F1664" s="333" t="s">
        <v>3204</v>
      </c>
      <c r="G1664" s="337"/>
      <c r="H1664" s="333" t="s">
        <v>3811</v>
      </c>
      <c r="I1664" s="335">
        <v>52.1</v>
      </c>
      <c r="J1664" s="77">
        <v>10</v>
      </c>
      <c r="K1664" s="92"/>
    </row>
    <row r="1665" spans="1:11" ht="13.2" x14ac:dyDescent="0.25">
      <c r="A1665" s="14" t="s">
        <v>5828</v>
      </c>
      <c r="B1665" s="330" t="s">
        <v>5862</v>
      </c>
      <c r="C1665" s="337">
        <v>20250211</v>
      </c>
      <c r="D1665" s="331">
        <v>45919</v>
      </c>
      <c r="E1665" s="332">
        <v>45959</v>
      </c>
      <c r="F1665" s="333" t="s">
        <v>3037</v>
      </c>
      <c r="G1665" s="337">
        <v>55371159</v>
      </c>
      <c r="H1665" s="333" t="s">
        <v>5863</v>
      </c>
      <c r="I1665" s="335">
        <v>121.5</v>
      </c>
      <c r="J1665" s="77">
        <v>10</v>
      </c>
      <c r="K1665" s="92"/>
    </row>
    <row r="1666" spans="1:11" ht="31.2" x14ac:dyDescent="0.25">
      <c r="A1666" s="14" t="s">
        <v>5828</v>
      </c>
      <c r="B1666" s="330" t="s">
        <v>5862</v>
      </c>
      <c r="C1666" s="337" t="s">
        <v>5862</v>
      </c>
      <c r="D1666" s="331">
        <v>45933</v>
      </c>
      <c r="E1666" s="332">
        <v>45959</v>
      </c>
      <c r="F1666" s="333" t="s">
        <v>5864</v>
      </c>
      <c r="G1666" s="337"/>
      <c r="H1666" s="333" t="s">
        <v>3811</v>
      </c>
      <c r="I1666" s="335">
        <v>172.52</v>
      </c>
      <c r="J1666" s="77">
        <v>10</v>
      </c>
      <c r="K1666" s="92"/>
    </row>
    <row r="1667" spans="1:11" ht="31.2" x14ac:dyDescent="0.25">
      <c r="A1667" s="14" t="s">
        <v>5828</v>
      </c>
      <c r="B1667" s="467"/>
      <c r="C1667" s="348"/>
      <c r="D1667" s="346"/>
      <c r="E1667" s="347"/>
      <c r="F1667" s="339" t="s">
        <v>5865</v>
      </c>
      <c r="G1667" s="351"/>
      <c r="H1667" s="348"/>
      <c r="I1667" s="353"/>
      <c r="J1667" s="77">
        <v>10</v>
      </c>
      <c r="K1667" s="92"/>
    </row>
    <row r="1668" spans="1:11" ht="21" x14ac:dyDescent="0.25">
      <c r="A1668" s="14" t="s">
        <v>5828</v>
      </c>
      <c r="B1668" s="330" t="s">
        <v>5866</v>
      </c>
      <c r="C1668" s="337">
        <v>6804606652</v>
      </c>
      <c r="D1668" s="331" t="s">
        <v>3971</v>
      </c>
      <c r="E1668" s="332"/>
      <c r="F1668" s="333" t="s">
        <v>5867</v>
      </c>
      <c r="G1668" s="337" t="s">
        <v>3018</v>
      </c>
      <c r="H1668" s="333" t="s">
        <v>3019</v>
      </c>
      <c r="I1668" s="335">
        <v>7.2</v>
      </c>
      <c r="J1668" s="77">
        <v>10</v>
      </c>
      <c r="K1668" s="92"/>
    </row>
    <row r="1669" spans="1:11" ht="21" x14ac:dyDescent="0.25">
      <c r="A1669" s="14" t="s">
        <v>5828</v>
      </c>
      <c r="B1669" s="330" t="s">
        <v>5801</v>
      </c>
      <c r="C1669" s="337">
        <v>6804606686</v>
      </c>
      <c r="D1669" s="331" t="s">
        <v>3971</v>
      </c>
      <c r="E1669" s="332"/>
      <c r="F1669" s="333" t="s">
        <v>4604</v>
      </c>
      <c r="G1669" s="337" t="s">
        <v>3018</v>
      </c>
      <c r="H1669" s="333" t="s">
        <v>3019</v>
      </c>
      <c r="I1669" s="335">
        <v>14.4</v>
      </c>
      <c r="J1669" s="77">
        <v>10</v>
      </c>
      <c r="K1669" s="92"/>
    </row>
    <row r="1670" spans="1:11" ht="21" x14ac:dyDescent="0.25">
      <c r="A1670" s="14" t="s">
        <v>5828</v>
      </c>
      <c r="B1670" s="330" t="s">
        <v>5802</v>
      </c>
      <c r="C1670" s="337" t="s">
        <v>5802</v>
      </c>
      <c r="D1670" s="331">
        <v>45929</v>
      </c>
      <c r="E1670" s="332">
        <v>46013</v>
      </c>
      <c r="F1670" s="333" t="s">
        <v>3844</v>
      </c>
      <c r="G1670" s="337"/>
      <c r="H1670" s="333" t="s">
        <v>3811</v>
      </c>
      <c r="I1670" s="335">
        <v>240.5</v>
      </c>
      <c r="J1670" s="77">
        <v>10</v>
      </c>
      <c r="K1670" s="92"/>
    </row>
    <row r="1671" spans="1:11" ht="13.2" x14ac:dyDescent="0.25">
      <c r="A1671" s="14" t="s">
        <v>5828</v>
      </c>
      <c r="B1671" s="330" t="s">
        <v>5802</v>
      </c>
      <c r="C1671" s="337" t="s">
        <v>5803</v>
      </c>
      <c r="D1671" s="331">
        <v>45933</v>
      </c>
      <c r="E1671" s="332">
        <v>46013</v>
      </c>
      <c r="F1671" s="333" t="s">
        <v>3207</v>
      </c>
      <c r="G1671" s="337" t="s">
        <v>5804</v>
      </c>
      <c r="H1671" s="333" t="s">
        <v>5805</v>
      </c>
      <c r="I1671" s="335">
        <v>253.19</v>
      </c>
      <c r="J1671" s="77">
        <v>10</v>
      </c>
      <c r="K1671" s="92"/>
    </row>
    <row r="1672" spans="1:11" ht="13.2" x14ac:dyDescent="0.25">
      <c r="A1672" s="14" t="s">
        <v>5828</v>
      </c>
      <c r="B1672" s="330" t="s">
        <v>5802</v>
      </c>
      <c r="C1672" s="337" t="s">
        <v>5806</v>
      </c>
      <c r="D1672" s="331">
        <v>45933</v>
      </c>
      <c r="E1672" s="332">
        <v>46013</v>
      </c>
      <c r="F1672" s="333" t="s">
        <v>5807</v>
      </c>
      <c r="G1672" s="337" t="s">
        <v>5804</v>
      </c>
      <c r="H1672" s="333" t="s">
        <v>5805</v>
      </c>
      <c r="I1672" s="335">
        <v>217.02</v>
      </c>
      <c r="J1672" s="77">
        <v>10</v>
      </c>
      <c r="K1672" s="92"/>
    </row>
    <row r="1673" spans="1:11" ht="21" x14ac:dyDescent="0.25">
      <c r="A1673" s="14" t="s">
        <v>5828</v>
      </c>
      <c r="B1673" s="330" t="s">
        <v>5802</v>
      </c>
      <c r="C1673" s="337" t="s">
        <v>5802</v>
      </c>
      <c r="D1673" s="331">
        <v>45935</v>
      </c>
      <c r="E1673" s="332">
        <v>46013</v>
      </c>
      <c r="F1673" s="333" t="s">
        <v>5868</v>
      </c>
      <c r="G1673" s="337"/>
      <c r="H1673" s="333" t="s">
        <v>3811</v>
      </c>
      <c r="I1673" s="335">
        <v>307.06</v>
      </c>
      <c r="J1673" s="77">
        <v>10</v>
      </c>
      <c r="K1673" s="92"/>
    </row>
    <row r="1674" spans="1:11" ht="21" x14ac:dyDescent="0.25">
      <c r="A1674" s="14" t="s">
        <v>5828</v>
      </c>
      <c r="B1674" s="330" t="s">
        <v>5802</v>
      </c>
      <c r="C1674" s="337" t="s">
        <v>5869</v>
      </c>
      <c r="D1674" s="331">
        <v>45931</v>
      </c>
      <c r="E1674" s="332">
        <v>46013</v>
      </c>
      <c r="F1674" s="333" t="s">
        <v>5870</v>
      </c>
      <c r="G1674" s="337" t="s">
        <v>3278</v>
      </c>
      <c r="H1674" s="333" t="s">
        <v>3279</v>
      </c>
      <c r="I1674" s="335">
        <v>12.23</v>
      </c>
      <c r="J1674" s="77">
        <v>10</v>
      </c>
      <c r="K1674" s="92"/>
    </row>
    <row r="1675" spans="1:11" ht="13.2" x14ac:dyDescent="0.25">
      <c r="A1675" s="14" t="s">
        <v>5828</v>
      </c>
      <c r="B1675" s="330" t="s">
        <v>5802</v>
      </c>
      <c r="C1675" s="337">
        <v>12803</v>
      </c>
      <c r="D1675" s="331">
        <v>45939</v>
      </c>
      <c r="E1675" s="332">
        <v>46013</v>
      </c>
      <c r="F1675" s="333" t="s">
        <v>5809</v>
      </c>
      <c r="G1675" s="337" t="s">
        <v>3499</v>
      </c>
      <c r="H1675" s="333" t="s">
        <v>4006</v>
      </c>
      <c r="I1675" s="335">
        <v>483.75</v>
      </c>
      <c r="J1675" s="77">
        <v>10</v>
      </c>
      <c r="K1675" s="92"/>
    </row>
    <row r="1676" spans="1:11" ht="21" x14ac:dyDescent="0.25">
      <c r="A1676" s="14" t="s">
        <v>5828</v>
      </c>
      <c r="B1676" s="330"/>
      <c r="C1676" s="330"/>
      <c r="D1676" s="341"/>
      <c r="E1676" s="342"/>
      <c r="F1676" s="339" t="s">
        <v>5871</v>
      </c>
      <c r="G1676" s="340"/>
      <c r="H1676" s="333"/>
      <c r="I1676" s="343"/>
      <c r="J1676" s="77">
        <v>10</v>
      </c>
      <c r="K1676" s="92"/>
    </row>
    <row r="1677" spans="1:11" ht="13.2" x14ac:dyDescent="0.25">
      <c r="A1677" s="14" t="s">
        <v>5828</v>
      </c>
      <c r="B1677" s="330" t="s">
        <v>3981</v>
      </c>
      <c r="C1677" s="337" t="s">
        <v>3982</v>
      </c>
      <c r="D1677" s="331">
        <v>45937</v>
      </c>
      <c r="E1677" s="332">
        <v>45966</v>
      </c>
      <c r="F1677" s="333" t="s">
        <v>3977</v>
      </c>
      <c r="G1677" s="337" t="s">
        <v>3978</v>
      </c>
      <c r="H1677" s="333" t="s">
        <v>3979</v>
      </c>
      <c r="I1677" s="335">
        <v>210</v>
      </c>
      <c r="J1677" s="77">
        <v>10</v>
      </c>
      <c r="K1677" s="92"/>
    </row>
    <row r="1678" spans="1:11" ht="13.2" x14ac:dyDescent="0.25">
      <c r="A1678" s="14" t="s">
        <v>5828</v>
      </c>
      <c r="B1678" s="330" t="s">
        <v>3981</v>
      </c>
      <c r="C1678" s="337" t="s">
        <v>3981</v>
      </c>
      <c r="D1678" s="331">
        <v>45935</v>
      </c>
      <c r="E1678" s="332">
        <v>45966</v>
      </c>
      <c r="F1678" s="333" t="s">
        <v>5872</v>
      </c>
      <c r="G1678" s="337"/>
      <c r="H1678" s="333" t="s">
        <v>3738</v>
      </c>
      <c r="I1678" s="335">
        <v>19.5</v>
      </c>
      <c r="J1678" s="77">
        <v>10</v>
      </c>
      <c r="K1678" s="92"/>
    </row>
    <row r="1679" spans="1:11" ht="13.2" x14ac:dyDescent="0.25">
      <c r="A1679" s="14" t="s">
        <v>5828</v>
      </c>
      <c r="B1679" s="330" t="s">
        <v>3981</v>
      </c>
      <c r="C1679" s="337" t="s">
        <v>3981</v>
      </c>
      <c r="D1679" s="331">
        <v>45936</v>
      </c>
      <c r="E1679" s="332">
        <v>45966</v>
      </c>
      <c r="F1679" s="333" t="s">
        <v>5872</v>
      </c>
      <c r="G1679" s="337"/>
      <c r="H1679" s="333" t="s">
        <v>3738</v>
      </c>
      <c r="I1679" s="335">
        <v>19.5</v>
      </c>
      <c r="J1679" s="77">
        <v>10</v>
      </c>
      <c r="K1679" s="92"/>
    </row>
    <row r="1680" spans="1:11" ht="13.2" x14ac:dyDescent="0.25">
      <c r="A1680" s="14" t="s">
        <v>5828</v>
      </c>
      <c r="B1680" s="330" t="s">
        <v>3981</v>
      </c>
      <c r="C1680" s="337" t="s">
        <v>3981</v>
      </c>
      <c r="D1680" s="331">
        <v>45937</v>
      </c>
      <c r="E1680" s="332">
        <v>45966</v>
      </c>
      <c r="F1680" s="333" t="s">
        <v>5872</v>
      </c>
      <c r="G1680" s="337"/>
      <c r="H1680" s="333" t="s">
        <v>3738</v>
      </c>
      <c r="I1680" s="335">
        <v>19.5</v>
      </c>
      <c r="J1680" s="77">
        <v>10</v>
      </c>
      <c r="K1680" s="92"/>
    </row>
    <row r="1681" spans="1:11" ht="21" x14ac:dyDescent="0.25">
      <c r="A1681" s="14" t="s">
        <v>5828</v>
      </c>
      <c r="B1681" s="330" t="s">
        <v>3981</v>
      </c>
      <c r="C1681" s="337" t="s">
        <v>3981</v>
      </c>
      <c r="D1681" s="331">
        <v>45937</v>
      </c>
      <c r="E1681" s="332">
        <v>45966</v>
      </c>
      <c r="F1681" s="333" t="s">
        <v>5873</v>
      </c>
      <c r="G1681" s="337"/>
      <c r="H1681" s="333" t="s">
        <v>3738</v>
      </c>
      <c r="I1681" s="335">
        <v>24.65</v>
      </c>
      <c r="J1681" s="77">
        <v>10</v>
      </c>
      <c r="K1681" s="92"/>
    </row>
    <row r="1682" spans="1:11" ht="21" x14ac:dyDescent="0.25">
      <c r="A1682" s="14" t="s">
        <v>5828</v>
      </c>
      <c r="B1682" s="330" t="s">
        <v>3981</v>
      </c>
      <c r="C1682" s="337" t="s">
        <v>3981</v>
      </c>
      <c r="D1682" s="331">
        <v>45937</v>
      </c>
      <c r="E1682" s="332">
        <v>45966</v>
      </c>
      <c r="F1682" s="333" t="s">
        <v>5873</v>
      </c>
      <c r="G1682" s="337"/>
      <c r="H1682" s="333" t="s">
        <v>3738</v>
      </c>
      <c r="I1682" s="335">
        <v>24.65</v>
      </c>
      <c r="J1682" s="77">
        <v>10</v>
      </c>
      <c r="K1682" s="92"/>
    </row>
    <row r="1683" spans="1:11" ht="21" x14ac:dyDescent="0.25">
      <c r="A1683" s="14" t="s">
        <v>5828</v>
      </c>
      <c r="B1683" s="330" t="s">
        <v>3981</v>
      </c>
      <c r="C1683" s="337" t="s">
        <v>3981</v>
      </c>
      <c r="D1683" s="331">
        <v>45937</v>
      </c>
      <c r="E1683" s="332">
        <v>45966</v>
      </c>
      <c r="F1683" s="333" t="s">
        <v>5873</v>
      </c>
      <c r="G1683" s="337"/>
      <c r="H1683" s="333" t="s">
        <v>3738</v>
      </c>
      <c r="I1683" s="335">
        <v>24.65</v>
      </c>
      <c r="J1683" s="77">
        <v>10</v>
      </c>
      <c r="K1683" s="92"/>
    </row>
    <row r="1684" spans="1:11" ht="21" x14ac:dyDescent="0.25">
      <c r="A1684" s="14" t="s">
        <v>5828</v>
      </c>
      <c r="B1684" s="330" t="s">
        <v>3993</v>
      </c>
      <c r="C1684" s="337">
        <v>6804649611</v>
      </c>
      <c r="D1684" s="331" t="s">
        <v>3358</v>
      </c>
      <c r="E1684" s="332"/>
      <c r="F1684" s="333" t="s">
        <v>3992</v>
      </c>
      <c r="G1684" s="337" t="s">
        <v>3018</v>
      </c>
      <c r="H1684" s="333" t="s">
        <v>3019</v>
      </c>
      <c r="I1684" s="335">
        <v>10.8</v>
      </c>
      <c r="J1684" s="77">
        <v>10</v>
      </c>
      <c r="K1684" s="92"/>
    </row>
    <row r="1685" spans="1:11" ht="21" x14ac:dyDescent="0.25">
      <c r="A1685" s="14" t="s">
        <v>5828</v>
      </c>
      <c r="B1685" s="330" t="s">
        <v>3995</v>
      </c>
      <c r="C1685" s="337">
        <v>20250158</v>
      </c>
      <c r="D1685" s="331">
        <v>46003</v>
      </c>
      <c r="E1685" s="332"/>
      <c r="F1685" s="333" t="s">
        <v>5874</v>
      </c>
      <c r="G1685" s="337">
        <v>34550151</v>
      </c>
      <c r="H1685" s="333" t="s">
        <v>3997</v>
      </c>
      <c r="I1685" s="335">
        <v>399.7</v>
      </c>
      <c r="J1685" s="77">
        <v>10</v>
      </c>
      <c r="K1685" s="92"/>
    </row>
    <row r="1686" spans="1:11" ht="21" x14ac:dyDescent="0.25">
      <c r="A1686" s="14" t="s">
        <v>5828</v>
      </c>
      <c r="B1686" s="330" t="s">
        <v>5875</v>
      </c>
      <c r="C1686" s="337">
        <v>30062025</v>
      </c>
      <c r="D1686" s="331" t="s">
        <v>3580</v>
      </c>
      <c r="E1686" s="332" t="s">
        <v>3805</v>
      </c>
      <c r="F1686" s="333" t="s">
        <v>5876</v>
      </c>
      <c r="G1686" s="337">
        <v>44370652</v>
      </c>
      <c r="H1686" s="333" t="s">
        <v>5877</v>
      </c>
      <c r="I1686" s="335">
        <v>600</v>
      </c>
      <c r="J1686" s="77">
        <v>10</v>
      </c>
      <c r="K1686" s="92"/>
    </row>
    <row r="1687" spans="1:11" ht="21" x14ac:dyDescent="0.25">
      <c r="A1687" s="14" t="s">
        <v>5828</v>
      </c>
      <c r="B1687" s="330" t="s">
        <v>5875</v>
      </c>
      <c r="C1687" s="337">
        <v>202501</v>
      </c>
      <c r="D1687" s="331" t="s">
        <v>3580</v>
      </c>
      <c r="E1687" s="332" t="s">
        <v>3805</v>
      </c>
      <c r="F1687" s="333" t="s">
        <v>5878</v>
      </c>
      <c r="G1687" s="337">
        <v>44919425</v>
      </c>
      <c r="H1687" s="333" t="s">
        <v>5879</v>
      </c>
      <c r="I1687" s="335">
        <v>500</v>
      </c>
      <c r="J1687" s="77">
        <v>10</v>
      </c>
      <c r="K1687" s="92"/>
    </row>
    <row r="1688" spans="1:11" ht="21" x14ac:dyDescent="0.25">
      <c r="A1688" s="14" t="s">
        <v>5828</v>
      </c>
      <c r="B1688" s="330" t="s">
        <v>5875</v>
      </c>
      <c r="C1688" s="337" t="s">
        <v>5880</v>
      </c>
      <c r="D1688" s="331" t="s">
        <v>4252</v>
      </c>
      <c r="E1688" s="332" t="s">
        <v>3805</v>
      </c>
      <c r="F1688" s="333" t="s">
        <v>5881</v>
      </c>
      <c r="G1688" s="337">
        <v>48334880</v>
      </c>
      <c r="H1688" s="333" t="s">
        <v>5564</v>
      </c>
      <c r="I1688" s="335">
        <v>1000</v>
      </c>
      <c r="J1688" s="77">
        <v>10</v>
      </c>
      <c r="K1688" s="92"/>
    </row>
    <row r="1689" spans="1:11" ht="21" x14ac:dyDescent="0.25">
      <c r="A1689" s="14" t="s">
        <v>5828</v>
      </c>
      <c r="B1689" s="330" t="s">
        <v>5882</v>
      </c>
      <c r="C1689" s="337">
        <v>202502</v>
      </c>
      <c r="D1689" s="331">
        <v>45985</v>
      </c>
      <c r="E1689" s="332">
        <v>46009</v>
      </c>
      <c r="F1689" s="333" t="s">
        <v>5883</v>
      </c>
      <c r="G1689" s="337">
        <v>44919425</v>
      </c>
      <c r="H1689" s="333" t="s">
        <v>5879</v>
      </c>
      <c r="I1689" s="335">
        <v>400</v>
      </c>
      <c r="J1689" s="77">
        <v>10</v>
      </c>
      <c r="K1689" s="92"/>
    </row>
    <row r="1690" spans="1:11" ht="21" x14ac:dyDescent="0.25">
      <c r="A1690" s="14" t="s">
        <v>5828</v>
      </c>
      <c r="B1690" s="330" t="s">
        <v>5882</v>
      </c>
      <c r="C1690" s="337">
        <v>24112025</v>
      </c>
      <c r="D1690" s="331">
        <v>45985</v>
      </c>
      <c r="E1690" s="332">
        <v>46009</v>
      </c>
      <c r="F1690" s="333" t="s">
        <v>5884</v>
      </c>
      <c r="G1690" s="337">
        <v>44370652</v>
      </c>
      <c r="H1690" s="333" t="s">
        <v>5885</v>
      </c>
      <c r="I1690" s="335">
        <v>1000</v>
      </c>
      <c r="J1690" s="77">
        <v>10</v>
      </c>
      <c r="K1690" s="92"/>
    </row>
    <row r="1691" spans="1:11" ht="21" x14ac:dyDescent="0.25">
      <c r="A1691" s="14" t="s">
        <v>5828</v>
      </c>
      <c r="B1691" s="330" t="s">
        <v>5882</v>
      </c>
      <c r="C1691" s="337" t="s">
        <v>5886</v>
      </c>
      <c r="D1691" s="331">
        <v>45985</v>
      </c>
      <c r="E1691" s="332">
        <v>46009</v>
      </c>
      <c r="F1691" s="333" t="s">
        <v>5887</v>
      </c>
      <c r="G1691" s="337">
        <v>51956594</v>
      </c>
      <c r="H1691" s="333" t="s">
        <v>5888</v>
      </c>
      <c r="I1691" s="335">
        <v>712</v>
      </c>
      <c r="J1691" s="77">
        <v>10</v>
      </c>
      <c r="K1691" s="92"/>
    </row>
    <row r="1692" spans="1:11" ht="31.2" x14ac:dyDescent="0.25">
      <c r="A1692" s="14" t="s">
        <v>5828</v>
      </c>
      <c r="B1692" s="330" t="s">
        <v>5882</v>
      </c>
      <c r="C1692" s="337">
        <v>372025</v>
      </c>
      <c r="D1692" s="331">
        <v>45985</v>
      </c>
      <c r="E1692" s="332">
        <v>46009</v>
      </c>
      <c r="F1692" s="333" t="s">
        <v>5889</v>
      </c>
      <c r="G1692" s="337">
        <v>50543458</v>
      </c>
      <c r="H1692" s="333" t="s">
        <v>5818</v>
      </c>
      <c r="I1692" s="335">
        <v>910</v>
      </c>
      <c r="J1692" s="77">
        <v>10</v>
      </c>
      <c r="K1692" s="92"/>
    </row>
    <row r="1693" spans="1:11" ht="31.2" x14ac:dyDescent="0.25">
      <c r="A1693" s="14" t="s">
        <v>5828</v>
      </c>
      <c r="B1693" s="330" t="s">
        <v>5882</v>
      </c>
      <c r="C1693" s="337" t="s">
        <v>5890</v>
      </c>
      <c r="D1693" s="331">
        <v>45982</v>
      </c>
      <c r="E1693" s="332">
        <v>46009</v>
      </c>
      <c r="F1693" s="333" t="s">
        <v>5891</v>
      </c>
      <c r="G1693" s="337">
        <v>48334880</v>
      </c>
      <c r="H1693" s="333" t="s">
        <v>5564</v>
      </c>
      <c r="I1693" s="335">
        <v>500</v>
      </c>
      <c r="J1693" s="77">
        <v>10</v>
      </c>
      <c r="K1693" s="92"/>
    </row>
    <row r="1694" spans="1:11" ht="31.2" x14ac:dyDescent="0.25">
      <c r="A1694" s="14" t="s">
        <v>5828</v>
      </c>
      <c r="B1694" s="330" t="s">
        <v>5892</v>
      </c>
      <c r="C1694" s="337">
        <v>202519</v>
      </c>
      <c r="D1694" s="331">
        <v>45818</v>
      </c>
      <c r="E1694" s="332">
        <v>46009</v>
      </c>
      <c r="F1694" s="333" t="s">
        <v>5893</v>
      </c>
      <c r="G1694" s="337">
        <v>36034541</v>
      </c>
      <c r="H1694" s="333" t="s">
        <v>4254</v>
      </c>
      <c r="I1694" s="335">
        <v>290.27999999999997</v>
      </c>
      <c r="J1694" s="77">
        <v>10</v>
      </c>
      <c r="K1694" s="92"/>
    </row>
    <row r="1695" spans="1:11" ht="21" x14ac:dyDescent="0.25">
      <c r="A1695" s="14" t="s">
        <v>5828</v>
      </c>
      <c r="B1695" s="330" t="s">
        <v>5892</v>
      </c>
      <c r="C1695" s="337">
        <v>175212</v>
      </c>
      <c r="D1695" s="331">
        <v>45915</v>
      </c>
      <c r="E1695" s="332">
        <v>46009</v>
      </c>
      <c r="F1695" s="333" t="s">
        <v>5894</v>
      </c>
      <c r="G1695" s="337">
        <v>260370583</v>
      </c>
      <c r="H1695" s="333" t="s">
        <v>5895</v>
      </c>
      <c r="I1695" s="335">
        <v>86.4</v>
      </c>
      <c r="J1695" s="77">
        <v>10</v>
      </c>
      <c r="K1695" s="92"/>
    </row>
    <row r="1696" spans="1:11" ht="41.4" x14ac:dyDescent="0.25">
      <c r="A1696" s="14" t="s">
        <v>5828</v>
      </c>
      <c r="B1696" s="330" t="s">
        <v>5647</v>
      </c>
      <c r="C1696" s="337">
        <v>250100075</v>
      </c>
      <c r="D1696" s="331" t="s">
        <v>5648</v>
      </c>
      <c r="E1696" s="332"/>
      <c r="F1696" s="333" t="s">
        <v>5896</v>
      </c>
      <c r="G1696" s="337">
        <v>36272485</v>
      </c>
      <c r="H1696" s="333" t="s">
        <v>5172</v>
      </c>
      <c r="I1696" s="335">
        <v>1330</v>
      </c>
      <c r="J1696" s="77">
        <v>10</v>
      </c>
      <c r="K1696" s="92"/>
    </row>
    <row r="1697" spans="1:11" ht="51.6" x14ac:dyDescent="0.25">
      <c r="A1697" s="14" t="s">
        <v>5828</v>
      </c>
      <c r="B1697" s="330" t="s">
        <v>5650</v>
      </c>
      <c r="C1697" s="337">
        <v>20250002</v>
      </c>
      <c r="D1697" s="331">
        <v>46009</v>
      </c>
      <c r="E1697" s="332"/>
      <c r="F1697" s="333" t="s">
        <v>5897</v>
      </c>
      <c r="G1697" s="337">
        <v>57157421</v>
      </c>
      <c r="H1697" s="333" t="s">
        <v>5652</v>
      </c>
      <c r="I1697" s="335">
        <v>670</v>
      </c>
      <c r="J1697" s="77">
        <v>10</v>
      </c>
      <c r="K1697" s="92"/>
    </row>
    <row r="1698" spans="1:11" ht="51.6" x14ac:dyDescent="0.25">
      <c r="A1698" s="14" t="s">
        <v>5828</v>
      </c>
      <c r="B1698" s="330" t="s">
        <v>3554</v>
      </c>
      <c r="C1698" s="337">
        <v>157</v>
      </c>
      <c r="D1698" s="331" t="s">
        <v>3013</v>
      </c>
      <c r="E1698" s="332"/>
      <c r="F1698" s="333" t="s">
        <v>5825</v>
      </c>
      <c r="G1698" s="337"/>
      <c r="H1698" s="333" t="s">
        <v>5826</v>
      </c>
      <c r="I1698" s="335">
        <v>2693.83</v>
      </c>
      <c r="J1698" s="77">
        <v>10</v>
      </c>
      <c r="K1698" s="92"/>
    </row>
    <row r="1699" spans="1:11" ht="51.6" x14ac:dyDescent="0.25">
      <c r="A1699" s="14" t="s">
        <v>5828</v>
      </c>
      <c r="B1699" s="330" t="s">
        <v>3554</v>
      </c>
      <c r="C1699" s="337">
        <v>138</v>
      </c>
      <c r="D1699" s="331">
        <v>46030</v>
      </c>
      <c r="E1699" s="332">
        <v>46055</v>
      </c>
      <c r="F1699" s="333" t="s">
        <v>5898</v>
      </c>
      <c r="G1699" s="337"/>
      <c r="H1699" s="333" t="s">
        <v>5826</v>
      </c>
      <c r="I1699" s="335">
        <v>2305.96</v>
      </c>
      <c r="J1699" s="77">
        <v>10</v>
      </c>
      <c r="K1699" s="92"/>
    </row>
    <row r="1700" spans="1:11" ht="31.2" x14ac:dyDescent="0.25">
      <c r="A1700" s="14" t="s">
        <v>5899</v>
      </c>
      <c r="B1700" s="480"/>
      <c r="C1700" s="348"/>
      <c r="D1700" s="484"/>
      <c r="E1700" s="347"/>
      <c r="F1700" s="350" t="s">
        <v>4075</v>
      </c>
      <c r="G1700" s="351"/>
      <c r="H1700" s="348"/>
      <c r="I1700" s="468"/>
      <c r="J1700" s="77">
        <v>10</v>
      </c>
      <c r="K1700" s="92"/>
    </row>
    <row r="1701" spans="1:11" ht="13.2" x14ac:dyDescent="0.25">
      <c r="A1701" s="14" t="s">
        <v>5899</v>
      </c>
      <c r="B1701" s="354" t="s">
        <v>3712</v>
      </c>
      <c r="C1701" s="354" t="s">
        <v>3713</v>
      </c>
      <c r="D1701" s="356" t="s">
        <v>3147</v>
      </c>
      <c r="E1701" s="357" t="s">
        <v>3123</v>
      </c>
      <c r="F1701" s="357" t="s">
        <v>4076</v>
      </c>
      <c r="G1701" s="355" t="s">
        <v>3715</v>
      </c>
      <c r="H1701" s="355" t="s">
        <v>3716</v>
      </c>
      <c r="I1701" s="358">
        <v>170</v>
      </c>
      <c r="J1701" s="77">
        <v>10</v>
      </c>
      <c r="K1701" s="92"/>
    </row>
    <row r="1702" spans="1:11" ht="21" x14ac:dyDescent="0.25">
      <c r="A1702" s="14" t="s">
        <v>5899</v>
      </c>
      <c r="B1702" s="354" t="s">
        <v>4077</v>
      </c>
      <c r="C1702" s="355">
        <v>6803970448</v>
      </c>
      <c r="D1702" s="356" t="s">
        <v>3718</v>
      </c>
      <c r="E1702" s="357"/>
      <c r="F1702" s="357" t="s">
        <v>5900</v>
      </c>
      <c r="G1702" s="360">
        <v>151700</v>
      </c>
      <c r="H1702" s="361" t="s">
        <v>3019</v>
      </c>
      <c r="I1702" s="358">
        <v>28.8</v>
      </c>
      <c r="J1702" s="77">
        <v>10</v>
      </c>
      <c r="K1702" s="92"/>
    </row>
    <row r="1703" spans="1:11" ht="21" x14ac:dyDescent="0.25">
      <c r="A1703" s="14" t="s">
        <v>5899</v>
      </c>
      <c r="B1703" s="354" t="s">
        <v>4079</v>
      </c>
      <c r="C1703" s="355">
        <v>6803970448</v>
      </c>
      <c r="D1703" s="356" t="s">
        <v>3790</v>
      </c>
      <c r="E1703" s="357"/>
      <c r="F1703" s="357" t="s">
        <v>4080</v>
      </c>
      <c r="G1703" s="360">
        <v>151700</v>
      </c>
      <c r="H1703" s="361" t="s">
        <v>3019</v>
      </c>
      <c r="I1703" s="358">
        <v>-28.8</v>
      </c>
      <c r="J1703" s="77">
        <v>10</v>
      </c>
      <c r="K1703" s="92"/>
    </row>
    <row r="1704" spans="1:11" ht="21" x14ac:dyDescent="0.25">
      <c r="A1704" s="14" t="s">
        <v>5899</v>
      </c>
      <c r="B1704" s="354" t="s">
        <v>3728</v>
      </c>
      <c r="C1704" s="355">
        <v>2846</v>
      </c>
      <c r="D1704" s="356" t="s">
        <v>3729</v>
      </c>
      <c r="E1704" s="362">
        <v>45946</v>
      </c>
      <c r="F1704" s="357" t="s">
        <v>5901</v>
      </c>
      <c r="G1704" s="355" t="s">
        <v>3731</v>
      </c>
      <c r="H1704" s="355" t="s">
        <v>3732</v>
      </c>
      <c r="I1704" s="358">
        <v>1085</v>
      </c>
      <c r="J1704" s="77">
        <v>10</v>
      </c>
      <c r="K1704" s="92"/>
    </row>
    <row r="1705" spans="1:11" ht="21" x14ac:dyDescent="0.25">
      <c r="A1705" s="14" t="s">
        <v>5899</v>
      </c>
      <c r="B1705" s="354" t="s">
        <v>4082</v>
      </c>
      <c r="C1705" s="355">
        <v>202503105</v>
      </c>
      <c r="D1705" s="356" t="s">
        <v>3165</v>
      </c>
      <c r="E1705" s="357"/>
      <c r="F1705" s="357" t="s">
        <v>4083</v>
      </c>
      <c r="G1705" s="355">
        <v>48047503</v>
      </c>
      <c r="H1705" s="355" t="s">
        <v>3125</v>
      </c>
      <c r="I1705" s="358">
        <v>85.71</v>
      </c>
      <c r="J1705" s="77">
        <v>10</v>
      </c>
      <c r="K1705" s="92"/>
    </row>
    <row r="1706" spans="1:11" ht="13.2" x14ac:dyDescent="0.25">
      <c r="A1706" s="14" t="s">
        <v>5899</v>
      </c>
      <c r="B1706" s="354" t="s">
        <v>3733</v>
      </c>
      <c r="C1706" s="354" t="s">
        <v>3733</v>
      </c>
      <c r="D1706" s="356">
        <v>45778</v>
      </c>
      <c r="E1706" s="362">
        <v>45867</v>
      </c>
      <c r="F1706" s="357" t="s">
        <v>4084</v>
      </c>
      <c r="G1706" s="360"/>
      <c r="H1706" s="355" t="s">
        <v>3169</v>
      </c>
      <c r="I1706" s="358">
        <v>256.25</v>
      </c>
      <c r="J1706" s="77">
        <v>10</v>
      </c>
      <c r="K1706" s="92"/>
    </row>
    <row r="1707" spans="1:11" ht="13.2" x14ac:dyDescent="0.25">
      <c r="A1707" s="14" t="s">
        <v>5899</v>
      </c>
      <c r="B1707" s="354" t="s">
        <v>3733</v>
      </c>
      <c r="C1707" s="355" t="s">
        <v>3734</v>
      </c>
      <c r="D1707" s="356">
        <v>45779</v>
      </c>
      <c r="E1707" s="362">
        <v>45867</v>
      </c>
      <c r="F1707" s="357" t="s">
        <v>4085</v>
      </c>
      <c r="G1707" s="355" t="s">
        <v>3715</v>
      </c>
      <c r="H1707" s="355" t="s">
        <v>3716</v>
      </c>
      <c r="I1707" s="358">
        <v>8</v>
      </c>
      <c r="J1707" s="77">
        <v>10</v>
      </c>
      <c r="K1707" s="92"/>
    </row>
    <row r="1708" spans="1:11" ht="13.2" x14ac:dyDescent="0.25">
      <c r="A1708" s="14" t="s">
        <v>5899</v>
      </c>
      <c r="B1708" s="354" t="s">
        <v>3733</v>
      </c>
      <c r="C1708" s="355" t="s">
        <v>4088</v>
      </c>
      <c r="D1708" s="356">
        <v>45779</v>
      </c>
      <c r="E1708" s="362">
        <v>45867</v>
      </c>
      <c r="F1708" s="357" t="s">
        <v>4436</v>
      </c>
      <c r="G1708" s="355"/>
      <c r="H1708" s="355" t="s">
        <v>4090</v>
      </c>
      <c r="I1708" s="358">
        <v>49</v>
      </c>
      <c r="J1708" s="77">
        <v>10</v>
      </c>
      <c r="K1708" s="92"/>
    </row>
    <row r="1709" spans="1:11" ht="21" x14ac:dyDescent="0.25">
      <c r="A1709" s="14" t="s">
        <v>5899</v>
      </c>
      <c r="B1709" s="354" t="s">
        <v>3733</v>
      </c>
      <c r="C1709" s="355" t="s">
        <v>5902</v>
      </c>
      <c r="D1709" s="356">
        <v>45781</v>
      </c>
      <c r="E1709" s="362">
        <v>45867</v>
      </c>
      <c r="F1709" s="357" t="s">
        <v>4092</v>
      </c>
      <c r="G1709" s="355"/>
      <c r="H1709" s="355" t="s">
        <v>4093</v>
      </c>
      <c r="I1709" s="358">
        <v>80</v>
      </c>
      <c r="J1709" s="77">
        <v>10</v>
      </c>
      <c r="K1709" s="92"/>
    </row>
    <row r="1710" spans="1:11" ht="21" x14ac:dyDescent="0.25">
      <c r="A1710" s="14" t="s">
        <v>5899</v>
      </c>
      <c r="B1710" s="354" t="s">
        <v>3733</v>
      </c>
      <c r="C1710" s="355" t="s">
        <v>5903</v>
      </c>
      <c r="D1710" s="356">
        <v>45789</v>
      </c>
      <c r="E1710" s="362">
        <v>45867</v>
      </c>
      <c r="F1710" s="357" t="s">
        <v>4095</v>
      </c>
      <c r="G1710" s="355"/>
      <c r="H1710" s="355" t="s">
        <v>4096</v>
      </c>
      <c r="I1710" s="358">
        <v>80</v>
      </c>
      <c r="J1710" s="77">
        <v>10</v>
      </c>
      <c r="K1710" s="92"/>
    </row>
    <row r="1711" spans="1:11" ht="21" x14ac:dyDescent="0.25">
      <c r="A1711" s="14" t="s">
        <v>5899</v>
      </c>
      <c r="B1711" s="354" t="s">
        <v>3733</v>
      </c>
      <c r="C1711" s="355" t="s">
        <v>5904</v>
      </c>
      <c r="D1711" s="356">
        <v>45785</v>
      </c>
      <c r="E1711" s="362">
        <v>45867</v>
      </c>
      <c r="F1711" s="357" t="s">
        <v>4098</v>
      </c>
      <c r="G1711" s="355"/>
      <c r="H1711" s="355" t="s">
        <v>4096</v>
      </c>
      <c r="I1711" s="358">
        <v>25</v>
      </c>
      <c r="J1711" s="77">
        <v>10</v>
      </c>
      <c r="K1711" s="92"/>
    </row>
    <row r="1712" spans="1:11" ht="21" x14ac:dyDescent="0.25">
      <c r="A1712" s="14" t="s">
        <v>5899</v>
      </c>
      <c r="B1712" s="354" t="s">
        <v>3733</v>
      </c>
      <c r="C1712" s="355" t="s">
        <v>5905</v>
      </c>
      <c r="D1712" s="356">
        <v>45741</v>
      </c>
      <c r="E1712" s="362">
        <v>45867</v>
      </c>
      <c r="F1712" s="357" t="s">
        <v>4100</v>
      </c>
      <c r="G1712" s="355">
        <v>31380123</v>
      </c>
      <c r="H1712" s="355" t="s">
        <v>3009</v>
      </c>
      <c r="I1712" s="358">
        <v>519.22</v>
      </c>
      <c r="J1712" s="77">
        <v>10</v>
      </c>
      <c r="K1712" s="92"/>
    </row>
    <row r="1713" spans="1:11" ht="21" x14ac:dyDescent="0.25">
      <c r="A1713" s="14" t="s">
        <v>5899</v>
      </c>
      <c r="B1713" s="480"/>
      <c r="C1713" s="348"/>
      <c r="D1713" s="484"/>
      <c r="E1713" s="347"/>
      <c r="F1713" s="350" t="s">
        <v>3145</v>
      </c>
      <c r="G1713" s="345"/>
      <c r="H1713" s="348"/>
      <c r="I1713" s="468"/>
      <c r="J1713" s="77">
        <v>10</v>
      </c>
      <c r="K1713" s="92"/>
    </row>
    <row r="1714" spans="1:11" ht="31.2" x14ac:dyDescent="0.25">
      <c r="A1714" s="14" t="s">
        <v>5899</v>
      </c>
      <c r="B1714" s="354" t="s">
        <v>3146</v>
      </c>
      <c r="C1714" s="355">
        <v>20251166</v>
      </c>
      <c r="D1714" s="356" t="s">
        <v>3147</v>
      </c>
      <c r="E1714" s="362" t="s">
        <v>3123</v>
      </c>
      <c r="F1714" s="357" t="s">
        <v>5906</v>
      </c>
      <c r="G1714" s="355">
        <v>31380123</v>
      </c>
      <c r="H1714" s="355" t="s">
        <v>3149</v>
      </c>
      <c r="I1714" s="358">
        <v>371.23</v>
      </c>
      <c r="J1714" s="77">
        <v>10</v>
      </c>
      <c r="K1714" s="92"/>
    </row>
    <row r="1715" spans="1:11" ht="13.2" x14ac:dyDescent="0.25">
      <c r="A1715" s="14" t="s">
        <v>5899</v>
      </c>
      <c r="B1715" s="354" t="s">
        <v>4102</v>
      </c>
      <c r="C1715" s="355">
        <v>6804040282</v>
      </c>
      <c r="D1715" s="356" t="s">
        <v>3151</v>
      </c>
      <c r="E1715" s="362"/>
      <c r="F1715" s="357" t="s">
        <v>4103</v>
      </c>
      <c r="G1715" s="355">
        <v>151700</v>
      </c>
      <c r="H1715" s="355" t="s">
        <v>3019</v>
      </c>
      <c r="I1715" s="358">
        <v>25.2</v>
      </c>
      <c r="J1715" s="77">
        <v>10</v>
      </c>
      <c r="K1715" s="92"/>
    </row>
    <row r="1716" spans="1:11" ht="21" x14ac:dyDescent="0.25">
      <c r="A1716" s="14" t="s">
        <v>5899</v>
      </c>
      <c r="B1716" s="354" t="s">
        <v>5907</v>
      </c>
      <c r="C1716" s="355">
        <v>2207</v>
      </c>
      <c r="D1716" s="356" t="s">
        <v>3156</v>
      </c>
      <c r="E1716" s="362" t="s">
        <v>3156</v>
      </c>
      <c r="F1716" s="357" t="s">
        <v>5908</v>
      </c>
      <c r="G1716" s="355" t="s">
        <v>3158</v>
      </c>
      <c r="H1716" s="355" t="s">
        <v>3159</v>
      </c>
      <c r="I1716" s="358">
        <v>200.7</v>
      </c>
      <c r="J1716" s="77">
        <v>10</v>
      </c>
      <c r="K1716" s="92"/>
    </row>
    <row r="1717" spans="1:11" ht="21" x14ac:dyDescent="0.25">
      <c r="A1717" s="14" t="s">
        <v>5899</v>
      </c>
      <c r="B1717" s="354" t="s">
        <v>5907</v>
      </c>
      <c r="C1717" s="355">
        <v>2207</v>
      </c>
      <c r="D1717" s="356" t="s">
        <v>3156</v>
      </c>
      <c r="E1717" s="362" t="s">
        <v>3156</v>
      </c>
      <c r="F1717" s="357" t="s">
        <v>5909</v>
      </c>
      <c r="G1717" s="355" t="s">
        <v>3158</v>
      </c>
      <c r="H1717" s="355" t="s">
        <v>3159</v>
      </c>
      <c r="I1717" s="358">
        <v>6</v>
      </c>
      <c r="J1717" s="77">
        <v>10</v>
      </c>
      <c r="K1717" s="92"/>
    </row>
    <row r="1718" spans="1:11" ht="21" x14ac:dyDescent="0.25">
      <c r="A1718" s="14" t="s">
        <v>5899</v>
      </c>
      <c r="B1718" s="354" t="s">
        <v>3164</v>
      </c>
      <c r="C1718" s="355">
        <v>202503505</v>
      </c>
      <c r="D1718" s="356" t="s">
        <v>3165</v>
      </c>
      <c r="E1718" s="362"/>
      <c r="F1718" s="357" t="s">
        <v>4107</v>
      </c>
      <c r="G1718" s="355">
        <v>48047503</v>
      </c>
      <c r="H1718" s="355" t="s">
        <v>3125</v>
      </c>
      <c r="I1718" s="358">
        <v>91.67</v>
      </c>
      <c r="J1718" s="77">
        <v>10</v>
      </c>
      <c r="K1718" s="92"/>
    </row>
    <row r="1719" spans="1:11" ht="13.2" x14ac:dyDescent="0.25">
      <c r="A1719" s="14" t="s">
        <v>5899</v>
      </c>
      <c r="B1719" s="354" t="s">
        <v>3167</v>
      </c>
      <c r="C1719" s="355" t="s">
        <v>3167</v>
      </c>
      <c r="D1719" s="356">
        <v>45799</v>
      </c>
      <c r="E1719" s="362">
        <v>45888</v>
      </c>
      <c r="F1719" s="357" t="s">
        <v>3127</v>
      </c>
      <c r="G1719" s="355"/>
      <c r="H1719" s="355" t="s">
        <v>3169</v>
      </c>
      <c r="I1719" s="358">
        <v>210</v>
      </c>
      <c r="J1719" s="77">
        <v>10</v>
      </c>
      <c r="K1719" s="92"/>
    </row>
    <row r="1720" spans="1:11" ht="13.2" x14ac:dyDescent="0.25">
      <c r="A1720" s="14" t="s">
        <v>5899</v>
      </c>
      <c r="B1720" s="354" t="s">
        <v>5910</v>
      </c>
      <c r="C1720" s="355" t="s">
        <v>5911</v>
      </c>
      <c r="D1720" s="356">
        <v>45802</v>
      </c>
      <c r="E1720" s="362">
        <v>45888</v>
      </c>
      <c r="F1720" s="357" t="s">
        <v>4456</v>
      </c>
      <c r="G1720" s="355"/>
      <c r="H1720" s="355" t="s">
        <v>4457</v>
      </c>
      <c r="I1720" s="358">
        <v>36.6</v>
      </c>
      <c r="J1720" s="77">
        <v>10</v>
      </c>
      <c r="K1720" s="92"/>
    </row>
    <row r="1721" spans="1:11" ht="21" x14ac:dyDescent="0.25">
      <c r="A1721" s="14" t="s">
        <v>5899</v>
      </c>
      <c r="B1721" s="354" t="s">
        <v>3167</v>
      </c>
      <c r="C1721" s="355" t="s">
        <v>3170</v>
      </c>
      <c r="D1721" s="356">
        <v>45802</v>
      </c>
      <c r="E1721" s="362">
        <v>45888</v>
      </c>
      <c r="F1721" s="357" t="s">
        <v>4108</v>
      </c>
      <c r="G1721" s="355">
        <v>997123860</v>
      </c>
      <c r="H1721" s="355" t="s">
        <v>3172</v>
      </c>
      <c r="I1721" s="358">
        <v>427</v>
      </c>
      <c r="J1721" s="77">
        <v>10</v>
      </c>
      <c r="K1721" s="92"/>
    </row>
    <row r="1722" spans="1:11" ht="21" x14ac:dyDescent="0.25">
      <c r="A1722" s="14" t="s">
        <v>5899</v>
      </c>
      <c r="B1722" s="354" t="s">
        <v>3167</v>
      </c>
      <c r="C1722" s="355" t="s">
        <v>5912</v>
      </c>
      <c r="D1722" s="356">
        <v>45797</v>
      </c>
      <c r="E1722" s="362">
        <v>45888</v>
      </c>
      <c r="F1722" s="357" t="s">
        <v>3816</v>
      </c>
      <c r="G1722" s="355"/>
      <c r="H1722" s="355" t="s">
        <v>4093</v>
      </c>
      <c r="I1722" s="358">
        <v>80</v>
      </c>
      <c r="J1722" s="77">
        <v>10</v>
      </c>
      <c r="K1722" s="92"/>
    </row>
    <row r="1723" spans="1:11" ht="21" x14ac:dyDescent="0.25">
      <c r="A1723" s="14" t="s">
        <v>5899</v>
      </c>
      <c r="B1723" s="354" t="s">
        <v>3167</v>
      </c>
      <c r="C1723" s="355" t="s">
        <v>5913</v>
      </c>
      <c r="D1723" s="356">
        <v>45803</v>
      </c>
      <c r="E1723" s="362">
        <v>45888</v>
      </c>
      <c r="F1723" s="357" t="s">
        <v>3819</v>
      </c>
      <c r="G1723" s="355"/>
      <c r="H1723" s="355" t="s">
        <v>3820</v>
      </c>
      <c r="I1723" s="358">
        <v>80</v>
      </c>
      <c r="J1723" s="77">
        <v>10</v>
      </c>
      <c r="K1723" s="92"/>
    </row>
    <row r="1724" spans="1:11" ht="21" x14ac:dyDescent="0.25">
      <c r="A1724" s="14" t="s">
        <v>5899</v>
      </c>
      <c r="B1724" s="467"/>
      <c r="C1724" s="348"/>
      <c r="D1724" s="484"/>
      <c r="E1724" s="347"/>
      <c r="F1724" s="350" t="s">
        <v>4111</v>
      </c>
      <c r="G1724" s="351"/>
      <c r="H1724" s="348"/>
      <c r="I1724" s="353"/>
      <c r="J1724" s="77">
        <v>10</v>
      </c>
      <c r="K1724" s="92"/>
    </row>
    <row r="1725" spans="1:11" ht="13.2" x14ac:dyDescent="0.25">
      <c r="A1725" s="14" t="s">
        <v>5899</v>
      </c>
      <c r="B1725" s="354" t="s">
        <v>4112</v>
      </c>
      <c r="C1725" s="355" t="s">
        <v>4112</v>
      </c>
      <c r="D1725" s="356">
        <v>45812</v>
      </c>
      <c r="E1725" s="362">
        <v>45897</v>
      </c>
      <c r="F1725" s="357" t="s">
        <v>3304</v>
      </c>
      <c r="G1725" s="355"/>
      <c r="H1725" s="355" t="s">
        <v>4072</v>
      </c>
      <c r="I1725" s="358">
        <v>180</v>
      </c>
      <c r="J1725" s="77">
        <v>10</v>
      </c>
      <c r="K1725" s="92"/>
    </row>
    <row r="1726" spans="1:11" ht="13.2" x14ac:dyDescent="0.25">
      <c r="A1726" s="14" t="s">
        <v>5899</v>
      </c>
      <c r="B1726" s="354" t="s">
        <v>4112</v>
      </c>
      <c r="C1726" s="355" t="s">
        <v>5914</v>
      </c>
      <c r="D1726" s="356">
        <v>45813</v>
      </c>
      <c r="E1726" s="362">
        <v>45897</v>
      </c>
      <c r="F1726" s="357" t="s">
        <v>4114</v>
      </c>
      <c r="G1726" s="355" t="s">
        <v>4115</v>
      </c>
      <c r="H1726" s="355" t="s">
        <v>4116</v>
      </c>
      <c r="I1726" s="358">
        <v>50</v>
      </c>
      <c r="J1726" s="77">
        <v>10</v>
      </c>
      <c r="K1726" s="92"/>
    </row>
    <row r="1727" spans="1:11" ht="13.2" x14ac:dyDescent="0.25">
      <c r="A1727" s="14" t="s">
        <v>5899</v>
      </c>
      <c r="B1727" s="354" t="s">
        <v>4112</v>
      </c>
      <c r="C1727" s="355" t="s">
        <v>5915</v>
      </c>
      <c r="D1727" s="356">
        <v>45814</v>
      </c>
      <c r="E1727" s="362">
        <v>45897</v>
      </c>
      <c r="F1727" s="357" t="s">
        <v>3060</v>
      </c>
      <c r="G1727" s="355" t="s">
        <v>4118</v>
      </c>
      <c r="H1727" s="355" t="s">
        <v>4119</v>
      </c>
      <c r="I1727" s="358">
        <v>130.02000000000001</v>
      </c>
      <c r="J1727" s="77">
        <v>10</v>
      </c>
      <c r="K1727" s="92"/>
    </row>
    <row r="1728" spans="1:11" ht="13.2" x14ac:dyDescent="0.25">
      <c r="A1728" s="14" t="s">
        <v>5899</v>
      </c>
      <c r="B1728" s="354" t="s">
        <v>4112</v>
      </c>
      <c r="C1728" s="355" t="s">
        <v>5916</v>
      </c>
      <c r="D1728" s="356">
        <v>45816</v>
      </c>
      <c r="E1728" s="362">
        <v>45897</v>
      </c>
      <c r="F1728" s="357" t="s">
        <v>5917</v>
      </c>
      <c r="G1728" s="355" t="s">
        <v>3247</v>
      </c>
      <c r="H1728" s="355" t="s">
        <v>3248</v>
      </c>
      <c r="I1728" s="358">
        <v>167.4</v>
      </c>
      <c r="J1728" s="77">
        <v>10</v>
      </c>
      <c r="K1728" s="92"/>
    </row>
    <row r="1729" spans="1:11" ht="21" x14ac:dyDescent="0.25">
      <c r="A1729" s="14" t="s">
        <v>5899</v>
      </c>
      <c r="B1729" s="353"/>
      <c r="C1729" s="353"/>
      <c r="D1729" s="468"/>
      <c r="E1729" s="353"/>
      <c r="F1729" s="350" t="s">
        <v>5918</v>
      </c>
      <c r="G1729" s="353"/>
      <c r="H1729" s="353"/>
      <c r="I1729" s="353"/>
      <c r="J1729" s="77">
        <v>10</v>
      </c>
      <c r="K1729" s="92"/>
    </row>
    <row r="1730" spans="1:11" ht="13.2" x14ac:dyDescent="0.25">
      <c r="A1730" s="14" t="s">
        <v>5899</v>
      </c>
      <c r="B1730" s="354" t="s">
        <v>4123</v>
      </c>
      <c r="C1730" s="355">
        <v>6804129309</v>
      </c>
      <c r="D1730" s="356" t="s">
        <v>3363</v>
      </c>
      <c r="E1730" s="362"/>
      <c r="F1730" s="357" t="s">
        <v>4124</v>
      </c>
      <c r="G1730" s="355">
        <v>151700</v>
      </c>
      <c r="H1730" s="355" t="s">
        <v>3019</v>
      </c>
      <c r="I1730" s="358">
        <v>10.8</v>
      </c>
      <c r="J1730" s="77">
        <v>10</v>
      </c>
      <c r="K1730" s="92"/>
    </row>
    <row r="1731" spans="1:11" ht="13.2" x14ac:dyDescent="0.25">
      <c r="A1731" s="14" t="s">
        <v>5899</v>
      </c>
      <c r="B1731" s="354" t="s">
        <v>4125</v>
      </c>
      <c r="C1731" s="355" t="s">
        <v>5919</v>
      </c>
      <c r="D1731" s="356">
        <v>45821</v>
      </c>
      <c r="E1731" s="362">
        <v>45852</v>
      </c>
      <c r="F1731" s="357" t="s">
        <v>4127</v>
      </c>
      <c r="G1731" s="355" t="s">
        <v>4128</v>
      </c>
      <c r="H1731" s="355" t="s">
        <v>4129</v>
      </c>
      <c r="I1731" s="358">
        <v>124</v>
      </c>
      <c r="J1731" s="77">
        <v>10</v>
      </c>
      <c r="K1731" s="92"/>
    </row>
    <row r="1732" spans="1:11" ht="13.2" x14ac:dyDescent="0.25">
      <c r="A1732" s="14" t="s">
        <v>5899</v>
      </c>
      <c r="B1732" s="354" t="s">
        <v>4130</v>
      </c>
      <c r="C1732" s="355" t="s">
        <v>3215</v>
      </c>
      <c r="D1732" s="356">
        <v>45821</v>
      </c>
      <c r="E1732" s="362">
        <v>45852</v>
      </c>
      <c r="F1732" s="357" t="s">
        <v>3204</v>
      </c>
      <c r="G1732" s="355"/>
      <c r="H1732" s="355" t="s">
        <v>4131</v>
      </c>
      <c r="I1732" s="358">
        <v>60.81</v>
      </c>
      <c r="J1732" s="77">
        <v>10</v>
      </c>
      <c r="K1732" s="92"/>
    </row>
    <row r="1733" spans="1:11" ht="13.2" x14ac:dyDescent="0.25">
      <c r="A1733" s="14" t="s">
        <v>5899</v>
      </c>
      <c r="B1733" s="354" t="s">
        <v>4130</v>
      </c>
      <c r="C1733" s="355" t="s">
        <v>4132</v>
      </c>
      <c r="D1733" s="356">
        <v>45821</v>
      </c>
      <c r="E1733" s="362">
        <v>45852</v>
      </c>
      <c r="F1733" s="357" t="s">
        <v>3037</v>
      </c>
      <c r="G1733" s="355" t="s">
        <v>3269</v>
      </c>
      <c r="H1733" s="355" t="s">
        <v>3270</v>
      </c>
      <c r="I1733" s="358">
        <v>302.8</v>
      </c>
      <c r="J1733" s="77">
        <v>10</v>
      </c>
      <c r="K1733" s="92"/>
    </row>
    <row r="1734" spans="1:11" ht="21" x14ac:dyDescent="0.25">
      <c r="A1734" s="14" t="s">
        <v>5899</v>
      </c>
      <c r="B1734" s="344"/>
      <c r="C1734" s="345"/>
      <c r="D1734" s="484"/>
      <c r="E1734" s="347"/>
      <c r="F1734" s="350" t="s">
        <v>5920</v>
      </c>
      <c r="G1734" s="348"/>
      <c r="H1734" s="348"/>
      <c r="I1734" s="349"/>
      <c r="J1734" s="77">
        <v>10</v>
      </c>
      <c r="K1734" s="92"/>
    </row>
    <row r="1735" spans="1:11" ht="21" x14ac:dyDescent="0.25">
      <c r="A1735" s="14" t="s">
        <v>5899</v>
      </c>
      <c r="B1735" s="354" t="s">
        <v>3233</v>
      </c>
      <c r="C1735" s="355">
        <v>22</v>
      </c>
      <c r="D1735" s="356" t="s">
        <v>3197</v>
      </c>
      <c r="E1735" s="362" t="s">
        <v>3254</v>
      </c>
      <c r="F1735" s="357" t="s">
        <v>4134</v>
      </c>
      <c r="G1735" s="355" t="s">
        <v>3235</v>
      </c>
      <c r="H1735" s="355" t="s">
        <v>3236</v>
      </c>
      <c r="I1735" s="358">
        <v>445.9</v>
      </c>
      <c r="J1735" s="77">
        <v>10</v>
      </c>
      <c r="K1735" s="92"/>
    </row>
    <row r="1736" spans="1:11" ht="13.2" x14ac:dyDescent="0.25">
      <c r="A1736" s="14" t="s">
        <v>5899</v>
      </c>
      <c r="B1736" s="354" t="s">
        <v>3253</v>
      </c>
      <c r="C1736" s="355">
        <v>6804231758</v>
      </c>
      <c r="D1736" s="356" t="s">
        <v>3254</v>
      </c>
      <c r="E1736" s="362"/>
      <c r="F1736" s="357" t="s">
        <v>3255</v>
      </c>
      <c r="G1736" s="355">
        <v>151700</v>
      </c>
      <c r="H1736" s="355" t="s">
        <v>3019</v>
      </c>
      <c r="I1736" s="358">
        <v>28.8</v>
      </c>
      <c r="J1736" s="77">
        <v>10</v>
      </c>
      <c r="K1736" s="92"/>
    </row>
    <row r="1737" spans="1:11" ht="13.2" x14ac:dyDescent="0.25">
      <c r="A1737" s="14" t="s">
        <v>5899</v>
      </c>
      <c r="B1737" s="354" t="s">
        <v>3258</v>
      </c>
      <c r="C1737" s="355" t="s">
        <v>3259</v>
      </c>
      <c r="D1737" s="356" t="s">
        <v>3260</v>
      </c>
      <c r="E1737" s="362"/>
      <c r="F1737" s="357" t="s">
        <v>4135</v>
      </c>
      <c r="G1737" s="355" t="s">
        <v>3262</v>
      </c>
      <c r="H1737" s="355" t="s">
        <v>3263</v>
      </c>
      <c r="I1737" s="358">
        <v>178</v>
      </c>
      <c r="J1737" s="77">
        <v>10</v>
      </c>
      <c r="K1737" s="92"/>
    </row>
    <row r="1738" spans="1:11" ht="13.2" x14ac:dyDescent="0.25">
      <c r="A1738" s="14" t="s">
        <v>5899</v>
      </c>
      <c r="B1738" s="354" t="s">
        <v>3237</v>
      </c>
      <c r="C1738" s="355" t="s">
        <v>3237</v>
      </c>
      <c r="D1738" s="356">
        <v>45840</v>
      </c>
      <c r="E1738" s="362">
        <v>45916</v>
      </c>
      <c r="F1738" s="357" t="s">
        <v>4084</v>
      </c>
      <c r="G1738" s="355"/>
      <c r="H1738" s="355" t="s">
        <v>3169</v>
      </c>
      <c r="I1738" s="358">
        <v>281.25</v>
      </c>
      <c r="J1738" s="77">
        <v>10</v>
      </c>
      <c r="K1738" s="92"/>
    </row>
    <row r="1739" spans="1:11" ht="13.2" x14ac:dyDescent="0.25">
      <c r="A1739" s="14" t="s">
        <v>5899</v>
      </c>
      <c r="B1739" s="354" t="s">
        <v>3237</v>
      </c>
      <c r="C1739" s="355" t="s">
        <v>4136</v>
      </c>
      <c r="D1739" s="356">
        <v>45843</v>
      </c>
      <c r="E1739" s="362">
        <v>45916</v>
      </c>
      <c r="F1739" s="357" t="s">
        <v>5921</v>
      </c>
      <c r="G1739" s="355" t="s">
        <v>3247</v>
      </c>
      <c r="H1739" s="355" t="s">
        <v>3248</v>
      </c>
      <c r="I1739" s="358">
        <v>83.7</v>
      </c>
      <c r="J1739" s="77">
        <v>10</v>
      </c>
      <c r="K1739" s="92"/>
    </row>
    <row r="1740" spans="1:11" ht="21" x14ac:dyDescent="0.25">
      <c r="A1740" s="14" t="s">
        <v>5899</v>
      </c>
      <c r="B1740" s="467"/>
      <c r="C1740" s="345"/>
      <c r="D1740" s="484"/>
      <c r="E1740" s="347"/>
      <c r="F1740" s="350" t="s">
        <v>4138</v>
      </c>
      <c r="G1740" s="351"/>
      <c r="H1740" s="348"/>
      <c r="I1740" s="353"/>
      <c r="J1740" s="77">
        <v>10</v>
      </c>
      <c r="K1740" s="92"/>
    </row>
    <row r="1741" spans="1:11" ht="13.2" x14ac:dyDescent="0.25">
      <c r="A1741" s="14" t="s">
        <v>5899</v>
      </c>
      <c r="B1741" s="354" t="s">
        <v>4139</v>
      </c>
      <c r="C1741" s="355" t="s">
        <v>4140</v>
      </c>
      <c r="D1741" s="356" t="s">
        <v>3370</v>
      </c>
      <c r="E1741" s="362" t="s">
        <v>3799</v>
      </c>
      <c r="F1741" s="357" t="s">
        <v>4141</v>
      </c>
      <c r="G1741" s="355" t="s">
        <v>4142</v>
      </c>
      <c r="H1741" s="355" t="s">
        <v>4143</v>
      </c>
      <c r="I1741" s="358">
        <v>160</v>
      </c>
      <c r="J1741" s="77">
        <v>10</v>
      </c>
      <c r="K1741" s="92"/>
    </row>
    <row r="1742" spans="1:11" ht="21" x14ac:dyDescent="0.25">
      <c r="A1742" s="14" t="s">
        <v>5899</v>
      </c>
      <c r="B1742" s="354" t="s">
        <v>4139</v>
      </c>
      <c r="C1742" s="355" t="s">
        <v>4144</v>
      </c>
      <c r="D1742" s="356" t="s">
        <v>4145</v>
      </c>
      <c r="E1742" s="362" t="s">
        <v>3799</v>
      </c>
      <c r="F1742" s="357" t="s">
        <v>4146</v>
      </c>
      <c r="G1742" s="355" t="s">
        <v>4147</v>
      </c>
      <c r="H1742" s="355" t="s">
        <v>4148</v>
      </c>
      <c r="I1742" s="358">
        <v>382.5</v>
      </c>
      <c r="J1742" s="77">
        <v>10</v>
      </c>
      <c r="K1742" s="92"/>
    </row>
    <row r="1743" spans="1:11" ht="13.2" x14ac:dyDescent="0.25">
      <c r="A1743" s="14" t="s">
        <v>5899</v>
      </c>
      <c r="B1743" s="354" t="s">
        <v>4139</v>
      </c>
      <c r="C1743" s="355" t="s">
        <v>4139</v>
      </c>
      <c r="D1743" s="356" t="s">
        <v>4149</v>
      </c>
      <c r="E1743" s="362" t="s">
        <v>3799</v>
      </c>
      <c r="F1743" s="357" t="s">
        <v>4150</v>
      </c>
      <c r="G1743" s="355"/>
      <c r="H1743" s="355" t="s">
        <v>4072</v>
      </c>
      <c r="I1743" s="358">
        <v>157.5</v>
      </c>
      <c r="J1743" s="77">
        <v>10</v>
      </c>
      <c r="K1743" s="92"/>
    </row>
    <row r="1744" spans="1:11" ht="21" x14ac:dyDescent="0.25">
      <c r="A1744" s="14" t="s">
        <v>5899</v>
      </c>
      <c r="B1744" s="467"/>
      <c r="C1744" s="480"/>
      <c r="D1744" s="423"/>
      <c r="E1744" s="347"/>
      <c r="F1744" s="350" t="s">
        <v>5922</v>
      </c>
      <c r="G1744" s="345"/>
      <c r="H1744" s="348"/>
      <c r="I1744" s="353"/>
      <c r="J1744" s="77">
        <v>10</v>
      </c>
      <c r="K1744" s="92"/>
    </row>
    <row r="1745" spans="1:11" ht="13.2" x14ac:dyDescent="0.25">
      <c r="A1745" s="14" t="s">
        <v>5899</v>
      </c>
      <c r="B1745" s="354" t="s">
        <v>3265</v>
      </c>
      <c r="C1745" s="355" t="s">
        <v>3265</v>
      </c>
      <c r="D1745" s="356">
        <v>45853</v>
      </c>
      <c r="E1745" s="362">
        <v>45904</v>
      </c>
      <c r="F1745" s="357" t="s">
        <v>3204</v>
      </c>
      <c r="G1745" s="355"/>
      <c r="H1745" s="355" t="s">
        <v>3169</v>
      </c>
      <c r="I1745" s="358">
        <v>61.36</v>
      </c>
      <c r="J1745" s="77">
        <v>10</v>
      </c>
      <c r="K1745" s="92"/>
    </row>
    <row r="1746" spans="1:11" ht="13.2" x14ac:dyDescent="0.25">
      <c r="A1746" s="14" t="s">
        <v>5899</v>
      </c>
      <c r="B1746" s="354" t="s">
        <v>3266</v>
      </c>
      <c r="C1746" s="355" t="s">
        <v>3267</v>
      </c>
      <c r="D1746" s="356">
        <v>45853</v>
      </c>
      <c r="E1746" s="362">
        <v>45904</v>
      </c>
      <c r="F1746" s="357" t="s">
        <v>5274</v>
      </c>
      <c r="G1746" s="355" t="s">
        <v>3269</v>
      </c>
      <c r="H1746" s="355" t="s">
        <v>3270</v>
      </c>
      <c r="I1746" s="358">
        <v>103.6</v>
      </c>
      <c r="J1746" s="77">
        <v>10</v>
      </c>
      <c r="K1746" s="92"/>
    </row>
    <row r="1747" spans="1:11" ht="13.2" x14ac:dyDescent="0.25">
      <c r="A1747" s="14" t="s">
        <v>5899</v>
      </c>
      <c r="B1747" s="354" t="s">
        <v>3266</v>
      </c>
      <c r="C1747" s="355">
        <v>202536</v>
      </c>
      <c r="D1747" s="356">
        <v>45855</v>
      </c>
      <c r="E1747" s="362">
        <v>45904</v>
      </c>
      <c r="F1747" s="357" t="s">
        <v>3271</v>
      </c>
      <c r="G1747" s="355" t="s">
        <v>3272</v>
      </c>
      <c r="H1747" s="355" t="s">
        <v>3273</v>
      </c>
      <c r="I1747" s="358">
        <v>245</v>
      </c>
      <c r="J1747" s="77">
        <v>10</v>
      </c>
      <c r="K1747" s="92"/>
    </row>
    <row r="1748" spans="1:11" ht="21" x14ac:dyDescent="0.25">
      <c r="A1748" s="14" t="s">
        <v>5899</v>
      </c>
      <c r="B1748" s="480"/>
      <c r="C1748" s="493"/>
      <c r="D1748" s="423"/>
      <c r="E1748" s="380"/>
      <c r="F1748" s="350" t="s">
        <v>4157</v>
      </c>
      <c r="G1748" s="494"/>
      <c r="H1748" s="493"/>
      <c r="I1748" s="468"/>
      <c r="J1748" s="77">
        <v>10</v>
      </c>
      <c r="K1748" s="92"/>
    </row>
    <row r="1749" spans="1:11" ht="13.2" x14ac:dyDescent="0.25">
      <c r="A1749" s="14" t="s">
        <v>5899</v>
      </c>
      <c r="B1749" s="354" t="s">
        <v>4158</v>
      </c>
      <c r="C1749" s="355">
        <v>6804383047</v>
      </c>
      <c r="D1749" s="356" t="s">
        <v>4159</v>
      </c>
      <c r="E1749" s="362"/>
      <c r="F1749" s="357" t="s">
        <v>4160</v>
      </c>
      <c r="G1749" s="355">
        <v>151700</v>
      </c>
      <c r="H1749" s="355" t="s">
        <v>3019</v>
      </c>
      <c r="I1749" s="358">
        <v>28.8</v>
      </c>
      <c r="J1749" s="77">
        <v>10</v>
      </c>
      <c r="K1749" s="92"/>
    </row>
    <row r="1750" spans="1:11" ht="13.2" x14ac:dyDescent="0.25">
      <c r="A1750" s="14" t="s">
        <v>5899</v>
      </c>
      <c r="B1750" s="354" t="s">
        <v>5923</v>
      </c>
      <c r="C1750" s="355">
        <v>202501880</v>
      </c>
      <c r="D1750" s="356">
        <v>45791</v>
      </c>
      <c r="E1750" s="362">
        <v>45952</v>
      </c>
      <c r="F1750" s="357" t="s">
        <v>4163</v>
      </c>
      <c r="G1750" s="355">
        <v>27614140</v>
      </c>
      <c r="H1750" s="355" t="s">
        <v>5924</v>
      </c>
      <c r="I1750" s="358">
        <v>319</v>
      </c>
      <c r="J1750" s="77">
        <v>10</v>
      </c>
      <c r="K1750" s="92"/>
    </row>
    <row r="1751" spans="1:11" ht="13.2" x14ac:dyDescent="0.25">
      <c r="A1751" s="14" t="s">
        <v>5899</v>
      </c>
      <c r="B1751" s="354" t="s">
        <v>5923</v>
      </c>
      <c r="C1751" s="355">
        <v>202501880</v>
      </c>
      <c r="D1751" s="356">
        <v>45831</v>
      </c>
      <c r="E1751" s="362">
        <v>45952</v>
      </c>
      <c r="F1751" s="357" t="s">
        <v>5925</v>
      </c>
      <c r="G1751" s="355">
        <v>27614140</v>
      </c>
      <c r="H1751" s="355" t="s">
        <v>5924</v>
      </c>
      <c r="I1751" s="358">
        <v>745</v>
      </c>
      <c r="J1751" s="77">
        <v>10</v>
      </c>
      <c r="K1751" s="92"/>
    </row>
    <row r="1752" spans="1:11" ht="13.2" x14ac:dyDescent="0.25">
      <c r="A1752" s="14" t="s">
        <v>5899</v>
      </c>
      <c r="B1752" s="354" t="s">
        <v>5923</v>
      </c>
      <c r="C1752" s="355" t="s">
        <v>5926</v>
      </c>
      <c r="D1752" s="356">
        <v>45878</v>
      </c>
      <c r="E1752" s="362">
        <v>45952</v>
      </c>
      <c r="F1752" s="357" t="s">
        <v>3977</v>
      </c>
      <c r="G1752" s="355" t="s">
        <v>4168</v>
      </c>
      <c r="H1752" s="355" t="s">
        <v>4148</v>
      </c>
      <c r="I1752" s="358">
        <v>255</v>
      </c>
      <c r="J1752" s="77">
        <v>10</v>
      </c>
      <c r="K1752" s="92"/>
    </row>
    <row r="1753" spans="1:11" ht="13.2" x14ac:dyDescent="0.25">
      <c r="A1753" s="14" t="s">
        <v>5899</v>
      </c>
      <c r="B1753" s="354" t="s">
        <v>5923</v>
      </c>
      <c r="C1753" s="355" t="s">
        <v>5923</v>
      </c>
      <c r="D1753" s="356">
        <v>45871</v>
      </c>
      <c r="E1753" s="362">
        <v>45952</v>
      </c>
      <c r="F1753" s="357" t="s">
        <v>4084</v>
      </c>
      <c r="G1753" s="355"/>
      <c r="H1753" s="355" t="s">
        <v>4549</v>
      </c>
      <c r="I1753" s="358">
        <v>360</v>
      </c>
      <c r="J1753" s="77">
        <v>10</v>
      </c>
      <c r="K1753" s="92"/>
    </row>
    <row r="1754" spans="1:11" ht="31.2" x14ac:dyDescent="0.25">
      <c r="A1754" s="14" t="s">
        <v>5899</v>
      </c>
      <c r="B1754" s="354" t="s">
        <v>5923</v>
      </c>
      <c r="C1754" s="355" t="s">
        <v>5927</v>
      </c>
      <c r="D1754" s="356">
        <v>45880</v>
      </c>
      <c r="E1754" s="362">
        <v>45952</v>
      </c>
      <c r="F1754" s="357" t="s">
        <v>5928</v>
      </c>
      <c r="G1754" s="355">
        <v>35777087</v>
      </c>
      <c r="H1754" s="355" t="s">
        <v>5929</v>
      </c>
      <c r="I1754" s="358">
        <v>69.5</v>
      </c>
      <c r="J1754" s="77">
        <v>10</v>
      </c>
      <c r="K1754" s="92"/>
    </row>
    <row r="1755" spans="1:11" ht="31.2" x14ac:dyDescent="0.25">
      <c r="A1755" s="14" t="s">
        <v>5899</v>
      </c>
      <c r="B1755" s="354" t="s">
        <v>5923</v>
      </c>
      <c r="C1755" s="355" t="s">
        <v>5930</v>
      </c>
      <c r="D1755" s="356">
        <v>45871</v>
      </c>
      <c r="E1755" s="362">
        <v>45952</v>
      </c>
      <c r="F1755" s="357" t="s">
        <v>5928</v>
      </c>
      <c r="G1755" s="355" t="s">
        <v>5931</v>
      </c>
      <c r="H1755" s="355" t="s">
        <v>5932</v>
      </c>
      <c r="I1755" s="358">
        <v>75.790000000000006</v>
      </c>
      <c r="J1755" s="77">
        <v>10</v>
      </c>
      <c r="K1755" s="92"/>
    </row>
    <row r="1756" spans="1:11" ht="31.2" x14ac:dyDescent="0.25">
      <c r="A1756" s="14" t="s">
        <v>5899</v>
      </c>
      <c r="B1756" s="354" t="s">
        <v>5923</v>
      </c>
      <c r="C1756" s="355" t="s">
        <v>5933</v>
      </c>
      <c r="D1756" s="356">
        <v>45878</v>
      </c>
      <c r="E1756" s="362">
        <v>45952</v>
      </c>
      <c r="F1756" s="357" t="s">
        <v>5928</v>
      </c>
      <c r="G1756" s="355" t="s">
        <v>5934</v>
      </c>
      <c r="H1756" s="355" t="s">
        <v>5935</v>
      </c>
      <c r="I1756" s="358">
        <v>67</v>
      </c>
      <c r="J1756" s="77">
        <v>10</v>
      </c>
      <c r="K1756" s="92"/>
    </row>
    <row r="1757" spans="1:11" ht="31.2" x14ac:dyDescent="0.25">
      <c r="A1757" s="14" t="s">
        <v>5899</v>
      </c>
      <c r="B1757" s="354" t="s">
        <v>5923</v>
      </c>
      <c r="C1757" s="355" t="s">
        <v>5936</v>
      </c>
      <c r="D1757" s="356">
        <v>45877</v>
      </c>
      <c r="E1757" s="362">
        <v>45952</v>
      </c>
      <c r="F1757" s="357" t="s">
        <v>5928</v>
      </c>
      <c r="G1757" s="355" t="s">
        <v>5937</v>
      </c>
      <c r="H1757" s="355" t="s">
        <v>5938</v>
      </c>
      <c r="I1757" s="358">
        <v>25.03</v>
      </c>
      <c r="J1757" s="77">
        <v>10</v>
      </c>
      <c r="K1757" s="92"/>
    </row>
    <row r="1758" spans="1:11" ht="21" x14ac:dyDescent="0.25">
      <c r="A1758" s="14" t="s">
        <v>5899</v>
      </c>
      <c r="B1758" s="354" t="s">
        <v>5923</v>
      </c>
      <c r="C1758" s="355" t="s">
        <v>5939</v>
      </c>
      <c r="D1758" s="356">
        <v>45871</v>
      </c>
      <c r="E1758" s="362">
        <v>45952</v>
      </c>
      <c r="F1758" s="357" t="s">
        <v>5940</v>
      </c>
      <c r="G1758" s="355" t="s">
        <v>3225</v>
      </c>
      <c r="H1758" s="355" t="s">
        <v>3226</v>
      </c>
      <c r="I1758" s="358">
        <v>12.4</v>
      </c>
      <c r="J1758" s="77">
        <v>10</v>
      </c>
      <c r="K1758" s="92"/>
    </row>
    <row r="1759" spans="1:11" ht="21" x14ac:dyDescent="0.25">
      <c r="A1759" s="14" t="s">
        <v>5899</v>
      </c>
      <c r="B1759" s="354" t="s">
        <v>5923</v>
      </c>
      <c r="C1759" s="355" t="s">
        <v>5941</v>
      </c>
      <c r="D1759" s="356">
        <v>45871</v>
      </c>
      <c r="E1759" s="362">
        <v>45952</v>
      </c>
      <c r="F1759" s="357" t="s">
        <v>5942</v>
      </c>
      <c r="G1759" s="355"/>
      <c r="H1759" s="355" t="s">
        <v>4523</v>
      </c>
      <c r="I1759" s="358">
        <v>12.1</v>
      </c>
      <c r="J1759" s="77">
        <v>10</v>
      </c>
      <c r="K1759" s="92"/>
    </row>
    <row r="1760" spans="1:11" ht="21" x14ac:dyDescent="0.25">
      <c r="A1760" s="14" t="s">
        <v>5899</v>
      </c>
      <c r="B1760" s="354" t="s">
        <v>5923</v>
      </c>
      <c r="C1760" s="355" t="s">
        <v>5943</v>
      </c>
      <c r="D1760" s="356">
        <v>45878</v>
      </c>
      <c r="E1760" s="362">
        <v>45952</v>
      </c>
      <c r="F1760" s="357" t="s">
        <v>5942</v>
      </c>
      <c r="G1760" s="355"/>
      <c r="H1760" s="355" t="s">
        <v>3310</v>
      </c>
      <c r="I1760" s="358">
        <v>12.4</v>
      </c>
      <c r="J1760" s="77">
        <v>10</v>
      </c>
      <c r="K1760" s="92"/>
    </row>
    <row r="1761" spans="1:11" ht="13.2" x14ac:dyDescent="0.25">
      <c r="A1761" s="14" t="s">
        <v>5899</v>
      </c>
      <c r="B1761" s="354" t="s">
        <v>5923</v>
      </c>
      <c r="C1761" s="355" t="s">
        <v>5944</v>
      </c>
      <c r="D1761" s="356">
        <v>45874</v>
      </c>
      <c r="E1761" s="362">
        <v>45952</v>
      </c>
      <c r="F1761" s="357" t="s">
        <v>5945</v>
      </c>
      <c r="G1761" s="355" t="s">
        <v>5946</v>
      </c>
      <c r="H1761" s="355" t="s">
        <v>5947</v>
      </c>
      <c r="I1761" s="358">
        <v>20</v>
      </c>
      <c r="J1761" s="77">
        <v>10</v>
      </c>
      <c r="K1761" s="92"/>
    </row>
    <row r="1762" spans="1:11" ht="13.2" x14ac:dyDescent="0.25">
      <c r="A1762" s="14" t="s">
        <v>5899</v>
      </c>
      <c r="B1762" s="354" t="s">
        <v>5923</v>
      </c>
      <c r="C1762" s="355" t="s">
        <v>5948</v>
      </c>
      <c r="D1762" s="356">
        <v>45876</v>
      </c>
      <c r="E1762" s="362">
        <v>45952</v>
      </c>
      <c r="F1762" s="357" t="s">
        <v>5945</v>
      </c>
      <c r="G1762" s="355" t="s">
        <v>5946</v>
      </c>
      <c r="H1762" s="355" t="s">
        <v>5947</v>
      </c>
      <c r="I1762" s="358">
        <v>20</v>
      </c>
      <c r="J1762" s="77">
        <v>10</v>
      </c>
      <c r="K1762" s="92"/>
    </row>
    <row r="1763" spans="1:11" ht="13.2" x14ac:dyDescent="0.25">
      <c r="A1763" s="14" t="s">
        <v>5899</v>
      </c>
      <c r="B1763" s="354" t="s">
        <v>5923</v>
      </c>
      <c r="C1763" s="355" t="s">
        <v>5949</v>
      </c>
      <c r="D1763" s="356">
        <v>45877</v>
      </c>
      <c r="E1763" s="362">
        <v>45952</v>
      </c>
      <c r="F1763" s="357" t="s">
        <v>5945</v>
      </c>
      <c r="G1763" s="355" t="s">
        <v>5950</v>
      </c>
      <c r="H1763" s="355" t="s">
        <v>5951</v>
      </c>
      <c r="I1763" s="358">
        <v>35</v>
      </c>
      <c r="J1763" s="77">
        <v>10</v>
      </c>
      <c r="K1763" s="92"/>
    </row>
    <row r="1764" spans="1:11" ht="13.2" x14ac:dyDescent="0.25">
      <c r="A1764" s="14" t="s">
        <v>5899</v>
      </c>
      <c r="B1764" s="354" t="s">
        <v>5923</v>
      </c>
      <c r="C1764" s="355">
        <v>28609</v>
      </c>
      <c r="D1764" s="356">
        <v>45871</v>
      </c>
      <c r="E1764" s="362">
        <v>45952</v>
      </c>
      <c r="F1764" s="357" t="s">
        <v>5952</v>
      </c>
      <c r="G1764" s="355" t="s">
        <v>5953</v>
      </c>
      <c r="H1764" s="355" t="s">
        <v>5954</v>
      </c>
      <c r="I1764" s="358">
        <v>9.8000000000000007</v>
      </c>
      <c r="J1764" s="77">
        <v>10</v>
      </c>
      <c r="K1764" s="92"/>
    </row>
    <row r="1765" spans="1:11" ht="21" x14ac:dyDescent="0.25">
      <c r="A1765" s="14" t="s">
        <v>5899</v>
      </c>
      <c r="B1765" s="467"/>
      <c r="C1765" s="345"/>
      <c r="D1765" s="346"/>
      <c r="E1765" s="347"/>
      <c r="F1765" s="350" t="s">
        <v>4174</v>
      </c>
      <c r="G1765" s="351"/>
      <c r="H1765" s="348"/>
      <c r="I1765" s="353"/>
      <c r="J1765" s="77">
        <v>10</v>
      </c>
      <c r="K1765" s="92"/>
    </row>
    <row r="1766" spans="1:11" ht="13.2" x14ac:dyDescent="0.25">
      <c r="A1766" s="14" t="s">
        <v>5899</v>
      </c>
      <c r="B1766" s="354" t="s">
        <v>4175</v>
      </c>
      <c r="C1766" s="355">
        <v>60</v>
      </c>
      <c r="D1766" s="356">
        <v>45884</v>
      </c>
      <c r="E1766" s="362">
        <v>45932</v>
      </c>
      <c r="F1766" s="357" t="s">
        <v>4127</v>
      </c>
      <c r="G1766" s="355" t="s">
        <v>3272</v>
      </c>
      <c r="H1766" s="355" t="s">
        <v>3273</v>
      </c>
      <c r="I1766" s="358">
        <v>101</v>
      </c>
      <c r="J1766" s="77">
        <v>10</v>
      </c>
      <c r="K1766" s="92"/>
    </row>
    <row r="1767" spans="1:11" ht="13.2" x14ac:dyDescent="0.25">
      <c r="A1767" s="14" t="s">
        <v>5899</v>
      </c>
      <c r="B1767" s="354" t="s">
        <v>4175</v>
      </c>
      <c r="C1767" s="355" t="s">
        <v>4176</v>
      </c>
      <c r="D1767" s="356">
        <v>45884</v>
      </c>
      <c r="E1767" s="362">
        <v>45932</v>
      </c>
      <c r="F1767" s="357" t="s">
        <v>3037</v>
      </c>
      <c r="G1767" s="355" t="s">
        <v>3269</v>
      </c>
      <c r="H1767" s="355" t="s">
        <v>3270</v>
      </c>
      <c r="I1767" s="358">
        <v>255.6</v>
      </c>
      <c r="J1767" s="77">
        <v>10</v>
      </c>
      <c r="K1767" s="92"/>
    </row>
    <row r="1768" spans="1:11" ht="13.2" x14ac:dyDescent="0.25">
      <c r="A1768" s="14" t="s">
        <v>5899</v>
      </c>
      <c r="B1768" s="354" t="s">
        <v>4177</v>
      </c>
      <c r="C1768" s="355" t="s">
        <v>4177</v>
      </c>
      <c r="D1768" s="356">
        <v>45884</v>
      </c>
      <c r="E1768" s="362">
        <v>45932</v>
      </c>
      <c r="F1768" s="357" t="s">
        <v>3204</v>
      </c>
      <c r="G1768" s="355"/>
      <c r="H1768" s="355" t="s">
        <v>4131</v>
      </c>
      <c r="I1768" s="358">
        <v>61.79</v>
      </c>
      <c r="J1768" s="77">
        <v>10</v>
      </c>
      <c r="K1768" s="92"/>
    </row>
    <row r="1769" spans="1:11" ht="13.2" x14ac:dyDescent="0.25">
      <c r="A1769" s="14" t="s">
        <v>5899</v>
      </c>
      <c r="B1769" s="354" t="s">
        <v>4178</v>
      </c>
      <c r="C1769" s="355">
        <v>6804458575</v>
      </c>
      <c r="D1769" s="356">
        <v>45883</v>
      </c>
      <c r="E1769" s="362"/>
      <c r="F1769" s="357" t="s">
        <v>4124</v>
      </c>
      <c r="G1769" s="355">
        <v>151700</v>
      </c>
      <c r="H1769" s="355" t="s">
        <v>3019</v>
      </c>
      <c r="I1769" s="358">
        <v>10.8</v>
      </c>
      <c r="J1769" s="77">
        <v>10</v>
      </c>
      <c r="K1769" s="92"/>
    </row>
    <row r="1770" spans="1:11" ht="21" x14ac:dyDescent="0.25">
      <c r="A1770" s="14" t="s">
        <v>5899</v>
      </c>
      <c r="B1770" s="467"/>
      <c r="C1770" s="345"/>
      <c r="D1770" s="346"/>
      <c r="E1770" s="347"/>
      <c r="F1770" s="350" t="s">
        <v>4540</v>
      </c>
      <c r="G1770" s="351"/>
      <c r="H1770" s="348"/>
      <c r="I1770" s="353"/>
      <c r="J1770" s="77">
        <v>10</v>
      </c>
      <c r="K1770" s="92"/>
    </row>
    <row r="1771" spans="1:11" ht="21" x14ac:dyDescent="0.25">
      <c r="A1771" s="14" t="s">
        <v>5899</v>
      </c>
      <c r="B1771" s="354" t="s">
        <v>4541</v>
      </c>
      <c r="C1771" s="355">
        <v>20252364</v>
      </c>
      <c r="D1771" s="356">
        <v>45887</v>
      </c>
      <c r="E1771" s="362"/>
      <c r="F1771" s="357" t="s">
        <v>4542</v>
      </c>
      <c r="G1771" s="355">
        <v>31380123</v>
      </c>
      <c r="H1771" s="355" t="s">
        <v>3009</v>
      </c>
      <c r="I1771" s="358">
        <v>696.06</v>
      </c>
      <c r="J1771" s="77">
        <v>10</v>
      </c>
      <c r="K1771" s="92"/>
    </row>
    <row r="1772" spans="1:11" ht="13.2" x14ac:dyDescent="0.25">
      <c r="A1772" s="14" t="s">
        <v>5899</v>
      </c>
      <c r="B1772" s="354" t="s">
        <v>4543</v>
      </c>
      <c r="C1772" s="355">
        <v>6804538509</v>
      </c>
      <c r="D1772" s="356" t="s">
        <v>4544</v>
      </c>
      <c r="E1772" s="362"/>
      <c r="F1772" s="357" t="s">
        <v>4545</v>
      </c>
      <c r="G1772" s="355" t="s">
        <v>3018</v>
      </c>
      <c r="H1772" s="355" t="s">
        <v>3019</v>
      </c>
      <c r="I1772" s="358">
        <v>18</v>
      </c>
      <c r="J1772" s="77">
        <v>10</v>
      </c>
      <c r="K1772" s="92"/>
    </row>
    <row r="1773" spans="1:11" ht="21" x14ac:dyDescent="0.25">
      <c r="A1773" s="14" t="s">
        <v>5899</v>
      </c>
      <c r="B1773" s="354" t="s">
        <v>4546</v>
      </c>
      <c r="C1773" s="355">
        <v>202507210</v>
      </c>
      <c r="D1773" s="356">
        <v>45968</v>
      </c>
      <c r="E1773" s="362"/>
      <c r="F1773" s="357" t="s">
        <v>4547</v>
      </c>
      <c r="G1773" s="355">
        <v>48047503</v>
      </c>
      <c r="H1773" s="355" t="s">
        <v>3125</v>
      </c>
      <c r="I1773" s="358">
        <v>170</v>
      </c>
      <c r="J1773" s="77">
        <v>10</v>
      </c>
      <c r="K1773" s="92"/>
    </row>
    <row r="1774" spans="1:11" ht="13.2" x14ac:dyDescent="0.25">
      <c r="A1774" s="14" t="s">
        <v>5899</v>
      </c>
      <c r="B1774" s="354" t="s">
        <v>4548</v>
      </c>
      <c r="C1774" s="355" t="s">
        <v>4548</v>
      </c>
      <c r="D1774" s="356">
        <v>45910</v>
      </c>
      <c r="E1774" s="362">
        <v>45966</v>
      </c>
      <c r="F1774" s="357" t="s">
        <v>3304</v>
      </c>
      <c r="G1774" s="355"/>
      <c r="H1774" s="355" t="s">
        <v>4549</v>
      </c>
      <c r="I1774" s="358">
        <v>60.2</v>
      </c>
      <c r="J1774" s="77">
        <v>10</v>
      </c>
      <c r="K1774" s="92"/>
    </row>
    <row r="1775" spans="1:11" ht="13.2" x14ac:dyDescent="0.25">
      <c r="A1775" s="14" t="s">
        <v>5899</v>
      </c>
      <c r="B1775" s="354" t="s">
        <v>4548</v>
      </c>
      <c r="C1775" s="355" t="s">
        <v>5955</v>
      </c>
      <c r="D1775" s="356">
        <v>45912</v>
      </c>
      <c r="E1775" s="362">
        <v>45966</v>
      </c>
      <c r="F1775" s="357" t="s">
        <v>5956</v>
      </c>
      <c r="G1775" s="355" t="s">
        <v>4552</v>
      </c>
      <c r="H1775" s="355" t="s">
        <v>4553</v>
      </c>
      <c r="I1775" s="358">
        <v>48</v>
      </c>
      <c r="J1775" s="77">
        <v>10</v>
      </c>
      <c r="K1775" s="92"/>
    </row>
    <row r="1776" spans="1:11" ht="21" x14ac:dyDescent="0.25">
      <c r="A1776" s="14" t="s">
        <v>5899</v>
      </c>
      <c r="B1776" s="354" t="s">
        <v>4548</v>
      </c>
      <c r="C1776" s="355" t="s">
        <v>5957</v>
      </c>
      <c r="D1776" s="356">
        <v>45912</v>
      </c>
      <c r="E1776" s="362">
        <v>45966</v>
      </c>
      <c r="F1776" s="357" t="s">
        <v>3816</v>
      </c>
      <c r="G1776" s="355" t="s">
        <v>4555</v>
      </c>
      <c r="H1776" s="355" t="s">
        <v>4556</v>
      </c>
      <c r="I1776" s="358">
        <v>70</v>
      </c>
      <c r="J1776" s="77">
        <v>10</v>
      </c>
      <c r="K1776" s="92"/>
    </row>
    <row r="1777" spans="1:11" ht="21" x14ac:dyDescent="0.25">
      <c r="A1777" s="14" t="s">
        <v>5899</v>
      </c>
      <c r="B1777" s="354" t="s">
        <v>4548</v>
      </c>
      <c r="C1777" s="355" t="s">
        <v>5958</v>
      </c>
      <c r="D1777" s="356">
        <v>45917</v>
      </c>
      <c r="E1777" s="362">
        <v>45966</v>
      </c>
      <c r="F1777" s="357" t="s">
        <v>4558</v>
      </c>
      <c r="G1777" s="355" t="s">
        <v>4559</v>
      </c>
      <c r="H1777" s="355" t="s">
        <v>4096</v>
      </c>
      <c r="I1777" s="358">
        <v>80</v>
      </c>
      <c r="J1777" s="77">
        <v>10</v>
      </c>
      <c r="K1777" s="92"/>
    </row>
    <row r="1778" spans="1:11" ht="21" x14ac:dyDescent="0.25">
      <c r="A1778" s="14" t="s">
        <v>5899</v>
      </c>
      <c r="B1778" s="354" t="s">
        <v>4548</v>
      </c>
      <c r="C1778" s="355" t="s">
        <v>5959</v>
      </c>
      <c r="D1778" s="356">
        <v>45917</v>
      </c>
      <c r="E1778" s="362">
        <v>45966</v>
      </c>
      <c r="F1778" s="357" t="s">
        <v>4561</v>
      </c>
      <c r="G1778" s="355" t="s">
        <v>4559</v>
      </c>
      <c r="H1778" s="355" t="s">
        <v>4096</v>
      </c>
      <c r="I1778" s="358">
        <v>60</v>
      </c>
      <c r="J1778" s="77">
        <v>10</v>
      </c>
      <c r="K1778" s="92"/>
    </row>
    <row r="1779" spans="1:11" ht="13.2" x14ac:dyDescent="0.25">
      <c r="A1779" s="14" t="s">
        <v>5899</v>
      </c>
      <c r="B1779" s="354" t="s">
        <v>4548</v>
      </c>
      <c r="C1779" s="355" t="s">
        <v>5960</v>
      </c>
      <c r="D1779" s="356">
        <v>45912</v>
      </c>
      <c r="E1779" s="362">
        <v>45966</v>
      </c>
      <c r="F1779" s="357" t="s">
        <v>5961</v>
      </c>
      <c r="G1779" s="355" t="s">
        <v>5962</v>
      </c>
      <c r="H1779" s="355" t="s">
        <v>5963</v>
      </c>
      <c r="I1779" s="358">
        <v>17.100000000000001</v>
      </c>
      <c r="J1779" s="77">
        <v>10</v>
      </c>
      <c r="K1779" s="92"/>
    </row>
    <row r="1780" spans="1:11" ht="13.2" x14ac:dyDescent="0.25">
      <c r="A1780" s="14" t="s">
        <v>5899</v>
      </c>
      <c r="B1780" s="354" t="s">
        <v>4548</v>
      </c>
      <c r="C1780" s="355" t="s">
        <v>5964</v>
      </c>
      <c r="D1780" s="356">
        <v>45916</v>
      </c>
      <c r="E1780" s="362">
        <v>45966</v>
      </c>
      <c r="F1780" s="357" t="s">
        <v>4567</v>
      </c>
      <c r="G1780" s="355" t="s">
        <v>5965</v>
      </c>
      <c r="H1780" s="355" t="s">
        <v>5966</v>
      </c>
      <c r="I1780" s="358">
        <v>12.9</v>
      </c>
      <c r="J1780" s="77">
        <v>10</v>
      </c>
      <c r="K1780" s="92"/>
    </row>
    <row r="1781" spans="1:11" ht="13.2" x14ac:dyDescent="0.25">
      <c r="A1781" s="14" t="s">
        <v>5899</v>
      </c>
      <c r="B1781" s="354" t="s">
        <v>4548</v>
      </c>
      <c r="C1781" s="355" t="s">
        <v>5967</v>
      </c>
      <c r="D1781" s="356">
        <v>45916</v>
      </c>
      <c r="E1781" s="362">
        <v>45966</v>
      </c>
      <c r="F1781" s="357" t="s">
        <v>4567</v>
      </c>
      <c r="G1781" s="355" t="s">
        <v>4568</v>
      </c>
      <c r="H1781" s="355" t="s">
        <v>4569</v>
      </c>
      <c r="I1781" s="358">
        <v>11.95</v>
      </c>
      <c r="J1781" s="77">
        <v>10</v>
      </c>
      <c r="K1781" s="92"/>
    </row>
    <row r="1782" spans="1:11" ht="21" x14ac:dyDescent="0.25">
      <c r="A1782" s="14" t="s">
        <v>5899</v>
      </c>
      <c r="B1782" s="467"/>
      <c r="C1782" s="348"/>
      <c r="D1782" s="346"/>
      <c r="E1782" s="347"/>
      <c r="F1782" s="350" t="s">
        <v>4586</v>
      </c>
      <c r="G1782" s="351"/>
      <c r="H1782" s="348"/>
      <c r="I1782" s="353"/>
      <c r="J1782" s="77">
        <v>10</v>
      </c>
      <c r="K1782" s="92"/>
    </row>
    <row r="1783" spans="1:11" ht="13.2" x14ac:dyDescent="0.25">
      <c r="A1783" s="14" t="s">
        <v>5899</v>
      </c>
      <c r="B1783" s="354" t="s">
        <v>4587</v>
      </c>
      <c r="C1783" s="355">
        <v>6804605902</v>
      </c>
      <c r="D1783" s="356" t="s">
        <v>3971</v>
      </c>
      <c r="E1783" s="362"/>
      <c r="F1783" s="357" t="s">
        <v>4124</v>
      </c>
      <c r="G1783" s="355" t="s">
        <v>3018</v>
      </c>
      <c r="H1783" s="355" t="s">
        <v>3019</v>
      </c>
      <c r="I1783" s="358">
        <v>10.8</v>
      </c>
      <c r="J1783" s="77">
        <v>10</v>
      </c>
      <c r="K1783" s="92"/>
    </row>
    <row r="1784" spans="1:11" ht="13.2" x14ac:dyDescent="0.25">
      <c r="A1784" s="14" t="s">
        <v>5899</v>
      </c>
      <c r="B1784" s="354" t="s">
        <v>4588</v>
      </c>
      <c r="C1784" s="355" t="s">
        <v>4589</v>
      </c>
      <c r="D1784" s="356">
        <v>45926</v>
      </c>
      <c r="E1784" s="362">
        <v>45985</v>
      </c>
      <c r="F1784" s="357" t="s">
        <v>3037</v>
      </c>
      <c r="G1784" s="355" t="s">
        <v>3269</v>
      </c>
      <c r="H1784" s="355" t="s">
        <v>3270</v>
      </c>
      <c r="I1784" s="358">
        <v>253.6</v>
      </c>
      <c r="J1784" s="77">
        <v>10</v>
      </c>
      <c r="K1784" s="92"/>
    </row>
    <row r="1785" spans="1:11" ht="13.2" x14ac:dyDescent="0.25">
      <c r="A1785" s="14" t="s">
        <v>5899</v>
      </c>
      <c r="B1785" s="354" t="s">
        <v>4595</v>
      </c>
      <c r="C1785" s="355" t="s">
        <v>4595</v>
      </c>
      <c r="D1785" s="356">
        <v>45928</v>
      </c>
      <c r="E1785" s="362">
        <v>45985</v>
      </c>
      <c r="F1785" s="357" t="s">
        <v>3204</v>
      </c>
      <c r="G1785" s="355"/>
      <c r="H1785" s="355" t="s">
        <v>4549</v>
      </c>
      <c r="I1785" s="358">
        <v>61.89</v>
      </c>
      <c r="J1785" s="77">
        <v>10</v>
      </c>
      <c r="K1785" s="92"/>
    </row>
    <row r="1786" spans="1:11" ht="13.2" x14ac:dyDescent="0.25">
      <c r="A1786" s="14" t="s">
        <v>5899</v>
      </c>
      <c r="B1786" s="354" t="s">
        <v>4595</v>
      </c>
      <c r="C1786" s="355" t="s">
        <v>5968</v>
      </c>
      <c r="D1786" s="356">
        <v>45926</v>
      </c>
      <c r="E1786" s="362">
        <v>45985</v>
      </c>
      <c r="F1786" s="357" t="s">
        <v>4127</v>
      </c>
      <c r="G1786" s="355" t="s">
        <v>3272</v>
      </c>
      <c r="H1786" s="355" t="s">
        <v>3273</v>
      </c>
      <c r="I1786" s="358">
        <v>93.87</v>
      </c>
      <c r="J1786" s="77">
        <v>10</v>
      </c>
      <c r="K1786" s="92"/>
    </row>
    <row r="1787" spans="1:11" ht="21" x14ac:dyDescent="0.25">
      <c r="A1787" s="14" t="s">
        <v>5899</v>
      </c>
      <c r="B1787" s="467"/>
      <c r="C1787" s="348"/>
      <c r="D1787" s="346"/>
      <c r="E1787" s="347"/>
      <c r="F1787" s="350" t="s">
        <v>5969</v>
      </c>
      <c r="G1787" s="351"/>
      <c r="H1787" s="348"/>
      <c r="I1787" s="353"/>
      <c r="J1787" s="77">
        <v>10</v>
      </c>
      <c r="K1787" s="92"/>
    </row>
    <row r="1788" spans="1:11" ht="13.2" x14ac:dyDescent="0.25">
      <c r="A1788" s="14" t="s">
        <v>5899</v>
      </c>
      <c r="B1788" s="354" t="s">
        <v>4603</v>
      </c>
      <c r="C1788" s="355">
        <v>6804663281</v>
      </c>
      <c r="D1788" s="356">
        <v>45946</v>
      </c>
      <c r="E1788" s="362"/>
      <c r="F1788" s="357" t="s">
        <v>4604</v>
      </c>
      <c r="G1788" s="355" t="s">
        <v>3018</v>
      </c>
      <c r="H1788" s="355" t="s">
        <v>3019</v>
      </c>
      <c r="I1788" s="358">
        <v>14.4</v>
      </c>
      <c r="J1788" s="77">
        <v>10</v>
      </c>
      <c r="K1788" s="92"/>
    </row>
    <row r="1789" spans="1:11" ht="13.2" x14ac:dyDescent="0.25">
      <c r="A1789" s="14" t="s">
        <v>5899</v>
      </c>
      <c r="B1789" s="354" t="s">
        <v>4607</v>
      </c>
      <c r="C1789" s="355" t="s">
        <v>4607</v>
      </c>
      <c r="D1789" s="356">
        <v>45949</v>
      </c>
      <c r="E1789" s="362">
        <v>46013</v>
      </c>
      <c r="F1789" s="357" t="s">
        <v>4181</v>
      </c>
      <c r="G1789" s="355"/>
      <c r="H1789" s="355" t="s">
        <v>4549</v>
      </c>
      <c r="I1789" s="358">
        <v>180</v>
      </c>
      <c r="J1789" s="77">
        <v>10</v>
      </c>
      <c r="K1789" s="92"/>
    </row>
    <row r="1790" spans="1:11" ht="13.2" x14ac:dyDescent="0.25">
      <c r="A1790" s="14" t="s">
        <v>5899</v>
      </c>
      <c r="B1790" s="354" t="s">
        <v>4607</v>
      </c>
      <c r="C1790" s="355" t="s">
        <v>4608</v>
      </c>
      <c r="D1790" s="356">
        <v>45951</v>
      </c>
      <c r="E1790" s="362">
        <v>46013</v>
      </c>
      <c r="F1790" s="357" t="s">
        <v>5970</v>
      </c>
      <c r="G1790" s="355" t="s">
        <v>4610</v>
      </c>
      <c r="H1790" s="355" t="s">
        <v>4611</v>
      </c>
      <c r="I1790" s="358">
        <v>180</v>
      </c>
      <c r="J1790" s="77">
        <v>10</v>
      </c>
      <c r="K1790" s="92"/>
    </row>
    <row r="1791" spans="1:11" ht="13.2" x14ac:dyDescent="0.25">
      <c r="A1791" s="14" t="s">
        <v>5899</v>
      </c>
      <c r="B1791" s="354" t="s">
        <v>4607</v>
      </c>
      <c r="C1791" s="355" t="s">
        <v>5971</v>
      </c>
      <c r="D1791" s="356">
        <v>45951</v>
      </c>
      <c r="E1791" s="362">
        <v>46013</v>
      </c>
      <c r="F1791" s="357" t="s">
        <v>4121</v>
      </c>
      <c r="G1791" s="355"/>
      <c r="H1791" s="355" t="s">
        <v>4613</v>
      </c>
      <c r="I1791" s="358">
        <v>250</v>
      </c>
      <c r="J1791" s="77">
        <v>10</v>
      </c>
      <c r="K1791" s="92"/>
    </row>
    <row r="1792" spans="1:11" ht="21" x14ac:dyDescent="0.25">
      <c r="A1792" s="14" t="s">
        <v>5899</v>
      </c>
      <c r="B1792" s="467"/>
      <c r="C1792" s="348"/>
      <c r="D1792" s="346"/>
      <c r="E1792" s="347"/>
      <c r="F1792" s="350" t="s">
        <v>5972</v>
      </c>
      <c r="G1792" s="351"/>
      <c r="H1792" s="348"/>
      <c r="I1792" s="353"/>
      <c r="J1792" s="77">
        <v>10</v>
      </c>
      <c r="K1792" s="92"/>
    </row>
    <row r="1793" spans="1:11" ht="13.2" x14ac:dyDescent="0.25">
      <c r="A1793" s="14" t="s">
        <v>5899</v>
      </c>
      <c r="B1793" s="354" t="s">
        <v>5973</v>
      </c>
      <c r="C1793" s="355" t="s">
        <v>5973</v>
      </c>
      <c r="D1793" s="356">
        <v>45975</v>
      </c>
      <c r="E1793" s="362">
        <v>46013</v>
      </c>
      <c r="F1793" s="357" t="s">
        <v>5974</v>
      </c>
      <c r="G1793" s="355"/>
      <c r="H1793" s="355" t="s">
        <v>4549</v>
      </c>
      <c r="I1793" s="358">
        <v>47.8</v>
      </c>
      <c r="J1793" s="77">
        <v>10</v>
      </c>
      <c r="K1793" s="92"/>
    </row>
    <row r="1794" spans="1:11" ht="21" x14ac:dyDescent="0.25">
      <c r="A1794" s="14" t="s">
        <v>5899</v>
      </c>
      <c r="B1794" s="354" t="s">
        <v>5973</v>
      </c>
      <c r="C1794" s="355" t="s">
        <v>5973</v>
      </c>
      <c r="D1794" s="356">
        <v>45977</v>
      </c>
      <c r="E1794" s="362">
        <v>46013</v>
      </c>
      <c r="F1794" s="357" t="s">
        <v>5975</v>
      </c>
      <c r="G1794" s="355"/>
      <c r="H1794" s="355" t="s">
        <v>4549</v>
      </c>
      <c r="I1794" s="358">
        <v>149.71</v>
      </c>
      <c r="J1794" s="77">
        <v>10</v>
      </c>
      <c r="K1794" s="92"/>
    </row>
    <row r="1795" spans="1:11" ht="21" x14ac:dyDescent="0.25">
      <c r="A1795" s="14" t="s">
        <v>5899</v>
      </c>
      <c r="B1795" s="480"/>
      <c r="C1795" s="348"/>
      <c r="D1795" s="484"/>
      <c r="E1795" s="347"/>
      <c r="F1795" s="350" t="s">
        <v>5976</v>
      </c>
      <c r="G1795" s="345"/>
      <c r="H1795" s="348"/>
      <c r="I1795" s="349"/>
      <c r="J1795" s="77">
        <v>10</v>
      </c>
      <c r="K1795" s="92"/>
    </row>
    <row r="1796" spans="1:11" ht="13.2" x14ac:dyDescent="0.25">
      <c r="A1796" s="14" t="s">
        <v>5899</v>
      </c>
      <c r="B1796" s="354" t="s">
        <v>5977</v>
      </c>
      <c r="C1796" s="355" t="s">
        <v>5977</v>
      </c>
      <c r="D1796" s="356">
        <v>45992</v>
      </c>
      <c r="E1796" s="362">
        <v>46013</v>
      </c>
      <c r="F1796" s="357" t="s">
        <v>5978</v>
      </c>
      <c r="G1796" s="355"/>
      <c r="H1796" s="355" t="s">
        <v>4549</v>
      </c>
      <c r="I1796" s="358">
        <v>116.8</v>
      </c>
      <c r="J1796" s="77">
        <v>10</v>
      </c>
      <c r="K1796" s="92"/>
    </row>
    <row r="1797" spans="1:11" ht="13.2" x14ac:dyDescent="0.25">
      <c r="A1797" s="14" t="s">
        <v>5899</v>
      </c>
      <c r="B1797" s="354" t="s">
        <v>5977</v>
      </c>
      <c r="C1797" s="355" t="s">
        <v>5979</v>
      </c>
      <c r="D1797" s="356">
        <v>45947</v>
      </c>
      <c r="E1797" s="362">
        <v>46013</v>
      </c>
      <c r="F1797" s="357" t="s">
        <v>5980</v>
      </c>
      <c r="G1797" s="355" t="s">
        <v>5981</v>
      </c>
      <c r="H1797" s="355" t="s">
        <v>5982</v>
      </c>
      <c r="I1797" s="358">
        <v>250</v>
      </c>
      <c r="J1797" s="77">
        <v>10</v>
      </c>
      <c r="K1797" s="92"/>
    </row>
    <row r="1798" spans="1:11" ht="13.2" x14ac:dyDescent="0.25">
      <c r="A1798" s="14" t="s">
        <v>5899</v>
      </c>
      <c r="B1798" s="354" t="s">
        <v>5977</v>
      </c>
      <c r="C1798" s="355" t="s">
        <v>5979</v>
      </c>
      <c r="D1798" s="356">
        <v>45999</v>
      </c>
      <c r="E1798" s="362">
        <v>46013</v>
      </c>
      <c r="F1798" s="357" t="s">
        <v>5983</v>
      </c>
      <c r="G1798" s="355" t="s">
        <v>5981</v>
      </c>
      <c r="H1798" s="355" t="s">
        <v>5982</v>
      </c>
      <c r="I1798" s="358">
        <v>610</v>
      </c>
      <c r="J1798" s="77">
        <v>10</v>
      </c>
      <c r="K1798" s="92"/>
    </row>
    <row r="1799" spans="1:11" ht="21" x14ac:dyDescent="0.25">
      <c r="A1799" s="14" t="s">
        <v>5899</v>
      </c>
      <c r="B1799" s="354" t="s">
        <v>5977</v>
      </c>
      <c r="C1799" s="355" t="s">
        <v>5977</v>
      </c>
      <c r="D1799" s="356">
        <v>45998</v>
      </c>
      <c r="E1799" s="362">
        <v>46013</v>
      </c>
      <c r="F1799" s="357" t="s">
        <v>5984</v>
      </c>
      <c r="G1799" s="355"/>
      <c r="H1799" s="355" t="s">
        <v>4549</v>
      </c>
      <c r="I1799" s="358">
        <v>243.86</v>
      </c>
      <c r="J1799" s="77">
        <v>10</v>
      </c>
      <c r="K1799" s="92"/>
    </row>
    <row r="1800" spans="1:11" ht="21" x14ac:dyDescent="0.25">
      <c r="A1800" s="14" t="s">
        <v>5899</v>
      </c>
      <c r="B1800" s="344"/>
      <c r="C1800" s="348"/>
      <c r="D1800" s="423"/>
      <c r="E1800" s="347"/>
      <c r="F1800" s="350" t="s">
        <v>4197</v>
      </c>
      <c r="G1800" s="351"/>
      <c r="H1800" s="348"/>
      <c r="I1800" s="468"/>
      <c r="J1800" s="77">
        <v>10</v>
      </c>
      <c r="K1800" s="92"/>
    </row>
    <row r="1801" spans="1:11" ht="21" x14ac:dyDescent="0.25">
      <c r="A1801" s="14" t="s">
        <v>5899</v>
      </c>
      <c r="B1801" s="354" t="s">
        <v>4198</v>
      </c>
      <c r="C1801" s="355">
        <v>20253593</v>
      </c>
      <c r="D1801" s="356" t="s">
        <v>4199</v>
      </c>
      <c r="E1801" s="362"/>
      <c r="F1801" s="357" t="s">
        <v>4200</v>
      </c>
      <c r="G1801" s="355">
        <v>31380123</v>
      </c>
      <c r="H1801" s="355" t="s">
        <v>3149</v>
      </c>
      <c r="I1801" s="358">
        <v>848.95</v>
      </c>
      <c r="J1801" s="77">
        <v>10</v>
      </c>
      <c r="K1801" s="92"/>
    </row>
    <row r="1802" spans="1:11" ht="21" x14ac:dyDescent="0.25">
      <c r="A1802" s="14" t="s">
        <v>5899</v>
      </c>
      <c r="B1802" s="354" t="s">
        <v>5985</v>
      </c>
      <c r="C1802" s="355" t="s">
        <v>5986</v>
      </c>
      <c r="D1802" s="356">
        <v>45686</v>
      </c>
      <c r="E1802" s="362">
        <v>45890</v>
      </c>
      <c r="F1802" s="357" t="s">
        <v>5987</v>
      </c>
      <c r="G1802" s="355">
        <v>36272485</v>
      </c>
      <c r="H1802" s="355" t="s">
        <v>4006</v>
      </c>
      <c r="I1802" s="358">
        <v>86</v>
      </c>
      <c r="J1802" s="77">
        <v>10</v>
      </c>
      <c r="K1802" s="92"/>
    </row>
    <row r="1803" spans="1:11" ht="21" x14ac:dyDescent="0.25">
      <c r="A1803" s="14" t="s">
        <v>5899</v>
      </c>
      <c r="B1803" s="354" t="s">
        <v>5985</v>
      </c>
      <c r="C1803" s="355" t="s">
        <v>5988</v>
      </c>
      <c r="D1803" s="356">
        <v>45783</v>
      </c>
      <c r="E1803" s="362">
        <v>45890</v>
      </c>
      <c r="F1803" s="357" t="s">
        <v>5989</v>
      </c>
      <c r="G1803" s="355">
        <v>36272485</v>
      </c>
      <c r="H1803" s="355" t="s">
        <v>4006</v>
      </c>
      <c r="I1803" s="358">
        <v>360</v>
      </c>
      <c r="J1803" s="77">
        <v>10</v>
      </c>
      <c r="K1803" s="92"/>
    </row>
    <row r="1804" spans="1:11" ht="21" x14ac:dyDescent="0.25">
      <c r="A1804" s="14" t="s">
        <v>5899</v>
      </c>
      <c r="B1804" s="354" t="s">
        <v>5985</v>
      </c>
      <c r="C1804" s="355" t="s">
        <v>5990</v>
      </c>
      <c r="D1804" s="356">
        <v>45783</v>
      </c>
      <c r="E1804" s="362">
        <v>45890</v>
      </c>
      <c r="F1804" s="357" t="s">
        <v>5991</v>
      </c>
      <c r="G1804" s="355">
        <v>36272485</v>
      </c>
      <c r="H1804" s="355" t="s">
        <v>4006</v>
      </c>
      <c r="I1804" s="358">
        <v>12</v>
      </c>
      <c r="J1804" s="77">
        <v>10</v>
      </c>
      <c r="K1804" s="92"/>
    </row>
    <row r="1805" spans="1:11" ht="21" x14ac:dyDescent="0.25">
      <c r="A1805" s="14" t="s">
        <v>5899</v>
      </c>
      <c r="B1805" s="354" t="s">
        <v>5985</v>
      </c>
      <c r="C1805" s="355" t="s">
        <v>5992</v>
      </c>
      <c r="D1805" s="356">
        <v>45770</v>
      </c>
      <c r="E1805" s="362">
        <v>45890</v>
      </c>
      <c r="F1805" s="357" t="s">
        <v>5993</v>
      </c>
      <c r="G1805" s="355">
        <v>36272485</v>
      </c>
      <c r="H1805" s="355" t="s">
        <v>4006</v>
      </c>
      <c r="I1805" s="358">
        <v>50</v>
      </c>
      <c r="J1805" s="77">
        <v>10</v>
      </c>
      <c r="K1805" s="92"/>
    </row>
    <row r="1806" spans="1:11" ht="21" x14ac:dyDescent="0.25">
      <c r="A1806" s="14" t="s">
        <v>5899</v>
      </c>
      <c r="B1806" s="354" t="s">
        <v>5985</v>
      </c>
      <c r="C1806" s="355" t="s">
        <v>5994</v>
      </c>
      <c r="D1806" s="356">
        <v>45770</v>
      </c>
      <c r="E1806" s="362">
        <v>45890</v>
      </c>
      <c r="F1806" s="357" t="s">
        <v>5995</v>
      </c>
      <c r="G1806" s="355">
        <v>36272485</v>
      </c>
      <c r="H1806" s="355" t="s">
        <v>4006</v>
      </c>
      <c r="I1806" s="358">
        <v>64</v>
      </c>
      <c r="J1806" s="77">
        <v>10</v>
      </c>
      <c r="K1806" s="92"/>
    </row>
    <row r="1807" spans="1:11" ht="21" x14ac:dyDescent="0.25">
      <c r="A1807" s="14" t="s">
        <v>5899</v>
      </c>
      <c r="B1807" s="354" t="s">
        <v>5985</v>
      </c>
      <c r="C1807" s="355" t="s">
        <v>5996</v>
      </c>
      <c r="D1807" s="356">
        <v>45742</v>
      </c>
      <c r="E1807" s="362">
        <v>45890</v>
      </c>
      <c r="F1807" s="357" t="s">
        <v>5997</v>
      </c>
      <c r="G1807" s="355">
        <v>36272485</v>
      </c>
      <c r="H1807" s="355" t="s">
        <v>4006</v>
      </c>
      <c r="I1807" s="358">
        <v>30</v>
      </c>
      <c r="J1807" s="77">
        <v>10</v>
      </c>
      <c r="K1807" s="92"/>
    </row>
    <row r="1808" spans="1:11" ht="21" x14ac:dyDescent="0.25">
      <c r="A1808" s="14" t="s">
        <v>5899</v>
      </c>
      <c r="B1808" s="354" t="s">
        <v>5985</v>
      </c>
      <c r="C1808" s="355" t="s">
        <v>5998</v>
      </c>
      <c r="D1808" s="356">
        <v>45738</v>
      </c>
      <c r="E1808" s="362">
        <v>45890</v>
      </c>
      <c r="F1808" s="357" t="s">
        <v>4698</v>
      </c>
      <c r="G1808" s="355">
        <v>47658827</v>
      </c>
      <c r="H1808" s="355" t="s">
        <v>3492</v>
      </c>
      <c r="I1808" s="358">
        <v>3.95</v>
      </c>
      <c r="J1808" s="77">
        <v>10</v>
      </c>
      <c r="K1808" s="92"/>
    </row>
    <row r="1809" spans="1:11" ht="21" x14ac:dyDescent="0.25">
      <c r="A1809" s="14" t="s">
        <v>5899</v>
      </c>
      <c r="B1809" s="354" t="s">
        <v>5985</v>
      </c>
      <c r="C1809" s="355" t="s">
        <v>5999</v>
      </c>
      <c r="D1809" s="356">
        <v>45775</v>
      </c>
      <c r="E1809" s="362">
        <v>45890</v>
      </c>
      <c r="F1809" s="357" t="s">
        <v>6000</v>
      </c>
      <c r="G1809" s="355">
        <v>47658827</v>
      </c>
      <c r="H1809" s="355" t="s">
        <v>3492</v>
      </c>
      <c r="I1809" s="358">
        <v>39.950000000000003</v>
      </c>
      <c r="J1809" s="77">
        <v>10</v>
      </c>
      <c r="K1809" s="92"/>
    </row>
    <row r="1810" spans="1:11" ht="21" x14ac:dyDescent="0.25">
      <c r="A1810" s="14" t="s">
        <v>5899</v>
      </c>
      <c r="B1810" s="354" t="s">
        <v>5985</v>
      </c>
      <c r="C1810" s="355" t="s">
        <v>6001</v>
      </c>
      <c r="D1810" s="356">
        <v>45734</v>
      </c>
      <c r="E1810" s="362">
        <v>45890</v>
      </c>
      <c r="F1810" s="357" t="s">
        <v>6002</v>
      </c>
      <c r="G1810" s="355">
        <v>36272485</v>
      </c>
      <c r="H1810" s="355" t="s">
        <v>4006</v>
      </c>
      <c r="I1810" s="358">
        <v>44</v>
      </c>
      <c r="J1810" s="77">
        <v>10</v>
      </c>
      <c r="K1810" s="92"/>
    </row>
    <row r="1811" spans="1:11" ht="21" x14ac:dyDescent="0.25">
      <c r="A1811" s="14" t="s">
        <v>5899</v>
      </c>
      <c r="B1811" s="354" t="s">
        <v>5985</v>
      </c>
      <c r="C1811" s="355" t="s">
        <v>6003</v>
      </c>
      <c r="D1811" s="356">
        <v>45772</v>
      </c>
      <c r="E1811" s="362">
        <v>45890</v>
      </c>
      <c r="F1811" s="357" t="s">
        <v>4207</v>
      </c>
      <c r="G1811" s="355">
        <v>31407536</v>
      </c>
      <c r="H1811" s="355" t="s">
        <v>4208</v>
      </c>
      <c r="I1811" s="358">
        <v>5.99</v>
      </c>
      <c r="J1811" s="77">
        <v>10</v>
      </c>
      <c r="K1811" s="92"/>
    </row>
    <row r="1812" spans="1:11" ht="21" x14ac:dyDescent="0.25">
      <c r="A1812" s="14" t="s">
        <v>5899</v>
      </c>
      <c r="B1812" s="354" t="s">
        <v>5985</v>
      </c>
      <c r="C1812" s="355" t="s">
        <v>6004</v>
      </c>
      <c r="D1812" s="356">
        <v>45738</v>
      </c>
      <c r="E1812" s="362">
        <v>45890</v>
      </c>
      <c r="F1812" s="357" t="s">
        <v>4207</v>
      </c>
      <c r="G1812" s="355">
        <v>31407536</v>
      </c>
      <c r="H1812" s="355" t="s">
        <v>4208</v>
      </c>
      <c r="I1812" s="358">
        <v>4.99</v>
      </c>
      <c r="J1812" s="77">
        <v>10</v>
      </c>
      <c r="K1812" s="92"/>
    </row>
    <row r="1813" spans="1:11" ht="31.2" x14ac:dyDescent="0.25">
      <c r="A1813" s="14" t="s">
        <v>5899</v>
      </c>
      <c r="B1813" s="354" t="s">
        <v>5985</v>
      </c>
      <c r="C1813" s="355" t="s">
        <v>6005</v>
      </c>
      <c r="D1813" s="356">
        <v>45789</v>
      </c>
      <c r="E1813" s="362">
        <v>45890</v>
      </c>
      <c r="F1813" s="357" t="s">
        <v>6006</v>
      </c>
      <c r="G1813" s="355">
        <v>31407536</v>
      </c>
      <c r="H1813" s="355" t="s">
        <v>4208</v>
      </c>
      <c r="I1813" s="358">
        <v>19.96</v>
      </c>
      <c r="J1813" s="77">
        <v>10</v>
      </c>
      <c r="K1813" s="92"/>
    </row>
    <row r="1814" spans="1:11" ht="31.2" x14ac:dyDescent="0.25">
      <c r="A1814" s="14" t="s">
        <v>5899</v>
      </c>
      <c r="B1814" s="354" t="s">
        <v>5985</v>
      </c>
      <c r="C1814" s="355" t="s">
        <v>6007</v>
      </c>
      <c r="D1814" s="356">
        <v>45772</v>
      </c>
      <c r="E1814" s="362">
        <v>45890</v>
      </c>
      <c r="F1814" s="357" t="s">
        <v>6008</v>
      </c>
      <c r="G1814" s="355">
        <v>46868674</v>
      </c>
      <c r="H1814" s="355" t="s">
        <v>6009</v>
      </c>
      <c r="I1814" s="358">
        <v>7</v>
      </c>
      <c r="J1814" s="77">
        <v>10</v>
      </c>
      <c r="K1814" s="92"/>
    </row>
    <row r="1815" spans="1:11" ht="31.2" x14ac:dyDescent="0.25">
      <c r="A1815" s="14" t="s">
        <v>5899</v>
      </c>
      <c r="B1815" s="354" t="s">
        <v>5985</v>
      </c>
      <c r="C1815" s="355" t="s">
        <v>6010</v>
      </c>
      <c r="D1815" s="356">
        <v>45789</v>
      </c>
      <c r="E1815" s="362">
        <v>45890</v>
      </c>
      <c r="F1815" s="357" t="s">
        <v>6011</v>
      </c>
      <c r="G1815" s="355">
        <v>46868674</v>
      </c>
      <c r="H1815" s="355" t="s">
        <v>6009</v>
      </c>
      <c r="I1815" s="358">
        <v>24</v>
      </c>
      <c r="J1815" s="77">
        <v>10</v>
      </c>
      <c r="K1815" s="92"/>
    </row>
    <row r="1816" spans="1:11" ht="21" x14ac:dyDescent="0.25">
      <c r="A1816" s="14" t="s">
        <v>5899</v>
      </c>
      <c r="B1816" s="354" t="s">
        <v>5985</v>
      </c>
      <c r="C1816" s="355" t="s">
        <v>6012</v>
      </c>
      <c r="D1816" s="356">
        <v>45786</v>
      </c>
      <c r="E1816" s="362">
        <v>45890</v>
      </c>
      <c r="F1816" s="357" t="s">
        <v>6013</v>
      </c>
      <c r="G1816" s="355">
        <v>36417742</v>
      </c>
      <c r="H1816" s="355" t="s">
        <v>4647</v>
      </c>
      <c r="I1816" s="358">
        <v>10.95</v>
      </c>
      <c r="J1816" s="77">
        <v>10</v>
      </c>
      <c r="K1816" s="92"/>
    </row>
    <row r="1817" spans="1:11" ht="21" x14ac:dyDescent="0.25">
      <c r="A1817" s="14" t="s">
        <v>5899</v>
      </c>
      <c r="B1817" s="354" t="s">
        <v>5985</v>
      </c>
      <c r="C1817" s="355" t="s">
        <v>6014</v>
      </c>
      <c r="D1817" s="356">
        <v>45754</v>
      </c>
      <c r="E1817" s="362">
        <v>45890</v>
      </c>
      <c r="F1817" s="357" t="s">
        <v>6015</v>
      </c>
      <c r="G1817" s="355">
        <v>47685808</v>
      </c>
      <c r="H1817" s="355" t="s">
        <v>6016</v>
      </c>
      <c r="I1817" s="358">
        <v>19.78</v>
      </c>
      <c r="J1817" s="77">
        <v>10</v>
      </c>
      <c r="K1817" s="92"/>
    </row>
    <row r="1818" spans="1:11" ht="21" x14ac:dyDescent="0.25">
      <c r="A1818" s="14" t="s">
        <v>5899</v>
      </c>
      <c r="B1818" s="354" t="s">
        <v>5985</v>
      </c>
      <c r="C1818" s="355" t="s">
        <v>6017</v>
      </c>
      <c r="D1818" s="356">
        <v>45680</v>
      </c>
      <c r="E1818" s="362">
        <v>45890</v>
      </c>
      <c r="F1818" s="357" t="s">
        <v>6018</v>
      </c>
      <c r="G1818" s="355">
        <v>50961926</v>
      </c>
      <c r="H1818" s="355" t="s">
        <v>4227</v>
      </c>
      <c r="I1818" s="358">
        <v>10.73</v>
      </c>
      <c r="J1818" s="77">
        <v>10</v>
      </c>
      <c r="K1818" s="92"/>
    </row>
    <row r="1819" spans="1:11" ht="21" x14ac:dyDescent="0.25">
      <c r="A1819" s="14" t="s">
        <v>5899</v>
      </c>
      <c r="B1819" s="354" t="s">
        <v>5985</v>
      </c>
      <c r="C1819" s="355" t="s">
        <v>6019</v>
      </c>
      <c r="D1819" s="356">
        <v>45735</v>
      </c>
      <c r="E1819" s="362">
        <v>45890</v>
      </c>
      <c r="F1819" s="357" t="s">
        <v>6020</v>
      </c>
      <c r="G1819" s="355">
        <v>47460181</v>
      </c>
      <c r="H1819" s="355" t="s">
        <v>6021</v>
      </c>
      <c r="I1819" s="358">
        <v>6.7</v>
      </c>
      <c r="J1819" s="77">
        <v>10</v>
      </c>
      <c r="K1819" s="92"/>
    </row>
    <row r="1820" spans="1:11" ht="21" x14ac:dyDescent="0.25">
      <c r="A1820" s="14" t="s">
        <v>5899</v>
      </c>
      <c r="B1820" s="354" t="s">
        <v>5985</v>
      </c>
      <c r="C1820" s="355" t="s">
        <v>6022</v>
      </c>
      <c r="D1820" s="356">
        <v>45740</v>
      </c>
      <c r="E1820" s="362">
        <v>45890</v>
      </c>
      <c r="F1820" s="357" t="s">
        <v>6023</v>
      </c>
      <c r="G1820" s="355">
        <v>47685808</v>
      </c>
      <c r="H1820" s="355" t="s">
        <v>6016</v>
      </c>
      <c r="I1820" s="358">
        <v>26.18</v>
      </c>
      <c r="J1820" s="77">
        <v>10</v>
      </c>
      <c r="K1820" s="92"/>
    </row>
    <row r="1821" spans="1:11" ht="21" x14ac:dyDescent="0.25">
      <c r="A1821" s="14" t="s">
        <v>5899</v>
      </c>
      <c r="B1821" s="354" t="s">
        <v>5985</v>
      </c>
      <c r="C1821" s="355" t="s">
        <v>6024</v>
      </c>
      <c r="D1821" s="356">
        <v>45772</v>
      </c>
      <c r="E1821" s="362">
        <v>45890</v>
      </c>
      <c r="F1821" s="357" t="s">
        <v>6025</v>
      </c>
      <c r="G1821" s="355">
        <v>44326734</v>
      </c>
      <c r="H1821" s="355" t="s">
        <v>4350</v>
      </c>
      <c r="I1821" s="358">
        <v>12.69</v>
      </c>
      <c r="J1821" s="77">
        <v>10</v>
      </c>
      <c r="K1821" s="92"/>
    </row>
    <row r="1822" spans="1:11" ht="41.4" x14ac:dyDescent="0.25">
      <c r="A1822" s="14" t="s">
        <v>5899</v>
      </c>
      <c r="B1822" s="354" t="s">
        <v>5985</v>
      </c>
      <c r="C1822" s="355" t="s">
        <v>6026</v>
      </c>
      <c r="D1822" s="356">
        <v>45666</v>
      </c>
      <c r="E1822" s="362">
        <v>45890</v>
      </c>
      <c r="F1822" s="357" t="s">
        <v>6027</v>
      </c>
      <c r="G1822" s="355">
        <v>47460181</v>
      </c>
      <c r="H1822" s="355" t="s">
        <v>6021</v>
      </c>
      <c r="I1822" s="358">
        <v>27.77</v>
      </c>
      <c r="J1822" s="77">
        <v>10</v>
      </c>
      <c r="K1822" s="92"/>
    </row>
    <row r="1823" spans="1:11" ht="31.2" x14ac:dyDescent="0.25">
      <c r="A1823" s="14" t="s">
        <v>5899</v>
      </c>
      <c r="B1823" s="354" t="s">
        <v>5985</v>
      </c>
      <c r="C1823" s="355" t="s">
        <v>6028</v>
      </c>
      <c r="D1823" s="356">
        <v>45674</v>
      </c>
      <c r="E1823" s="362">
        <v>45890</v>
      </c>
      <c r="F1823" s="357" t="s">
        <v>6029</v>
      </c>
      <c r="G1823" s="355">
        <v>47460181</v>
      </c>
      <c r="H1823" s="355" t="s">
        <v>6021</v>
      </c>
      <c r="I1823" s="358">
        <v>19.04</v>
      </c>
      <c r="J1823" s="77">
        <v>10</v>
      </c>
      <c r="K1823" s="92"/>
    </row>
    <row r="1824" spans="1:11" ht="21" x14ac:dyDescent="0.25">
      <c r="A1824" s="14" t="s">
        <v>5899</v>
      </c>
      <c r="B1824" s="354" t="s">
        <v>6030</v>
      </c>
      <c r="C1824" s="355">
        <v>25073004199</v>
      </c>
      <c r="D1824" s="356">
        <v>45870</v>
      </c>
      <c r="E1824" s="362" t="s">
        <v>5430</v>
      </c>
      <c r="F1824" s="357" t="s">
        <v>6031</v>
      </c>
      <c r="G1824" s="355">
        <v>47658827</v>
      </c>
      <c r="H1824" s="355" t="s">
        <v>3492</v>
      </c>
      <c r="I1824" s="358">
        <v>6.95</v>
      </c>
      <c r="J1824" s="77">
        <v>10</v>
      </c>
      <c r="K1824" s="92"/>
    </row>
    <row r="1825" spans="1:11" ht="31.2" x14ac:dyDescent="0.25">
      <c r="A1825" s="14" t="s">
        <v>5899</v>
      </c>
      <c r="B1825" s="354" t="s">
        <v>6030</v>
      </c>
      <c r="C1825" s="355">
        <v>25061001237</v>
      </c>
      <c r="D1825" s="356">
        <v>45820</v>
      </c>
      <c r="E1825" s="362" t="s">
        <v>5430</v>
      </c>
      <c r="F1825" s="357" t="s">
        <v>6032</v>
      </c>
      <c r="G1825" s="355">
        <v>47658827</v>
      </c>
      <c r="H1825" s="355" t="s">
        <v>3492</v>
      </c>
      <c r="I1825" s="358">
        <v>68.349999999999994</v>
      </c>
      <c r="J1825" s="77">
        <v>10</v>
      </c>
      <c r="K1825" s="92"/>
    </row>
    <row r="1826" spans="1:11" ht="21" x14ac:dyDescent="0.25">
      <c r="A1826" s="14" t="s">
        <v>5899</v>
      </c>
      <c r="B1826" s="354" t="s">
        <v>6030</v>
      </c>
      <c r="C1826" s="355">
        <v>25051802935</v>
      </c>
      <c r="D1826" s="356">
        <v>45795</v>
      </c>
      <c r="E1826" s="362" t="s">
        <v>5430</v>
      </c>
      <c r="F1826" s="357" t="s">
        <v>6033</v>
      </c>
      <c r="G1826" s="355">
        <v>47658827</v>
      </c>
      <c r="H1826" s="355" t="s">
        <v>3492</v>
      </c>
      <c r="I1826" s="358">
        <v>39.9</v>
      </c>
      <c r="J1826" s="77">
        <v>10</v>
      </c>
      <c r="K1826" s="92"/>
    </row>
    <row r="1827" spans="1:11" ht="21" x14ac:dyDescent="0.25">
      <c r="A1827" s="14" t="s">
        <v>5899</v>
      </c>
      <c r="B1827" s="354" t="s">
        <v>6030</v>
      </c>
      <c r="C1827" s="355" t="s">
        <v>6034</v>
      </c>
      <c r="D1827" s="356">
        <v>45901</v>
      </c>
      <c r="E1827" s="362" t="s">
        <v>5430</v>
      </c>
      <c r="F1827" s="357" t="s">
        <v>6035</v>
      </c>
      <c r="G1827" s="355">
        <v>44156979</v>
      </c>
      <c r="H1827" s="355" t="s">
        <v>6036</v>
      </c>
      <c r="I1827" s="358">
        <v>10.95</v>
      </c>
      <c r="J1827" s="77">
        <v>10</v>
      </c>
      <c r="K1827" s="92"/>
    </row>
    <row r="1828" spans="1:11" ht="21" x14ac:dyDescent="0.25">
      <c r="A1828" s="14" t="s">
        <v>5899</v>
      </c>
      <c r="B1828" s="354" t="s">
        <v>6030</v>
      </c>
      <c r="C1828" s="355" t="s">
        <v>6037</v>
      </c>
      <c r="D1828" s="356">
        <v>45797</v>
      </c>
      <c r="E1828" s="362" t="s">
        <v>5430</v>
      </c>
      <c r="F1828" s="357" t="s">
        <v>6035</v>
      </c>
      <c r="G1828" s="355">
        <v>44156979</v>
      </c>
      <c r="H1828" s="355" t="s">
        <v>6036</v>
      </c>
      <c r="I1828" s="358">
        <v>12.45</v>
      </c>
      <c r="J1828" s="77">
        <v>10</v>
      </c>
      <c r="K1828" s="92"/>
    </row>
    <row r="1829" spans="1:11" ht="31.2" x14ac:dyDescent="0.25">
      <c r="A1829" s="14" t="s">
        <v>5899</v>
      </c>
      <c r="B1829" s="354" t="s">
        <v>6030</v>
      </c>
      <c r="C1829" s="355" t="s">
        <v>6038</v>
      </c>
      <c r="D1829" s="356">
        <v>45797</v>
      </c>
      <c r="E1829" s="362" t="s">
        <v>5430</v>
      </c>
      <c r="F1829" s="357" t="s">
        <v>6039</v>
      </c>
      <c r="G1829" s="355">
        <v>44752636</v>
      </c>
      <c r="H1829" s="355" t="s">
        <v>4275</v>
      </c>
      <c r="I1829" s="358">
        <v>30.96</v>
      </c>
      <c r="J1829" s="77">
        <v>10</v>
      </c>
      <c r="K1829" s="92"/>
    </row>
    <row r="1830" spans="1:11" ht="21" x14ac:dyDescent="0.25">
      <c r="A1830" s="14" t="s">
        <v>5899</v>
      </c>
      <c r="B1830" s="354" t="s">
        <v>6030</v>
      </c>
      <c r="C1830" s="355">
        <v>2560</v>
      </c>
      <c r="D1830" s="356">
        <v>45797</v>
      </c>
      <c r="E1830" s="362" t="s">
        <v>5430</v>
      </c>
      <c r="F1830" s="357" t="s">
        <v>6040</v>
      </c>
      <c r="G1830" s="355">
        <v>36787507</v>
      </c>
      <c r="H1830" s="355" t="s">
        <v>4215</v>
      </c>
      <c r="I1830" s="358">
        <v>6.99</v>
      </c>
      <c r="J1830" s="77">
        <v>10</v>
      </c>
      <c r="K1830" s="92"/>
    </row>
    <row r="1831" spans="1:11" ht="21" x14ac:dyDescent="0.25">
      <c r="A1831" s="14" t="s">
        <v>5899</v>
      </c>
      <c r="B1831" s="354" t="s">
        <v>6030</v>
      </c>
      <c r="C1831" s="355" t="s">
        <v>6041</v>
      </c>
      <c r="D1831" s="356" t="s">
        <v>3862</v>
      </c>
      <c r="E1831" s="362" t="s">
        <v>5430</v>
      </c>
      <c r="F1831" s="357" t="s">
        <v>6042</v>
      </c>
      <c r="G1831" s="355">
        <v>54527571</v>
      </c>
      <c r="H1831" s="355" t="s">
        <v>6043</v>
      </c>
      <c r="I1831" s="358">
        <v>19.95</v>
      </c>
      <c r="J1831" s="77">
        <v>10</v>
      </c>
      <c r="K1831" s="92"/>
    </row>
    <row r="1832" spans="1:11" ht="31.2" x14ac:dyDescent="0.25">
      <c r="A1832" s="14" t="s">
        <v>5899</v>
      </c>
      <c r="B1832" s="354" t="s">
        <v>6030</v>
      </c>
      <c r="C1832" s="355" t="s">
        <v>6044</v>
      </c>
      <c r="D1832" s="356">
        <v>45847</v>
      </c>
      <c r="E1832" s="362" t="s">
        <v>5430</v>
      </c>
      <c r="F1832" s="357" t="s">
        <v>6045</v>
      </c>
      <c r="G1832" s="355">
        <v>36610739</v>
      </c>
      <c r="H1832" s="355" t="s">
        <v>6046</v>
      </c>
      <c r="I1832" s="358">
        <v>94.9</v>
      </c>
      <c r="J1832" s="77">
        <v>10</v>
      </c>
      <c r="K1832" s="92"/>
    </row>
    <row r="1833" spans="1:11" ht="21" x14ac:dyDescent="0.25">
      <c r="A1833" s="14" t="s">
        <v>5899</v>
      </c>
      <c r="B1833" s="354" t="s">
        <v>6030</v>
      </c>
      <c r="C1833" s="355" t="s">
        <v>6047</v>
      </c>
      <c r="D1833" s="356">
        <v>45901</v>
      </c>
      <c r="E1833" s="362" t="s">
        <v>5430</v>
      </c>
      <c r="F1833" s="357" t="s">
        <v>4269</v>
      </c>
      <c r="G1833" s="355">
        <v>36461148</v>
      </c>
      <c r="H1833" s="355" t="s">
        <v>6048</v>
      </c>
      <c r="I1833" s="358">
        <v>39.950000000000003</v>
      </c>
      <c r="J1833" s="77">
        <v>10</v>
      </c>
      <c r="K1833" s="92"/>
    </row>
    <row r="1834" spans="1:11" ht="31.2" x14ac:dyDescent="0.25">
      <c r="A1834" s="14" t="s">
        <v>5899</v>
      </c>
      <c r="B1834" s="354" t="s">
        <v>6030</v>
      </c>
      <c r="C1834" s="355" t="s">
        <v>6049</v>
      </c>
      <c r="D1834" s="356">
        <v>45859</v>
      </c>
      <c r="E1834" s="362" t="s">
        <v>5430</v>
      </c>
      <c r="F1834" s="357" t="s">
        <v>6050</v>
      </c>
      <c r="G1834" s="355">
        <v>46868674</v>
      </c>
      <c r="H1834" s="355" t="s">
        <v>6009</v>
      </c>
      <c r="I1834" s="358">
        <v>13.5</v>
      </c>
      <c r="J1834" s="77">
        <v>10</v>
      </c>
      <c r="K1834" s="92"/>
    </row>
    <row r="1835" spans="1:11" ht="21" x14ac:dyDescent="0.25">
      <c r="A1835" s="14" t="s">
        <v>5899</v>
      </c>
      <c r="B1835" s="354" t="s">
        <v>6030</v>
      </c>
      <c r="C1835" s="355" t="s">
        <v>6051</v>
      </c>
      <c r="D1835" s="356" t="s">
        <v>6052</v>
      </c>
      <c r="E1835" s="362" t="s">
        <v>5430</v>
      </c>
      <c r="F1835" s="357" t="s">
        <v>6053</v>
      </c>
      <c r="G1835" s="355">
        <v>44606508</v>
      </c>
      <c r="H1835" s="355" t="s">
        <v>6054</v>
      </c>
      <c r="I1835" s="358">
        <v>100</v>
      </c>
      <c r="J1835" s="77">
        <v>10</v>
      </c>
      <c r="K1835" s="92"/>
    </row>
    <row r="1836" spans="1:11" ht="13.2" x14ac:dyDescent="0.25">
      <c r="A1836" s="14" t="s">
        <v>5899</v>
      </c>
      <c r="B1836" s="354" t="s">
        <v>6030</v>
      </c>
      <c r="C1836" s="355">
        <v>3250001249</v>
      </c>
      <c r="D1836" s="356">
        <v>45821</v>
      </c>
      <c r="E1836" s="362" t="s">
        <v>5430</v>
      </c>
      <c r="F1836" s="357" t="s">
        <v>6055</v>
      </c>
      <c r="G1836" s="355">
        <v>30232295</v>
      </c>
      <c r="H1836" s="355" t="s">
        <v>4250</v>
      </c>
      <c r="I1836" s="358">
        <v>45</v>
      </c>
      <c r="J1836" s="77">
        <v>10</v>
      </c>
      <c r="K1836" s="92"/>
    </row>
    <row r="1837" spans="1:11" ht="21" x14ac:dyDescent="0.25">
      <c r="A1837" s="14" t="s">
        <v>5899</v>
      </c>
      <c r="B1837" s="354" t="s">
        <v>6030</v>
      </c>
      <c r="C1837" s="355" t="s">
        <v>6056</v>
      </c>
      <c r="D1837" s="356">
        <v>45870</v>
      </c>
      <c r="E1837" s="362" t="s">
        <v>5430</v>
      </c>
      <c r="F1837" s="357" t="s">
        <v>6057</v>
      </c>
      <c r="G1837" s="355">
        <v>50539647</v>
      </c>
      <c r="H1837" s="355" t="s">
        <v>4776</v>
      </c>
      <c r="I1837" s="358">
        <v>14.48</v>
      </c>
      <c r="J1837" s="77">
        <v>10</v>
      </c>
      <c r="K1837" s="92"/>
    </row>
    <row r="1838" spans="1:11" ht="31.2" x14ac:dyDescent="0.25">
      <c r="A1838" s="14" t="s">
        <v>5899</v>
      </c>
      <c r="B1838" s="354" t="s">
        <v>6030</v>
      </c>
      <c r="C1838" s="355" t="s">
        <v>6058</v>
      </c>
      <c r="D1838" s="356">
        <v>45868</v>
      </c>
      <c r="E1838" s="362" t="s">
        <v>5430</v>
      </c>
      <c r="F1838" s="357" t="s">
        <v>6059</v>
      </c>
      <c r="G1838" s="355">
        <v>50539647</v>
      </c>
      <c r="H1838" s="355" t="s">
        <v>4776</v>
      </c>
      <c r="I1838" s="358">
        <v>9.2799999999999994</v>
      </c>
      <c r="J1838" s="77">
        <v>10</v>
      </c>
      <c r="K1838" s="92"/>
    </row>
    <row r="1839" spans="1:11" ht="21" x14ac:dyDescent="0.25">
      <c r="A1839" s="14" t="s">
        <v>5899</v>
      </c>
      <c r="B1839" s="354" t="s">
        <v>6030</v>
      </c>
      <c r="C1839" s="355" t="s">
        <v>6060</v>
      </c>
      <c r="D1839" s="356">
        <v>45850</v>
      </c>
      <c r="E1839" s="362" t="s">
        <v>5430</v>
      </c>
      <c r="F1839" s="357" t="s">
        <v>6061</v>
      </c>
      <c r="G1839" s="355">
        <v>52923592</v>
      </c>
      <c r="H1839" s="355" t="s">
        <v>4848</v>
      </c>
      <c r="I1839" s="358">
        <v>12.39</v>
      </c>
      <c r="J1839" s="77">
        <v>10</v>
      </c>
      <c r="K1839" s="92"/>
    </row>
    <row r="1840" spans="1:11" ht="21" x14ac:dyDescent="0.25">
      <c r="A1840" s="14" t="s">
        <v>5899</v>
      </c>
      <c r="B1840" s="354" t="s">
        <v>6030</v>
      </c>
      <c r="C1840" s="355" t="s">
        <v>6062</v>
      </c>
      <c r="D1840" s="356">
        <v>45887</v>
      </c>
      <c r="E1840" s="362" t="s">
        <v>5430</v>
      </c>
      <c r="F1840" s="357" t="s">
        <v>6063</v>
      </c>
      <c r="G1840" s="355">
        <v>45488592</v>
      </c>
      <c r="H1840" s="355" t="s">
        <v>4851</v>
      </c>
      <c r="I1840" s="358">
        <v>8.9</v>
      </c>
      <c r="J1840" s="77">
        <v>10</v>
      </c>
      <c r="K1840" s="92"/>
    </row>
    <row r="1841" spans="1:11" ht="21" x14ac:dyDescent="0.25">
      <c r="A1841" s="14" t="s">
        <v>5899</v>
      </c>
      <c r="B1841" s="354" t="s">
        <v>6030</v>
      </c>
      <c r="C1841" s="355" t="s">
        <v>6064</v>
      </c>
      <c r="D1841" s="356">
        <v>45887</v>
      </c>
      <c r="E1841" s="362" t="s">
        <v>5430</v>
      </c>
      <c r="F1841" s="357" t="s">
        <v>6065</v>
      </c>
      <c r="G1841" s="355">
        <v>44326734</v>
      </c>
      <c r="H1841" s="355" t="s">
        <v>4350</v>
      </c>
      <c r="I1841" s="358">
        <v>3.9</v>
      </c>
      <c r="J1841" s="77">
        <v>10</v>
      </c>
      <c r="K1841" s="92"/>
    </row>
    <row r="1842" spans="1:11" ht="21" x14ac:dyDescent="0.25">
      <c r="A1842" s="14" t="s">
        <v>5899</v>
      </c>
      <c r="B1842" s="354" t="s">
        <v>6030</v>
      </c>
      <c r="C1842" s="355" t="s">
        <v>6066</v>
      </c>
      <c r="D1842" s="356">
        <v>45751</v>
      </c>
      <c r="E1842" s="362" t="s">
        <v>5430</v>
      </c>
      <c r="F1842" s="357" t="s">
        <v>6067</v>
      </c>
      <c r="G1842" s="355">
        <v>36675008</v>
      </c>
      <c r="H1842" s="355" t="s">
        <v>5519</v>
      </c>
      <c r="I1842" s="358">
        <v>7.8</v>
      </c>
      <c r="J1842" s="77">
        <v>10</v>
      </c>
      <c r="K1842" s="92"/>
    </row>
    <row r="1843" spans="1:11" ht="21" x14ac:dyDescent="0.25">
      <c r="A1843" s="14" t="s">
        <v>5899</v>
      </c>
      <c r="B1843" s="354" t="s">
        <v>6030</v>
      </c>
      <c r="C1843" s="355" t="s">
        <v>6068</v>
      </c>
      <c r="D1843" s="356">
        <v>45704</v>
      </c>
      <c r="E1843" s="362" t="s">
        <v>5430</v>
      </c>
      <c r="F1843" s="357" t="s">
        <v>6069</v>
      </c>
      <c r="G1843" s="355">
        <v>53460707</v>
      </c>
      <c r="H1843" s="355" t="s">
        <v>6070</v>
      </c>
      <c r="I1843" s="358">
        <v>12.25</v>
      </c>
      <c r="J1843" s="77">
        <v>10</v>
      </c>
      <c r="K1843" s="92"/>
    </row>
    <row r="1844" spans="1:11" ht="21" x14ac:dyDescent="0.25">
      <c r="A1844" s="14" t="s">
        <v>5899</v>
      </c>
      <c r="B1844" s="354" t="s">
        <v>6030</v>
      </c>
      <c r="C1844" s="355" t="s">
        <v>6071</v>
      </c>
      <c r="D1844" s="356" t="s">
        <v>3862</v>
      </c>
      <c r="E1844" s="362" t="s">
        <v>5430</v>
      </c>
      <c r="F1844" s="357" t="s">
        <v>6072</v>
      </c>
      <c r="G1844" s="355">
        <v>31393781</v>
      </c>
      <c r="H1844" s="355" t="s">
        <v>3695</v>
      </c>
      <c r="I1844" s="358">
        <v>9.8000000000000007</v>
      </c>
      <c r="J1844" s="77">
        <v>10</v>
      </c>
      <c r="K1844" s="92"/>
    </row>
    <row r="1845" spans="1:11" ht="31.2" x14ac:dyDescent="0.25">
      <c r="A1845" s="14" t="s">
        <v>5899</v>
      </c>
      <c r="B1845" s="354" t="s">
        <v>6073</v>
      </c>
      <c r="C1845" s="355" t="s">
        <v>6074</v>
      </c>
      <c r="D1845" s="356">
        <v>45958</v>
      </c>
      <c r="E1845" s="362">
        <v>46009</v>
      </c>
      <c r="F1845" s="357" t="s">
        <v>6075</v>
      </c>
      <c r="G1845" s="355">
        <v>47658827</v>
      </c>
      <c r="H1845" s="355" t="s">
        <v>3492</v>
      </c>
      <c r="I1845" s="358">
        <v>122.9</v>
      </c>
      <c r="J1845" s="77">
        <v>10</v>
      </c>
      <c r="K1845" s="92"/>
    </row>
    <row r="1846" spans="1:11" ht="51.6" x14ac:dyDescent="0.25">
      <c r="A1846" s="14" t="s">
        <v>5899</v>
      </c>
      <c r="B1846" s="354" t="s">
        <v>6073</v>
      </c>
      <c r="C1846" s="355" t="s">
        <v>6076</v>
      </c>
      <c r="D1846" s="356">
        <v>45969</v>
      </c>
      <c r="E1846" s="362">
        <v>46009</v>
      </c>
      <c r="F1846" s="357" t="s">
        <v>6077</v>
      </c>
      <c r="G1846" s="355">
        <v>47658827</v>
      </c>
      <c r="H1846" s="355" t="s">
        <v>3492</v>
      </c>
      <c r="I1846" s="358">
        <v>135.15</v>
      </c>
      <c r="J1846" s="77">
        <v>10</v>
      </c>
      <c r="K1846" s="92"/>
    </row>
    <row r="1847" spans="1:11" ht="31.2" x14ac:dyDescent="0.25">
      <c r="A1847" s="14" t="s">
        <v>5899</v>
      </c>
      <c r="B1847" s="354" t="s">
        <v>6073</v>
      </c>
      <c r="C1847" s="355">
        <v>233</v>
      </c>
      <c r="D1847" s="356">
        <v>45969</v>
      </c>
      <c r="E1847" s="362">
        <v>46009</v>
      </c>
      <c r="F1847" s="357" t="s">
        <v>6078</v>
      </c>
      <c r="G1847" s="355">
        <v>44156979</v>
      </c>
      <c r="H1847" s="355" t="s">
        <v>6036</v>
      </c>
      <c r="I1847" s="358">
        <v>49.45</v>
      </c>
      <c r="J1847" s="77">
        <v>10</v>
      </c>
      <c r="K1847" s="92"/>
    </row>
    <row r="1848" spans="1:11" ht="31.2" x14ac:dyDescent="0.25">
      <c r="A1848" s="14" t="s">
        <v>5899</v>
      </c>
      <c r="B1848" s="354" t="s">
        <v>6073</v>
      </c>
      <c r="C1848" s="355" t="s">
        <v>6079</v>
      </c>
      <c r="D1848" s="356">
        <v>45916</v>
      </c>
      <c r="E1848" s="362">
        <v>46009</v>
      </c>
      <c r="F1848" s="357" t="s">
        <v>6080</v>
      </c>
      <c r="G1848" s="355">
        <v>36272485</v>
      </c>
      <c r="H1848" s="355" t="s">
        <v>4006</v>
      </c>
      <c r="I1848" s="358">
        <v>162.55000000000001</v>
      </c>
      <c r="J1848" s="77">
        <v>10</v>
      </c>
      <c r="K1848" s="92"/>
    </row>
    <row r="1849" spans="1:11" ht="21" x14ac:dyDescent="0.25">
      <c r="A1849" s="14" t="s">
        <v>5899</v>
      </c>
      <c r="B1849" s="354" t="s">
        <v>6073</v>
      </c>
      <c r="C1849" s="355" t="s">
        <v>6081</v>
      </c>
      <c r="D1849" s="356">
        <v>45965</v>
      </c>
      <c r="E1849" s="362">
        <v>46009</v>
      </c>
      <c r="F1849" s="357" t="s">
        <v>6082</v>
      </c>
      <c r="G1849" s="355">
        <v>36272485</v>
      </c>
      <c r="H1849" s="355" t="s">
        <v>4006</v>
      </c>
      <c r="I1849" s="358">
        <v>60.15</v>
      </c>
      <c r="J1849" s="77">
        <v>10</v>
      </c>
      <c r="K1849" s="92"/>
    </row>
    <row r="1850" spans="1:11" ht="41.4" x14ac:dyDescent="0.25">
      <c r="A1850" s="14" t="s">
        <v>5899</v>
      </c>
      <c r="B1850" s="354" t="s">
        <v>6073</v>
      </c>
      <c r="C1850" s="355" t="s">
        <v>6083</v>
      </c>
      <c r="D1850" s="356">
        <v>45969</v>
      </c>
      <c r="E1850" s="362">
        <v>46009</v>
      </c>
      <c r="F1850" s="357" t="s">
        <v>6084</v>
      </c>
      <c r="G1850" s="355">
        <v>36409065</v>
      </c>
      <c r="H1850" s="355" t="s">
        <v>6085</v>
      </c>
      <c r="I1850" s="358">
        <v>107.95</v>
      </c>
      <c r="J1850" s="77">
        <v>10</v>
      </c>
      <c r="K1850" s="92"/>
    </row>
    <row r="1851" spans="1:11" ht="51.6" x14ac:dyDescent="0.25">
      <c r="A1851" s="14" t="s">
        <v>5899</v>
      </c>
      <c r="B1851" s="354" t="s">
        <v>6073</v>
      </c>
      <c r="C1851" s="355" t="s">
        <v>6086</v>
      </c>
      <c r="D1851" s="356">
        <v>45972</v>
      </c>
      <c r="E1851" s="362">
        <v>46009</v>
      </c>
      <c r="F1851" s="357" t="s">
        <v>6087</v>
      </c>
      <c r="G1851" s="355">
        <v>54527571</v>
      </c>
      <c r="H1851" s="355" t="s">
        <v>6043</v>
      </c>
      <c r="I1851" s="358">
        <v>41.34</v>
      </c>
      <c r="J1851" s="77">
        <v>10</v>
      </c>
      <c r="K1851" s="92"/>
    </row>
    <row r="1852" spans="1:11" ht="21" x14ac:dyDescent="0.25">
      <c r="A1852" s="14" t="s">
        <v>5899</v>
      </c>
      <c r="B1852" s="354" t="s">
        <v>6073</v>
      </c>
      <c r="C1852" s="355" t="s">
        <v>6088</v>
      </c>
      <c r="D1852" s="356">
        <v>45974</v>
      </c>
      <c r="E1852" s="362">
        <v>46009</v>
      </c>
      <c r="F1852" s="357" t="s">
        <v>6089</v>
      </c>
      <c r="G1852" s="355">
        <v>54527571</v>
      </c>
      <c r="H1852" s="355" t="s">
        <v>6043</v>
      </c>
      <c r="I1852" s="358">
        <v>11.99</v>
      </c>
      <c r="J1852" s="77">
        <v>10</v>
      </c>
      <c r="K1852" s="92"/>
    </row>
    <row r="1853" spans="1:11" ht="31.2" x14ac:dyDescent="0.25">
      <c r="A1853" s="14" t="s">
        <v>5899</v>
      </c>
      <c r="B1853" s="354" t="s">
        <v>6073</v>
      </c>
      <c r="C1853" s="355" t="s">
        <v>6090</v>
      </c>
      <c r="D1853" s="356">
        <v>45966</v>
      </c>
      <c r="E1853" s="362">
        <v>46009</v>
      </c>
      <c r="F1853" s="357" t="s">
        <v>6091</v>
      </c>
      <c r="G1853" s="355">
        <v>44574339</v>
      </c>
      <c r="H1853" s="355" t="s">
        <v>6092</v>
      </c>
      <c r="I1853" s="358">
        <v>42</v>
      </c>
      <c r="J1853" s="77">
        <v>10</v>
      </c>
      <c r="K1853" s="92"/>
    </row>
    <row r="1854" spans="1:11" ht="21" x14ac:dyDescent="0.25">
      <c r="A1854" s="14" t="s">
        <v>5899</v>
      </c>
      <c r="B1854" s="354" t="s">
        <v>6073</v>
      </c>
      <c r="C1854" s="355" t="s">
        <v>6093</v>
      </c>
      <c r="D1854" s="356">
        <v>45972</v>
      </c>
      <c r="E1854" s="362">
        <v>46009</v>
      </c>
      <c r="F1854" s="357" t="s">
        <v>6094</v>
      </c>
      <c r="G1854" s="355">
        <v>36272485</v>
      </c>
      <c r="H1854" s="355" t="s">
        <v>4006</v>
      </c>
      <c r="I1854" s="358">
        <v>23.35</v>
      </c>
      <c r="J1854" s="77">
        <v>10</v>
      </c>
      <c r="K1854" s="92"/>
    </row>
    <row r="1855" spans="1:11" ht="31.2" x14ac:dyDescent="0.25">
      <c r="A1855" s="14" t="s">
        <v>5899</v>
      </c>
      <c r="B1855" s="354" t="s">
        <v>6073</v>
      </c>
      <c r="C1855" s="355" t="s">
        <v>6095</v>
      </c>
      <c r="D1855" s="356">
        <v>45974</v>
      </c>
      <c r="E1855" s="362">
        <v>46009</v>
      </c>
      <c r="F1855" s="357" t="s">
        <v>6096</v>
      </c>
      <c r="G1855" s="355">
        <v>36272485</v>
      </c>
      <c r="H1855" s="355" t="s">
        <v>4006</v>
      </c>
      <c r="I1855" s="358">
        <v>170</v>
      </c>
      <c r="J1855" s="77">
        <v>10</v>
      </c>
      <c r="K1855" s="92"/>
    </row>
    <row r="1856" spans="1:11" ht="31.2" x14ac:dyDescent="0.25">
      <c r="A1856" s="14" t="s">
        <v>5899</v>
      </c>
      <c r="B1856" s="354" t="s">
        <v>6073</v>
      </c>
      <c r="C1856" s="355" t="s">
        <v>6097</v>
      </c>
      <c r="D1856" s="356">
        <v>45974</v>
      </c>
      <c r="E1856" s="362">
        <v>46009</v>
      </c>
      <c r="F1856" s="357" t="s">
        <v>6098</v>
      </c>
      <c r="G1856" s="355">
        <v>35790164</v>
      </c>
      <c r="H1856" s="355" t="s">
        <v>4657</v>
      </c>
      <c r="I1856" s="358">
        <v>36.72</v>
      </c>
      <c r="J1856" s="77">
        <v>10</v>
      </c>
      <c r="K1856" s="92"/>
    </row>
    <row r="1857" spans="1:11" ht="21" x14ac:dyDescent="0.25">
      <c r="A1857" s="14" t="s">
        <v>5899</v>
      </c>
      <c r="B1857" s="354" t="s">
        <v>6073</v>
      </c>
      <c r="C1857" s="355" t="s">
        <v>6099</v>
      </c>
      <c r="D1857" s="356">
        <v>45947</v>
      </c>
      <c r="E1857" s="362">
        <v>46009</v>
      </c>
      <c r="F1857" s="357" t="s">
        <v>6100</v>
      </c>
      <c r="G1857" s="355">
        <v>46868674</v>
      </c>
      <c r="H1857" s="355" t="s">
        <v>6009</v>
      </c>
      <c r="I1857" s="358">
        <v>10</v>
      </c>
      <c r="J1857" s="77">
        <v>10</v>
      </c>
      <c r="K1857" s="92"/>
    </row>
    <row r="1858" spans="1:11" ht="31.2" x14ac:dyDescent="0.25">
      <c r="A1858" s="14" t="s">
        <v>5899</v>
      </c>
      <c r="B1858" s="354" t="s">
        <v>6073</v>
      </c>
      <c r="C1858" s="355" t="s">
        <v>6101</v>
      </c>
      <c r="D1858" s="356" t="s">
        <v>6102</v>
      </c>
      <c r="E1858" s="362">
        <v>46009</v>
      </c>
      <c r="F1858" s="357" t="s">
        <v>6103</v>
      </c>
      <c r="G1858" s="355">
        <v>36417742</v>
      </c>
      <c r="H1858" s="355" t="s">
        <v>4647</v>
      </c>
      <c r="I1858" s="358">
        <v>26.94</v>
      </c>
      <c r="J1858" s="77">
        <v>10</v>
      </c>
      <c r="K1858" s="92"/>
    </row>
    <row r="1859" spans="1:11" ht="21" x14ac:dyDescent="0.25">
      <c r="A1859" s="14" t="s">
        <v>5899</v>
      </c>
      <c r="B1859" s="354" t="s">
        <v>6073</v>
      </c>
      <c r="C1859" s="355" t="s">
        <v>6104</v>
      </c>
      <c r="D1859" s="356" t="s">
        <v>6102</v>
      </c>
      <c r="E1859" s="362">
        <v>46009</v>
      </c>
      <c r="F1859" s="357" t="s">
        <v>6105</v>
      </c>
      <c r="G1859" s="355">
        <v>36417742</v>
      </c>
      <c r="H1859" s="355" t="s">
        <v>4647</v>
      </c>
      <c r="I1859" s="358">
        <v>1.95</v>
      </c>
      <c r="J1859" s="77">
        <v>10</v>
      </c>
      <c r="K1859" s="92"/>
    </row>
    <row r="1860" spans="1:11" ht="21" x14ac:dyDescent="0.25">
      <c r="A1860" s="14" t="s">
        <v>5899</v>
      </c>
      <c r="B1860" s="354" t="s">
        <v>6073</v>
      </c>
      <c r="C1860" s="355" t="s">
        <v>6106</v>
      </c>
      <c r="D1860" s="356">
        <v>45909</v>
      </c>
      <c r="E1860" s="362">
        <v>46009</v>
      </c>
      <c r="F1860" s="357" t="s">
        <v>6107</v>
      </c>
      <c r="G1860" s="355">
        <v>44752636</v>
      </c>
      <c r="H1860" s="355" t="s">
        <v>6108</v>
      </c>
      <c r="I1860" s="358">
        <v>2.99</v>
      </c>
      <c r="J1860" s="77">
        <v>10</v>
      </c>
      <c r="K1860" s="92"/>
    </row>
    <row r="1861" spans="1:11" ht="31.2" x14ac:dyDescent="0.25">
      <c r="A1861" s="14" t="s">
        <v>5899</v>
      </c>
      <c r="B1861" s="354" t="s">
        <v>6073</v>
      </c>
      <c r="C1861" s="355" t="s">
        <v>6109</v>
      </c>
      <c r="D1861" s="356">
        <v>45932</v>
      </c>
      <c r="E1861" s="362">
        <v>46009</v>
      </c>
      <c r="F1861" s="357" t="s">
        <v>6110</v>
      </c>
      <c r="G1861" s="355">
        <v>35790164</v>
      </c>
      <c r="H1861" s="355" t="s">
        <v>4657</v>
      </c>
      <c r="I1861" s="358">
        <v>11.24</v>
      </c>
      <c r="J1861" s="77">
        <v>10</v>
      </c>
      <c r="K1861" s="92"/>
    </row>
    <row r="1862" spans="1:11" ht="21" x14ac:dyDescent="0.25">
      <c r="A1862" s="14" t="s">
        <v>5899</v>
      </c>
      <c r="B1862" s="354" t="s">
        <v>6073</v>
      </c>
      <c r="C1862" s="355">
        <v>25111600811</v>
      </c>
      <c r="D1862" s="356">
        <v>45979</v>
      </c>
      <c r="E1862" s="362">
        <v>46009</v>
      </c>
      <c r="F1862" s="357" t="s">
        <v>6111</v>
      </c>
      <c r="G1862" s="355">
        <v>47658827</v>
      </c>
      <c r="H1862" s="355" t="s">
        <v>3492</v>
      </c>
      <c r="I1862" s="358">
        <v>35.950000000000003</v>
      </c>
      <c r="J1862" s="77">
        <v>10</v>
      </c>
      <c r="K1862" s="92"/>
    </row>
    <row r="1863" spans="1:11" ht="31.2" x14ac:dyDescent="0.25">
      <c r="A1863" s="14" t="s">
        <v>5899</v>
      </c>
      <c r="B1863" s="354" t="s">
        <v>6073</v>
      </c>
      <c r="C1863" s="355" t="s">
        <v>6112</v>
      </c>
      <c r="D1863" s="356">
        <v>45985</v>
      </c>
      <c r="E1863" s="362">
        <v>46009</v>
      </c>
      <c r="F1863" s="357" t="s">
        <v>6113</v>
      </c>
      <c r="G1863" s="355">
        <v>47658827</v>
      </c>
      <c r="H1863" s="355" t="s">
        <v>3492</v>
      </c>
      <c r="I1863" s="358">
        <v>63.85</v>
      </c>
      <c r="J1863" s="77">
        <v>10</v>
      </c>
      <c r="K1863" s="92"/>
    </row>
    <row r="1864" spans="1:11" ht="41.4" x14ac:dyDescent="0.25">
      <c r="A1864" s="14" t="s">
        <v>5899</v>
      </c>
      <c r="B1864" s="354" t="s">
        <v>6073</v>
      </c>
      <c r="C1864" s="355">
        <v>1273</v>
      </c>
      <c r="D1864" s="356">
        <v>45985</v>
      </c>
      <c r="E1864" s="362">
        <v>46009</v>
      </c>
      <c r="F1864" s="357" t="s">
        <v>6114</v>
      </c>
      <c r="G1864" s="355">
        <v>44156979</v>
      </c>
      <c r="H1864" s="355" t="s">
        <v>6036</v>
      </c>
      <c r="I1864" s="358">
        <v>45.9</v>
      </c>
      <c r="J1864" s="77">
        <v>10</v>
      </c>
      <c r="K1864" s="92"/>
    </row>
    <row r="1865" spans="1:11" ht="21" x14ac:dyDescent="0.25">
      <c r="A1865" s="14" t="s">
        <v>5899</v>
      </c>
      <c r="B1865" s="354" t="s">
        <v>6073</v>
      </c>
      <c r="C1865" s="355" t="s">
        <v>6115</v>
      </c>
      <c r="D1865" s="356">
        <v>45972</v>
      </c>
      <c r="E1865" s="362">
        <v>46009</v>
      </c>
      <c r="F1865" s="357" t="s">
        <v>6116</v>
      </c>
      <c r="G1865" s="355">
        <v>51764296</v>
      </c>
      <c r="H1865" s="355" t="s">
        <v>4247</v>
      </c>
      <c r="I1865" s="358">
        <v>300</v>
      </c>
      <c r="J1865" s="77">
        <v>10</v>
      </c>
      <c r="K1865" s="92"/>
    </row>
    <row r="1866" spans="1:11" ht="21" x14ac:dyDescent="0.25">
      <c r="A1866" s="14" t="s">
        <v>5899</v>
      </c>
      <c r="B1866" s="354" t="s">
        <v>6073</v>
      </c>
      <c r="C1866" s="355" t="s">
        <v>6117</v>
      </c>
      <c r="D1866" s="356">
        <v>45974</v>
      </c>
      <c r="E1866" s="362">
        <v>46009</v>
      </c>
      <c r="F1866" s="357" t="s">
        <v>6118</v>
      </c>
      <c r="G1866" s="355">
        <v>40830179</v>
      </c>
      <c r="H1866" s="355" t="s">
        <v>6119</v>
      </c>
      <c r="I1866" s="358">
        <v>1292</v>
      </c>
      <c r="J1866" s="77">
        <v>10</v>
      </c>
      <c r="K1866" s="92"/>
    </row>
    <row r="1867" spans="1:11" ht="13.2" x14ac:dyDescent="0.25">
      <c r="A1867" s="14" t="s">
        <v>5899</v>
      </c>
      <c r="B1867" s="354" t="s">
        <v>6073</v>
      </c>
      <c r="C1867" s="355" t="s">
        <v>6120</v>
      </c>
      <c r="D1867" s="356">
        <v>45969</v>
      </c>
      <c r="E1867" s="362">
        <v>46009</v>
      </c>
      <c r="F1867" s="357" t="s">
        <v>6121</v>
      </c>
      <c r="G1867" s="355">
        <v>46384677</v>
      </c>
      <c r="H1867" s="355" t="s">
        <v>4754</v>
      </c>
      <c r="I1867" s="358">
        <v>42</v>
      </c>
      <c r="J1867" s="77">
        <v>10</v>
      </c>
      <c r="K1867" s="92"/>
    </row>
    <row r="1868" spans="1:11" ht="13.2" x14ac:dyDescent="0.25">
      <c r="A1868" s="14" t="s">
        <v>5899</v>
      </c>
      <c r="B1868" s="354" t="s">
        <v>6073</v>
      </c>
      <c r="C1868" s="355" t="s">
        <v>6122</v>
      </c>
      <c r="D1868" s="356">
        <v>45969</v>
      </c>
      <c r="E1868" s="362">
        <v>46009</v>
      </c>
      <c r="F1868" s="357" t="s">
        <v>6123</v>
      </c>
      <c r="G1868" s="355">
        <v>35712783</v>
      </c>
      <c r="H1868" s="355" t="s">
        <v>6124</v>
      </c>
      <c r="I1868" s="358">
        <v>49.99</v>
      </c>
      <c r="J1868" s="77">
        <v>10</v>
      </c>
      <c r="K1868" s="92"/>
    </row>
    <row r="1869" spans="1:11" ht="21" x14ac:dyDescent="0.25">
      <c r="A1869" s="14" t="s">
        <v>5899</v>
      </c>
      <c r="B1869" s="354" t="s">
        <v>6073</v>
      </c>
      <c r="C1869" s="355" t="s">
        <v>6125</v>
      </c>
      <c r="D1869" s="356">
        <v>45969</v>
      </c>
      <c r="E1869" s="362">
        <v>46009</v>
      </c>
      <c r="F1869" s="357" t="s">
        <v>6126</v>
      </c>
      <c r="G1869" s="355">
        <v>35712783</v>
      </c>
      <c r="H1869" s="355" t="s">
        <v>6124</v>
      </c>
      <c r="I1869" s="358">
        <v>19.989999999999998</v>
      </c>
      <c r="J1869" s="77">
        <v>10</v>
      </c>
      <c r="K1869" s="92"/>
    </row>
    <row r="1870" spans="1:11" ht="21" x14ac:dyDescent="0.25">
      <c r="A1870" s="14" t="s">
        <v>5899</v>
      </c>
      <c r="B1870" s="354" t="s">
        <v>6073</v>
      </c>
      <c r="C1870" s="355" t="s">
        <v>6127</v>
      </c>
      <c r="D1870" s="356">
        <v>45967</v>
      </c>
      <c r="E1870" s="362">
        <v>46009</v>
      </c>
      <c r="F1870" s="357" t="s">
        <v>6128</v>
      </c>
      <c r="G1870" s="355">
        <v>47352353</v>
      </c>
      <c r="H1870" s="355" t="s">
        <v>6129</v>
      </c>
      <c r="I1870" s="358">
        <v>10.39</v>
      </c>
      <c r="J1870" s="77">
        <v>10</v>
      </c>
      <c r="K1870" s="92"/>
    </row>
    <row r="1871" spans="1:11" ht="31.2" x14ac:dyDescent="0.25">
      <c r="A1871" s="14" t="s">
        <v>5899</v>
      </c>
      <c r="B1871" s="354" t="s">
        <v>6073</v>
      </c>
      <c r="C1871" s="355" t="s">
        <v>6130</v>
      </c>
      <c r="D1871" s="356">
        <v>45960</v>
      </c>
      <c r="E1871" s="362">
        <v>46009</v>
      </c>
      <c r="F1871" s="357" t="s">
        <v>6131</v>
      </c>
      <c r="G1871" s="355">
        <v>50961926</v>
      </c>
      <c r="H1871" s="355" t="s">
        <v>4292</v>
      </c>
      <c r="I1871" s="358">
        <v>12.98</v>
      </c>
      <c r="J1871" s="77">
        <v>10</v>
      </c>
      <c r="K1871" s="92"/>
    </row>
    <row r="1872" spans="1:11" ht="21" x14ac:dyDescent="0.25">
      <c r="A1872" s="14" t="s">
        <v>5899</v>
      </c>
      <c r="B1872" s="354" t="s">
        <v>6073</v>
      </c>
      <c r="C1872" s="355" t="s">
        <v>6132</v>
      </c>
      <c r="D1872" s="356">
        <v>45917</v>
      </c>
      <c r="E1872" s="362">
        <v>46009</v>
      </c>
      <c r="F1872" s="357" t="s">
        <v>6133</v>
      </c>
      <c r="G1872" s="355">
        <v>50961926</v>
      </c>
      <c r="H1872" s="355" t="s">
        <v>4292</v>
      </c>
      <c r="I1872" s="358">
        <v>11.99</v>
      </c>
      <c r="J1872" s="77">
        <v>10</v>
      </c>
      <c r="K1872" s="92"/>
    </row>
    <row r="1873" spans="1:11" ht="21" x14ac:dyDescent="0.25">
      <c r="A1873" s="14" t="s">
        <v>5899</v>
      </c>
      <c r="B1873" s="354" t="s">
        <v>6073</v>
      </c>
      <c r="C1873" s="355" t="s">
        <v>6134</v>
      </c>
      <c r="D1873" s="356">
        <v>45939</v>
      </c>
      <c r="E1873" s="362">
        <v>46009</v>
      </c>
      <c r="F1873" s="357" t="s">
        <v>6135</v>
      </c>
      <c r="G1873" s="355">
        <v>47352353</v>
      </c>
      <c r="H1873" s="355" t="s">
        <v>6129</v>
      </c>
      <c r="I1873" s="358">
        <v>1.75</v>
      </c>
      <c r="J1873" s="77">
        <v>10</v>
      </c>
      <c r="K1873" s="92"/>
    </row>
    <row r="1874" spans="1:11" ht="31.2" x14ac:dyDescent="0.25">
      <c r="A1874" s="14" t="s">
        <v>5899</v>
      </c>
      <c r="B1874" s="354" t="s">
        <v>6073</v>
      </c>
      <c r="C1874" s="355" t="s">
        <v>6136</v>
      </c>
      <c r="D1874" s="356">
        <v>45913</v>
      </c>
      <c r="E1874" s="362">
        <v>46009</v>
      </c>
      <c r="F1874" s="357" t="s">
        <v>6137</v>
      </c>
      <c r="G1874" s="355" t="s">
        <v>6138</v>
      </c>
      <c r="H1874" s="355" t="s">
        <v>6139</v>
      </c>
      <c r="I1874" s="358">
        <v>7.95</v>
      </c>
      <c r="J1874" s="77">
        <v>10</v>
      </c>
      <c r="K1874" s="92"/>
    </row>
    <row r="1875" spans="1:11" ht="21" x14ac:dyDescent="0.25">
      <c r="A1875" s="14" t="s">
        <v>5899</v>
      </c>
      <c r="B1875" s="354" t="s">
        <v>6073</v>
      </c>
      <c r="C1875" s="355" t="s">
        <v>6140</v>
      </c>
      <c r="D1875" s="356">
        <v>45926</v>
      </c>
      <c r="E1875" s="362">
        <v>46009</v>
      </c>
      <c r="F1875" s="357" t="s">
        <v>4659</v>
      </c>
      <c r="G1875" s="355">
        <v>36354759</v>
      </c>
      <c r="H1875" s="355" t="s">
        <v>6141</v>
      </c>
      <c r="I1875" s="358">
        <v>5.95</v>
      </c>
      <c r="J1875" s="77">
        <v>10</v>
      </c>
      <c r="K1875" s="92"/>
    </row>
    <row r="1876" spans="1:11" ht="21" x14ac:dyDescent="0.25">
      <c r="A1876" s="14" t="s">
        <v>5899</v>
      </c>
      <c r="B1876" s="354" t="s">
        <v>6073</v>
      </c>
      <c r="C1876" s="355" t="s">
        <v>6142</v>
      </c>
      <c r="D1876" s="356">
        <v>45869</v>
      </c>
      <c r="E1876" s="362">
        <v>46009</v>
      </c>
      <c r="F1876" s="357" t="s">
        <v>6143</v>
      </c>
      <c r="G1876" s="355">
        <v>47460181</v>
      </c>
      <c r="H1876" s="355" t="s">
        <v>6144</v>
      </c>
      <c r="I1876" s="358">
        <v>3.14</v>
      </c>
      <c r="J1876" s="77">
        <v>10</v>
      </c>
      <c r="K1876" s="92"/>
    </row>
    <row r="1877" spans="1:11" ht="21" x14ac:dyDescent="0.25">
      <c r="A1877" s="14" t="s">
        <v>5899</v>
      </c>
      <c r="B1877" s="354" t="s">
        <v>6073</v>
      </c>
      <c r="C1877" s="355" t="s">
        <v>6145</v>
      </c>
      <c r="D1877" s="356">
        <v>45974</v>
      </c>
      <c r="E1877" s="362">
        <v>46009</v>
      </c>
      <c r="F1877" s="357" t="s">
        <v>6146</v>
      </c>
      <c r="G1877" s="355">
        <v>35824891</v>
      </c>
      <c r="H1877" s="355" t="s">
        <v>6147</v>
      </c>
      <c r="I1877" s="358">
        <v>9.39</v>
      </c>
      <c r="J1877" s="77">
        <v>10</v>
      </c>
      <c r="K1877" s="92"/>
    </row>
    <row r="1878" spans="1:11" ht="21" x14ac:dyDescent="0.25">
      <c r="A1878" s="14" t="s">
        <v>5899</v>
      </c>
      <c r="B1878" s="354" t="s">
        <v>6073</v>
      </c>
      <c r="C1878" s="355" t="s">
        <v>6148</v>
      </c>
      <c r="D1878" s="356" t="s">
        <v>6149</v>
      </c>
      <c r="E1878" s="362">
        <v>46009</v>
      </c>
      <c r="F1878" s="357" t="s">
        <v>6150</v>
      </c>
      <c r="G1878" s="355">
        <v>50539647</v>
      </c>
      <c r="H1878" s="355" t="s">
        <v>6151</v>
      </c>
      <c r="I1878" s="358">
        <v>6.39</v>
      </c>
      <c r="J1878" s="77">
        <v>10</v>
      </c>
      <c r="K1878" s="92"/>
    </row>
    <row r="1879" spans="1:11" ht="41.4" x14ac:dyDescent="0.25">
      <c r="A1879" s="14" t="s">
        <v>5899</v>
      </c>
      <c r="B1879" s="354" t="s">
        <v>6152</v>
      </c>
      <c r="C1879" s="355" t="s">
        <v>6117</v>
      </c>
      <c r="D1879" s="356">
        <v>45775</v>
      </c>
      <c r="E1879" s="362" t="s">
        <v>3104</v>
      </c>
      <c r="F1879" s="357" t="s">
        <v>4309</v>
      </c>
      <c r="G1879" s="355">
        <v>46370544</v>
      </c>
      <c r="H1879" s="355" t="s">
        <v>4310</v>
      </c>
      <c r="I1879" s="358">
        <v>400</v>
      </c>
      <c r="J1879" s="77">
        <v>10</v>
      </c>
      <c r="K1879" s="92"/>
    </row>
    <row r="1880" spans="1:11" ht="31.2" x14ac:dyDescent="0.25">
      <c r="A1880" s="14" t="s">
        <v>5899</v>
      </c>
      <c r="B1880" s="354" t="s">
        <v>6152</v>
      </c>
      <c r="C1880" s="355">
        <v>10667</v>
      </c>
      <c r="D1880" s="356">
        <v>45862</v>
      </c>
      <c r="E1880" s="362" t="s">
        <v>3104</v>
      </c>
      <c r="F1880" s="357" t="s">
        <v>6153</v>
      </c>
      <c r="G1880" s="355" t="s">
        <v>4327</v>
      </c>
      <c r="H1880" s="355" t="s">
        <v>4328</v>
      </c>
      <c r="I1880" s="358">
        <v>53</v>
      </c>
      <c r="J1880" s="77">
        <v>10</v>
      </c>
      <c r="K1880" s="92"/>
    </row>
    <row r="1881" spans="1:11" ht="31.2" x14ac:dyDescent="0.25">
      <c r="A1881" s="14" t="s">
        <v>5899</v>
      </c>
      <c r="B1881" s="354" t="s">
        <v>6152</v>
      </c>
      <c r="C1881" s="355" t="s">
        <v>6154</v>
      </c>
      <c r="D1881" s="356">
        <v>45896</v>
      </c>
      <c r="E1881" s="362" t="s">
        <v>3104</v>
      </c>
      <c r="F1881" s="357" t="s">
        <v>6155</v>
      </c>
      <c r="G1881" s="355">
        <v>54526655</v>
      </c>
      <c r="H1881" s="355" t="s">
        <v>4322</v>
      </c>
      <c r="I1881" s="358">
        <v>14</v>
      </c>
      <c r="J1881" s="77">
        <v>10</v>
      </c>
      <c r="K1881" s="92"/>
    </row>
    <row r="1882" spans="1:11" ht="31.2" x14ac:dyDescent="0.25">
      <c r="A1882" s="14" t="s">
        <v>5899</v>
      </c>
      <c r="B1882" s="354" t="s">
        <v>6152</v>
      </c>
      <c r="C1882" s="355" t="s">
        <v>6156</v>
      </c>
      <c r="D1882" s="356">
        <v>45875</v>
      </c>
      <c r="E1882" s="362" t="s">
        <v>3104</v>
      </c>
      <c r="F1882" s="357" t="s">
        <v>6157</v>
      </c>
      <c r="G1882" s="355">
        <v>47240458</v>
      </c>
      <c r="H1882" s="355" t="s">
        <v>4261</v>
      </c>
      <c r="I1882" s="358">
        <v>16</v>
      </c>
      <c r="J1882" s="77">
        <v>10</v>
      </c>
      <c r="K1882" s="92"/>
    </row>
    <row r="1883" spans="1:11" ht="31.2" x14ac:dyDescent="0.25">
      <c r="A1883" s="14" t="s">
        <v>5899</v>
      </c>
      <c r="B1883" s="354" t="s">
        <v>6152</v>
      </c>
      <c r="C1883" s="355" t="s">
        <v>6158</v>
      </c>
      <c r="D1883" s="356">
        <v>45848</v>
      </c>
      <c r="E1883" s="362" t="s">
        <v>3104</v>
      </c>
      <c r="F1883" s="357" t="s">
        <v>4312</v>
      </c>
      <c r="G1883" s="355">
        <v>36299278</v>
      </c>
      <c r="H1883" s="355" t="s">
        <v>4313</v>
      </c>
      <c r="I1883" s="358">
        <v>54.95</v>
      </c>
      <c r="J1883" s="77">
        <v>10</v>
      </c>
      <c r="K1883" s="92"/>
    </row>
    <row r="1884" spans="1:11" ht="41.4" x14ac:dyDescent="0.25">
      <c r="A1884" s="14" t="s">
        <v>5899</v>
      </c>
      <c r="B1884" s="354" t="s">
        <v>6152</v>
      </c>
      <c r="C1884" s="355" t="s">
        <v>6159</v>
      </c>
      <c r="D1884" s="356">
        <v>45898</v>
      </c>
      <c r="E1884" s="362" t="s">
        <v>3104</v>
      </c>
      <c r="F1884" s="357" t="s">
        <v>4333</v>
      </c>
      <c r="G1884" s="355">
        <v>36482609</v>
      </c>
      <c r="H1884" s="355" t="s">
        <v>4334</v>
      </c>
      <c r="I1884" s="358">
        <v>31</v>
      </c>
      <c r="J1884" s="77">
        <v>10</v>
      </c>
      <c r="K1884" s="92"/>
    </row>
    <row r="1885" spans="1:11" ht="31.2" x14ac:dyDescent="0.25">
      <c r="A1885" s="14" t="s">
        <v>5899</v>
      </c>
      <c r="B1885" s="354" t="s">
        <v>6152</v>
      </c>
      <c r="C1885" s="355" t="s">
        <v>6160</v>
      </c>
      <c r="D1885" s="356">
        <v>45792</v>
      </c>
      <c r="E1885" s="362" t="s">
        <v>3104</v>
      </c>
      <c r="F1885" s="357" t="s">
        <v>4312</v>
      </c>
      <c r="G1885" s="355">
        <v>36299278</v>
      </c>
      <c r="H1885" s="355" t="s">
        <v>4313</v>
      </c>
      <c r="I1885" s="358">
        <v>49.9</v>
      </c>
      <c r="J1885" s="77">
        <v>10</v>
      </c>
      <c r="K1885" s="92"/>
    </row>
    <row r="1886" spans="1:11" ht="31.2" x14ac:dyDescent="0.25">
      <c r="A1886" s="14" t="s">
        <v>5899</v>
      </c>
      <c r="B1886" s="354" t="s">
        <v>6152</v>
      </c>
      <c r="C1886" s="355" t="s">
        <v>6161</v>
      </c>
      <c r="D1886" s="356">
        <v>45976</v>
      </c>
      <c r="E1886" s="362" t="s">
        <v>3104</v>
      </c>
      <c r="F1886" s="357" t="s">
        <v>4319</v>
      </c>
      <c r="G1886" s="355">
        <v>36299278</v>
      </c>
      <c r="H1886" s="355" t="s">
        <v>4313</v>
      </c>
      <c r="I1886" s="358">
        <v>69.95</v>
      </c>
      <c r="J1886" s="77">
        <v>10</v>
      </c>
      <c r="K1886" s="92"/>
    </row>
    <row r="1887" spans="1:11" ht="31.2" x14ac:dyDescent="0.25">
      <c r="A1887" s="14" t="s">
        <v>5899</v>
      </c>
      <c r="B1887" s="354" t="s">
        <v>6152</v>
      </c>
      <c r="C1887" s="355">
        <v>74453</v>
      </c>
      <c r="D1887" s="356">
        <v>45910</v>
      </c>
      <c r="E1887" s="362" t="s">
        <v>3104</v>
      </c>
      <c r="F1887" s="357" t="s">
        <v>6162</v>
      </c>
      <c r="G1887" s="355">
        <v>52955702</v>
      </c>
      <c r="H1887" s="355" t="s">
        <v>6163</v>
      </c>
      <c r="I1887" s="358">
        <v>39.99</v>
      </c>
      <c r="J1887" s="77">
        <v>10</v>
      </c>
      <c r="K1887" s="92"/>
    </row>
    <row r="1888" spans="1:11" ht="31.2" x14ac:dyDescent="0.25">
      <c r="A1888" s="14" t="s">
        <v>5899</v>
      </c>
      <c r="B1888" s="354" t="s">
        <v>6152</v>
      </c>
      <c r="C1888" s="355">
        <v>10978</v>
      </c>
      <c r="D1888" s="356">
        <v>45892</v>
      </c>
      <c r="E1888" s="362" t="s">
        <v>3104</v>
      </c>
      <c r="F1888" s="357" t="s">
        <v>6164</v>
      </c>
      <c r="G1888" s="355">
        <v>17081181</v>
      </c>
      <c r="H1888" s="355" t="s">
        <v>6165</v>
      </c>
      <c r="I1888" s="358">
        <v>22</v>
      </c>
      <c r="J1888" s="77">
        <v>10</v>
      </c>
      <c r="K1888" s="92"/>
    </row>
    <row r="1889" spans="1:11" ht="31.2" x14ac:dyDescent="0.25">
      <c r="A1889" s="14" t="s">
        <v>5899</v>
      </c>
      <c r="B1889" s="354" t="s">
        <v>6152</v>
      </c>
      <c r="C1889" s="355" t="s">
        <v>6166</v>
      </c>
      <c r="D1889" s="356">
        <v>45792</v>
      </c>
      <c r="E1889" s="362" t="s">
        <v>3104</v>
      </c>
      <c r="F1889" s="357" t="s">
        <v>4312</v>
      </c>
      <c r="G1889" s="355">
        <v>36299278</v>
      </c>
      <c r="H1889" s="355" t="s">
        <v>4313</v>
      </c>
      <c r="I1889" s="358">
        <v>55.95</v>
      </c>
      <c r="J1889" s="77">
        <v>10</v>
      </c>
      <c r="K1889" s="92"/>
    </row>
    <row r="1890" spans="1:11" ht="31.2" x14ac:dyDescent="0.25">
      <c r="A1890" s="14" t="s">
        <v>5899</v>
      </c>
      <c r="B1890" s="354" t="s">
        <v>6152</v>
      </c>
      <c r="C1890" s="355" t="s">
        <v>6167</v>
      </c>
      <c r="D1890" s="356">
        <v>45764</v>
      </c>
      <c r="E1890" s="362" t="s">
        <v>3104</v>
      </c>
      <c r="F1890" s="357" t="s">
        <v>6168</v>
      </c>
      <c r="G1890" s="355">
        <v>55029108</v>
      </c>
      <c r="H1890" s="355" t="s">
        <v>6169</v>
      </c>
      <c r="I1890" s="358">
        <v>69</v>
      </c>
      <c r="J1890" s="77">
        <v>10</v>
      </c>
      <c r="K1890" s="92"/>
    </row>
    <row r="1891" spans="1:11" ht="31.2" x14ac:dyDescent="0.25">
      <c r="A1891" s="14" t="s">
        <v>5899</v>
      </c>
      <c r="B1891" s="354" t="s">
        <v>6152</v>
      </c>
      <c r="C1891" s="355">
        <v>102</v>
      </c>
      <c r="D1891" s="356">
        <v>45873</v>
      </c>
      <c r="E1891" s="362" t="s">
        <v>3104</v>
      </c>
      <c r="F1891" s="357" t="s">
        <v>6170</v>
      </c>
      <c r="G1891" s="355">
        <v>43836666</v>
      </c>
      <c r="H1891" s="355" t="s">
        <v>4317</v>
      </c>
      <c r="I1891" s="358">
        <v>59.45</v>
      </c>
      <c r="J1891" s="77">
        <v>10</v>
      </c>
      <c r="K1891" s="92"/>
    </row>
    <row r="1892" spans="1:11" ht="31.2" x14ac:dyDescent="0.25">
      <c r="A1892" s="14" t="s">
        <v>5899</v>
      </c>
      <c r="B1892" s="354" t="s">
        <v>6152</v>
      </c>
      <c r="C1892" s="355">
        <v>82</v>
      </c>
      <c r="D1892" s="356">
        <v>45976</v>
      </c>
      <c r="E1892" s="362" t="s">
        <v>3104</v>
      </c>
      <c r="F1892" s="357" t="s">
        <v>4835</v>
      </c>
      <c r="G1892" s="355">
        <v>51892154</v>
      </c>
      <c r="H1892" s="355" t="s">
        <v>4338</v>
      </c>
      <c r="I1892" s="358">
        <v>73.8</v>
      </c>
      <c r="J1892" s="77">
        <v>10</v>
      </c>
      <c r="K1892" s="92"/>
    </row>
    <row r="1893" spans="1:11" ht="31.2" x14ac:dyDescent="0.25">
      <c r="A1893" s="14" t="s">
        <v>5899</v>
      </c>
      <c r="B1893" s="354" t="s">
        <v>6152</v>
      </c>
      <c r="C1893" s="355" t="s">
        <v>6171</v>
      </c>
      <c r="D1893" s="356">
        <v>45682</v>
      </c>
      <c r="E1893" s="362" t="s">
        <v>3104</v>
      </c>
      <c r="F1893" s="357" t="s">
        <v>6172</v>
      </c>
      <c r="G1893" s="355">
        <v>50961926</v>
      </c>
      <c r="H1893" s="355" t="s">
        <v>4227</v>
      </c>
      <c r="I1893" s="358">
        <v>50.35</v>
      </c>
      <c r="J1893" s="77">
        <v>10</v>
      </c>
      <c r="K1893" s="92"/>
    </row>
    <row r="1894" spans="1:11" ht="51.6" x14ac:dyDescent="0.25">
      <c r="A1894" s="14" t="s">
        <v>5899</v>
      </c>
      <c r="B1894" s="354" t="s">
        <v>6152</v>
      </c>
      <c r="C1894" s="355" t="s">
        <v>4242</v>
      </c>
      <c r="D1894" s="356">
        <v>45902</v>
      </c>
      <c r="E1894" s="362" t="s">
        <v>3104</v>
      </c>
      <c r="F1894" s="357" t="s">
        <v>6173</v>
      </c>
      <c r="G1894" s="355">
        <v>36267562</v>
      </c>
      <c r="H1894" s="355" t="s">
        <v>6174</v>
      </c>
      <c r="I1894" s="358">
        <v>70</v>
      </c>
      <c r="J1894" s="77">
        <v>10</v>
      </c>
      <c r="K1894" s="92"/>
    </row>
    <row r="1895" spans="1:11" ht="51.6" x14ac:dyDescent="0.25">
      <c r="A1895" s="14" t="s">
        <v>5899</v>
      </c>
      <c r="B1895" s="354" t="s">
        <v>6152</v>
      </c>
      <c r="C1895" s="355" t="s">
        <v>6175</v>
      </c>
      <c r="D1895" s="356">
        <v>45796</v>
      </c>
      <c r="E1895" s="362" t="s">
        <v>3104</v>
      </c>
      <c r="F1895" s="357" t="s">
        <v>6176</v>
      </c>
      <c r="G1895" s="355">
        <v>36765091</v>
      </c>
      <c r="H1895" s="355" t="s">
        <v>4342</v>
      </c>
      <c r="I1895" s="358">
        <v>24.5</v>
      </c>
      <c r="J1895" s="77">
        <v>10</v>
      </c>
      <c r="K1895" s="92"/>
    </row>
    <row r="1896" spans="1:11" ht="51.6" x14ac:dyDescent="0.25">
      <c r="A1896" s="14" t="s">
        <v>5899</v>
      </c>
      <c r="B1896" s="354" t="s">
        <v>6152</v>
      </c>
      <c r="C1896" s="355" t="s">
        <v>6177</v>
      </c>
      <c r="D1896" s="356">
        <v>45925</v>
      </c>
      <c r="E1896" s="362" t="s">
        <v>3104</v>
      </c>
      <c r="F1896" s="357" t="s">
        <v>6178</v>
      </c>
      <c r="G1896" s="355">
        <v>36765091</v>
      </c>
      <c r="H1896" s="355" t="s">
        <v>4342</v>
      </c>
      <c r="I1896" s="358">
        <v>22.59</v>
      </c>
      <c r="J1896" s="77">
        <v>10</v>
      </c>
      <c r="K1896" s="92"/>
    </row>
    <row r="1897" spans="1:11" ht="31.2" x14ac:dyDescent="0.25">
      <c r="A1897" s="14" t="s">
        <v>5899</v>
      </c>
      <c r="B1897" s="354" t="s">
        <v>6152</v>
      </c>
      <c r="C1897" s="355" t="s">
        <v>6179</v>
      </c>
      <c r="D1897" s="356">
        <v>45947</v>
      </c>
      <c r="E1897" s="362" t="s">
        <v>3104</v>
      </c>
      <c r="F1897" s="357" t="s">
        <v>6180</v>
      </c>
      <c r="G1897" s="355">
        <v>36765091</v>
      </c>
      <c r="H1897" s="355" t="s">
        <v>4342</v>
      </c>
      <c r="I1897" s="358">
        <v>38.200000000000003</v>
      </c>
      <c r="J1897" s="77">
        <v>10</v>
      </c>
      <c r="K1897" s="92"/>
    </row>
    <row r="1898" spans="1:11" ht="31.2" x14ac:dyDescent="0.25">
      <c r="A1898" s="14" t="s">
        <v>5899</v>
      </c>
      <c r="B1898" s="354" t="s">
        <v>6152</v>
      </c>
      <c r="C1898" s="355" t="s">
        <v>6181</v>
      </c>
      <c r="D1898" s="356">
        <v>45927</v>
      </c>
      <c r="E1898" s="362" t="s">
        <v>3104</v>
      </c>
      <c r="F1898" s="357" t="s">
        <v>4339</v>
      </c>
      <c r="G1898" s="355">
        <v>31393781</v>
      </c>
      <c r="H1898" s="355" t="s">
        <v>3695</v>
      </c>
      <c r="I1898" s="358">
        <v>9.8000000000000007</v>
      </c>
      <c r="J1898" s="77">
        <v>10</v>
      </c>
      <c r="K1898" s="92"/>
    </row>
    <row r="1899" spans="1:11" ht="31.2" x14ac:dyDescent="0.25">
      <c r="A1899" s="14" t="s">
        <v>5899</v>
      </c>
      <c r="B1899" s="354" t="s">
        <v>6152</v>
      </c>
      <c r="C1899" s="355" t="s">
        <v>6182</v>
      </c>
      <c r="D1899" s="356">
        <v>45734</v>
      </c>
      <c r="E1899" s="362" t="s">
        <v>3104</v>
      </c>
      <c r="F1899" s="357" t="s">
        <v>6183</v>
      </c>
      <c r="G1899" s="355">
        <v>31393781</v>
      </c>
      <c r="H1899" s="355" t="s">
        <v>3695</v>
      </c>
      <c r="I1899" s="358">
        <v>6.95</v>
      </c>
      <c r="J1899" s="77">
        <v>10</v>
      </c>
      <c r="K1899" s="92"/>
    </row>
    <row r="1900" spans="1:11" ht="31.2" x14ac:dyDescent="0.25">
      <c r="A1900" s="14" t="s">
        <v>5899</v>
      </c>
      <c r="B1900" s="354" t="s">
        <v>6152</v>
      </c>
      <c r="C1900" s="355" t="s">
        <v>6184</v>
      </c>
      <c r="D1900" s="356">
        <v>45789</v>
      </c>
      <c r="E1900" s="362" t="s">
        <v>3104</v>
      </c>
      <c r="F1900" s="357" t="s">
        <v>4841</v>
      </c>
      <c r="G1900" s="355">
        <v>36765091</v>
      </c>
      <c r="H1900" s="355" t="s">
        <v>4342</v>
      </c>
      <c r="I1900" s="358">
        <v>10.85</v>
      </c>
      <c r="J1900" s="77">
        <v>10</v>
      </c>
      <c r="K1900" s="92"/>
    </row>
    <row r="1901" spans="1:11" ht="31.2" x14ac:dyDescent="0.25">
      <c r="A1901" s="14" t="s">
        <v>5899</v>
      </c>
      <c r="B1901" s="354" t="s">
        <v>6152</v>
      </c>
      <c r="C1901" s="355" t="s">
        <v>6185</v>
      </c>
      <c r="D1901" s="356">
        <v>45831</v>
      </c>
      <c r="E1901" s="362" t="s">
        <v>3104</v>
      </c>
      <c r="F1901" s="357" t="s">
        <v>6180</v>
      </c>
      <c r="G1901" s="355">
        <v>36765091</v>
      </c>
      <c r="H1901" s="355" t="s">
        <v>4342</v>
      </c>
      <c r="I1901" s="358">
        <v>37.9</v>
      </c>
      <c r="J1901" s="77">
        <v>10</v>
      </c>
      <c r="K1901" s="92"/>
    </row>
    <row r="1902" spans="1:11" ht="31.2" x14ac:dyDescent="0.25">
      <c r="A1902" s="14" t="s">
        <v>5899</v>
      </c>
      <c r="B1902" s="354" t="s">
        <v>6152</v>
      </c>
      <c r="C1902" s="355">
        <v>4024</v>
      </c>
      <c r="D1902" s="356">
        <v>45875</v>
      </c>
      <c r="E1902" s="362" t="s">
        <v>3104</v>
      </c>
      <c r="F1902" s="357" t="s">
        <v>4339</v>
      </c>
      <c r="G1902" s="355">
        <v>31393781</v>
      </c>
      <c r="H1902" s="355" t="s">
        <v>3695</v>
      </c>
      <c r="I1902" s="358">
        <v>9.8000000000000007</v>
      </c>
      <c r="J1902" s="77">
        <v>10</v>
      </c>
      <c r="K1902" s="92"/>
    </row>
    <row r="1903" spans="1:11" ht="31.2" x14ac:dyDescent="0.25">
      <c r="A1903" s="14" t="s">
        <v>5899</v>
      </c>
      <c r="B1903" s="354" t="s">
        <v>6152</v>
      </c>
      <c r="C1903" s="355" t="s">
        <v>6186</v>
      </c>
      <c r="D1903" s="356">
        <v>45833</v>
      </c>
      <c r="E1903" s="362" t="s">
        <v>3104</v>
      </c>
      <c r="F1903" s="357" t="s">
        <v>6187</v>
      </c>
      <c r="G1903" s="355">
        <v>36675008</v>
      </c>
      <c r="H1903" s="355" t="s">
        <v>5519</v>
      </c>
      <c r="I1903" s="358">
        <v>31.6</v>
      </c>
      <c r="J1903" s="77">
        <v>10</v>
      </c>
      <c r="K1903" s="92"/>
    </row>
    <row r="1904" spans="1:11" ht="51.6" x14ac:dyDescent="0.25">
      <c r="A1904" s="14" t="s">
        <v>5899</v>
      </c>
      <c r="B1904" s="354" t="s">
        <v>6152</v>
      </c>
      <c r="C1904" s="355" t="s">
        <v>6188</v>
      </c>
      <c r="D1904" s="356">
        <v>45712</v>
      </c>
      <c r="E1904" s="362" t="s">
        <v>3104</v>
      </c>
      <c r="F1904" s="357" t="s">
        <v>6189</v>
      </c>
      <c r="G1904" s="355">
        <v>36675008</v>
      </c>
      <c r="H1904" s="355" t="s">
        <v>5519</v>
      </c>
      <c r="I1904" s="358">
        <v>10.039999999999999</v>
      </c>
      <c r="J1904" s="77">
        <v>10</v>
      </c>
      <c r="K1904" s="92"/>
    </row>
    <row r="1905" spans="1:11" ht="31.2" x14ac:dyDescent="0.25">
      <c r="A1905" s="14" t="s">
        <v>5899</v>
      </c>
      <c r="B1905" s="354" t="s">
        <v>6152</v>
      </c>
      <c r="C1905" s="355" t="s">
        <v>6190</v>
      </c>
      <c r="D1905" s="356">
        <v>45711</v>
      </c>
      <c r="E1905" s="362" t="s">
        <v>3104</v>
      </c>
      <c r="F1905" s="357" t="s">
        <v>6191</v>
      </c>
      <c r="G1905" s="355">
        <v>52923592</v>
      </c>
      <c r="H1905" s="355" t="s">
        <v>4848</v>
      </c>
      <c r="I1905" s="358">
        <v>8.7899999999999991</v>
      </c>
      <c r="J1905" s="77">
        <v>10</v>
      </c>
      <c r="K1905" s="92"/>
    </row>
    <row r="1906" spans="1:11" ht="31.2" x14ac:dyDescent="0.25">
      <c r="A1906" s="14" t="s">
        <v>5899</v>
      </c>
      <c r="B1906" s="354" t="s">
        <v>6152</v>
      </c>
      <c r="C1906" s="355" t="s">
        <v>6192</v>
      </c>
      <c r="D1906" s="356">
        <v>45979</v>
      </c>
      <c r="E1906" s="362" t="s">
        <v>3104</v>
      </c>
      <c r="F1906" s="357" t="s">
        <v>6180</v>
      </c>
      <c r="G1906" s="355">
        <v>45398054</v>
      </c>
      <c r="H1906" s="355" t="s">
        <v>6193</v>
      </c>
      <c r="I1906" s="358">
        <v>38.25</v>
      </c>
      <c r="J1906" s="77">
        <v>10</v>
      </c>
      <c r="K1906" s="92"/>
    </row>
    <row r="1907" spans="1:11" ht="31.2" x14ac:dyDescent="0.25">
      <c r="A1907" s="14" t="s">
        <v>5899</v>
      </c>
      <c r="B1907" s="354" t="s">
        <v>6152</v>
      </c>
      <c r="C1907" s="355" t="s">
        <v>6194</v>
      </c>
      <c r="D1907" s="356">
        <v>45921</v>
      </c>
      <c r="E1907" s="362" t="s">
        <v>3104</v>
      </c>
      <c r="F1907" s="357" t="s">
        <v>4843</v>
      </c>
      <c r="G1907" s="355">
        <v>45604746</v>
      </c>
      <c r="H1907" s="355" t="s">
        <v>4224</v>
      </c>
      <c r="I1907" s="358">
        <v>10.99</v>
      </c>
      <c r="J1907" s="77">
        <v>10</v>
      </c>
      <c r="K1907" s="92"/>
    </row>
    <row r="1908" spans="1:11" ht="31.2" x14ac:dyDescent="0.25">
      <c r="A1908" s="14" t="s">
        <v>5899</v>
      </c>
      <c r="B1908" s="354" t="s">
        <v>6152</v>
      </c>
      <c r="C1908" s="355" t="s">
        <v>6195</v>
      </c>
      <c r="D1908" s="356">
        <v>45715</v>
      </c>
      <c r="E1908" s="362" t="s">
        <v>3104</v>
      </c>
      <c r="F1908" s="357" t="s">
        <v>6196</v>
      </c>
      <c r="G1908" s="355">
        <v>36765091</v>
      </c>
      <c r="H1908" s="355" t="s">
        <v>4342</v>
      </c>
      <c r="I1908" s="358">
        <v>20.05</v>
      </c>
      <c r="J1908" s="77">
        <v>10</v>
      </c>
      <c r="K1908" s="92"/>
    </row>
    <row r="1909" spans="1:11" ht="41.4" x14ac:dyDescent="0.25">
      <c r="A1909" s="14" t="s">
        <v>5899</v>
      </c>
      <c r="B1909" s="354" t="s">
        <v>6152</v>
      </c>
      <c r="C1909" s="355" t="s">
        <v>6197</v>
      </c>
      <c r="D1909" s="356">
        <v>45735</v>
      </c>
      <c r="E1909" s="362" t="s">
        <v>3104</v>
      </c>
      <c r="F1909" s="357" t="s">
        <v>6198</v>
      </c>
      <c r="G1909" s="355">
        <v>36765091</v>
      </c>
      <c r="H1909" s="355" t="s">
        <v>4342</v>
      </c>
      <c r="I1909" s="358">
        <v>2.5499999999999998</v>
      </c>
      <c r="J1909" s="77">
        <v>10</v>
      </c>
      <c r="K1909" s="92"/>
    </row>
    <row r="1910" spans="1:11" ht="31.2" x14ac:dyDescent="0.25">
      <c r="A1910" s="14" t="s">
        <v>5899</v>
      </c>
      <c r="B1910" s="354" t="s">
        <v>6152</v>
      </c>
      <c r="C1910" s="355" t="s">
        <v>6199</v>
      </c>
      <c r="D1910" s="356">
        <v>45927</v>
      </c>
      <c r="E1910" s="362" t="s">
        <v>3104</v>
      </c>
      <c r="F1910" s="357" t="s">
        <v>6200</v>
      </c>
      <c r="G1910" s="355">
        <v>44326734</v>
      </c>
      <c r="H1910" s="355" t="s">
        <v>4350</v>
      </c>
      <c r="I1910" s="358">
        <v>7.3</v>
      </c>
      <c r="J1910" s="77">
        <v>10</v>
      </c>
      <c r="K1910" s="92"/>
    </row>
    <row r="1911" spans="1:11" ht="31.2" x14ac:dyDescent="0.25">
      <c r="A1911" s="14" t="s">
        <v>5899</v>
      </c>
      <c r="B1911" s="354" t="s">
        <v>6152</v>
      </c>
      <c r="C1911" s="355" t="s">
        <v>6201</v>
      </c>
      <c r="D1911" s="356">
        <v>45740</v>
      </c>
      <c r="E1911" s="362" t="s">
        <v>3104</v>
      </c>
      <c r="F1911" s="357" t="s">
        <v>6202</v>
      </c>
      <c r="G1911" s="355">
        <v>44223056</v>
      </c>
      <c r="H1911" s="355" t="s">
        <v>6203</v>
      </c>
      <c r="I1911" s="358">
        <v>6.19</v>
      </c>
      <c r="J1911" s="77">
        <v>10</v>
      </c>
      <c r="K1911" s="92"/>
    </row>
    <row r="1912" spans="1:11" ht="21" x14ac:dyDescent="0.25">
      <c r="A1912" s="14" t="s">
        <v>6204</v>
      </c>
      <c r="B1912" s="452"/>
      <c r="C1912" s="337"/>
      <c r="D1912" s="331"/>
      <c r="E1912" s="338"/>
      <c r="F1912" s="339" t="s">
        <v>6205</v>
      </c>
      <c r="G1912" s="337"/>
      <c r="H1912" s="333"/>
      <c r="I1912" s="343"/>
      <c r="J1912" s="77">
        <v>10</v>
      </c>
      <c r="K1912" s="92"/>
    </row>
    <row r="1913" spans="1:11" ht="13.2" x14ac:dyDescent="0.25">
      <c r="A1913" s="14" t="s">
        <v>6204</v>
      </c>
      <c r="B1913" s="330" t="s">
        <v>6206</v>
      </c>
      <c r="C1913" s="337">
        <v>90426077</v>
      </c>
      <c r="D1913" s="331" t="s">
        <v>4903</v>
      </c>
      <c r="E1913" s="332" t="s">
        <v>3805</v>
      </c>
      <c r="F1913" s="333" t="s">
        <v>6207</v>
      </c>
      <c r="G1913" s="444">
        <v>31322051</v>
      </c>
      <c r="H1913" s="445" t="s">
        <v>6208</v>
      </c>
      <c r="I1913" s="335">
        <v>36</v>
      </c>
      <c r="J1913" s="77">
        <v>10</v>
      </c>
      <c r="K1913" s="92"/>
    </row>
    <row r="1914" spans="1:11" ht="13.2" x14ac:dyDescent="0.25">
      <c r="A1914" s="14" t="s">
        <v>6204</v>
      </c>
      <c r="B1914" s="330" t="s">
        <v>6206</v>
      </c>
      <c r="C1914" s="337">
        <v>90429084</v>
      </c>
      <c r="D1914" s="331" t="s">
        <v>6209</v>
      </c>
      <c r="E1914" s="332" t="s">
        <v>3805</v>
      </c>
      <c r="F1914" s="333" t="s">
        <v>6210</v>
      </c>
      <c r="G1914" s="444">
        <v>31322051</v>
      </c>
      <c r="H1914" s="445" t="s">
        <v>6208</v>
      </c>
      <c r="I1914" s="335">
        <v>8.4</v>
      </c>
      <c r="J1914" s="77">
        <v>10</v>
      </c>
      <c r="K1914" s="92"/>
    </row>
    <row r="1915" spans="1:11" ht="13.2" x14ac:dyDescent="0.25">
      <c r="A1915" s="14" t="s">
        <v>6204</v>
      </c>
      <c r="B1915" s="330" t="s">
        <v>6206</v>
      </c>
      <c r="C1915" s="337">
        <v>2390</v>
      </c>
      <c r="D1915" s="331" t="s">
        <v>6211</v>
      </c>
      <c r="E1915" s="332" t="s">
        <v>3805</v>
      </c>
      <c r="F1915" s="333" t="s">
        <v>6212</v>
      </c>
      <c r="G1915" s="337">
        <v>604381</v>
      </c>
      <c r="H1915" s="337" t="s">
        <v>3226</v>
      </c>
      <c r="I1915" s="335">
        <v>12.4</v>
      </c>
      <c r="J1915" s="77">
        <v>10</v>
      </c>
      <c r="K1915" s="92"/>
    </row>
    <row r="1916" spans="1:11" ht="13.2" x14ac:dyDescent="0.25">
      <c r="A1916" s="14" t="s">
        <v>6204</v>
      </c>
      <c r="B1916" s="330" t="s">
        <v>6206</v>
      </c>
      <c r="C1916" s="337" t="s">
        <v>6213</v>
      </c>
      <c r="D1916" s="331" t="s">
        <v>6209</v>
      </c>
      <c r="E1916" s="332" t="s">
        <v>3805</v>
      </c>
      <c r="F1916" s="333" t="s">
        <v>6212</v>
      </c>
      <c r="G1916" s="337" t="s">
        <v>6214</v>
      </c>
      <c r="H1916" s="337" t="s">
        <v>6215</v>
      </c>
      <c r="I1916" s="335">
        <v>12.4</v>
      </c>
      <c r="J1916" s="77">
        <v>10</v>
      </c>
      <c r="K1916" s="92"/>
    </row>
    <row r="1917" spans="1:11" ht="13.2" x14ac:dyDescent="0.25">
      <c r="A1917" s="14" t="s">
        <v>6204</v>
      </c>
      <c r="B1917" s="330" t="s">
        <v>6206</v>
      </c>
      <c r="C1917" s="337">
        <v>2023030215</v>
      </c>
      <c r="D1917" s="331" t="s">
        <v>4903</v>
      </c>
      <c r="E1917" s="332" t="s">
        <v>3805</v>
      </c>
      <c r="F1917" s="333" t="s">
        <v>6216</v>
      </c>
      <c r="G1917" s="337" t="s">
        <v>6217</v>
      </c>
      <c r="H1917" s="337" t="s">
        <v>6218</v>
      </c>
      <c r="I1917" s="335">
        <v>20</v>
      </c>
      <c r="J1917" s="77">
        <v>10</v>
      </c>
      <c r="K1917" s="92"/>
    </row>
    <row r="1918" spans="1:11" ht="13.2" x14ac:dyDescent="0.25">
      <c r="A1918" s="14" t="s">
        <v>6204</v>
      </c>
      <c r="B1918" s="330" t="s">
        <v>6206</v>
      </c>
      <c r="C1918" s="337">
        <v>552246</v>
      </c>
      <c r="D1918" s="331" t="s">
        <v>3591</v>
      </c>
      <c r="E1918" s="332" t="s">
        <v>3805</v>
      </c>
      <c r="F1918" s="333" t="s">
        <v>6216</v>
      </c>
      <c r="G1918" s="337" t="s">
        <v>6217</v>
      </c>
      <c r="H1918" s="337" t="s">
        <v>6218</v>
      </c>
      <c r="I1918" s="335">
        <v>20</v>
      </c>
      <c r="J1918" s="77">
        <v>10</v>
      </c>
      <c r="K1918" s="92"/>
    </row>
    <row r="1919" spans="1:11" ht="13.2" x14ac:dyDescent="0.25">
      <c r="A1919" s="14" t="s">
        <v>6204</v>
      </c>
      <c r="B1919" s="330" t="s">
        <v>6206</v>
      </c>
      <c r="C1919" s="337">
        <v>553473</v>
      </c>
      <c r="D1919" s="331" t="s">
        <v>3585</v>
      </c>
      <c r="E1919" s="332" t="s">
        <v>3805</v>
      </c>
      <c r="F1919" s="333" t="s">
        <v>6216</v>
      </c>
      <c r="G1919" s="337" t="s">
        <v>6217</v>
      </c>
      <c r="H1919" s="337" t="s">
        <v>6218</v>
      </c>
      <c r="I1919" s="335">
        <v>20</v>
      </c>
      <c r="J1919" s="77">
        <v>10</v>
      </c>
      <c r="K1919" s="92"/>
    </row>
    <row r="1920" spans="1:11" ht="13.2" x14ac:dyDescent="0.25">
      <c r="A1920" s="14" t="s">
        <v>6204</v>
      </c>
      <c r="B1920" s="330" t="s">
        <v>6206</v>
      </c>
      <c r="C1920" s="337">
        <v>601</v>
      </c>
      <c r="D1920" s="331" t="s">
        <v>4903</v>
      </c>
      <c r="E1920" s="332" t="s">
        <v>3805</v>
      </c>
      <c r="F1920" s="333" t="s">
        <v>6219</v>
      </c>
      <c r="G1920" s="337"/>
      <c r="H1920" s="337" t="s">
        <v>6220</v>
      </c>
      <c r="I1920" s="335">
        <v>20</v>
      </c>
      <c r="J1920" s="77">
        <v>10</v>
      </c>
      <c r="K1920" s="92"/>
    </row>
    <row r="1921" spans="1:11" ht="21" x14ac:dyDescent="0.25">
      <c r="A1921" s="14" t="s">
        <v>6204</v>
      </c>
      <c r="B1921" s="330" t="s">
        <v>6206</v>
      </c>
      <c r="C1921" s="330" t="s">
        <v>6206</v>
      </c>
      <c r="D1921" s="331" t="s">
        <v>6221</v>
      </c>
      <c r="E1921" s="332" t="s">
        <v>3805</v>
      </c>
      <c r="F1921" s="333" t="s">
        <v>6222</v>
      </c>
      <c r="G1921" s="337"/>
      <c r="H1921" s="333" t="s">
        <v>6223</v>
      </c>
      <c r="I1921" s="335">
        <v>480.86</v>
      </c>
      <c r="J1921" s="77">
        <v>10</v>
      </c>
      <c r="K1921" s="92"/>
    </row>
    <row r="1922" spans="1:11" ht="13.2" x14ac:dyDescent="0.25">
      <c r="A1922" s="14" t="s">
        <v>6204</v>
      </c>
      <c r="B1922" s="330" t="s">
        <v>6206</v>
      </c>
      <c r="C1922" s="337">
        <v>2025000106</v>
      </c>
      <c r="D1922" s="331" t="s">
        <v>6224</v>
      </c>
      <c r="E1922" s="332" t="s">
        <v>3805</v>
      </c>
      <c r="F1922" s="333" t="s">
        <v>6225</v>
      </c>
      <c r="G1922" s="337" t="s">
        <v>6226</v>
      </c>
      <c r="H1922" s="337" t="s">
        <v>6227</v>
      </c>
      <c r="I1922" s="335">
        <v>2827</v>
      </c>
      <c r="J1922" s="77">
        <v>10</v>
      </c>
      <c r="K1922" s="92"/>
    </row>
    <row r="1923" spans="1:11" ht="13.2" x14ac:dyDescent="0.25">
      <c r="A1923" s="14" t="s">
        <v>6204</v>
      </c>
      <c r="B1923" s="330" t="s">
        <v>6206</v>
      </c>
      <c r="C1923" s="330" t="s">
        <v>6206</v>
      </c>
      <c r="D1923" s="331" t="s">
        <v>5306</v>
      </c>
      <c r="E1923" s="332" t="s">
        <v>3805</v>
      </c>
      <c r="F1923" s="333" t="s">
        <v>6228</v>
      </c>
      <c r="G1923" s="337"/>
      <c r="H1923" s="333" t="s">
        <v>6223</v>
      </c>
      <c r="I1923" s="335">
        <v>1080</v>
      </c>
      <c r="J1923" s="77">
        <v>10</v>
      </c>
      <c r="K1923" s="92"/>
    </row>
    <row r="1924" spans="1:11" ht="21" x14ac:dyDescent="0.25">
      <c r="A1924" s="14" t="s">
        <v>6204</v>
      </c>
      <c r="B1924" s="330"/>
      <c r="C1924" s="337"/>
      <c r="D1924" s="331"/>
      <c r="E1924" s="338"/>
      <c r="F1924" s="339" t="s">
        <v>6229</v>
      </c>
      <c r="G1924" s="337"/>
      <c r="H1924" s="337"/>
      <c r="I1924" s="343"/>
      <c r="J1924" s="77">
        <v>10</v>
      </c>
      <c r="K1924" s="92"/>
    </row>
    <row r="1925" spans="1:11" ht="13.2" x14ac:dyDescent="0.25">
      <c r="A1925" s="14" t="s">
        <v>6204</v>
      </c>
      <c r="B1925" s="330" t="s">
        <v>6230</v>
      </c>
      <c r="C1925" s="330" t="s">
        <v>6231</v>
      </c>
      <c r="D1925" s="331">
        <v>45716</v>
      </c>
      <c r="E1925" s="332">
        <v>45965</v>
      </c>
      <c r="F1925" s="333" t="s">
        <v>3944</v>
      </c>
      <c r="G1925" s="337" t="s">
        <v>6232</v>
      </c>
      <c r="H1925" s="333" t="s">
        <v>6233</v>
      </c>
      <c r="I1925" s="335">
        <v>292</v>
      </c>
      <c r="J1925" s="77">
        <v>10</v>
      </c>
      <c r="K1925" s="92"/>
    </row>
    <row r="1926" spans="1:11" ht="13.2" x14ac:dyDescent="0.25">
      <c r="A1926" s="14" t="s">
        <v>6204</v>
      </c>
      <c r="B1926" s="330" t="s">
        <v>6230</v>
      </c>
      <c r="C1926" s="330" t="s">
        <v>6234</v>
      </c>
      <c r="D1926" s="331">
        <v>45720</v>
      </c>
      <c r="E1926" s="332">
        <v>45965</v>
      </c>
      <c r="F1926" s="333" t="s">
        <v>6235</v>
      </c>
      <c r="G1926" s="337" t="s">
        <v>6232</v>
      </c>
      <c r="H1926" s="333" t="s">
        <v>6233</v>
      </c>
      <c r="I1926" s="335">
        <v>12</v>
      </c>
      <c r="J1926" s="77">
        <v>10</v>
      </c>
      <c r="K1926" s="92"/>
    </row>
    <row r="1927" spans="1:11" ht="13.2" x14ac:dyDescent="0.25">
      <c r="A1927" s="14" t="s">
        <v>6204</v>
      </c>
      <c r="B1927" s="330" t="s">
        <v>6230</v>
      </c>
      <c r="C1927" s="330" t="s">
        <v>6236</v>
      </c>
      <c r="D1927" s="331">
        <v>45720</v>
      </c>
      <c r="E1927" s="332">
        <v>45965</v>
      </c>
      <c r="F1927" s="333" t="s">
        <v>6237</v>
      </c>
      <c r="G1927" s="337" t="s">
        <v>6232</v>
      </c>
      <c r="H1927" s="333" t="s">
        <v>6233</v>
      </c>
      <c r="I1927" s="335">
        <v>20</v>
      </c>
      <c r="J1927" s="77">
        <v>10</v>
      </c>
      <c r="K1927" s="92"/>
    </row>
    <row r="1928" spans="1:11" ht="21" x14ac:dyDescent="0.25">
      <c r="A1928" s="14" t="s">
        <v>6204</v>
      </c>
      <c r="B1928" s="330" t="s">
        <v>6230</v>
      </c>
      <c r="C1928" s="330" t="s">
        <v>6230</v>
      </c>
      <c r="D1928" s="331">
        <v>45723</v>
      </c>
      <c r="E1928" s="332">
        <v>45965</v>
      </c>
      <c r="F1928" s="333" t="s">
        <v>6238</v>
      </c>
      <c r="G1928" s="337"/>
      <c r="H1928" s="333" t="s">
        <v>6239</v>
      </c>
      <c r="I1928" s="335">
        <v>105.02</v>
      </c>
      <c r="J1928" s="77">
        <v>10</v>
      </c>
      <c r="K1928" s="92"/>
    </row>
    <row r="1929" spans="1:11" ht="13.2" x14ac:dyDescent="0.25">
      <c r="A1929" s="14" t="s">
        <v>6204</v>
      </c>
      <c r="B1929" s="330" t="s">
        <v>6230</v>
      </c>
      <c r="C1929" s="330" t="s">
        <v>6230</v>
      </c>
      <c r="D1929" s="331">
        <v>45716</v>
      </c>
      <c r="E1929" s="332">
        <v>45965</v>
      </c>
      <c r="F1929" s="333" t="s">
        <v>3041</v>
      </c>
      <c r="G1929" s="337"/>
      <c r="H1929" s="333" t="s">
        <v>6239</v>
      </c>
      <c r="I1929" s="335">
        <v>110.4</v>
      </c>
      <c r="J1929" s="77">
        <v>10</v>
      </c>
      <c r="K1929" s="92"/>
    </row>
    <row r="1930" spans="1:11" ht="21" x14ac:dyDescent="0.25">
      <c r="A1930" s="14" t="s">
        <v>6204</v>
      </c>
      <c r="B1930" s="452"/>
      <c r="C1930" s="337"/>
      <c r="D1930" s="331"/>
      <c r="E1930" s="338"/>
      <c r="F1930" s="339" t="s">
        <v>4032</v>
      </c>
      <c r="G1930" s="337"/>
      <c r="H1930" s="333"/>
      <c r="I1930" s="343"/>
      <c r="J1930" s="77">
        <v>10</v>
      </c>
      <c r="K1930" s="92"/>
    </row>
    <row r="1931" spans="1:11" ht="31.2" x14ac:dyDescent="0.25">
      <c r="A1931" s="14" t="s">
        <v>6204</v>
      </c>
      <c r="B1931" s="330" t="s">
        <v>6240</v>
      </c>
      <c r="C1931" s="330">
        <v>20250253</v>
      </c>
      <c r="D1931" s="331" t="s">
        <v>3576</v>
      </c>
      <c r="E1931" s="332" t="s">
        <v>3123</v>
      </c>
      <c r="F1931" s="333" t="s">
        <v>6241</v>
      </c>
      <c r="G1931" s="337">
        <v>31380123</v>
      </c>
      <c r="H1931" s="333" t="s">
        <v>3149</v>
      </c>
      <c r="I1931" s="335">
        <v>4812.4399999999996</v>
      </c>
      <c r="J1931" s="77">
        <v>10</v>
      </c>
      <c r="K1931" s="92"/>
    </row>
    <row r="1932" spans="1:11" ht="21" x14ac:dyDescent="0.25">
      <c r="A1932" s="14" t="s">
        <v>6204</v>
      </c>
      <c r="B1932" s="330" t="s">
        <v>4035</v>
      </c>
      <c r="C1932" s="330">
        <v>6803915211</v>
      </c>
      <c r="D1932" s="331" t="s">
        <v>3710</v>
      </c>
      <c r="E1932" s="332" t="s">
        <v>3123</v>
      </c>
      <c r="F1932" s="333" t="s">
        <v>6242</v>
      </c>
      <c r="G1932" s="337">
        <v>35703008</v>
      </c>
      <c r="H1932" s="333" t="s">
        <v>3019</v>
      </c>
      <c r="I1932" s="335">
        <v>64.08</v>
      </c>
      <c r="J1932" s="77">
        <v>10</v>
      </c>
      <c r="K1932" s="92"/>
    </row>
    <row r="1933" spans="1:11" ht="21" x14ac:dyDescent="0.25">
      <c r="A1933" s="14" t="s">
        <v>6204</v>
      </c>
      <c r="B1933" s="330" t="s">
        <v>4363</v>
      </c>
      <c r="C1933" s="330">
        <v>6803915237</v>
      </c>
      <c r="D1933" s="331" t="s">
        <v>3710</v>
      </c>
      <c r="E1933" s="332" t="s">
        <v>3123</v>
      </c>
      <c r="F1933" s="333" t="s">
        <v>4364</v>
      </c>
      <c r="G1933" s="337">
        <v>35703008</v>
      </c>
      <c r="H1933" s="333" t="s">
        <v>3019</v>
      </c>
      <c r="I1933" s="335">
        <v>32.04</v>
      </c>
      <c r="J1933" s="77">
        <v>10</v>
      </c>
      <c r="K1933" s="92"/>
    </row>
    <row r="1934" spans="1:11" ht="21" x14ac:dyDescent="0.25">
      <c r="A1934" s="14" t="s">
        <v>6204</v>
      </c>
      <c r="B1934" s="330" t="s">
        <v>4039</v>
      </c>
      <c r="C1934" s="330" t="s">
        <v>4040</v>
      </c>
      <c r="D1934" s="331" t="s">
        <v>3710</v>
      </c>
      <c r="E1934" s="332">
        <v>45894</v>
      </c>
      <c r="F1934" s="333" t="s">
        <v>4041</v>
      </c>
      <c r="G1934" s="337" t="s">
        <v>3606</v>
      </c>
      <c r="H1934" s="333" t="s">
        <v>4042</v>
      </c>
      <c r="I1934" s="335">
        <v>99.72</v>
      </c>
      <c r="J1934" s="77">
        <v>10</v>
      </c>
      <c r="K1934" s="92"/>
    </row>
    <row r="1935" spans="1:11" ht="41.4" x14ac:dyDescent="0.25">
      <c r="A1935" s="14" t="s">
        <v>6204</v>
      </c>
      <c r="B1935" s="330" t="s">
        <v>4043</v>
      </c>
      <c r="C1935" s="330" t="s">
        <v>4044</v>
      </c>
      <c r="D1935" s="331" t="s">
        <v>4045</v>
      </c>
      <c r="E1935" s="332">
        <v>45891</v>
      </c>
      <c r="F1935" s="333" t="s">
        <v>6243</v>
      </c>
      <c r="G1935" s="337" t="s">
        <v>3606</v>
      </c>
      <c r="H1935" s="333" t="s">
        <v>3607</v>
      </c>
      <c r="I1935" s="335">
        <v>3306.43</v>
      </c>
      <c r="J1935" s="77">
        <v>10</v>
      </c>
      <c r="K1935" s="92"/>
    </row>
    <row r="1936" spans="1:11" ht="13.2" x14ac:dyDescent="0.25">
      <c r="A1936" s="14" t="s">
        <v>6204</v>
      </c>
      <c r="B1936" s="330" t="s">
        <v>6244</v>
      </c>
      <c r="C1936" s="330" t="s">
        <v>6244</v>
      </c>
      <c r="D1936" s="331">
        <v>45746</v>
      </c>
      <c r="E1936" s="332">
        <v>45896</v>
      </c>
      <c r="F1936" s="333" t="s">
        <v>3000</v>
      </c>
      <c r="G1936" s="337"/>
      <c r="H1936" s="333" t="s">
        <v>6245</v>
      </c>
      <c r="I1936" s="335">
        <v>536.5</v>
      </c>
      <c r="J1936" s="77">
        <v>10</v>
      </c>
      <c r="K1936" s="92"/>
    </row>
    <row r="1937" spans="1:11" ht="21" x14ac:dyDescent="0.25">
      <c r="A1937" s="14" t="s">
        <v>6204</v>
      </c>
      <c r="B1937" s="330" t="s">
        <v>6244</v>
      </c>
      <c r="C1937" s="330" t="s">
        <v>6246</v>
      </c>
      <c r="D1937" s="331">
        <v>45747</v>
      </c>
      <c r="E1937" s="332">
        <v>45896</v>
      </c>
      <c r="F1937" s="333" t="s">
        <v>6247</v>
      </c>
      <c r="G1937" s="337"/>
      <c r="H1937" s="333" t="s">
        <v>6248</v>
      </c>
      <c r="I1937" s="335">
        <v>40.75</v>
      </c>
      <c r="J1937" s="77">
        <v>10</v>
      </c>
      <c r="K1937" s="92"/>
    </row>
    <row r="1938" spans="1:11" ht="21" x14ac:dyDescent="0.25">
      <c r="A1938" s="14" t="s">
        <v>6204</v>
      </c>
      <c r="B1938" s="330" t="s">
        <v>6244</v>
      </c>
      <c r="C1938" s="330" t="s">
        <v>6246</v>
      </c>
      <c r="D1938" s="331">
        <v>45749</v>
      </c>
      <c r="E1938" s="332">
        <v>45896</v>
      </c>
      <c r="F1938" s="333" t="s">
        <v>6249</v>
      </c>
      <c r="G1938" s="337"/>
      <c r="H1938" s="333" t="s">
        <v>6248</v>
      </c>
      <c r="I1938" s="335">
        <v>22</v>
      </c>
      <c r="J1938" s="77">
        <v>10</v>
      </c>
      <c r="K1938" s="92"/>
    </row>
    <row r="1939" spans="1:11" ht="21" x14ac:dyDescent="0.25">
      <c r="A1939" s="14" t="s">
        <v>6204</v>
      </c>
      <c r="B1939" s="330" t="s">
        <v>6244</v>
      </c>
      <c r="C1939" s="330" t="s">
        <v>6246</v>
      </c>
      <c r="D1939" s="331">
        <v>45755</v>
      </c>
      <c r="E1939" s="332">
        <v>45896</v>
      </c>
      <c r="F1939" s="333" t="s">
        <v>6250</v>
      </c>
      <c r="G1939" s="337"/>
      <c r="H1939" s="333" t="s">
        <v>6248</v>
      </c>
      <c r="I1939" s="335">
        <v>21.84</v>
      </c>
      <c r="J1939" s="77">
        <v>10</v>
      </c>
      <c r="K1939" s="92"/>
    </row>
    <row r="1940" spans="1:11" ht="13.2" x14ac:dyDescent="0.25">
      <c r="A1940" s="14" t="s">
        <v>6204</v>
      </c>
      <c r="B1940" s="330" t="s">
        <v>6244</v>
      </c>
      <c r="C1940" s="330" t="s">
        <v>6251</v>
      </c>
      <c r="D1940" s="331">
        <v>45745</v>
      </c>
      <c r="E1940" s="332">
        <v>45896</v>
      </c>
      <c r="F1940" s="333" t="s">
        <v>6252</v>
      </c>
      <c r="G1940" s="337"/>
      <c r="H1940" s="333" t="s">
        <v>6253</v>
      </c>
      <c r="I1940" s="335">
        <v>175.44</v>
      </c>
      <c r="J1940" s="77">
        <v>10</v>
      </c>
      <c r="K1940" s="92"/>
    </row>
    <row r="1941" spans="1:11" ht="21" x14ac:dyDescent="0.25">
      <c r="A1941" s="14" t="s">
        <v>6204</v>
      </c>
      <c r="B1941" s="330" t="s">
        <v>6244</v>
      </c>
      <c r="C1941" s="330" t="s">
        <v>6244</v>
      </c>
      <c r="D1941" s="331">
        <v>45725</v>
      </c>
      <c r="E1941" s="332">
        <v>45896</v>
      </c>
      <c r="F1941" s="333" t="s">
        <v>6254</v>
      </c>
      <c r="G1941" s="337"/>
      <c r="H1941" s="333" t="s">
        <v>4064</v>
      </c>
      <c r="I1941" s="335">
        <v>70.099999999999994</v>
      </c>
      <c r="J1941" s="77">
        <v>10</v>
      </c>
      <c r="K1941" s="92"/>
    </row>
    <row r="1942" spans="1:11" ht="21" x14ac:dyDescent="0.25">
      <c r="A1942" s="14" t="s">
        <v>6204</v>
      </c>
      <c r="B1942" s="330" t="s">
        <v>6244</v>
      </c>
      <c r="C1942" s="330" t="s">
        <v>6244</v>
      </c>
      <c r="D1942" s="331">
        <v>45741</v>
      </c>
      <c r="E1942" s="332">
        <v>45896</v>
      </c>
      <c r="F1942" s="333" t="s">
        <v>6255</v>
      </c>
      <c r="G1942" s="337"/>
      <c r="H1942" s="333" t="s">
        <v>4067</v>
      </c>
      <c r="I1942" s="335">
        <v>80</v>
      </c>
      <c r="J1942" s="77">
        <v>10</v>
      </c>
      <c r="K1942" s="92"/>
    </row>
    <row r="1943" spans="1:11" ht="21" x14ac:dyDescent="0.25">
      <c r="A1943" s="14" t="s">
        <v>6204</v>
      </c>
      <c r="B1943" s="330" t="s">
        <v>6244</v>
      </c>
      <c r="C1943" s="330" t="s">
        <v>6244</v>
      </c>
      <c r="D1943" s="331">
        <v>45730</v>
      </c>
      <c r="E1943" s="332">
        <v>45896</v>
      </c>
      <c r="F1943" s="333" t="s">
        <v>6254</v>
      </c>
      <c r="G1943" s="337"/>
      <c r="H1943" s="333" t="s">
        <v>4064</v>
      </c>
      <c r="I1943" s="335">
        <v>69.709999999999994</v>
      </c>
      <c r="J1943" s="77">
        <v>10</v>
      </c>
      <c r="K1943" s="92"/>
    </row>
    <row r="1944" spans="1:11" ht="21" x14ac:dyDescent="0.25">
      <c r="A1944" s="14" t="s">
        <v>6204</v>
      </c>
      <c r="B1944" s="330" t="s">
        <v>6244</v>
      </c>
      <c r="C1944" s="330" t="s">
        <v>6244</v>
      </c>
      <c r="D1944" s="331">
        <v>45734</v>
      </c>
      <c r="E1944" s="332">
        <v>45896</v>
      </c>
      <c r="F1944" s="333" t="s">
        <v>6255</v>
      </c>
      <c r="G1944" s="337"/>
      <c r="H1944" s="333" t="s">
        <v>4067</v>
      </c>
      <c r="I1944" s="335">
        <v>80</v>
      </c>
      <c r="J1944" s="77">
        <v>10</v>
      </c>
      <c r="K1944" s="92"/>
    </row>
    <row r="1945" spans="1:11" ht="13.2" x14ac:dyDescent="0.25">
      <c r="A1945" s="14" t="s">
        <v>6204</v>
      </c>
      <c r="B1945" s="330" t="s">
        <v>6244</v>
      </c>
      <c r="C1945" s="330" t="s">
        <v>6256</v>
      </c>
      <c r="D1945" s="331">
        <v>45750</v>
      </c>
      <c r="E1945" s="332">
        <v>45896</v>
      </c>
      <c r="F1945" s="333" t="s">
        <v>6257</v>
      </c>
      <c r="G1945" s="337"/>
      <c r="H1945" s="333" t="s">
        <v>3140</v>
      </c>
      <c r="I1945" s="335">
        <v>23.12</v>
      </c>
      <c r="J1945" s="77">
        <v>10</v>
      </c>
      <c r="K1945" s="92"/>
    </row>
    <row r="1946" spans="1:11" ht="13.2" x14ac:dyDescent="0.25">
      <c r="A1946" s="14" t="s">
        <v>6204</v>
      </c>
      <c r="B1946" s="330" t="s">
        <v>6244</v>
      </c>
      <c r="C1946" s="330" t="s">
        <v>6258</v>
      </c>
      <c r="D1946" s="331">
        <v>45754</v>
      </c>
      <c r="E1946" s="332">
        <v>45896</v>
      </c>
      <c r="F1946" s="333" t="s">
        <v>4413</v>
      </c>
      <c r="G1946" s="337"/>
      <c r="H1946" s="333" t="s">
        <v>3140</v>
      </c>
      <c r="I1946" s="335">
        <v>9.16</v>
      </c>
      <c r="J1946" s="77">
        <v>10</v>
      </c>
      <c r="K1946" s="92"/>
    </row>
    <row r="1947" spans="1:11" ht="13.2" x14ac:dyDescent="0.25">
      <c r="A1947" s="14" t="s">
        <v>6204</v>
      </c>
      <c r="B1947" s="330" t="s">
        <v>6244</v>
      </c>
      <c r="C1947" s="330" t="s">
        <v>6259</v>
      </c>
      <c r="D1947" s="331">
        <v>45754</v>
      </c>
      <c r="E1947" s="332">
        <v>45896</v>
      </c>
      <c r="F1947" s="333" t="s">
        <v>4411</v>
      </c>
      <c r="G1947" s="337"/>
      <c r="H1947" s="333" t="s">
        <v>3140</v>
      </c>
      <c r="I1947" s="335">
        <v>9.49</v>
      </c>
      <c r="J1947" s="77">
        <v>10</v>
      </c>
      <c r="K1947" s="92"/>
    </row>
    <row r="1948" spans="1:11" ht="13.2" x14ac:dyDescent="0.25">
      <c r="A1948" s="14" t="s">
        <v>6204</v>
      </c>
      <c r="B1948" s="330" t="s">
        <v>6244</v>
      </c>
      <c r="C1948" s="330" t="s">
        <v>6260</v>
      </c>
      <c r="D1948" s="331">
        <v>45754</v>
      </c>
      <c r="E1948" s="332">
        <v>45896</v>
      </c>
      <c r="F1948" s="333" t="s">
        <v>4413</v>
      </c>
      <c r="G1948" s="337"/>
      <c r="H1948" s="333" t="s">
        <v>3140</v>
      </c>
      <c r="I1948" s="335">
        <v>8.36</v>
      </c>
      <c r="J1948" s="77">
        <v>10</v>
      </c>
      <c r="K1948" s="92"/>
    </row>
    <row r="1949" spans="1:11" ht="13.2" x14ac:dyDescent="0.25">
      <c r="A1949" s="14" t="s">
        <v>6204</v>
      </c>
      <c r="B1949" s="330" t="s">
        <v>6244</v>
      </c>
      <c r="C1949" s="330" t="s">
        <v>6261</v>
      </c>
      <c r="D1949" s="331">
        <v>45754</v>
      </c>
      <c r="E1949" s="332">
        <v>45896</v>
      </c>
      <c r="F1949" s="333" t="s">
        <v>4411</v>
      </c>
      <c r="G1949" s="337"/>
      <c r="H1949" s="333" t="s">
        <v>3140</v>
      </c>
      <c r="I1949" s="335">
        <v>9.27</v>
      </c>
      <c r="J1949" s="77">
        <v>10</v>
      </c>
      <c r="K1949" s="92"/>
    </row>
    <row r="1950" spans="1:11" ht="13.2" x14ac:dyDescent="0.25">
      <c r="A1950" s="14" t="s">
        <v>6204</v>
      </c>
      <c r="B1950" s="330" t="s">
        <v>6244</v>
      </c>
      <c r="C1950" s="330" t="s">
        <v>6262</v>
      </c>
      <c r="D1950" s="331">
        <v>45754</v>
      </c>
      <c r="E1950" s="332">
        <v>45896</v>
      </c>
      <c r="F1950" s="333" t="s">
        <v>4413</v>
      </c>
      <c r="G1950" s="337"/>
      <c r="H1950" s="333" t="s">
        <v>3140</v>
      </c>
      <c r="I1950" s="335">
        <v>9.31</v>
      </c>
      <c r="J1950" s="77">
        <v>10</v>
      </c>
      <c r="K1950" s="92"/>
    </row>
    <row r="1951" spans="1:11" ht="31.2" x14ac:dyDescent="0.25">
      <c r="A1951" s="14" t="s">
        <v>6204</v>
      </c>
      <c r="B1951" s="452"/>
      <c r="C1951" s="337"/>
      <c r="D1951" s="331"/>
      <c r="E1951" s="338"/>
      <c r="F1951" s="339" t="s">
        <v>6263</v>
      </c>
      <c r="G1951" s="337"/>
      <c r="H1951" s="337"/>
      <c r="I1951" s="343"/>
      <c r="J1951" s="77">
        <v>10</v>
      </c>
      <c r="K1951" s="92"/>
    </row>
    <row r="1952" spans="1:11" ht="21" x14ac:dyDescent="0.25">
      <c r="A1952" s="14" t="s">
        <v>6204</v>
      </c>
      <c r="B1952" s="330" t="s">
        <v>3603</v>
      </c>
      <c r="C1952" s="330" t="s">
        <v>3604</v>
      </c>
      <c r="D1952" s="331" t="s">
        <v>3156</v>
      </c>
      <c r="E1952" s="332"/>
      <c r="F1952" s="333" t="s">
        <v>6264</v>
      </c>
      <c r="G1952" s="337" t="s">
        <v>3606</v>
      </c>
      <c r="H1952" s="333" t="s">
        <v>3607</v>
      </c>
      <c r="I1952" s="335">
        <v>220</v>
      </c>
      <c r="J1952" s="77">
        <v>10</v>
      </c>
      <c r="K1952" s="92"/>
    </row>
    <row r="1953" spans="1:11" ht="21" x14ac:dyDescent="0.25">
      <c r="A1953" s="14" t="s">
        <v>6204</v>
      </c>
      <c r="B1953" s="330" t="s">
        <v>6265</v>
      </c>
      <c r="C1953" s="330">
        <v>6804103429</v>
      </c>
      <c r="D1953" s="331" t="s">
        <v>3609</v>
      </c>
      <c r="E1953" s="332"/>
      <c r="F1953" s="333" t="s">
        <v>6266</v>
      </c>
      <c r="G1953" s="337">
        <v>35703008</v>
      </c>
      <c r="H1953" s="333" t="s">
        <v>3019</v>
      </c>
      <c r="I1953" s="335">
        <v>10.8</v>
      </c>
      <c r="J1953" s="77">
        <v>10</v>
      </c>
      <c r="K1953" s="92"/>
    </row>
    <row r="1954" spans="1:11" ht="21" x14ac:dyDescent="0.25">
      <c r="A1954" s="14" t="s">
        <v>6204</v>
      </c>
      <c r="B1954" s="330" t="s">
        <v>6267</v>
      </c>
      <c r="C1954" s="330">
        <v>6804092499</v>
      </c>
      <c r="D1954" s="331" t="s">
        <v>3609</v>
      </c>
      <c r="E1954" s="332"/>
      <c r="F1954" s="333" t="s">
        <v>5478</v>
      </c>
      <c r="G1954" s="337">
        <v>35703008</v>
      </c>
      <c r="H1954" s="333" t="s">
        <v>3019</v>
      </c>
      <c r="I1954" s="335">
        <v>10.8</v>
      </c>
      <c r="J1954" s="77">
        <v>10</v>
      </c>
      <c r="K1954" s="92"/>
    </row>
    <row r="1955" spans="1:11" ht="21" x14ac:dyDescent="0.25">
      <c r="A1955" s="14" t="s">
        <v>6204</v>
      </c>
      <c r="B1955" s="330" t="s">
        <v>6268</v>
      </c>
      <c r="C1955" s="330">
        <v>6804092416</v>
      </c>
      <c r="D1955" s="331" t="s">
        <v>3609</v>
      </c>
      <c r="E1955" s="332"/>
      <c r="F1955" s="333" t="s">
        <v>6269</v>
      </c>
      <c r="G1955" s="337">
        <v>35703008</v>
      </c>
      <c r="H1955" s="333" t="s">
        <v>3019</v>
      </c>
      <c r="I1955" s="335">
        <v>21.6</v>
      </c>
      <c r="J1955" s="77">
        <v>10</v>
      </c>
      <c r="K1955" s="92"/>
    </row>
    <row r="1956" spans="1:11" ht="21" x14ac:dyDescent="0.25">
      <c r="A1956" s="14" t="s">
        <v>6204</v>
      </c>
      <c r="B1956" s="330" t="s">
        <v>6270</v>
      </c>
      <c r="C1956" s="330" t="s">
        <v>6271</v>
      </c>
      <c r="D1956" s="331" t="s">
        <v>3862</v>
      </c>
      <c r="E1956" s="332" t="s">
        <v>5667</v>
      </c>
      <c r="F1956" s="333" t="s">
        <v>6272</v>
      </c>
      <c r="G1956" s="337" t="s">
        <v>6273</v>
      </c>
      <c r="H1956" s="333" t="s">
        <v>6274</v>
      </c>
      <c r="I1956" s="335">
        <v>945</v>
      </c>
      <c r="J1956" s="77">
        <v>10</v>
      </c>
      <c r="K1956" s="92"/>
    </row>
    <row r="1957" spans="1:11" ht="21" x14ac:dyDescent="0.25">
      <c r="A1957" s="14" t="s">
        <v>6204</v>
      </c>
      <c r="B1957" s="330" t="s">
        <v>6270</v>
      </c>
      <c r="C1957" s="330" t="s">
        <v>6275</v>
      </c>
      <c r="D1957" s="331" t="s">
        <v>6276</v>
      </c>
      <c r="E1957" s="332" t="s">
        <v>5667</v>
      </c>
      <c r="F1957" s="333" t="s">
        <v>6277</v>
      </c>
      <c r="G1957" s="337" t="s">
        <v>6278</v>
      </c>
      <c r="H1957" s="333" t="s">
        <v>6279</v>
      </c>
      <c r="I1957" s="335">
        <v>202.8</v>
      </c>
      <c r="J1957" s="77">
        <v>10</v>
      </c>
      <c r="K1957" s="92"/>
    </row>
    <row r="1958" spans="1:11" ht="21" x14ac:dyDescent="0.25">
      <c r="A1958" s="14" t="s">
        <v>6204</v>
      </c>
      <c r="B1958" s="330" t="s">
        <v>6270</v>
      </c>
      <c r="C1958" s="330" t="s">
        <v>6280</v>
      </c>
      <c r="D1958" s="331" t="s">
        <v>4931</v>
      </c>
      <c r="E1958" s="332" t="s">
        <v>5667</v>
      </c>
      <c r="F1958" s="333" t="s">
        <v>6281</v>
      </c>
      <c r="G1958" s="337" t="s">
        <v>3915</v>
      </c>
      <c r="H1958" s="333" t="s">
        <v>6282</v>
      </c>
      <c r="I1958" s="335">
        <v>12.4</v>
      </c>
      <c r="J1958" s="77">
        <v>10</v>
      </c>
      <c r="K1958" s="92"/>
    </row>
    <row r="1959" spans="1:11" ht="21" x14ac:dyDescent="0.25">
      <c r="A1959" s="14" t="s">
        <v>6204</v>
      </c>
      <c r="B1959" s="330" t="s">
        <v>6270</v>
      </c>
      <c r="C1959" s="330" t="s">
        <v>6270</v>
      </c>
      <c r="D1959" s="331" t="s">
        <v>6283</v>
      </c>
      <c r="E1959" s="332" t="s">
        <v>5667</v>
      </c>
      <c r="F1959" s="333" t="s">
        <v>6284</v>
      </c>
      <c r="G1959" s="337"/>
      <c r="H1959" s="333" t="s">
        <v>6223</v>
      </c>
      <c r="I1959" s="335">
        <v>606.75</v>
      </c>
      <c r="J1959" s="77">
        <v>10</v>
      </c>
      <c r="K1959" s="92"/>
    </row>
    <row r="1960" spans="1:11" ht="13.2" x14ac:dyDescent="0.25">
      <c r="A1960" s="14" t="s">
        <v>6204</v>
      </c>
      <c r="B1960" s="330" t="s">
        <v>6270</v>
      </c>
      <c r="C1960" s="330" t="s">
        <v>6270</v>
      </c>
      <c r="D1960" s="331" t="s">
        <v>3862</v>
      </c>
      <c r="E1960" s="332" t="s">
        <v>5667</v>
      </c>
      <c r="F1960" s="333" t="s">
        <v>6285</v>
      </c>
      <c r="G1960" s="337"/>
      <c r="H1960" s="333" t="s">
        <v>6286</v>
      </c>
      <c r="I1960" s="335">
        <v>652.5</v>
      </c>
      <c r="J1960" s="77">
        <v>10</v>
      </c>
      <c r="K1960" s="92"/>
    </row>
    <row r="1961" spans="1:11" ht="41.4" x14ac:dyDescent="0.25">
      <c r="A1961" s="14" t="s">
        <v>6204</v>
      </c>
      <c r="B1961" s="330"/>
      <c r="C1961" s="330"/>
      <c r="D1961" s="331"/>
      <c r="E1961" s="338"/>
      <c r="F1961" s="339" t="s">
        <v>4900</v>
      </c>
      <c r="G1961" s="337"/>
      <c r="H1961" s="337"/>
      <c r="I1961" s="343"/>
      <c r="J1961" s="77">
        <v>10</v>
      </c>
      <c r="K1961" s="92"/>
    </row>
    <row r="1962" spans="1:11" ht="13.2" x14ac:dyDescent="0.25">
      <c r="A1962" s="14" t="s">
        <v>6204</v>
      </c>
      <c r="B1962" s="330" t="s">
        <v>6287</v>
      </c>
      <c r="C1962" s="330" t="s">
        <v>6287</v>
      </c>
      <c r="D1962" s="331" t="s">
        <v>4908</v>
      </c>
      <c r="E1962" s="332" t="s">
        <v>3371</v>
      </c>
      <c r="F1962" s="333" t="s">
        <v>6288</v>
      </c>
      <c r="G1962" s="337"/>
      <c r="H1962" s="333" t="s">
        <v>6289</v>
      </c>
      <c r="I1962" s="335">
        <v>240</v>
      </c>
      <c r="J1962" s="77">
        <v>10</v>
      </c>
      <c r="K1962" s="92"/>
    </row>
    <row r="1963" spans="1:11" ht="21" x14ac:dyDescent="0.25">
      <c r="A1963" s="14" t="s">
        <v>6204</v>
      </c>
      <c r="B1963" s="330"/>
      <c r="C1963" s="337"/>
      <c r="D1963" s="331"/>
      <c r="E1963" s="338"/>
      <c r="F1963" s="339" t="s">
        <v>6290</v>
      </c>
      <c r="G1963" s="337"/>
      <c r="H1963" s="337"/>
      <c r="I1963" s="343"/>
      <c r="J1963" s="77">
        <v>10</v>
      </c>
      <c r="K1963" s="92"/>
    </row>
    <row r="1964" spans="1:11" ht="13.2" x14ac:dyDescent="0.25">
      <c r="A1964" s="14" t="s">
        <v>6204</v>
      </c>
      <c r="B1964" s="330" t="s">
        <v>6291</v>
      </c>
      <c r="C1964" s="330" t="s">
        <v>6291</v>
      </c>
      <c r="D1964" s="331" t="s">
        <v>6292</v>
      </c>
      <c r="E1964" s="332">
        <v>45902</v>
      </c>
      <c r="F1964" s="333" t="s">
        <v>3168</v>
      </c>
      <c r="G1964" s="337"/>
      <c r="H1964" s="333" t="s">
        <v>6289</v>
      </c>
      <c r="I1964" s="335">
        <v>450</v>
      </c>
      <c r="J1964" s="77">
        <v>10</v>
      </c>
      <c r="K1964" s="92"/>
    </row>
    <row r="1965" spans="1:11" ht="13.2" x14ac:dyDescent="0.25">
      <c r="A1965" s="14" t="s">
        <v>6204</v>
      </c>
      <c r="B1965" s="330" t="s">
        <v>6291</v>
      </c>
      <c r="C1965" s="330" t="s">
        <v>6293</v>
      </c>
      <c r="D1965" s="331">
        <v>45827</v>
      </c>
      <c r="E1965" s="332">
        <v>45902</v>
      </c>
      <c r="F1965" s="333" t="s">
        <v>3074</v>
      </c>
      <c r="G1965" s="337" t="s">
        <v>6294</v>
      </c>
      <c r="H1965" s="333" t="s">
        <v>6295</v>
      </c>
      <c r="I1965" s="335">
        <v>691.2</v>
      </c>
      <c r="J1965" s="77">
        <v>10</v>
      </c>
      <c r="K1965" s="92"/>
    </row>
    <row r="1966" spans="1:11" ht="13.2" x14ac:dyDescent="0.25">
      <c r="A1966" s="14" t="s">
        <v>6204</v>
      </c>
      <c r="B1966" s="330" t="s">
        <v>6291</v>
      </c>
      <c r="C1966" s="330" t="s">
        <v>6296</v>
      </c>
      <c r="D1966" s="331">
        <v>45838</v>
      </c>
      <c r="E1966" s="332">
        <v>45902</v>
      </c>
      <c r="F1966" s="333" t="s">
        <v>6297</v>
      </c>
      <c r="G1966" s="337" t="s">
        <v>6298</v>
      </c>
      <c r="H1966" s="333" t="s">
        <v>6208</v>
      </c>
      <c r="I1966" s="335">
        <v>19.559999999999999</v>
      </c>
      <c r="J1966" s="77">
        <v>10</v>
      </c>
      <c r="K1966" s="92"/>
    </row>
    <row r="1967" spans="1:11" ht="21" x14ac:dyDescent="0.25">
      <c r="A1967" s="14" t="s">
        <v>6204</v>
      </c>
      <c r="B1967" s="330" t="s">
        <v>6291</v>
      </c>
      <c r="C1967" s="330" t="s">
        <v>6299</v>
      </c>
      <c r="D1967" s="331">
        <v>45839</v>
      </c>
      <c r="E1967" s="332">
        <v>45902</v>
      </c>
      <c r="F1967" s="333" t="s">
        <v>6300</v>
      </c>
      <c r="G1967" s="337" t="s">
        <v>3915</v>
      </c>
      <c r="H1967" s="333" t="s">
        <v>3916</v>
      </c>
      <c r="I1967" s="335">
        <v>12.4</v>
      </c>
      <c r="J1967" s="77">
        <v>10</v>
      </c>
      <c r="K1967" s="92"/>
    </row>
    <row r="1968" spans="1:11" ht="21" x14ac:dyDescent="0.25">
      <c r="A1968" s="14" t="s">
        <v>6204</v>
      </c>
      <c r="B1968" s="330" t="s">
        <v>6291</v>
      </c>
      <c r="C1968" s="330" t="s">
        <v>6291</v>
      </c>
      <c r="D1968" s="331">
        <v>45835</v>
      </c>
      <c r="E1968" s="332">
        <v>45902</v>
      </c>
      <c r="F1968" s="333" t="s">
        <v>6301</v>
      </c>
      <c r="G1968" s="337"/>
      <c r="H1968" s="333" t="s">
        <v>6289</v>
      </c>
      <c r="I1968" s="335">
        <v>671.33</v>
      </c>
      <c r="J1968" s="77">
        <v>10</v>
      </c>
      <c r="K1968" s="92"/>
    </row>
    <row r="1969" spans="1:11" ht="21" x14ac:dyDescent="0.25">
      <c r="A1969" s="14" t="s">
        <v>6204</v>
      </c>
      <c r="B1969" s="330"/>
      <c r="C1969" s="337"/>
      <c r="D1969" s="331"/>
      <c r="E1969" s="338"/>
      <c r="F1969" s="339" t="s">
        <v>6302</v>
      </c>
      <c r="G1969" s="337"/>
      <c r="H1969" s="337"/>
      <c r="I1969" s="343"/>
      <c r="J1969" s="77">
        <v>10</v>
      </c>
      <c r="K1969" s="92"/>
    </row>
    <row r="1970" spans="1:11" ht="21" x14ac:dyDescent="0.25">
      <c r="A1970" s="14" t="s">
        <v>6204</v>
      </c>
      <c r="B1970" s="330" t="s">
        <v>6303</v>
      </c>
      <c r="C1970" s="330">
        <v>6804342456</v>
      </c>
      <c r="D1970" s="331" t="s">
        <v>5142</v>
      </c>
      <c r="E1970" s="332"/>
      <c r="F1970" s="333" t="s">
        <v>6304</v>
      </c>
      <c r="G1970" s="337">
        <v>35703008</v>
      </c>
      <c r="H1970" s="333" t="s">
        <v>3019</v>
      </c>
      <c r="I1970" s="335">
        <v>57.6</v>
      </c>
      <c r="J1970" s="77">
        <v>10</v>
      </c>
      <c r="K1970" s="92"/>
    </row>
    <row r="1971" spans="1:11" ht="21" x14ac:dyDescent="0.25">
      <c r="A1971" s="14" t="s">
        <v>6204</v>
      </c>
      <c r="B1971" s="330" t="s">
        <v>6305</v>
      </c>
      <c r="C1971" s="330">
        <v>6804342464</v>
      </c>
      <c r="D1971" s="331" t="s">
        <v>5142</v>
      </c>
      <c r="E1971" s="332"/>
      <c r="F1971" s="333" t="s">
        <v>6306</v>
      </c>
      <c r="G1971" s="337">
        <v>35703008</v>
      </c>
      <c r="H1971" s="333" t="s">
        <v>3019</v>
      </c>
      <c r="I1971" s="335">
        <v>28.8</v>
      </c>
      <c r="J1971" s="77">
        <v>10</v>
      </c>
      <c r="K1971" s="92"/>
    </row>
    <row r="1972" spans="1:11" ht="21" x14ac:dyDescent="0.25">
      <c r="A1972" s="14" t="s">
        <v>6204</v>
      </c>
      <c r="B1972" s="330" t="s">
        <v>6307</v>
      </c>
      <c r="C1972" s="330" t="s">
        <v>6308</v>
      </c>
      <c r="D1972" s="331">
        <v>45853</v>
      </c>
      <c r="E1972" s="332">
        <v>45897</v>
      </c>
      <c r="F1972" s="333" t="s">
        <v>6309</v>
      </c>
      <c r="G1972" s="337" t="s">
        <v>6310</v>
      </c>
      <c r="H1972" s="333" t="s">
        <v>6311</v>
      </c>
      <c r="I1972" s="335">
        <v>810</v>
      </c>
      <c r="J1972" s="77">
        <v>10</v>
      </c>
      <c r="K1972" s="92"/>
    </row>
    <row r="1973" spans="1:11" ht="21" x14ac:dyDescent="0.25">
      <c r="A1973" s="14" t="s">
        <v>6204</v>
      </c>
      <c r="B1973" s="330" t="s">
        <v>6307</v>
      </c>
      <c r="C1973" s="330" t="s">
        <v>6308</v>
      </c>
      <c r="D1973" s="331">
        <v>45876</v>
      </c>
      <c r="E1973" s="332">
        <v>45897</v>
      </c>
      <c r="F1973" s="333" t="s">
        <v>6312</v>
      </c>
      <c r="G1973" s="337" t="s">
        <v>6310</v>
      </c>
      <c r="H1973" s="333" t="s">
        <v>6311</v>
      </c>
      <c r="I1973" s="335">
        <v>1895</v>
      </c>
      <c r="J1973" s="77">
        <v>10</v>
      </c>
      <c r="K1973" s="92"/>
    </row>
    <row r="1974" spans="1:11" ht="21" x14ac:dyDescent="0.25">
      <c r="A1974" s="14" t="s">
        <v>6204</v>
      </c>
      <c r="B1974" s="330" t="s">
        <v>6307</v>
      </c>
      <c r="C1974" s="330" t="s">
        <v>6313</v>
      </c>
      <c r="D1974" s="331">
        <v>45862</v>
      </c>
      <c r="E1974" s="332">
        <v>45897</v>
      </c>
      <c r="F1974" s="333" t="s">
        <v>6314</v>
      </c>
      <c r="G1974" s="337" t="s">
        <v>3915</v>
      </c>
      <c r="H1974" s="333" t="s">
        <v>6315</v>
      </c>
      <c r="I1974" s="335">
        <v>12.4</v>
      </c>
      <c r="J1974" s="77">
        <v>10</v>
      </c>
      <c r="K1974" s="92"/>
    </row>
    <row r="1975" spans="1:11" ht="21" x14ac:dyDescent="0.25">
      <c r="A1975" s="14" t="s">
        <v>6204</v>
      </c>
      <c r="B1975" s="330" t="s">
        <v>6307</v>
      </c>
      <c r="C1975" s="330" t="s">
        <v>6316</v>
      </c>
      <c r="D1975" s="331">
        <v>45876</v>
      </c>
      <c r="E1975" s="332">
        <v>45897</v>
      </c>
      <c r="F1975" s="333" t="s">
        <v>6314</v>
      </c>
      <c r="G1975" s="337" t="s">
        <v>3915</v>
      </c>
      <c r="H1975" s="333" t="s">
        <v>6315</v>
      </c>
      <c r="I1975" s="335">
        <v>12.4</v>
      </c>
      <c r="J1975" s="77">
        <v>10</v>
      </c>
      <c r="K1975" s="92"/>
    </row>
    <row r="1976" spans="1:11" ht="21" x14ac:dyDescent="0.25">
      <c r="A1976" s="14" t="s">
        <v>6204</v>
      </c>
      <c r="B1976" s="330" t="s">
        <v>6307</v>
      </c>
      <c r="C1976" s="330" t="s">
        <v>6307</v>
      </c>
      <c r="D1976" s="331">
        <v>45876</v>
      </c>
      <c r="E1976" s="332">
        <v>45897</v>
      </c>
      <c r="F1976" s="333" t="s">
        <v>6317</v>
      </c>
      <c r="G1976" s="337"/>
      <c r="H1976" s="333" t="s">
        <v>6239</v>
      </c>
      <c r="I1976" s="335">
        <v>617.14</v>
      </c>
      <c r="J1976" s="77">
        <v>10</v>
      </c>
      <c r="K1976" s="92"/>
    </row>
    <row r="1977" spans="1:11" ht="13.2" x14ac:dyDescent="0.25">
      <c r="A1977" s="14" t="s">
        <v>6204</v>
      </c>
      <c r="B1977" s="330" t="s">
        <v>6307</v>
      </c>
      <c r="C1977" s="330" t="s">
        <v>6307</v>
      </c>
      <c r="D1977" s="331">
        <v>45859</v>
      </c>
      <c r="E1977" s="332">
        <v>45897</v>
      </c>
      <c r="F1977" s="333" t="s">
        <v>6318</v>
      </c>
      <c r="G1977" s="337"/>
      <c r="H1977" s="333" t="s">
        <v>6239</v>
      </c>
      <c r="I1977" s="335">
        <v>1440</v>
      </c>
      <c r="J1977" s="77">
        <v>10</v>
      </c>
      <c r="K1977" s="92"/>
    </row>
    <row r="1978" spans="1:11" ht="21" x14ac:dyDescent="0.25">
      <c r="A1978" s="14" t="s">
        <v>6204</v>
      </c>
      <c r="B1978" s="330"/>
      <c r="C1978" s="337"/>
      <c r="D1978" s="331"/>
      <c r="E1978" s="338"/>
      <c r="F1978" s="339" t="s">
        <v>6319</v>
      </c>
      <c r="G1978" s="337"/>
      <c r="H1978" s="337"/>
      <c r="I1978" s="343"/>
      <c r="J1978" s="77">
        <v>10</v>
      </c>
      <c r="K1978" s="92"/>
    </row>
    <row r="1979" spans="1:11" ht="13.2" x14ac:dyDescent="0.25">
      <c r="A1979" s="14" t="s">
        <v>6204</v>
      </c>
      <c r="B1979" s="330" t="s">
        <v>6320</v>
      </c>
      <c r="C1979" s="330" t="s">
        <v>6320</v>
      </c>
      <c r="D1979" s="331" t="s">
        <v>6321</v>
      </c>
      <c r="E1979" s="332" t="s">
        <v>3358</v>
      </c>
      <c r="F1979" s="333" t="s">
        <v>6228</v>
      </c>
      <c r="G1979" s="337"/>
      <c r="H1979" s="333" t="s">
        <v>6239</v>
      </c>
      <c r="I1979" s="335">
        <v>990</v>
      </c>
      <c r="J1979" s="77">
        <v>10</v>
      </c>
      <c r="K1979" s="92"/>
    </row>
    <row r="1980" spans="1:11" ht="21" x14ac:dyDescent="0.25">
      <c r="A1980" s="14" t="s">
        <v>6204</v>
      </c>
      <c r="B1980" s="330" t="s">
        <v>6320</v>
      </c>
      <c r="C1980" s="330" t="s">
        <v>6322</v>
      </c>
      <c r="D1980" s="331" t="s">
        <v>6323</v>
      </c>
      <c r="E1980" s="332" t="s">
        <v>3358</v>
      </c>
      <c r="F1980" s="333" t="s">
        <v>6324</v>
      </c>
      <c r="G1980" s="337"/>
      <c r="H1980" s="333" t="s">
        <v>6325</v>
      </c>
      <c r="I1980" s="335">
        <v>1074</v>
      </c>
      <c r="J1980" s="77">
        <v>10</v>
      </c>
      <c r="K1980" s="92"/>
    </row>
    <row r="1981" spans="1:11" ht="21" x14ac:dyDescent="0.25">
      <c r="A1981" s="14" t="s">
        <v>6204</v>
      </c>
      <c r="B1981" s="330" t="s">
        <v>6320</v>
      </c>
      <c r="C1981" s="330">
        <v>2373</v>
      </c>
      <c r="D1981" s="331" t="s">
        <v>4070</v>
      </c>
      <c r="E1981" s="332" t="s">
        <v>3358</v>
      </c>
      <c r="F1981" s="333" t="s">
        <v>6326</v>
      </c>
      <c r="G1981" s="337"/>
      <c r="H1981" s="333" t="s">
        <v>6327</v>
      </c>
      <c r="I1981" s="335">
        <v>1492.4</v>
      </c>
      <c r="J1981" s="77">
        <v>10</v>
      </c>
      <c r="K1981" s="92"/>
    </row>
    <row r="1982" spans="1:11" ht="21" x14ac:dyDescent="0.25">
      <c r="A1982" s="14" t="s">
        <v>6204</v>
      </c>
      <c r="B1982" s="330" t="s">
        <v>6320</v>
      </c>
      <c r="C1982" s="330" t="s">
        <v>6328</v>
      </c>
      <c r="D1982" s="331" t="s">
        <v>6329</v>
      </c>
      <c r="E1982" s="332" t="s">
        <v>3358</v>
      </c>
      <c r="F1982" s="333" t="s">
        <v>6330</v>
      </c>
      <c r="G1982" s="337" t="s">
        <v>3915</v>
      </c>
      <c r="H1982" s="333" t="s">
        <v>3916</v>
      </c>
      <c r="I1982" s="335">
        <v>12.4</v>
      </c>
      <c r="J1982" s="77">
        <v>10</v>
      </c>
      <c r="K1982" s="92"/>
    </row>
    <row r="1983" spans="1:11" ht="21" x14ac:dyDescent="0.25">
      <c r="A1983" s="14" t="s">
        <v>6204</v>
      </c>
      <c r="B1983" s="330" t="s">
        <v>6320</v>
      </c>
      <c r="C1983" s="330" t="s">
        <v>6331</v>
      </c>
      <c r="D1983" s="331" t="s">
        <v>6332</v>
      </c>
      <c r="E1983" s="332" t="s">
        <v>3358</v>
      </c>
      <c r="F1983" s="333" t="s">
        <v>6330</v>
      </c>
      <c r="G1983" s="337" t="s">
        <v>3915</v>
      </c>
      <c r="H1983" s="333" t="s">
        <v>3916</v>
      </c>
      <c r="I1983" s="335">
        <v>12.4</v>
      </c>
      <c r="J1983" s="77">
        <v>10</v>
      </c>
      <c r="K1983" s="92"/>
    </row>
    <row r="1984" spans="1:11" ht="13.2" x14ac:dyDescent="0.25">
      <c r="A1984" s="14" t="s">
        <v>6204</v>
      </c>
      <c r="B1984" s="330" t="s">
        <v>6320</v>
      </c>
      <c r="C1984" s="330" t="s">
        <v>6333</v>
      </c>
      <c r="D1984" s="331" t="s">
        <v>5021</v>
      </c>
      <c r="E1984" s="332" t="s">
        <v>3358</v>
      </c>
      <c r="F1984" s="333" t="s">
        <v>6334</v>
      </c>
      <c r="G1984" s="337" t="s">
        <v>6298</v>
      </c>
      <c r="H1984" s="333" t="s">
        <v>6208</v>
      </c>
      <c r="I1984" s="335">
        <v>54.12</v>
      </c>
      <c r="J1984" s="77">
        <v>10</v>
      </c>
      <c r="K1984" s="92"/>
    </row>
    <row r="1985" spans="1:11" ht="21" x14ac:dyDescent="0.25">
      <c r="A1985" s="14" t="s">
        <v>6204</v>
      </c>
      <c r="B1985" s="330" t="s">
        <v>6320</v>
      </c>
      <c r="C1985" s="330" t="s">
        <v>6320</v>
      </c>
      <c r="D1985" s="331" t="s">
        <v>6321</v>
      </c>
      <c r="E1985" s="332" t="s">
        <v>3358</v>
      </c>
      <c r="F1985" s="333" t="s">
        <v>6335</v>
      </c>
      <c r="G1985" s="337"/>
      <c r="H1985" s="333" t="s">
        <v>6239</v>
      </c>
      <c r="I1985" s="335">
        <v>444</v>
      </c>
      <c r="J1985" s="77">
        <v>10</v>
      </c>
      <c r="K1985" s="92"/>
    </row>
    <row r="1986" spans="1:11" ht="21" x14ac:dyDescent="0.25">
      <c r="A1986" s="14" t="s">
        <v>6204</v>
      </c>
      <c r="B1986" s="330"/>
      <c r="C1986" s="337"/>
      <c r="D1986" s="331"/>
      <c r="E1986" s="338"/>
      <c r="F1986" s="339" t="s">
        <v>6336</v>
      </c>
      <c r="G1986" s="337"/>
      <c r="H1986" s="337"/>
      <c r="I1986" s="343"/>
      <c r="J1986" s="77">
        <v>10</v>
      </c>
      <c r="K1986" s="92"/>
    </row>
    <row r="1987" spans="1:11" ht="13.2" x14ac:dyDescent="0.25">
      <c r="A1987" s="14" t="s">
        <v>6204</v>
      </c>
      <c r="B1987" s="330" t="s">
        <v>6337</v>
      </c>
      <c r="C1987" s="330" t="s">
        <v>6338</v>
      </c>
      <c r="D1987" s="331">
        <v>46000</v>
      </c>
      <c r="E1987" s="332">
        <v>46013</v>
      </c>
      <c r="F1987" s="333" t="s">
        <v>3813</v>
      </c>
      <c r="G1987" s="337" t="s">
        <v>6339</v>
      </c>
      <c r="H1987" s="333" t="s">
        <v>6340</v>
      </c>
      <c r="I1987" s="335">
        <v>2097</v>
      </c>
      <c r="J1987" s="77">
        <v>10</v>
      </c>
      <c r="K1987" s="92"/>
    </row>
    <row r="1988" spans="1:11" ht="13.2" x14ac:dyDescent="0.25">
      <c r="A1988" s="14" t="s">
        <v>6204</v>
      </c>
      <c r="B1988" s="330" t="s">
        <v>6337</v>
      </c>
      <c r="C1988" s="330" t="s">
        <v>6341</v>
      </c>
      <c r="D1988" s="331">
        <v>45993</v>
      </c>
      <c r="E1988" s="332">
        <v>46013</v>
      </c>
      <c r="F1988" s="333" t="s">
        <v>6342</v>
      </c>
      <c r="G1988" s="337" t="s">
        <v>6298</v>
      </c>
      <c r="H1988" s="333" t="s">
        <v>6208</v>
      </c>
      <c r="I1988" s="335">
        <v>25.44</v>
      </c>
      <c r="J1988" s="77">
        <v>10</v>
      </c>
      <c r="K1988" s="92"/>
    </row>
    <row r="1989" spans="1:11" ht="21" x14ac:dyDescent="0.25">
      <c r="A1989" s="14" t="s">
        <v>6204</v>
      </c>
      <c r="B1989" s="330" t="s">
        <v>6337</v>
      </c>
      <c r="C1989" s="330" t="s">
        <v>6343</v>
      </c>
      <c r="D1989" s="331">
        <v>45994</v>
      </c>
      <c r="E1989" s="332">
        <v>46013</v>
      </c>
      <c r="F1989" s="333" t="s">
        <v>6344</v>
      </c>
      <c r="G1989" s="337" t="s">
        <v>3915</v>
      </c>
      <c r="H1989" s="333" t="s">
        <v>3916</v>
      </c>
      <c r="I1989" s="335">
        <v>12.8</v>
      </c>
      <c r="J1989" s="77">
        <v>10</v>
      </c>
      <c r="K1989" s="92"/>
    </row>
    <row r="1990" spans="1:11" ht="21" x14ac:dyDescent="0.25">
      <c r="A1990" s="14" t="s">
        <v>6204</v>
      </c>
      <c r="B1990" s="330" t="s">
        <v>6337</v>
      </c>
      <c r="C1990" s="330" t="s">
        <v>6337</v>
      </c>
      <c r="D1990" s="331">
        <v>45998</v>
      </c>
      <c r="E1990" s="332">
        <v>46013</v>
      </c>
      <c r="F1990" s="333" t="s">
        <v>6345</v>
      </c>
      <c r="G1990" s="337"/>
      <c r="H1990" s="333" t="s">
        <v>6239</v>
      </c>
      <c r="I1990" s="335">
        <v>447.01</v>
      </c>
      <c r="J1990" s="77">
        <v>10</v>
      </c>
      <c r="K1990" s="92"/>
    </row>
    <row r="1991" spans="1:11" ht="13.2" x14ac:dyDescent="0.25">
      <c r="A1991" s="14" t="s">
        <v>6204</v>
      </c>
      <c r="B1991" s="330" t="s">
        <v>6337</v>
      </c>
      <c r="C1991" s="330" t="s">
        <v>6337</v>
      </c>
      <c r="D1991" s="331">
        <v>45992</v>
      </c>
      <c r="E1991" s="332">
        <v>46013</v>
      </c>
      <c r="F1991" s="333" t="s">
        <v>3810</v>
      </c>
      <c r="G1991" s="337"/>
      <c r="H1991" s="333" t="s">
        <v>6239</v>
      </c>
      <c r="I1991" s="335">
        <v>630</v>
      </c>
      <c r="J1991" s="77">
        <v>10</v>
      </c>
      <c r="K1991" s="92"/>
    </row>
    <row r="1992" spans="1:11" ht="21" x14ac:dyDescent="0.25">
      <c r="A1992" s="14" t="s">
        <v>6204</v>
      </c>
      <c r="B1992" s="330" t="s">
        <v>6346</v>
      </c>
      <c r="C1992" s="330">
        <v>349</v>
      </c>
      <c r="D1992" s="331" t="s">
        <v>5288</v>
      </c>
      <c r="E1992" s="332" t="s">
        <v>3580</v>
      </c>
      <c r="F1992" s="333" t="s">
        <v>6347</v>
      </c>
      <c r="G1992" s="337">
        <v>46197613</v>
      </c>
      <c r="H1992" s="333" t="s">
        <v>6348</v>
      </c>
      <c r="I1992" s="335">
        <v>240</v>
      </c>
      <c r="J1992" s="77">
        <v>10</v>
      </c>
      <c r="K1992" s="92"/>
    </row>
    <row r="1993" spans="1:11" ht="21" x14ac:dyDescent="0.25">
      <c r="A1993" s="14" t="s">
        <v>6204</v>
      </c>
      <c r="B1993" s="330" t="s">
        <v>6346</v>
      </c>
      <c r="C1993" s="330">
        <v>115</v>
      </c>
      <c r="D1993" s="331" t="s">
        <v>5288</v>
      </c>
      <c r="E1993" s="332" t="s">
        <v>3580</v>
      </c>
      <c r="F1993" s="333" t="s">
        <v>6349</v>
      </c>
      <c r="G1993" s="337">
        <v>48143456</v>
      </c>
      <c r="H1993" s="333" t="s">
        <v>6350</v>
      </c>
      <c r="I1993" s="335">
        <v>230</v>
      </c>
      <c r="J1993" s="77">
        <v>10</v>
      </c>
      <c r="K1993" s="92"/>
    </row>
    <row r="1994" spans="1:11" ht="41.4" x14ac:dyDescent="0.25">
      <c r="A1994" s="14" t="s">
        <v>6204</v>
      </c>
      <c r="B1994" s="330" t="s">
        <v>4255</v>
      </c>
      <c r="C1994" s="330">
        <v>138</v>
      </c>
      <c r="D1994" s="331">
        <v>45936</v>
      </c>
      <c r="E1994" s="332"/>
      <c r="F1994" s="333" t="s">
        <v>6351</v>
      </c>
      <c r="G1994" s="337"/>
      <c r="H1994" s="333" t="s">
        <v>6223</v>
      </c>
      <c r="I1994" s="335">
        <v>2999.86</v>
      </c>
      <c r="J1994" s="77">
        <v>10</v>
      </c>
      <c r="K1994" s="92"/>
    </row>
    <row r="1995" spans="1:11" ht="21" x14ac:dyDescent="0.25">
      <c r="A1995" s="14" t="s">
        <v>6204</v>
      </c>
      <c r="B1995" s="330" t="s">
        <v>6352</v>
      </c>
      <c r="C1995" s="330" t="s">
        <v>6353</v>
      </c>
      <c r="D1995" s="331">
        <v>45684</v>
      </c>
      <c r="E1995" s="332">
        <v>45966</v>
      </c>
      <c r="F1995" s="333" t="s">
        <v>6354</v>
      </c>
      <c r="G1995" s="337">
        <v>44806094</v>
      </c>
      <c r="H1995" s="333" t="s">
        <v>6355</v>
      </c>
      <c r="I1995" s="335">
        <v>928</v>
      </c>
      <c r="J1995" s="77">
        <v>10</v>
      </c>
      <c r="K1995" s="92"/>
    </row>
    <row r="1996" spans="1:11" ht="21" x14ac:dyDescent="0.25">
      <c r="A1996" s="14" t="s">
        <v>6204</v>
      </c>
      <c r="B1996" s="330" t="s">
        <v>6356</v>
      </c>
      <c r="C1996" s="330">
        <v>25280</v>
      </c>
      <c r="D1996" s="331">
        <v>45681</v>
      </c>
      <c r="E1996" s="332">
        <v>45959</v>
      </c>
      <c r="F1996" s="333" t="s">
        <v>6357</v>
      </c>
      <c r="G1996" s="337" t="s">
        <v>6358</v>
      </c>
      <c r="H1996" s="333" t="s">
        <v>6359</v>
      </c>
      <c r="I1996" s="335">
        <v>297</v>
      </c>
      <c r="J1996" s="77">
        <v>10</v>
      </c>
      <c r="K1996" s="92"/>
    </row>
    <row r="1997" spans="1:11" ht="21" x14ac:dyDescent="0.25">
      <c r="A1997" s="14" t="s">
        <v>6204</v>
      </c>
      <c r="B1997" s="330" t="s">
        <v>6356</v>
      </c>
      <c r="C1997" s="330">
        <v>25282</v>
      </c>
      <c r="D1997" s="331">
        <v>45681</v>
      </c>
      <c r="E1997" s="332">
        <v>45959</v>
      </c>
      <c r="F1997" s="333" t="s">
        <v>6360</v>
      </c>
      <c r="G1997" s="337" t="s">
        <v>6358</v>
      </c>
      <c r="H1997" s="333" t="s">
        <v>6359</v>
      </c>
      <c r="I1997" s="335">
        <v>315.89999999999998</v>
      </c>
      <c r="J1997" s="77">
        <v>10</v>
      </c>
      <c r="K1997" s="92"/>
    </row>
    <row r="1998" spans="1:11" ht="31.2" x14ac:dyDescent="0.25">
      <c r="A1998" s="14" t="s">
        <v>6204</v>
      </c>
      <c r="B1998" s="330" t="s">
        <v>6356</v>
      </c>
      <c r="C1998" s="330">
        <v>25298</v>
      </c>
      <c r="D1998" s="331">
        <v>45684</v>
      </c>
      <c r="E1998" s="332">
        <v>45959</v>
      </c>
      <c r="F1998" s="333" t="s">
        <v>6361</v>
      </c>
      <c r="G1998" s="337" t="s">
        <v>6358</v>
      </c>
      <c r="H1998" s="333" t="s">
        <v>6359</v>
      </c>
      <c r="I1998" s="335">
        <v>435</v>
      </c>
      <c r="J1998" s="77">
        <v>10</v>
      </c>
      <c r="K1998" s="92"/>
    </row>
    <row r="1999" spans="1:11" ht="21" x14ac:dyDescent="0.25">
      <c r="A1999" s="14" t="s">
        <v>6204</v>
      </c>
      <c r="B1999" s="330" t="s">
        <v>6362</v>
      </c>
      <c r="C1999" s="330" t="s">
        <v>6363</v>
      </c>
      <c r="D1999" s="331">
        <v>45944</v>
      </c>
      <c r="E1999" s="332">
        <v>45959</v>
      </c>
      <c r="F1999" s="333" t="s">
        <v>6364</v>
      </c>
      <c r="G1999" s="337">
        <v>25853902</v>
      </c>
      <c r="H1999" s="333" t="s">
        <v>6365</v>
      </c>
      <c r="I1999" s="335">
        <v>250</v>
      </c>
      <c r="J1999" s="77">
        <v>10</v>
      </c>
      <c r="K1999" s="92"/>
    </row>
    <row r="2000" spans="1:11" ht="21" x14ac:dyDescent="0.25">
      <c r="A2000" s="14" t="s">
        <v>6204</v>
      </c>
      <c r="B2000" s="330" t="s">
        <v>6362</v>
      </c>
      <c r="C2000" s="330">
        <v>2025876966</v>
      </c>
      <c r="D2000" s="331">
        <v>45939</v>
      </c>
      <c r="E2000" s="332">
        <v>45959</v>
      </c>
      <c r="F2000" s="333" t="s">
        <v>6366</v>
      </c>
      <c r="G2000" s="337" t="s">
        <v>6367</v>
      </c>
      <c r="H2000" s="333" t="s">
        <v>6368</v>
      </c>
      <c r="I2000" s="335">
        <v>132.55000000000001</v>
      </c>
      <c r="J2000" s="77">
        <v>10</v>
      </c>
      <c r="K2000" s="92"/>
    </row>
    <row r="2001" spans="1:11" ht="21" x14ac:dyDescent="0.25">
      <c r="A2001" s="14" t="s">
        <v>6204</v>
      </c>
      <c r="B2001" s="330" t="s">
        <v>6362</v>
      </c>
      <c r="C2001" s="330">
        <v>2025877716</v>
      </c>
      <c r="D2001" s="331">
        <v>45943</v>
      </c>
      <c r="E2001" s="332">
        <v>45959</v>
      </c>
      <c r="F2001" s="333" t="s">
        <v>6366</v>
      </c>
      <c r="G2001" s="337" t="s">
        <v>6367</v>
      </c>
      <c r="H2001" s="333" t="s">
        <v>6368</v>
      </c>
      <c r="I2001" s="335">
        <v>73.75</v>
      </c>
      <c r="J2001" s="77">
        <v>10</v>
      </c>
      <c r="K2001" s="92"/>
    </row>
    <row r="2002" spans="1:11" ht="21" x14ac:dyDescent="0.25">
      <c r="A2002" s="14" t="s">
        <v>6204</v>
      </c>
      <c r="B2002" s="330" t="s">
        <v>6369</v>
      </c>
      <c r="C2002" s="330" t="s">
        <v>6370</v>
      </c>
      <c r="D2002" s="331">
        <v>46001</v>
      </c>
      <c r="E2002" s="332"/>
      <c r="F2002" s="333" t="s">
        <v>6371</v>
      </c>
      <c r="G2002" s="337">
        <v>46397931</v>
      </c>
      <c r="H2002" s="333" t="s">
        <v>3079</v>
      </c>
      <c r="I2002" s="335">
        <v>1665</v>
      </c>
      <c r="J2002" s="77">
        <v>10</v>
      </c>
      <c r="K2002" s="92"/>
    </row>
    <row r="2003" spans="1:11" ht="21" x14ac:dyDescent="0.25">
      <c r="A2003" s="14" t="s">
        <v>6204</v>
      </c>
      <c r="B2003" s="330" t="s">
        <v>6372</v>
      </c>
      <c r="C2003" s="330" t="s">
        <v>6373</v>
      </c>
      <c r="D2003" s="331">
        <v>46001</v>
      </c>
      <c r="E2003" s="332"/>
      <c r="F2003" s="333" t="s">
        <v>6374</v>
      </c>
      <c r="G2003" s="337">
        <v>46397931</v>
      </c>
      <c r="H2003" s="333" t="s">
        <v>3079</v>
      </c>
      <c r="I2003" s="335">
        <v>234</v>
      </c>
      <c r="J2003" s="77">
        <v>10</v>
      </c>
      <c r="K2003" s="92"/>
    </row>
    <row r="2004" spans="1:11" ht="21" x14ac:dyDescent="0.25">
      <c r="A2004" s="14" t="s">
        <v>6204</v>
      </c>
      <c r="B2004" s="330" t="s">
        <v>6375</v>
      </c>
      <c r="C2004" s="330" t="s">
        <v>6376</v>
      </c>
      <c r="D2004" s="331">
        <v>46002</v>
      </c>
      <c r="E2004" s="332"/>
      <c r="F2004" s="333" t="s">
        <v>6377</v>
      </c>
      <c r="G2004" s="337">
        <v>46397931</v>
      </c>
      <c r="H2004" s="333" t="s">
        <v>3079</v>
      </c>
      <c r="I2004" s="335">
        <v>939.99</v>
      </c>
      <c r="J2004" s="77">
        <v>10</v>
      </c>
      <c r="K2004" s="92"/>
    </row>
    <row r="2005" spans="1:11" ht="21" x14ac:dyDescent="0.25">
      <c r="A2005" s="14" t="s">
        <v>6204</v>
      </c>
      <c r="B2005" s="330" t="s">
        <v>6378</v>
      </c>
      <c r="C2005" s="330" t="s">
        <v>6379</v>
      </c>
      <c r="D2005" s="331">
        <v>46002</v>
      </c>
      <c r="E2005" s="332"/>
      <c r="F2005" s="333" t="s">
        <v>6380</v>
      </c>
      <c r="G2005" s="337">
        <v>46397931</v>
      </c>
      <c r="H2005" s="333" t="s">
        <v>3079</v>
      </c>
      <c r="I2005" s="335">
        <v>659.99</v>
      </c>
      <c r="J2005" s="77">
        <v>10</v>
      </c>
      <c r="K2005" s="92"/>
    </row>
    <row r="2006" spans="1:11" ht="21" x14ac:dyDescent="0.25">
      <c r="A2006" s="14" t="s">
        <v>6204</v>
      </c>
      <c r="B2006" s="330" t="s">
        <v>6378</v>
      </c>
      <c r="C2006" s="330" t="s">
        <v>6379</v>
      </c>
      <c r="D2006" s="331">
        <v>46002</v>
      </c>
      <c r="E2006" s="332"/>
      <c r="F2006" s="333" t="s">
        <v>6381</v>
      </c>
      <c r="G2006" s="337">
        <v>46397931</v>
      </c>
      <c r="H2006" s="333" t="s">
        <v>3079</v>
      </c>
      <c r="I2006" s="335">
        <v>339.51</v>
      </c>
      <c r="J2006" s="77">
        <v>10</v>
      </c>
      <c r="K2006" s="92"/>
    </row>
    <row r="2007" spans="1:11" ht="21" x14ac:dyDescent="0.25">
      <c r="A2007" s="14" t="s">
        <v>6204</v>
      </c>
      <c r="B2007" s="330" t="s">
        <v>6382</v>
      </c>
      <c r="C2007" s="330" t="s">
        <v>6383</v>
      </c>
      <c r="D2007" s="331">
        <v>45790</v>
      </c>
      <c r="E2007" s="332">
        <v>46007</v>
      </c>
      <c r="F2007" s="333" t="s">
        <v>6384</v>
      </c>
      <c r="G2007" s="337">
        <v>50342363</v>
      </c>
      <c r="H2007" s="333" t="s">
        <v>4691</v>
      </c>
      <c r="I2007" s="335">
        <v>44.9</v>
      </c>
      <c r="J2007" s="77">
        <v>10</v>
      </c>
      <c r="K2007" s="92"/>
    </row>
    <row r="2008" spans="1:11" ht="21" x14ac:dyDescent="0.25">
      <c r="A2008" s="14" t="s">
        <v>6204</v>
      </c>
      <c r="B2008" s="330" t="s">
        <v>6382</v>
      </c>
      <c r="C2008" s="330">
        <v>346</v>
      </c>
      <c r="D2008" s="331">
        <v>45790</v>
      </c>
      <c r="E2008" s="332">
        <v>46007</v>
      </c>
      <c r="F2008" s="333" t="s">
        <v>6385</v>
      </c>
      <c r="G2008" s="337">
        <v>50342363</v>
      </c>
      <c r="H2008" s="333" t="s">
        <v>4691</v>
      </c>
      <c r="I2008" s="335">
        <v>19.899999999999999</v>
      </c>
      <c r="J2008" s="77">
        <v>10</v>
      </c>
      <c r="K2008" s="92"/>
    </row>
    <row r="2009" spans="1:11" ht="31.2" x14ac:dyDescent="0.25">
      <c r="A2009" s="14" t="s">
        <v>6204</v>
      </c>
      <c r="B2009" s="330" t="s">
        <v>6382</v>
      </c>
      <c r="C2009" s="330">
        <v>614</v>
      </c>
      <c r="D2009" s="331">
        <v>45790</v>
      </c>
      <c r="E2009" s="332">
        <v>46007</v>
      </c>
      <c r="F2009" s="333" t="s">
        <v>6386</v>
      </c>
      <c r="G2009" s="337">
        <v>36661856</v>
      </c>
      <c r="H2009" s="333" t="s">
        <v>4703</v>
      </c>
      <c r="I2009" s="335">
        <v>118.89</v>
      </c>
      <c r="J2009" s="77">
        <v>10</v>
      </c>
      <c r="K2009" s="92"/>
    </row>
    <row r="2010" spans="1:11" ht="31.2" x14ac:dyDescent="0.25">
      <c r="A2010" s="14" t="s">
        <v>6204</v>
      </c>
      <c r="B2010" s="330" t="s">
        <v>6382</v>
      </c>
      <c r="C2010" s="330">
        <v>945</v>
      </c>
      <c r="D2010" s="331">
        <v>45856</v>
      </c>
      <c r="E2010" s="332">
        <v>46007</v>
      </c>
      <c r="F2010" s="333" t="s">
        <v>6387</v>
      </c>
      <c r="G2010" s="337">
        <v>36661856</v>
      </c>
      <c r="H2010" s="333" t="s">
        <v>4703</v>
      </c>
      <c r="I2010" s="335">
        <v>44.99</v>
      </c>
      <c r="J2010" s="77">
        <v>10</v>
      </c>
      <c r="K2010" s="92"/>
    </row>
    <row r="2011" spans="1:11" ht="31.2" x14ac:dyDescent="0.25">
      <c r="A2011" s="14" t="s">
        <v>6204</v>
      </c>
      <c r="B2011" s="330" t="s">
        <v>6382</v>
      </c>
      <c r="C2011" s="330" t="s">
        <v>6388</v>
      </c>
      <c r="D2011" s="331">
        <v>45853</v>
      </c>
      <c r="E2011" s="332">
        <v>46007</v>
      </c>
      <c r="F2011" s="333" t="s">
        <v>6389</v>
      </c>
      <c r="G2011" s="337">
        <v>36661856</v>
      </c>
      <c r="H2011" s="333" t="s">
        <v>4703</v>
      </c>
      <c r="I2011" s="335">
        <v>34.99</v>
      </c>
      <c r="J2011" s="77">
        <v>10</v>
      </c>
      <c r="K2011" s="92"/>
    </row>
    <row r="2012" spans="1:11" ht="31.2" x14ac:dyDescent="0.25">
      <c r="A2012" s="14" t="s">
        <v>6204</v>
      </c>
      <c r="B2012" s="330" t="s">
        <v>6382</v>
      </c>
      <c r="C2012" s="330" t="s">
        <v>6390</v>
      </c>
      <c r="D2012" s="331">
        <v>45854</v>
      </c>
      <c r="E2012" s="332">
        <v>46007</v>
      </c>
      <c r="F2012" s="333" t="s">
        <v>6391</v>
      </c>
      <c r="G2012" s="337">
        <v>36661856</v>
      </c>
      <c r="H2012" s="333" t="s">
        <v>4703</v>
      </c>
      <c r="I2012" s="335">
        <v>77.94</v>
      </c>
      <c r="J2012" s="77">
        <v>10</v>
      </c>
      <c r="K2012" s="92"/>
    </row>
    <row r="2013" spans="1:11" ht="31.2" x14ac:dyDescent="0.25">
      <c r="A2013" s="14" t="s">
        <v>6204</v>
      </c>
      <c r="B2013" s="330" t="s">
        <v>6382</v>
      </c>
      <c r="C2013" s="330" t="s">
        <v>6392</v>
      </c>
      <c r="D2013" s="331">
        <v>45831</v>
      </c>
      <c r="E2013" s="332">
        <v>46007</v>
      </c>
      <c r="F2013" s="333" t="s">
        <v>6393</v>
      </c>
      <c r="G2013" s="337">
        <v>36661856</v>
      </c>
      <c r="H2013" s="333" t="s">
        <v>4703</v>
      </c>
      <c r="I2013" s="335">
        <v>72.8</v>
      </c>
      <c r="J2013" s="77">
        <v>10</v>
      </c>
      <c r="K2013" s="92"/>
    </row>
    <row r="2014" spans="1:11" ht="31.2" x14ac:dyDescent="0.25">
      <c r="A2014" s="14" t="s">
        <v>6204</v>
      </c>
      <c r="B2014" s="330" t="s">
        <v>6382</v>
      </c>
      <c r="C2014" s="330" t="s">
        <v>6394</v>
      </c>
      <c r="D2014" s="331">
        <v>45863</v>
      </c>
      <c r="E2014" s="332">
        <v>46007</v>
      </c>
      <c r="F2014" s="333" t="s">
        <v>6395</v>
      </c>
      <c r="G2014" s="337" t="s">
        <v>6396</v>
      </c>
      <c r="H2014" s="333" t="s">
        <v>6397</v>
      </c>
      <c r="I2014" s="335">
        <v>51.99</v>
      </c>
      <c r="J2014" s="77">
        <v>10</v>
      </c>
      <c r="K2014" s="92"/>
    </row>
    <row r="2015" spans="1:11" ht="21" x14ac:dyDescent="0.25">
      <c r="A2015" s="14" t="s">
        <v>6204</v>
      </c>
      <c r="B2015" s="330" t="s">
        <v>6382</v>
      </c>
      <c r="C2015" s="330" t="s">
        <v>6398</v>
      </c>
      <c r="D2015" s="331">
        <v>45824</v>
      </c>
      <c r="E2015" s="332">
        <v>46007</v>
      </c>
      <c r="F2015" s="333" t="s">
        <v>6399</v>
      </c>
      <c r="G2015" s="337" t="s">
        <v>6400</v>
      </c>
      <c r="H2015" s="333" t="s">
        <v>6401</v>
      </c>
      <c r="I2015" s="335">
        <v>29.99</v>
      </c>
      <c r="J2015" s="77">
        <v>10</v>
      </c>
      <c r="K2015" s="92"/>
    </row>
    <row r="2016" spans="1:11" ht="21" x14ac:dyDescent="0.25">
      <c r="A2016" s="14" t="s">
        <v>6204</v>
      </c>
      <c r="B2016" s="330" t="s">
        <v>6382</v>
      </c>
      <c r="C2016" s="330" t="s">
        <v>6402</v>
      </c>
      <c r="D2016" s="331">
        <v>45803</v>
      </c>
      <c r="E2016" s="332">
        <v>46007</v>
      </c>
      <c r="F2016" s="333" t="s">
        <v>3662</v>
      </c>
      <c r="G2016" s="337" t="s">
        <v>6403</v>
      </c>
      <c r="H2016" s="333" t="s">
        <v>4221</v>
      </c>
      <c r="I2016" s="335">
        <v>35</v>
      </c>
      <c r="J2016" s="77">
        <v>10</v>
      </c>
      <c r="K2016" s="92"/>
    </row>
    <row r="2017" spans="1:11" ht="21" x14ac:dyDescent="0.25">
      <c r="A2017" s="14" t="s">
        <v>6204</v>
      </c>
      <c r="B2017" s="330" t="s">
        <v>6382</v>
      </c>
      <c r="C2017" s="330" t="s">
        <v>6404</v>
      </c>
      <c r="D2017" s="331">
        <v>45958</v>
      </c>
      <c r="E2017" s="332">
        <v>46007</v>
      </c>
      <c r="F2017" s="333" t="s">
        <v>6405</v>
      </c>
      <c r="G2017" s="337" t="s">
        <v>6406</v>
      </c>
      <c r="H2017" s="333" t="s">
        <v>6407</v>
      </c>
      <c r="I2017" s="335">
        <v>103.65</v>
      </c>
      <c r="J2017" s="77">
        <v>10</v>
      </c>
      <c r="K2017" s="92"/>
    </row>
    <row r="2018" spans="1:11" ht="21" x14ac:dyDescent="0.25">
      <c r="A2018" s="14" t="s">
        <v>6204</v>
      </c>
      <c r="B2018" s="330" t="s">
        <v>6382</v>
      </c>
      <c r="C2018" s="330" t="s">
        <v>6408</v>
      </c>
      <c r="D2018" s="331">
        <v>45958</v>
      </c>
      <c r="E2018" s="332">
        <v>46007</v>
      </c>
      <c r="F2018" s="333" t="s">
        <v>3667</v>
      </c>
      <c r="G2018" s="337" t="s">
        <v>6409</v>
      </c>
      <c r="H2018" s="333" t="s">
        <v>6410</v>
      </c>
      <c r="I2018" s="335">
        <v>43.59</v>
      </c>
      <c r="J2018" s="77">
        <v>10</v>
      </c>
      <c r="K2018" s="92"/>
    </row>
    <row r="2019" spans="1:11" ht="41.4" x14ac:dyDescent="0.25">
      <c r="A2019" s="14" t="s">
        <v>6204</v>
      </c>
      <c r="B2019" s="330" t="s">
        <v>6411</v>
      </c>
      <c r="C2019" s="330" t="s">
        <v>6412</v>
      </c>
      <c r="D2019" s="331">
        <v>45798</v>
      </c>
      <c r="E2019" s="332">
        <v>46009</v>
      </c>
      <c r="F2019" s="333" t="s">
        <v>6413</v>
      </c>
      <c r="G2019" s="337">
        <v>35739738</v>
      </c>
      <c r="H2019" s="333" t="s">
        <v>3659</v>
      </c>
      <c r="I2019" s="335">
        <v>225</v>
      </c>
      <c r="J2019" s="77">
        <v>10</v>
      </c>
      <c r="K2019" s="92"/>
    </row>
    <row r="2020" spans="1:11" ht="21" x14ac:dyDescent="0.25">
      <c r="A2020" s="14" t="s">
        <v>6204</v>
      </c>
      <c r="B2020" s="330" t="s">
        <v>6411</v>
      </c>
      <c r="C2020" s="330" t="s">
        <v>6414</v>
      </c>
      <c r="D2020" s="331">
        <v>45854</v>
      </c>
      <c r="E2020" s="332">
        <v>46009</v>
      </c>
      <c r="F2020" s="333" t="s">
        <v>6415</v>
      </c>
      <c r="G2020" s="337">
        <v>35739738</v>
      </c>
      <c r="H2020" s="333" t="s">
        <v>3659</v>
      </c>
      <c r="I2020" s="335">
        <v>215</v>
      </c>
      <c r="J2020" s="77">
        <v>10</v>
      </c>
      <c r="K2020" s="92"/>
    </row>
    <row r="2021" spans="1:11" ht="21" x14ac:dyDescent="0.25">
      <c r="A2021" s="14" t="s">
        <v>6204</v>
      </c>
      <c r="B2021" s="330" t="s">
        <v>6411</v>
      </c>
      <c r="C2021" s="330" t="s">
        <v>6416</v>
      </c>
      <c r="D2021" s="331">
        <v>45854</v>
      </c>
      <c r="E2021" s="332">
        <v>46009</v>
      </c>
      <c r="F2021" s="333" t="s">
        <v>6417</v>
      </c>
      <c r="G2021" s="337">
        <v>35739738</v>
      </c>
      <c r="H2021" s="333" t="s">
        <v>3659</v>
      </c>
      <c r="I2021" s="335">
        <v>20</v>
      </c>
      <c r="J2021" s="77">
        <v>10</v>
      </c>
      <c r="K2021" s="92"/>
    </row>
    <row r="2022" spans="1:11" ht="21" x14ac:dyDescent="0.25">
      <c r="A2022" s="14" t="s">
        <v>6204</v>
      </c>
      <c r="B2022" s="330" t="s">
        <v>6411</v>
      </c>
      <c r="C2022" s="330" t="s">
        <v>6418</v>
      </c>
      <c r="D2022" s="331">
        <v>45854</v>
      </c>
      <c r="E2022" s="332">
        <v>46009</v>
      </c>
      <c r="F2022" s="333" t="s">
        <v>6419</v>
      </c>
      <c r="G2022" s="337">
        <v>35739738</v>
      </c>
      <c r="H2022" s="333" t="s">
        <v>3659</v>
      </c>
      <c r="I2022" s="335">
        <v>270</v>
      </c>
      <c r="J2022" s="77">
        <v>10</v>
      </c>
      <c r="K2022" s="92"/>
    </row>
    <row r="2023" spans="1:11" ht="41.4" x14ac:dyDescent="0.25">
      <c r="A2023" s="14" t="s">
        <v>6204</v>
      </c>
      <c r="B2023" s="330" t="s">
        <v>6411</v>
      </c>
      <c r="C2023" s="330" t="s">
        <v>6418</v>
      </c>
      <c r="D2023" s="331">
        <v>45854</v>
      </c>
      <c r="E2023" s="332">
        <v>46009</v>
      </c>
      <c r="F2023" s="333" t="s">
        <v>6420</v>
      </c>
      <c r="G2023" s="337">
        <v>35739738</v>
      </c>
      <c r="H2023" s="333" t="s">
        <v>3659</v>
      </c>
      <c r="I2023" s="335">
        <v>335.5</v>
      </c>
      <c r="J2023" s="77">
        <v>10</v>
      </c>
      <c r="K2023" s="92"/>
    </row>
    <row r="2024" spans="1:11" ht="21" x14ac:dyDescent="0.25">
      <c r="A2024" s="14" t="s">
        <v>6204</v>
      </c>
      <c r="B2024" s="330" t="s">
        <v>6411</v>
      </c>
      <c r="C2024" s="330" t="s">
        <v>6421</v>
      </c>
      <c r="D2024" s="331">
        <v>45855</v>
      </c>
      <c r="E2024" s="332">
        <v>46009</v>
      </c>
      <c r="F2024" s="333" t="s">
        <v>3667</v>
      </c>
      <c r="G2024" s="337">
        <v>35739738</v>
      </c>
      <c r="H2024" s="333" t="s">
        <v>3659</v>
      </c>
      <c r="I2024" s="335">
        <v>35</v>
      </c>
      <c r="J2024" s="77">
        <v>10</v>
      </c>
      <c r="K2024" s="92"/>
    </row>
    <row r="2025" spans="1:11" ht="21" x14ac:dyDescent="0.25">
      <c r="A2025" s="14" t="s">
        <v>6204</v>
      </c>
      <c r="B2025" s="330" t="s">
        <v>6422</v>
      </c>
      <c r="C2025" s="330" t="s">
        <v>6423</v>
      </c>
      <c r="D2025" s="331">
        <v>45987</v>
      </c>
      <c r="E2025" s="332">
        <v>46009</v>
      </c>
      <c r="F2025" s="333" t="s">
        <v>3665</v>
      </c>
      <c r="G2025" s="337">
        <v>35739738</v>
      </c>
      <c r="H2025" s="333" t="s">
        <v>3659</v>
      </c>
      <c r="I2025" s="335">
        <v>65</v>
      </c>
      <c r="J2025" s="77">
        <v>10</v>
      </c>
      <c r="K2025" s="92"/>
    </row>
    <row r="2026" spans="1:11" ht="31.2" x14ac:dyDescent="0.25">
      <c r="A2026" s="14" t="s">
        <v>6204</v>
      </c>
      <c r="B2026" s="330" t="s">
        <v>6422</v>
      </c>
      <c r="C2026" s="330" t="s">
        <v>6424</v>
      </c>
      <c r="D2026" s="331">
        <v>45987</v>
      </c>
      <c r="E2026" s="332">
        <v>46009</v>
      </c>
      <c r="F2026" s="333" t="s">
        <v>6425</v>
      </c>
      <c r="G2026" s="337">
        <v>35739738</v>
      </c>
      <c r="H2026" s="333" t="s">
        <v>3659</v>
      </c>
      <c r="I2026" s="335">
        <v>298.14999999999998</v>
      </c>
      <c r="J2026" s="77">
        <v>10</v>
      </c>
      <c r="K2026" s="92"/>
    </row>
    <row r="2027" spans="1:11" ht="41.4" x14ac:dyDescent="0.25">
      <c r="A2027" s="14" t="s">
        <v>6204</v>
      </c>
      <c r="B2027" s="330" t="s">
        <v>6422</v>
      </c>
      <c r="C2027" s="330" t="s">
        <v>6424</v>
      </c>
      <c r="D2027" s="331">
        <v>45987</v>
      </c>
      <c r="E2027" s="332">
        <v>46009</v>
      </c>
      <c r="F2027" s="333" t="s">
        <v>6426</v>
      </c>
      <c r="G2027" s="337">
        <v>35739738</v>
      </c>
      <c r="H2027" s="333" t="s">
        <v>3659</v>
      </c>
      <c r="I2027" s="335">
        <v>419.25</v>
      </c>
      <c r="J2027" s="77">
        <v>10</v>
      </c>
      <c r="K2027" s="92"/>
    </row>
    <row r="2028" spans="1:11" ht="41.4" x14ac:dyDescent="0.25">
      <c r="A2028" s="14" t="s">
        <v>6204</v>
      </c>
      <c r="B2028" s="330" t="s">
        <v>6422</v>
      </c>
      <c r="C2028" s="330" t="s">
        <v>6427</v>
      </c>
      <c r="D2028" s="331">
        <v>45981</v>
      </c>
      <c r="E2028" s="332">
        <v>46009</v>
      </c>
      <c r="F2028" s="333" t="s">
        <v>6428</v>
      </c>
      <c r="G2028" s="337">
        <v>35739738</v>
      </c>
      <c r="H2028" s="333" t="s">
        <v>3659</v>
      </c>
      <c r="I2028" s="335">
        <v>258.75</v>
      </c>
      <c r="J2028" s="77">
        <v>10</v>
      </c>
      <c r="K2028" s="92"/>
    </row>
    <row r="2029" spans="1:11" ht="21" x14ac:dyDescent="0.25">
      <c r="A2029" s="14" t="s">
        <v>6204</v>
      </c>
      <c r="B2029" s="330" t="s">
        <v>6429</v>
      </c>
      <c r="C2029" s="330">
        <v>2025884746</v>
      </c>
      <c r="D2029" s="331">
        <v>45966</v>
      </c>
      <c r="E2029" s="332">
        <v>46009</v>
      </c>
      <c r="F2029" s="333" t="s">
        <v>6430</v>
      </c>
      <c r="G2029" s="337" t="s">
        <v>6367</v>
      </c>
      <c r="H2029" s="333" t="s">
        <v>6368</v>
      </c>
      <c r="I2029" s="335">
        <v>65.599999999999994</v>
      </c>
      <c r="J2029" s="77">
        <v>10</v>
      </c>
      <c r="K2029" s="92"/>
    </row>
    <row r="2030" spans="1:11" ht="21" x14ac:dyDescent="0.25">
      <c r="A2030" s="14" t="s">
        <v>6204</v>
      </c>
      <c r="B2030" s="330" t="s">
        <v>6431</v>
      </c>
      <c r="C2030" s="330" t="s">
        <v>6432</v>
      </c>
      <c r="D2030" s="331">
        <v>45985</v>
      </c>
      <c r="E2030" s="332">
        <v>46009</v>
      </c>
      <c r="F2030" s="333" t="s">
        <v>6433</v>
      </c>
      <c r="G2030" s="337">
        <v>25853902</v>
      </c>
      <c r="H2030" s="333" t="s">
        <v>6365</v>
      </c>
      <c r="I2030" s="335">
        <v>109</v>
      </c>
      <c r="J2030" s="77">
        <v>10</v>
      </c>
      <c r="K2030" s="92"/>
    </row>
    <row r="2031" spans="1:11" ht="31.2" x14ac:dyDescent="0.25">
      <c r="A2031" s="14" t="s">
        <v>6204</v>
      </c>
      <c r="B2031" s="330" t="s">
        <v>6434</v>
      </c>
      <c r="C2031" s="330" t="s">
        <v>6435</v>
      </c>
      <c r="D2031" s="331">
        <v>45846</v>
      </c>
      <c r="E2031" s="332">
        <v>46010</v>
      </c>
      <c r="F2031" s="333" t="s">
        <v>6436</v>
      </c>
      <c r="G2031" s="337">
        <v>36661856</v>
      </c>
      <c r="H2031" s="333" t="s">
        <v>4703</v>
      </c>
      <c r="I2031" s="335">
        <v>64.98</v>
      </c>
      <c r="J2031" s="77">
        <v>10</v>
      </c>
      <c r="K2031" s="92"/>
    </row>
    <row r="2032" spans="1:11" ht="31.2" x14ac:dyDescent="0.25">
      <c r="A2032" s="14" t="s">
        <v>6204</v>
      </c>
      <c r="B2032" s="330" t="s">
        <v>6434</v>
      </c>
      <c r="C2032" s="330" t="s">
        <v>6437</v>
      </c>
      <c r="D2032" s="331">
        <v>45846</v>
      </c>
      <c r="E2032" s="332">
        <v>46010</v>
      </c>
      <c r="F2032" s="333" t="s">
        <v>6395</v>
      </c>
      <c r="G2032" s="337">
        <v>36661856</v>
      </c>
      <c r="H2032" s="333" t="s">
        <v>4703</v>
      </c>
      <c r="I2032" s="335">
        <v>28.95</v>
      </c>
      <c r="J2032" s="77">
        <v>10</v>
      </c>
      <c r="K2032" s="92"/>
    </row>
    <row r="2033" spans="1:11" ht="41.4" x14ac:dyDescent="0.25">
      <c r="A2033" s="14" t="s">
        <v>6204</v>
      </c>
      <c r="B2033" s="330" t="s">
        <v>6438</v>
      </c>
      <c r="C2033" s="330">
        <v>5415410985</v>
      </c>
      <c r="D2033" s="331">
        <v>45981</v>
      </c>
      <c r="E2033" s="332">
        <v>46013</v>
      </c>
      <c r="F2033" s="333" t="s">
        <v>6439</v>
      </c>
      <c r="G2033" s="337">
        <v>36562939</v>
      </c>
      <c r="H2033" s="333" t="s">
        <v>3091</v>
      </c>
      <c r="I2033" s="335">
        <v>1515</v>
      </c>
      <c r="J2033" s="77">
        <v>10</v>
      </c>
      <c r="K2033" s="92"/>
    </row>
    <row r="2034" spans="1:11" ht="41.4" x14ac:dyDescent="0.25">
      <c r="A2034" s="14" t="s">
        <v>6204</v>
      </c>
      <c r="B2034" s="330" t="s">
        <v>6440</v>
      </c>
      <c r="C2034" s="330" t="s">
        <v>6441</v>
      </c>
      <c r="D2034" s="331">
        <v>46021</v>
      </c>
      <c r="E2034" s="332"/>
      <c r="F2034" s="333" t="s">
        <v>6442</v>
      </c>
      <c r="G2034" s="337">
        <v>46397931</v>
      </c>
      <c r="H2034" s="333" t="s">
        <v>3079</v>
      </c>
      <c r="I2034" s="335">
        <v>195.94</v>
      </c>
      <c r="J2034" s="77">
        <v>10</v>
      </c>
      <c r="K2034" s="92"/>
    </row>
    <row r="2035" spans="1:11" ht="41.4" x14ac:dyDescent="0.25">
      <c r="A2035" s="14" t="s">
        <v>6204</v>
      </c>
      <c r="B2035" s="330" t="s">
        <v>6440</v>
      </c>
      <c r="C2035" s="330" t="s">
        <v>6441</v>
      </c>
      <c r="D2035" s="331">
        <v>46021</v>
      </c>
      <c r="E2035" s="332"/>
      <c r="F2035" s="333" t="s">
        <v>6443</v>
      </c>
      <c r="G2035" s="337">
        <v>46397931</v>
      </c>
      <c r="H2035" s="333" t="s">
        <v>3079</v>
      </c>
      <c r="I2035" s="335">
        <v>154.97999999999999</v>
      </c>
      <c r="J2035" s="77">
        <v>10</v>
      </c>
      <c r="K2035" s="92"/>
    </row>
    <row r="2036" spans="1:11" ht="41.4" x14ac:dyDescent="0.25">
      <c r="A2036" s="14" t="s">
        <v>6204</v>
      </c>
      <c r="B2036" s="330" t="s">
        <v>6440</v>
      </c>
      <c r="C2036" s="330" t="s">
        <v>6441</v>
      </c>
      <c r="D2036" s="331">
        <v>46021</v>
      </c>
      <c r="E2036" s="332"/>
      <c r="F2036" s="333" t="s">
        <v>6444</v>
      </c>
      <c r="G2036" s="337">
        <v>46397931</v>
      </c>
      <c r="H2036" s="333" t="s">
        <v>3079</v>
      </c>
      <c r="I2036" s="335">
        <v>3143.36</v>
      </c>
      <c r="J2036" s="77">
        <v>10</v>
      </c>
      <c r="K2036" s="92"/>
    </row>
    <row r="2037" spans="1:11" ht="21" x14ac:dyDescent="0.25">
      <c r="A2037" s="14" t="s">
        <v>6204</v>
      </c>
      <c r="B2037" s="330" t="s">
        <v>6445</v>
      </c>
      <c r="C2037" s="330" t="s">
        <v>6446</v>
      </c>
      <c r="D2037" s="331" t="s">
        <v>3104</v>
      </c>
      <c r="E2037" s="332"/>
      <c r="F2037" s="333" t="s">
        <v>6447</v>
      </c>
      <c r="G2037" s="337">
        <v>46397931</v>
      </c>
      <c r="H2037" s="333" t="s">
        <v>3079</v>
      </c>
      <c r="I2037" s="335">
        <v>369</v>
      </c>
      <c r="J2037" s="77">
        <v>10</v>
      </c>
      <c r="K2037" s="92"/>
    </row>
    <row r="2038" spans="1:11" ht="51.6" x14ac:dyDescent="0.25">
      <c r="A2038" s="14" t="s">
        <v>6448</v>
      </c>
      <c r="B2038" s="330" t="s">
        <v>6449</v>
      </c>
      <c r="C2038" s="337" t="s">
        <v>6450</v>
      </c>
      <c r="D2038" s="331" t="s">
        <v>5648</v>
      </c>
      <c r="E2038" s="332"/>
      <c r="F2038" s="495" t="s">
        <v>6451</v>
      </c>
      <c r="G2038" s="496" t="s">
        <v>6452</v>
      </c>
      <c r="H2038" s="497" t="s">
        <v>6453</v>
      </c>
      <c r="I2038" s="335">
        <v>309.95999999999998</v>
      </c>
      <c r="J2038" s="77">
        <v>10</v>
      </c>
      <c r="K2038" s="92"/>
    </row>
    <row r="2039" spans="1:11" ht="31.2" x14ac:dyDescent="0.25">
      <c r="A2039" s="14" t="s">
        <v>6448</v>
      </c>
      <c r="B2039" s="330" t="s">
        <v>6454</v>
      </c>
      <c r="C2039" s="337">
        <v>2601222</v>
      </c>
      <c r="D2039" s="331" t="s">
        <v>6455</v>
      </c>
      <c r="E2039" s="333"/>
      <c r="F2039" s="498" t="s">
        <v>6456</v>
      </c>
      <c r="G2039" s="337">
        <v>26794616</v>
      </c>
      <c r="H2039" s="337" t="s">
        <v>6457</v>
      </c>
      <c r="I2039" s="335">
        <v>1006.8</v>
      </c>
      <c r="J2039" s="77">
        <v>10</v>
      </c>
      <c r="K2039" s="92"/>
    </row>
    <row r="2040" spans="1:11" ht="31.2" x14ac:dyDescent="0.25">
      <c r="A2040" s="14" t="s">
        <v>6448</v>
      </c>
      <c r="B2040" s="499" t="s">
        <v>6458</v>
      </c>
      <c r="C2040" s="500" t="s">
        <v>6459</v>
      </c>
      <c r="D2040" s="501" t="s">
        <v>3027</v>
      </c>
      <c r="E2040" s="501" t="s">
        <v>3027</v>
      </c>
      <c r="F2040" s="498" t="s">
        <v>6460</v>
      </c>
      <c r="G2040" s="496" t="s">
        <v>6461</v>
      </c>
      <c r="H2040" s="496" t="s">
        <v>6461</v>
      </c>
      <c r="I2040" s="502">
        <v>47.45</v>
      </c>
      <c r="J2040" s="77">
        <v>10</v>
      </c>
      <c r="K2040" s="92"/>
    </row>
    <row r="2041" spans="1:11" ht="51.6" x14ac:dyDescent="0.25">
      <c r="A2041" s="14" t="s">
        <v>6448</v>
      </c>
      <c r="B2041" s="330" t="s">
        <v>6462</v>
      </c>
      <c r="C2041" s="337">
        <v>2333</v>
      </c>
      <c r="D2041" s="331" t="s">
        <v>4783</v>
      </c>
      <c r="E2041" s="333" t="s">
        <v>4783</v>
      </c>
      <c r="F2041" s="333" t="s">
        <v>6463</v>
      </c>
      <c r="G2041" s="337">
        <v>35838949</v>
      </c>
      <c r="H2041" s="337" t="s">
        <v>6464</v>
      </c>
      <c r="I2041" s="335">
        <v>280.64999999999998</v>
      </c>
      <c r="J2041" s="77">
        <v>10</v>
      </c>
      <c r="K2041" s="92"/>
    </row>
    <row r="2042" spans="1:11" ht="51.6" x14ac:dyDescent="0.25">
      <c r="A2042" s="14" t="s">
        <v>6448</v>
      </c>
      <c r="B2042" s="503" t="s">
        <v>6465</v>
      </c>
      <c r="C2042" s="500" t="s">
        <v>6466</v>
      </c>
      <c r="D2042" s="501" t="s">
        <v>4783</v>
      </c>
      <c r="E2042" s="501" t="s">
        <v>6467</v>
      </c>
      <c r="F2042" s="498" t="s">
        <v>6468</v>
      </c>
      <c r="G2042" s="496" t="s">
        <v>6469</v>
      </c>
      <c r="H2042" s="497" t="s">
        <v>3091</v>
      </c>
      <c r="I2042" s="502">
        <v>520</v>
      </c>
      <c r="J2042" s="77">
        <v>10</v>
      </c>
      <c r="K2042" s="92"/>
    </row>
    <row r="2043" spans="1:11" ht="41.4" x14ac:dyDescent="0.25">
      <c r="A2043" s="14" t="s">
        <v>6448</v>
      </c>
      <c r="B2043" s="503" t="s">
        <v>6470</v>
      </c>
      <c r="C2043" s="500" t="s">
        <v>6471</v>
      </c>
      <c r="D2043" s="501" t="s">
        <v>6472</v>
      </c>
      <c r="E2043" s="501"/>
      <c r="F2043" s="498" t="s">
        <v>6473</v>
      </c>
      <c r="G2043" s="496" t="s">
        <v>6474</v>
      </c>
      <c r="H2043" s="497" t="s">
        <v>6475</v>
      </c>
      <c r="I2043" s="502">
        <v>300</v>
      </c>
      <c r="J2043" s="77">
        <v>10</v>
      </c>
      <c r="K2043" s="92"/>
    </row>
    <row r="2044" spans="1:11" ht="41.4" x14ac:dyDescent="0.25">
      <c r="A2044" s="14" t="s">
        <v>6448</v>
      </c>
      <c r="B2044" s="330" t="s">
        <v>6476</v>
      </c>
      <c r="C2044" s="337">
        <v>545</v>
      </c>
      <c r="D2044" s="331" t="s">
        <v>6467</v>
      </c>
      <c r="E2044" s="333" t="s">
        <v>6467</v>
      </c>
      <c r="F2044" s="498" t="s">
        <v>6477</v>
      </c>
      <c r="G2044" s="496" t="s">
        <v>6478</v>
      </c>
      <c r="H2044" s="496" t="s">
        <v>6479</v>
      </c>
      <c r="I2044" s="335">
        <v>62.55</v>
      </c>
      <c r="J2044" s="77">
        <v>10</v>
      </c>
      <c r="K2044" s="92"/>
    </row>
    <row r="2045" spans="1:11" ht="41.4" x14ac:dyDescent="0.25">
      <c r="A2045" s="14" t="s">
        <v>6448</v>
      </c>
      <c r="B2045" s="503" t="s">
        <v>6480</v>
      </c>
      <c r="C2045" s="500" t="s">
        <v>6481</v>
      </c>
      <c r="D2045" s="496" t="s">
        <v>6482</v>
      </c>
      <c r="E2045" s="333" t="s">
        <v>6467</v>
      </c>
      <c r="F2045" s="498" t="s">
        <v>6483</v>
      </c>
      <c r="G2045" s="496" t="s">
        <v>6484</v>
      </c>
      <c r="H2045" s="497" t="s">
        <v>6485</v>
      </c>
      <c r="I2045" s="502">
        <v>30.75</v>
      </c>
      <c r="J2045" s="77">
        <v>10</v>
      </c>
      <c r="K2045" s="92"/>
    </row>
    <row r="2046" spans="1:11" ht="21" x14ac:dyDescent="0.25">
      <c r="A2046" s="14" t="s">
        <v>6448</v>
      </c>
      <c r="B2046" s="330" t="s">
        <v>6486</v>
      </c>
      <c r="C2046" s="337" t="s">
        <v>6487</v>
      </c>
      <c r="D2046" s="331" t="s">
        <v>6488</v>
      </c>
      <c r="E2046" s="333" t="s">
        <v>6488</v>
      </c>
      <c r="F2046" s="498" t="s">
        <v>6489</v>
      </c>
      <c r="G2046" s="496" t="s">
        <v>6490</v>
      </c>
      <c r="H2046" s="497" t="s">
        <v>6491</v>
      </c>
      <c r="I2046" s="335">
        <v>56</v>
      </c>
      <c r="J2046" s="77">
        <v>10</v>
      </c>
      <c r="K2046" s="92"/>
    </row>
    <row r="2047" spans="1:11" ht="41.4" x14ac:dyDescent="0.25">
      <c r="A2047" s="14" t="s">
        <v>6448</v>
      </c>
      <c r="B2047" s="503" t="s">
        <v>6492</v>
      </c>
      <c r="C2047" s="500" t="s">
        <v>6236</v>
      </c>
      <c r="D2047" s="496" t="s">
        <v>6493</v>
      </c>
      <c r="E2047" s="333" t="s">
        <v>6472</v>
      </c>
      <c r="F2047" s="498" t="s">
        <v>6494</v>
      </c>
      <c r="G2047" s="496" t="s">
        <v>6484</v>
      </c>
      <c r="H2047" s="497" t="s">
        <v>6485</v>
      </c>
      <c r="I2047" s="502">
        <v>35.049999999999997</v>
      </c>
      <c r="J2047" s="77">
        <v>10</v>
      </c>
      <c r="K2047" s="92"/>
    </row>
    <row r="2048" spans="1:11" ht="31.2" x14ac:dyDescent="0.25">
      <c r="A2048" s="14" t="s">
        <v>6448</v>
      </c>
      <c r="B2048" s="330" t="s">
        <v>6495</v>
      </c>
      <c r="C2048" s="337">
        <v>8403</v>
      </c>
      <c r="D2048" s="496" t="s">
        <v>6493</v>
      </c>
      <c r="E2048" s="333" t="s">
        <v>6488</v>
      </c>
      <c r="F2048" s="498" t="s">
        <v>6496</v>
      </c>
      <c r="G2048" s="337">
        <v>54527571</v>
      </c>
      <c r="H2048" s="337" t="s">
        <v>6043</v>
      </c>
      <c r="I2048" s="335">
        <v>18.95</v>
      </c>
      <c r="J2048" s="77">
        <v>10</v>
      </c>
      <c r="K2048" s="92"/>
    </row>
    <row r="2049" spans="1:11" ht="41.4" x14ac:dyDescent="0.25">
      <c r="A2049" s="14" t="s">
        <v>6448</v>
      </c>
      <c r="B2049" s="503" t="s">
        <v>6497</v>
      </c>
      <c r="C2049" s="503" t="s">
        <v>6498</v>
      </c>
      <c r="D2049" s="501" t="s">
        <v>6499</v>
      </c>
      <c r="E2049" s="501" t="s">
        <v>4862</v>
      </c>
      <c r="F2049" s="498" t="s">
        <v>6500</v>
      </c>
      <c r="G2049" s="496"/>
      <c r="H2049" s="497" t="s">
        <v>6501</v>
      </c>
      <c r="I2049" s="502">
        <v>250</v>
      </c>
      <c r="J2049" s="77">
        <v>10</v>
      </c>
      <c r="K2049" s="92"/>
    </row>
    <row r="2050" spans="1:11" ht="61.8" x14ac:dyDescent="0.25">
      <c r="A2050" s="14" t="s">
        <v>6448</v>
      </c>
      <c r="B2050" s="503" t="s">
        <v>6502</v>
      </c>
      <c r="C2050" s="500" t="s">
        <v>6503</v>
      </c>
      <c r="D2050" s="501" t="s">
        <v>3642</v>
      </c>
      <c r="E2050" s="501"/>
      <c r="F2050" s="498" t="s">
        <v>6504</v>
      </c>
      <c r="G2050" s="496" t="s">
        <v>6505</v>
      </c>
      <c r="H2050" s="497" t="s">
        <v>6506</v>
      </c>
      <c r="I2050" s="502">
        <v>1090.4000000000001</v>
      </c>
      <c r="J2050" s="77">
        <v>10</v>
      </c>
      <c r="K2050" s="92"/>
    </row>
    <row r="2051" spans="1:11" ht="61.8" x14ac:dyDescent="0.25">
      <c r="A2051" s="14" t="s">
        <v>6448</v>
      </c>
      <c r="B2051" s="503" t="s">
        <v>6507</v>
      </c>
      <c r="C2051" s="500" t="s">
        <v>6508</v>
      </c>
      <c r="D2051" s="501" t="s">
        <v>3642</v>
      </c>
      <c r="E2051" s="501"/>
      <c r="F2051" s="498" t="s">
        <v>6504</v>
      </c>
      <c r="G2051" s="496" t="s">
        <v>6509</v>
      </c>
      <c r="H2051" s="497" t="s">
        <v>6510</v>
      </c>
      <c r="I2051" s="502">
        <v>400</v>
      </c>
      <c r="J2051" s="77">
        <v>10</v>
      </c>
      <c r="K2051" s="92"/>
    </row>
    <row r="2052" spans="1:11" ht="31.2" x14ac:dyDescent="0.25">
      <c r="A2052" s="14" t="s">
        <v>6448</v>
      </c>
      <c r="B2052" s="503" t="s">
        <v>6511</v>
      </c>
      <c r="C2052" s="500" t="s">
        <v>6512</v>
      </c>
      <c r="D2052" s="501" t="s">
        <v>6467</v>
      </c>
      <c r="E2052" s="501" t="s">
        <v>4862</v>
      </c>
      <c r="F2052" s="498" t="s">
        <v>6513</v>
      </c>
      <c r="G2052" s="496" t="s">
        <v>6514</v>
      </c>
      <c r="H2052" s="497" t="s">
        <v>6515</v>
      </c>
      <c r="I2052" s="502">
        <v>40.6</v>
      </c>
      <c r="J2052" s="77">
        <v>10</v>
      </c>
      <c r="K2052" s="92"/>
    </row>
    <row r="2053" spans="1:11" ht="31.2" x14ac:dyDescent="0.25">
      <c r="A2053" s="14" t="s">
        <v>6448</v>
      </c>
      <c r="B2053" s="330" t="s">
        <v>6516</v>
      </c>
      <c r="C2053" s="337">
        <v>153</v>
      </c>
      <c r="D2053" s="331" t="s">
        <v>6467</v>
      </c>
      <c r="E2053" s="501" t="s">
        <v>4862</v>
      </c>
      <c r="F2053" s="333" t="s">
        <v>6517</v>
      </c>
      <c r="G2053" s="337">
        <v>36396044</v>
      </c>
      <c r="H2053" s="337" t="s">
        <v>6518</v>
      </c>
      <c r="I2053" s="335">
        <v>41.8</v>
      </c>
      <c r="J2053" s="77">
        <v>10</v>
      </c>
      <c r="K2053" s="92"/>
    </row>
    <row r="2054" spans="1:11" ht="21" x14ac:dyDescent="0.25">
      <c r="A2054" s="14" t="s">
        <v>6448</v>
      </c>
      <c r="B2054" s="330" t="s">
        <v>6519</v>
      </c>
      <c r="C2054" s="337">
        <v>1214</v>
      </c>
      <c r="D2054" s="331" t="s">
        <v>6488</v>
      </c>
      <c r="E2054" s="501" t="s">
        <v>4862</v>
      </c>
      <c r="F2054" s="333" t="s">
        <v>6520</v>
      </c>
      <c r="G2054" s="337">
        <v>35790164</v>
      </c>
      <c r="H2054" s="337" t="s">
        <v>4657</v>
      </c>
      <c r="I2054" s="335">
        <v>9.0399999999999991</v>
      </c>
      <c r="J2054" s="77">
        <v>10</v>
      </c>
      <c r="K2054" s="92"/>
    </row>
    <row r="2055" spans="1:11" ht="92.4" x14ac:dyDescent="0.25">
      <c r="A2055" s="14" t="s">
        <v>5268</v>
      </c>
      <c r="B2055" s="504"/>
      <c r="C2055" s="505"/>
      <c r="D2055" s="506"/>
      <c r="E2055" s="507"/>
      <c r="F2055" s="508" t="s">
        <v>6928</v>
      </c>
      <c r="G2055" s="509"/>
      <c r="H2055" s="509"/>
      <c r="I2055" s="510"/>
      <c r="J2055" s="77">
        <v>1</v>
      </c>
      <c r="K2055" s="92"/>
    </row>
    <row r="2056" spans="1:11" ht="41.4" x14ac:dyDescent="0.25">
      <c r="A2056" s="14" t="s">
        <v>5268</v>
      </c>
      <c r="B2056" s="511" t="s">
        <v>6929</v>
      </c>
      <c r="C2056" s="512">
        <v>45658</v>
      </c>
      <c r="D2056" s="513" t="s">
        <v>6930</v>
      </c>
      <c r="E2056" s="513" t="s">
        <v>6931</v>
      </c>
      <c r="F2056" s="518" t="s">
        <v>10477</v>
      </c>
      <c r="G2056" s="514"/>
      <c r="H2056" s="514" t="s">
        <v>6932</v>
      </c>
      <c r="I2056" s="515">
        <v>164.4</v>
      </c>
      <c r="J2056" s="77">
        <v>1</v>
      </c>
      <c r="K2056" s="92"/>
    </row>
    <row r="2057" spans="1:11" ht="31.2" x14ac:dyDescent="0.25">
      <c r="A2057" s="14" t="s">
        <v>5268</v>
      </c>
      <c r="B2057" s="511" t="s">
        <v>6933</v>
      </c>
      <c r="C2057" s="512">
        <v>20250079</v>
      </c>
      <c r="D2057" s="513" t="s">
        <v>6934</v>
      </c>
      <c r="E2057" s="513" t="s">
        <v>6931</v>
      </c>
      <c r="F2057" s="518" t="s">
        <v>6935</v>
      </c>
      <c r="G2057" s="514">
        <v>51144786</v>
      </c>
      <c r="H2057" s="514" t="s">
        <v>6936</v>
      </c>
      <c r="I2057" s="515">
        <v>451</v>
      </c>
      <c r="J2057" s="77">
        <v>1</v>
      </c>
      <c r="K2057" s="92"/>
    </row>
    <row r="2058" spans="1:11" ht="21" x14ac:dyDescent="0.25">
      <c r="A2058" s="14" t="s">
        <v>5268</v>
      </c>
      <c r="B2058" s="511" t="s">
        <v>6937</v>
      </c>
      <c r="C2058" s="512">
        <v>2</v>
      </c>
      <c r="D2058" s="513" t="s">
        <v>6934</v>
      </c>
      <c r="E2058" s="513" t="s">
        <v>6931</v>
      </c>
      <c r="F2058" s="518" t="s">
        <v>6938</v>
      </c>
      <c r="G2058" s="514">
        <v>46397931</v>
      </c>
      <c r="H2058" s="514" t="s">
        <v>3079</v>
      </c>
      <c r="I2058" s="515">
        <v>93</v>
      </c>
      <c r="J2058" s="77">
        <v>1</v>
      </c>
      <c r="K2058" s="92"/>
    </row>
    <row r="2059" spans="1:11" ht="13.2" x14ac:dyDescent="0.25">
      <c r="A2059" s="14" t="s">
        <v>5268</v>
      </c>
      <c r="B2059" s="511" t="s">
        <v>6939</v>
      </c>
      <c r="C2059" s="512" t="s">
        <v>6940</v>
      </c>
      <c r="D2059" s="513" t="s">
        <v>6941</v>
      </c>
      <c r="E2059" s="513" t="s">
        <v>6931</v>
      </c>
      <c r="F2059" s="518" t="s">
        <v>6942</v>
      </c>
      <c r="G2059" s="514" t="s">
        <v>755</v>
      </c>
      <c r="H2059" s="514" t="s">
        <v>6943</v>
      </c>
      <c r="I2059" s="515">
        <v>40</v>
      </c>
      <c r="J2059" s="77">
        <v>1</v>
      </c>
      <c r="K2059" s="92"/>
    </row>
    <row r="2060" spans="1:11" ht="21" x14ac:dyDescent="0.25">
      <c r="A2060" s="14" t="s">
        <v>5268</v>
      </c>
      <c r="B2060" s="511" t="s">
        <v>6944</v>
      </c>
      <c r="C2060" s="512">
        <v>13</v>
      </c>
      <c r="D2060" s="513" t="s">
        <v>6808</v>
      </c>
      <c r="E2060" s="513" t="s">
        <v>6931</v>
      </c>
      <c r="F2060" s="518" t="s">
        <v>6945</v>
      </c>
      <c r="G2060" s="514">
        <v>46397931</v>
      </c>
      <c r="H2060" s="514" t="s">
        <v>3079</v>
      </c>
      <c r="I2060" s="515">
        <v>92.4</v>
      </c>
      <c r="J2060" s="77">
        <v>1</v>
      </c>
      <c r="K2060" s="92"/>
    </row>
    <row r="2061" spans="1:11" ht="31.2" x14ac:dyDescent="0.25">
      <c r="A2061" s="14" t="s">
        <v>5268</v>
      </c>
      <c r="B2061" s="511" t="s">
        <v>6946</v>
      </c>
      <c r="C2061" s="512" t="s">
        <v>6947</v>
      </c>
      <c r="D2061" s="513" t="s">
        <v>3493</v>
      </c>
      <c r="E2061" s="513" t="s">
        <v>6931</v>
      </c>
      <c r="F2061" s="518" t="s">
        <v>6948</v>
      </c>
      <c r="G2061" s="514">
        <v>46397931</v>
      </c>
      <c r="H2061" s="514" t="s">
        <v>6949</v>
      </c>
      <c r="I2061" s="515">
        <v>20</v>
      </c>
      <c r="J2061" s="77">
        <v>1</v>
      </c>
      <c r="K2061" s="92"/>
    </row>
    <row r="2062" spans="1:11" ht="31.2" x14ac:dyDescent="0.25">
      <c r="A2062" s="14" t="s">
        <v>5268</v>
      </c>
      <c r="B2062" s="511" t="s">
        <v>6950</v>
      </c>
      <c r="C2062" s="512" t="s">
        <v>6951</v>
      </c>
      <c r="D2062" s="513" t="s">
        <v>6808</v>
      </c>
      <c r="E2062" s="513" t="s">
        <v>6931</v>
      </c>
      <c r="F2062" s="518" t="s">
        <v>6952</v>
      </c>
      <c r="G2062" s="514">
        <v>31196314</v>
      </c>
      <c r="H2062" s="514" t="s">
        <v>6953</v>
      </c>
      <c r="I2062" s="515">
        <v>40</v>
      </c>
      <c r="J2062" s="77">
        <v>1</v>
      </c>
      <c r="K2062" s="92"/>
    </row>
    <row r="2063" spans="1:11" ht="31.2" x14ac:dyDescent="0.25">
      <c r="A2063" s="14" t="s">
        <v>5268</v>
      </c>
      <c r="B2063" s="511" t="s">
        <v>6954</v>
      </c>
      <c r="C2063" s="512" t="s">
        <v>6955</v>
      </c>
      <c r="D2063" s="513" t="s">
        <v>3493</v>
      </c>
      <c r="E2063" s="513" t="s">
        <v>6931</v>
      </c>
      <c r="F2063" s="518" t="s">
        <v>6956</v>
      </c>
      <c r="G2063" s="514">
        <v>46397931</v>
      </c>
      <c r="H2063" s="514" t="s">
        <v>6949</v>
      </c>
      <c r="I2063" s="515">
        <v>30</v>
      </c>
      <c r="J2063" s="77">
        <v>1</v>
      </c>
      <c r="K2063" s="92"/>
    </row>
    <row r="2064" spans="1:11" ht="31.2" x14ac:dyDescent="0.25">
      <c r="A2064" s="14" t="s">
        <v>5268</v>
      </c>
      <c r="B2064" s="511" t="s">
        <v>6957</v>
      </c>
      <c r="C2064" s="512" t="s">
        <v>6958</v>
      </c>
      <c r="D2064" s="513" t="s">
        <v>6817</v>
      </c>
      <c r="E2064" s="513" t="s">
        <v>6931</v>
      </c>
      <c r="F2064" s="518" t="s">
        <v>6959</v>
      </c>
      <c r="G2064" s="514">
        <v>46397931</v>
      </c>
      <c r="H2064" s="514" t="s">
        <v>6949</v>
      </c>
      <c r="I2064" s="515">
        <v>45</v>
      </c>
      <c r="J2064" s="77">
        <v>1</v>
      </c>
      <c r="K2064" s="92"/>
    </row>
    <row r="2065" spans="1:11" ht="21" x14ac:dyDescent="0.25">
      <c r="A2065" s="14" t="s">
        <v>5268</v>
      </c>
      <c r="B2065" s="511" t="s">
        <v>6960</v>
      </c>
      <c r="C2065" s="512" t="s">
        <v>6961</v>
      </c>
      <c r="D2065" s="513" t="s">
        <v>6962</v>
      </c>
      <c r="E2065" s="513" t="s">
        <v>6931</v>
      </c>
      <c r="F2065" s="518" t="s">
        <v>6963</v>
      </c>
      <c r="G2065" s="514" t="s">
        <v>755</v>
      </c>
      <c r="H2065" s="514" t="s">
        <v>6964</v>
      </c>
      <c r="I2065" s="515">
        <v>40</v>
      </c>
      <c r="J2065" s="77">
        <v>1</v>
      </c>
      <c r="K2065" s="92"/>
    </row>
    <row r="2066" spans="1:11" ht="61.8" x14ac:dyDescent="0.25">
      <c r="A2066" s="14" t="s">
        <v>5268</v>
      </c>
      <c r="B2066" s="504"/>
      <c r="C2066" s="505"/>
      <c r="D2066" s="506"/>
      <c r="E2066" s="507"/>
      <c r="F2066" s="508" t="s">
        <v>6521</v>
      </c>
      <c r="G2066" s="509"/>
      <c r="H2066" s="509"/>
      <c r="I2066" s="510"/>
      <c r="J2066" s="77">
        <v>1</v>
      </c>
      <c r="K2066" s="92"/>
    </row>
    <row r="2067" spans="1:11" ht="51.6" x14ac:dyDescent="0.25">
      <c r="A2067" s="14" t="s">
        <v>5268</v>
      </c>
      <c r="B2067" s="511" t="s">
        <v>6522</v>
      </c>
      <c r="C2067" s="512" t="s">
        <v>6523</v>
      </c>
      <c r="D2067" s="513" t="s">
        <v>6524</v>
      </c>
      <c r="E2067" s="513" t="s">
        <v>6525</v>
      </c>
      <c r="F2067" s="509" t="s">
        <v>6526</v>
      </c>
      <c r="G2067" s="514">
        <v>37847325</v>
      </c>
      <c r="H2067" s="514" t="s">
        <v>6527</v>
      </c>
      <c r="I2067" s="515">
        <v>809</v>
      </c>
      <c r="J2067" s="77">
        <v>1</v>
      </c>
      <c r="K2067" s="92"/>
    </row>
    <row r="2068" spans="1:11" ht="61.8" x14ac:dyDescent="0.25">
      <c r="A2068" s="14" t="s">
        <v>5268</v>
      </c>
      <c r="B2068" s="511" t="s">
        <v>6522</v>
      </c>
      <c r="C2068" s="512" t="s">
        <v>6523</v>
      </c>
      <c r="D2068" s="513" t="s">
        <v>5350</v>
      </c>
      <c r="E2068" s="513" t="s">
        <v>6525</v>
      </c>
      <c r="F2068" s="509" t="s">
        <v>6528</v>
      </c>
      <c r="G2068" s="514">
        <v>37847325</v>
      </c>
      <c r="H2068" s="514" t="s">
        <v>6527</v>
      </c>
      <c r="I2068" s="515">
        <v>1339.9</v>
      </c>
      <c r="J2068" s="77">
        <v>1</v>
      </c>
      <c r="K2068" s="92"/>
    </row>
    <row r="2069" spans="1:11" ht="82.2" x14ac:dyDescent="0.25">
      <c r="A2069" s="14" t="s">
        <v>5268</v>
      </c>
      <c r="B2069" s="511" t="s">
        <v>6522</v>
      </c>
      <c r="C2069" s="512" t="s">
        <v>6523</v>
      </c>
      <c r="D2069" s="513" t="s">
        <v>6529</v>
      </c>
      <c r="E2069" s="513" t="s">
        <v>6525</v>
      </c>
      <c r="F2069" s="509" t="s">
        <v>6530</v>
      </c>
      <c r="G2069" s="514">
        <v>37847325</v>
      </c>
      <c r="H2069" s="514" t="s">
        <v>6527</v>
      </c>
      <c r="I2069" s="515">
        <v>503.01</v>
      </c>
      <c r="J2069" s="77">
        <v>1</v>
      </c>
      <c r="K2069" s="92"/>
    </row>
    <row r="2070" spans="1:11" ht="41.4" x14ac:dyDescent="0.25">
      <c r="A2070" s="14" t="s">
        <v>5268</v>
      </c>
      <c r="B2070" s="511" t="s">
        <v>6522</v>
      </c>
      <c r="C2070" s="512" t="s">
        <v>6523</v>
      </c>
      <c r="D2070" s="513" t="s">
        <v>6529</v>
      </c>
      <c r="E2070" s="513" t="s">
        <v>6525</v>
      </c>
      <c r="F2070" s="509" t="s">
        <v>6531</v>
      </c>
      <c r="G2070" s="514">
        <v>37847325</v>
      </c>
      <c r="H2070" s="514" t="s">
        <v>6527</v>
      </c>
      <c r="I2070" s="516">
        <v>298.63</v>
      </c>
      <c r="J2070" s="77">
        <v>1</v>
      </c>
      <c r="K2070" s="92"/>
    </row>
    <row r="2071" spans="1:11" ht="61.8" x14ac:dyDescent="0.25">
      <c r="A2071" s="14" t="s">
        <v>5268</v>
      </c>
      <c r="B2071" s="511" t="s">
        <v>6532</v>
      </c>
      <c r="C2071" s="512" t="s">
        <v>6533</v>
      </c>
      <c r="D2071" s="513" t="s">
        <v>3486</v>
      </c>
      <c r="E2071" s="513" t="s">
        <v>4862</v>
      </c>
      <c r="F2071" s="517" t="s">
        <v>6534</v>
      </c>
      <c r="G2071" s="514">
        <v>37847325</v>
      </c>
      <c r="H2071" s="514" t="s">
        <v>6527</v>
      </c>
      <c r="I2071" s="515">
        <v>305.39</v>
      </c>
      <c r="J2071" s="77">
        <v>1</v>
      </c>
      <c r="K2071" s="92"/>
    </row>
    <row r="2072" spans="1:11" ht="51.6" x14ac:dyDescent="0.25">
      <c r="A2072" s="14" t="s">
        <v>5268</v>
      </c>
      <c r="B2072" s="511" t="s">
        <v>6532</v>
      </c>
      <c r="C2072" s="512" t="s">
        <v>6533</v>
      </c>
      <c r="D2072" s="513" t="s">
        <v>3486</v>
      </c>
      <c r="E2072" s="513" t="s">
        <v>4862</v>
      </c>
      <c r="F2072" s="518" t="s">
        <v>6535</v>
      </c>
      <c r="G2072" s="514">
        <v>37847325</v>
      </c>
      <c r="H2072" s="514" t="s">
        <v>6527</v>
      </c>
      <c r="I2072" s="515">
        <v>179.09</v>
      </c>
      <c r="J2072" s="77">
        <v>1</v>
      </c>
      <c r="K2072" s="92"/>
    </row>
    <row r="2073" spans="1:11" ht="21" x14ac:dyDescent="0.25">
      <c r="A2073" s="14" t="s">
        <v>5268</v>
      </c>
      <c r="B2073" s="513"/>
      <c r="C2073" s="513"/>
      <c r="D2073" s="513"/>
      <c r="E2073" s="513"/>
      <c r="F2073" s="519" t="s">
        <v>6536</v>
      </c>
      <c r="G2073" s="519"/>
      <c r="H2073" s="520"/>
      <c r="I2073" s="521"/>
      <c r="J2073" s="77">
        <v>1</v>
      </c>
      <c r="K2073" s="92"/>
    </row>
    <row r="2074" spans="1:11" ht="31.2" x14ac:dyDescent="0.25">
      <c r="A2074" s="14" t="s">
        <v>5268</v>
      </c>
      <c r="B2074" s="513" t="s">
        <v>4889</v>
      </c>
      <c r="C2074" s="512" t="s">
        <v>6537</v>
      </c>
      <c r="D2074" s="513" t="s">
        <v>4062</v>
      </c>
      <c r="E2074" s="513" t="s">
        <v>6538</v>
      </c>
      <c r="F2074" s="517" t="s">
        <v>6539</v>
      </c>
      <c r="G2074" s="514">
        <v>37847325</v>
      </c>
      <c r="H2074" s="514" t="s">
        <v>6527</v>
      </c>
      <c r="I2074" s="522">
        <v>258.52</v>
      </c>
      <c r="J2074" s="77">
        <v>1</v>
      </c>
      <c r="K2074" s="92"/>
    </row>
    <row r="2075" spans="1:11" ht="21" x14ac:dyDescent="0.25">
      <c r="A2075" s="14" t="s">
        <v>5268</v>
      </c>
      <c r="B2075" s="513" t="s">
        <v>4889</v>
      </c>
      <c r="C2075" s="512" t="s">
        <v>6537</v>
      </c>
      <c r="D2075" s="513" t="s">
        <v>4062</v>
      </c>
      <c r="E2075" s="513" t="s">
        <v>6538</v>
      </c>
      <c r="F2075" s="517" t="s">
        <v>6540</v>
      </c>
      <c r="G2075" s="514">
        <v>37847325</v>
      </c>
      <c r="H2075" s="514" t="s">
        <v>6527</v>
      </c>
      <c r="I2075" s="522">
        <v>166</v>
      </c>
      <c r="J2075" s="77">
        <v>1</v>
      </c>
      <c r="K2075" s="92"/>
    </row>
    <row r="2076" spans="1:11" ht="51.6" x14ac:dyDescent="0.25">
      <c r="A2076" s="14" t="s">
        <v>5268</v>
      </c>
      <c r="B2076" s="513" t="s">
        <v>4889</v>
      </c>
      <c r="C2076" s="512" t="s">
        <v>6537</v>
      </c>
      <c r="D2076" s="513" t="s">
        <v>4062</v>
      </c>
      <c r="E2076" s="513" t="s">
        <v>6538</v>
      </c>
      <c r="F2076" s="517" t="s">
        <v>6541</v>
      </c>
      <c r="G2076" s="514">
        <v>37847325</v>
      </c>
      <c r="H2076" s="514" t="s">
        <v>6527</v>
      </c>
      <c r="I2076" s="522">
        <v>110</v>
      </c>
      <c r="J2076" s="77">
        <v>1</v>
      </c>
      <c r="K2076" s="92"/>
    </row>
    <row r="2077" spans="1:11" ht="21" x14ac:dyDescent="0.25">
      <c r="A2077" s="14" t="s">
        <v>5268</v>
      </c>
      <c r="B2077" s="513"/>
      <c r="C2077" s="512"/>
      <c r="D2077" s="523"/>
      <c r="E2077" s="513"/>
      <c r="F2077" s="519" t="s">
        <v>6542</v>
      </c>
      <c r="G2077" s="524"/>
      <c r="H2077" s="520"/>
      <c r="I2077" s="521"/>
      <c r="J2077" s="77">
        <v>1</v>
      </c>
      <c r="K2077" s="92"/>
    </row>
    <row r="2078" spans="1:11" ht="31.2" x14ac:dyDescent="0.25">
      <c r="A2078" s="14" t="s">
        <v>5268</v>
      </c>
      <c r="B2078" s="513" t="s">
        <v>4889</v>
      </c>
      <c r="C2078" s="512" t="s">
        <v>6537</v>
      </c>
      <c r="D2078" s="513" t="s">
        <v>4062</v>
      </c>
      <c r="E2078" s="513" t="s">
        <v>6538</v>
      </c>
      <c r="F2078" s="517" t="s">
        <v>6543</v>
      </c>
      <c r="G2078" s="514">
        <v>37847325</v>
      </c>
      <c r="H2078" s="514" t="s">
        <v>6527</v>
      </c>
      <c r="I2078" s="522">
        <v>185.45</v>
      </c>
      <c r="J2078" s="77">
        <v>1</v>
      </c>
      <c r="K2078" s="92"/>
    </row>
    <row r="2079" spans="1:11" ht="21" x14ac:dyDescent="0.25">
      <c r="A2079" s="14" t="s">
        <v>5268</v>
      </c>
      <c r="B2079" s="513" t="s">
        <v>4889</v>
      </c>
      <c r="C2079" s="512" t="s">
        <v>6537</v>
      </c>
      <c r="D2079" s="513" t="s">
        <v>4062</v>
      </c>
      <c r="E2079" s="513" t="s">
        <v>6538</v>
      </c>
      <c r="F2079" s="517" t="s">
        <v>6544</v>
      </c>
      <c r="G2079" s="514">
        <v>37847325</v>
      </c>
      <c r="H2079" s="514" t="s">
        <v>6527</v>
      </c>
      <c r="I2079" s="522">
        <v>123</v>
      </c>
      <c r="J2079" s="77">
        <v>1</v>
      </c>
      <c r="K2079" s="92"/>
    </row>
    <row r="2080" spans="1:11" ht="41.4" x14ac:dyDescent="0.25">
      <c r="A2080" s="14" t="s">
        <v>5268</v>
      </c>
      <c r="B2080" s="513" t="s">
        <v>4889</v>
      </c>
      <c r="C2080" s="512" t="s">
        <v>6537</v>
      </c>
      <c r="D2080" s="513" t="s">
        <v>4062</v>
      </c>
      <c r="E2080" s="513" t="s">
        <v>6538</v>
      </c>
      <c r="F2080" s="517" t="s">
        <v>6545</v>
      </c>
      <c r="G2080" s="514">
        <v>37847325</v>
      </c>
      <c r="H2080" s="514" t="s">
        <v>6527</v>
      </c>
      <c r="I2080" s="522">
        <v>35</v>
      </c>
      <c r="J2080" s="77">
        <v>1</v>
      </c>
      <c r="K2080" s="92"/>
    </row>
    <row r="2081" spans="1:11" ht="21" x14ac:dyDescent="0.25">
      <c r="A2081" s="14" t="s">
        <v>5268</v>
      </c>
      <c r="B2081" s="513"/>
      <c r="C2081" s="512"/>
      <c r="D2081" s="523"/>
      <c r="E2081" s="513"/>
      <c r="F2081" s="519" t="s">
        <v>6546</v>
      </c>
      <c r="G2081" s="525"/>
      <c r="H2081" s="520"/>
      <c r="I2081" s="521"/>
      <c r="J2081" s="77">
        <v>1</v>
      </c>
      <c r="K2081" s="92"/>
    </row>
    <row r="2082" spans="1:11" ht="31.2" x14ac:dyDescent="0.25">
      <c r="A2082" s="14" t="s">
        <v>5268</v>
      </c>
      <c r="B2082" s="513" t="s">
        <v>4889</v>
      </c>
      <c r="C2082" s="512" t="s">
        <v>6537</v>
      </c>
      <c r="D2082" s="513" t="s">
        <v>4062</v>
      </c>
      <c r="E2082" s="513" t="s">
        <v>6538</v>
      </c>
      <c r="F2082" s="517" t="s">
        <v>6547</v>
      </c>
      <c r="G2082" s="514">
        <v>37847325</v>
      </c>
      <c r="H2082" s="514" t="s">
        <v>6527</v>
      </c>
      <c r="I2082" s="522">
        <v>129.26</v>
      </c>
      <c r="J2082" s="77">
        <v>1</v>
      </c>
      <c r="K2082" s="92"/>
    </row>
    <row r="2083" spans="1:11" ht="21" x14ac:dyDescent="0.25">
      <c r="A2083" s="14" t="s">
        <v>5268</v>
      </c>
      <c r="B2083" s="513" t="s">
        <v>4889</v>
      </c>
      <c r="C2083" s="512" t="s">
        <v>6537</v>
      </c>
      <c r="D2083" s="513" t="s">
        <v>4062</v>
      </c>
      <c r="E2083" s="513" t="s">
        <v>6538</v>
      </c>
      <c r="F2083" s="517" t="s">
        <v>6544</v>
      </c>
      <c r="G2083" s="514">
        <v>37847325</v>
      </c>
      <c r="H2083" s="514" t="s">
        <v>6527</v>
      </c>
      <c r="I2083" s="522">
        <v>88</v>
      </c>
      <c r="J2083" s="77">
        <v>1</v>
      </c>
      <c r="K2083" s="92"/>
    </row>
    <row r="2084" spans="1:11" ht="21" x14ac:dyDescent="0.25">
      <c r="A2084" s="14" t="s">
        <v>5268</v>
      </c>
      <c r="B2084" s="513" t="s">
        <v>4889</v>
      </c>
      <c r="C2084" s="512" t="s">
        <v>6537</v>
      </c>
      <c r="D2084" s="513" t="s">
        <v>4062</v>
      </c>
      <c r="E2084" s="513" t="s">
        <v>6538</v>
      </c>
      <c r="F2084" s="517" t="s">
        <v>6548</v>
      </c>
      <c r="G2084" s="514">
        <v>37847325</v>
      </c>
      <c r="H2084" s="514" t="s">
        <v>6527</v>
      </c>
      <c r="I2084" s="522">
        <v>48</v>
      </c>
      <c r="J2084" s="77">
        <v>1</v>
      </c>
      <c r="K2084" s="92"/>
    </row>
    <row r="2085" spans="1:11" ht="21" x14ac:dyDescent="0.25">
      <c r="A2085" s="14" t="s">
        <v>5268</v>
      </c>
      <c r="B2085" s="513"/>
      <c r="C2085" s="512"/>
      <c r="D2085" s="523"/>
      <c r="E2085" s="513"/>
      <c r="F2085" s="519" t="s">
        <v>6549</v>
      </c>
      <c r="G2085" s="525"/>
      <c r="H2085" s="520"/>
      <c r="I2085" s="521"/>
      <c r="J2085" s="77">
        <v>1</v>
      </c>
      <c r="K2085" s="92"/>
    </row>
    <row r="2086" spans="1:11" ht="21" x14ac:dyDescent="0.25">
      <c r="A2086" s="14" t="s">
        <v>5268</v>
      </c>
      <c r="B2086" s="513" t="s">
        <v>4889</v>
      </c>
      <c r="C2086" s="512" t="s">
        <v>6537</v>
      </c>
      <c r="D2086" s="513" t="s">
        <v>4062</v>
      </c>
      <c r="E2086" s="513" t="s">
        <v>6538</v>
      </c>
      <c r="F2086" s="517" t="s">
        <v>6550</v>
      </c>
      <c r="G2086" s="514">
        <v>37847325</v>
      </c>
      <c r="H2086" s="514" t="s">
        <v>6527</v>
      </c>
      <c r="I2086" s="522">
        <v>84.3</v>
      </c>
      <c r="J2086" s="77">
        <v>1</v>
      </c>
      <c r="K2086" s="92"/>
    </row>
    <row r="2087" spans="1:11" ht="21" x14ac:dyDescent="0.25">
      <c r="A2087" s="14" t="s">
        <v>5268</v>
      </c>
      <c r="B2087" s="513" t="s">
        <v>4889</v>
      </c>
      <c r="C2087" s="512" t="s">
        <v>6537</v>
      </c>
      <c r="D2087" s="513" t="s">
        <v>4062</v>
      </c>
      <c r="E2087" s="513" t="s">
        <v>6538</v>
      </c>
      <c r="F2087" s="517" t="s">
        <v>6544</v>
      </c>
      <c r="G2087" s="514">
        <v>37847325</v>
      </c>
      <c r="H2087" s="514" t="s">
        <v>6527</v>
      </c>
      <c r="I2087" s="522">
        <v>88</v>
      </c>
      <c r="J2087" s="77">
        <v>1</v>
      </c>
      <c r="K2087" s="92"/>
    </row>
    <row r="2088" spans="1:11" ht="41.4" x14ac:dyDescent="0.25">
      <c r="A2088" s="14" t="s">
        <v>5268</v>
      </c>
      <c r="B2088" s="513" t="s">
        <v>4889</v>
      </c>
      <c r="C2088" s="512" t="s">
        <v>6537</v>
      </c>
      <c r="D2088" s="513" t="s">
        <v>4062</v>
      </c>
      <c r="E2088" s="513" t="s">
        <v>6538</v>
      </c>
      <c r="F2088" s="517" t="s">
        <v>6551</v>
      </c>
      <c r="G2088" s="514">
        <v>37847325</v>
      </c>
      <c r="H2088" s="514" t="s">
        <v>6527</v>
      </c>
      <c r="I2088" s="522">
        <v>64</v>
      </c>
      <c r="J2088" s="77">
        <v>1</v>
      </c>
      <c r="K2088" s="92"/>
    </row>
    <row r="2089" spans="1:11" ht="21" x14ac:dyDescent="0.25">
      <c r="A2089" s="14" t="s">
        <v>5268</v>
      </c>
      <c r="B2089" s="513"/>
      <c r="C2089" s="512"/>
      <c r="D2089" s="513"/>
      <c r="E2089" s="513"/>
      <c r="F2089" s="519" t="s">
        <v>6552</v>
      </c>
      <c r="G2089" s="525"/>
      <c r="H2089" s="520"/>
      <c r="I2089" s="521"/>
      <c r="J2089" s="77">
        <v>1</v>
      </c>
      <c r="K2089" s="92"/>
    </row>
    <row r="2090" spans="1:11" ht="21" x14ac:dyDescent="0.25">
      <c r="A2090" s="14" t="s">
        <v>5268</v>
      </c>
      <c r="B2090" s="513" t="s">
        <v>4889</v>
      </c>
      <c r="C2090" s="512" t="s">
        <v>6537</v>
      </c>
      <c r="D2090" s="513" t="s">
        <v>4062</v>
      </c>
      <c r="E2090" s="513" t="s">
        <v>6538</v>
      </c>
      <c r="F2090" s="517" t="s">
        <v>6553</v>
      </c>
      <c r="G2090" s="514">
        <v>37847325</v>
      </c>
      <c r="H2090" s="514" t="s">
        <v>6527</v>
      </c>
      <c r="I2090" s="522">
        <v>17.600000000000001</v>
      </c>
      <c r="J2090" s="77">
        <v>1</v>
      </c>
      <c r="K2090" s="92"/>
    </row>
    <row r="2091" spans="1:11" ht="21" x14ac:dyDescent="0.25">
      <c r="A2091" s="14" t="s">
        <v>5268</v>
      </c>
      <c r="B2091" s="513" t="s">
        <v>4889</v>
      </c>
      <c r="C2091" s="512" t="s">
        <v>6537</v>
      </c>
      <c r="D2091" s="513" t="s">
        <v>4062</v>
      </c>
      <c r="E2091" s="513" t="s">
        <v>6538</v>
      </c>
      <c r="F2091" s="517" t="s">
        <v>6554</v>
      </c>
      <c r="G2091" s="514">
        <v>37847325</v>
      </c>
      <c r="H2091" s="514" t="s">
        <v>6527</v>
      </c>
      <c r="I2091" s="522">
        <v>10</v>
      </c>
      <c r="J2091" s="77">
        <v>1</v>
      </c>
      <c r="K2091" s="92"/>
    </row>
    <row r="2092" spans="1:11" ht="21" x14ac:dyDescent="0.25">
      <c r="A2092" s="14" t="s">
        <v>5268</v>
      </c>
      <c r="B2092" s="511"/>
      <c r="C2092" s="512"/>
      <c r="D2092" s="523"/>
      <c r="E2092" s="513"/>
      <c r="F2092" s="519" t="s">
        <v>6555</v>
      </c>
      <c r="G2092" s="525"/>
      <c r="H2092" s="520"/>
      <c r="I2092" s="521"/>
      <c r="J2092" s="77">
        <v>1</v>
      </c>
      <c r="K2092" s="92"/>
    </row>
    <row r="2093" spans="1:11" ht="31.2" x14ac:dyDescent="0.25">
      <c r="A2093" s="14" t="s">
        <v>5268</v>
      </c>
      <c r="B2093" s="513" t="s">
        <v>4889</v>
      </c>
      <c r="C2093" s="512" t="s">
        <v>6537</v>
      </c>
      <c r="D2093" s="513" t="s">
        <v>4062</v>
      </c>
      <c r="E2093" s="513" t="s">
        <v>6538</v>
      </c>
      <c r="F2093" s="517" t="s">
        <v>6556</v>
      </c>
      <c r="G2093" s="514">
        <v>37847325</v>
      </c>
      <c r="H2093" s="514" t="s">
        <v>6527</v>
      </c>
      <c r="I2093" s="522">
        <v>84.3</v>
      </c>
      <c r="J2093" s="77">
        <v>1</v>
      </c>
      <c r="K2093" s="92"/>
    </row>
    <row r="2094" spans="1:11" ht="21" x14ac:dyDescent="0.25">
      <c r="A2094" s="14" t="s">
        <v>5268</v>
      </c>
      <c r="B2094" s="513" t="s">
        <v>4889</v>
      </c>
      <c r="C2094" s="512" t="s">
        <v>6537</v>
      </c>
      <c r="D2094" s="513" t="s">
        <v>4062</v>
      </c>
      <c r="E2094" s="513" t="s">
        <v>6538</v>
      </c>
      <c r="F2094" s="517" t="s">
        <v>6557</v>
      </c>
      <c r="G2094" s="514">
        <v>37847325</v>
      </c>
      <c r="H2094" s="514" t="s">
        <v>6527</v>
      </c>
      <c r="I2094" s="522">
        <v>79.2</v>
      </c>
      <c r="J2094" s="77">
        <v>1</v>
      </c>
      <c r="K2094" s="92"/>
    </row>
    <row r="2095" spans="1:11" ht="21" x14ac:dyDescent="0.25">
      <c r="A2095" s="14" t="s">
        <v>5268</v>
      </c>
      <c r="B2095" s="513" t="s">
        <v>4889</v>
      </c>
      <c r="C2095" s="512" t="s">
        <v>6537</v>
      </c>
      <c r="D2095" s="513" t="s">
        <v>4062</v>
      </c>
      <c r="E2095" s="513" t="s">
        <v>6538</v>
      </c>
      <c r="F2095" s="517" t="s">
        <v>6558</v>
      </c>
      <c r="G2095" s="514">
        <v>37847325</v>
      </c>
      <c r="H2095" s="514" t="s">
        <v>6527</v>
      </c>
      <c r="I2095" s="522">
        <v>50</v>
      </c>
      <c r="J2095" s="77">
        <v>1</v>
      </c>
      <c r="K2095" s="92"/>
    </row>
    <row r="2096" spans="1:11" ht="21" x14ac:dyDescent="0.25">
      <c r="A2096" s="14" t="s">
        <v>5268</v>
      </c>
      <c r="B2096" s="513"/>
      <c r="C2096" s="512"/>
      <c r="D2096" s="523"/>
      <c r="E2096" s="513"/>
      <c r="F2096" s="519" t="s">
        <v>6559</v>
      </c>
      <c r="G2096" s="525"/>
      <c r="H2096" s="520"/>
      <c r="I2096" s="521"/>
      <c r="J2096" s="77">
        <v>1</v>
      </c>
      <c r="K2096" s="92"/>
    </row>
    <row r="2097" spans="1:11" ht="21" x14ac:dyDescent="0.25">
      <c r="A2097" s="14" t="s">
        <v>5268</v>
      </c>
      <c r="B2097" s="513" t="s">
        <v>4889</v>
      </c>
      <c r="C2097" s="512" t="s">
        <v>6537</v>
      </c>
      <c r="D2097" s="513" t="s">
        <v>4062</v>
      </c>
      <c r="E2097" s="513" t="s">
        <v>6538</v>
      </c>
      <c r="F2097" s="517" t="s">
        <v>6560</v>
      </c>
      <c r="G2097" s="514">
        <v>37847325</v>
      </c>
      <c r="H2097" s="514" t="s">
        <v>6527</v>
      </c>
      <c r="I2097" s="522">
        <v>42.15</v>
      </c>
      <c r="J2097" s="77">
        <v>1</v>
      </c>
      <c r="K2097" s="92"/>
    </row>
    <row r="2098" spans="1:11" ht="21" x14ac:dyDescent="0.25">
      <c r="A2098" s="14" t="s">
        <v>5268</v>
      </c>
      <c r="B2098" s="513" t="s">
        <v>4889</v>
      </c>
      <c r="C2098" s="512" t="s">
        <v>6537</v>
      </c>
      <c r="D2098" s="513" t="s">
        <v>4062</v>
      </c>
      <c r="E2098" s="513" t="s">
        <v>6538</v>
      </c>
      <c r="F2098" s="517" t="s">
        <v>6561</v>
      </c>
      <c r="G2098" s="514">
        <v>37847325</v>
      </c>
      <c r="H2098" s="514" t="s">
        <v>6527</v>
      </c>
      <c r="I2098" s="522">
        <v>35.200000000000003</v>
      </c>
      <c r="J2098" s="77">
        <v>1</v>
      </c>
      <c r="K2098" s="92"/>
    </row>
    <row r="2099" spans="1:11" ht="21" x14ac:dyDescent="0.25">
      <c r="A2099" s="14" t="s">
        <v>5268</v>
      </c>
      <c r="B2099" s="513" t="s">
        <v>4889</v>
      </c>
      <c r="C2099" s="512" t="s">
        <v>6537</v>
      </c>
      <c r="D2099" s="513" t="s">
        <v>4062</v>
      </c>
      <c r="E2099" s="513" t="s">
        <v>6538</v>
      </c>
      <c r="F2099" s="517" t="s">
        <v>6562</v>
      </c>
      <c r="G2099" s="514">
        <v>37847325</v>
      </c>
      <c r="H2099" s="514" t="s">
        <v>6527</v>
      </c>
      <c r="I2099" s="522">
        <v>20</v>
      </c>
      <c r="J2099" s="77">
        <v>1</v>
      </c>
      <c r="K2099" s="92"/>
    </row>
    <row r="2100" spans="1:11" ht="21" x14ac:dyDescent="0.25">
      <c r="A2100" s="14" t="s">
        <v>5268</v>
      </c>
      <c r="B2100" s="513"/>
      <c r="C2100" s="512"/>
      <c r="D2100" s="523"/>
      <c r="E2100" s="513"/>
      <c r="F2100" s="519" t="s">
        <v>6563</v>
      </c>
      <c r="G2100" s="525"/>
      <c r="H2100" s="520"/>
      <c r="I2100" s="521"/>
      <c r="J2100" s="77">
        <v>1</v>
      </c>
      <c r="K2100" s="92"/>
    </row>
    <row r="2101" spans="1:11" ht="21" x14ac:dyDescent="0.25">
      <c r="A2101" s="14" t="s">
        <v>5268</v>
      </c>
      <c r="B2101" s="513" t="s">
        <v>4889</v>
      </c>
      <c r="C2101" s="512" t="s">
        <v>6537</v>
      </c>
      <c r="D2101" s="513" t="s">
        <v>4062</v>
      </c>
      <c r="E2101" s="513" t="s">
        <v>6538</v>
      </c>
      <c r="F2101" s="517" t="s">
        <v>6564</v>
      </c>
      <c r="G2101" s="514">
        <v>37847325</v>
      </c>
      <c r="H2101" s="514" t="s">
        <v>6527</v>
      </c>
      <c r="I2101" s="522">
        <v>134.88</v>
      </c>
      <c r="J2101" s="77">
        <v>1</v>
      </c>
      <c r="K2101" s="92"/>
    </row>
    <row r="2102" spans="1:11" ht="21" x14ac:dyDescent="0.25">
      <c r="A2102" s="14" t="s">
        <v>5268</v>
      </c>
      <c r="B2102" s="513" t="s">
        <v>4889</v>
      </c>
      <c r="C2102" s="512" t="s">
        <v>6537</v>
      </c>
      <c r="D2102" s="513" t="s">
        <v>4062</v>
      </c>
      <c r="E2102" s="513" t="s">
        <v>6538</v>
      </c>
      <c r="F2102" s="517" t="s">
        <v>6565</v>
      </c>
      <c r="G2102" s="514">
        <v>37847325</v>
      </c>
      <c r="H2102" s="514" t="s">
        <v>6527</v>
      </c>
      <c r="I2102" s="522">
        <v>39.299999999999997</v>
      </c>
      <c r="J2102" s="77">
        <v>1</v>
      </c>
      <c r="K2102" s="92"/>
    </row>
    <row r="2103" spans="1:11" ht="21" x14ac:dyDescent="0.25">
      <c r="A2103" s="14" t="s">
        <v>5268</v>
      </c>
      <c r="B2103" s="513"/>
      <c r="C2103" s="512"/>
      <c r="D2103" s="523"/>
      <c r="E2103" s="513"/>
      <c r="F2103" s="519" t="s">
        <v>6566</v>
      </c>
      <c r="G2103" s="525"/>
      <c r="H2103" s="520"/>
      <c r="I2103" s="521"/>
      <c r="J2103" s="77">
        <v>1</v>
      </c>
      <c r="K2103" s="92"/>
    </row>
    <row r="2104" spans="1:11" ht="31.2" x14ac:dyDescent="0.25">
      <c r="A2104" s="14" t="s">
        <v>5268</v>
      </c>
      <c r="B2104" s="513" t="s">
        <v>4889</v>
      </c>
      <c r="C2104" s="512" t="s">
        <v>6537</v>
      </c>
      <c r="D2104" s="513" t="s">
        <v>4062</v>
      </c>
      <c r="E2104" s="513" t="s">
        <v>6538</v>
      </c>
      <c r="F2104" s="517" t="s">
        <v>6567</v>
      </c>
      <c r="G2104" s="514">
        <v>37847325</v>
      </c>
      <c r="H2104" s="514" t="s">
        <v>6527</v>
      </c>
      <c r="I2104" s="522">
        <v>208.52</v>
      </c>
      <c r="J2104" s="77">
        <v>1</v>
      </c>
      <c r="K2104" s="92"/>
    </row>
    <row r="2105" spans="1:11" ht="21" x14ac:dyDescent="0.25">
      <c r="A2105" s="14" t="s">
        <v>5268</v>
      </c>
      <c r="B2105" s="513" t="s">
        <v>4889</v>
      </c>
      <c r="C2105" s="512" t="s">
        <v>6537</v>
      </c>
      <c r="D2105" s="513" t="s">
        <v>4062</v>
      </c>
      <c r="E2105" s="513" t="s">
        <v>6538</v>
      </c>
      <c r="F2105" s="517" t="s">
        <v>6568</v>
      </c>
      <c r="G2105" s="514">
        <v>37847325</v>
      </c>
      <c r="H2105" s="514" t="s">
        <v>6527</v>
      </c>
      <c r="I2105" s="522">
        <v>157.19999999999999</v>
      </c>
      <c r="J2105" s="77">
        <v>1</v>
      </c>
      <c r="K2105" s="92"/>
    </row>
    <row r="2106" spans="1:11" ht="21" x14ac:dyDescent="0.25">
      <c r="A2106" s="14" t="s">
        <v>5268</v>
      </c>
      <c r="B2106" s="513" t="s">
        <v>4889</v>
      </c>
      <c r="C2106" s="512" t="s">
        <v>6537</v>
      </c>
      <c r="D2106" s="513" t="s">
        <v>4062</v>
      </c>
      <c r="E2106" s="513" t="s">
        <v>6538</v>
      </c>
      <c r="F2106" s="517" t="s">
        <v>6569</v>
      </c>
      <c r="G2106" s="514">
        <v>37847325</v>
      </c>
      <c r="H2106" s="514" t="s">
        <v>6527</v>
      </c>
      <c r="I2106" s="522">
        <v>84.7</v>
      </c>
      <c r="J2106" s="77">
        <v>1</v>
      </c>
      <c r="K2106" s="92"/>
    </row>
    <row r="2107" spans="1:11" ht="21" x14ac:dyDescent="0.25">
      <c r="A2107" s="14" t="s">
        <v>5268</v>
      </c>
      <c r="B2107" s="513" t="s">
        <v>4889</v>
      </c>
      <c r="C2107" s="512" t="s">
        <v>6537</v>
      </c>
      <c r="D2107" s="513" t="s">
        <v>4062</v>
      </c>
      <c r="E2107" s="513" t="s">
        <v>6538</v>
      </c>
      <c r="F2107" s="517" t="s">
        <v>6570</v>
      </c>
      <c r="G2107" s="514">
        <v>37847325</v>
      </c>
      <c r="H2107" s="514" t="s">
        <v>6527</v>
      </c>
      <c r="I2107" s="522">
        <v>15</v>
      </c>
      <c r="J2107" s="77">
        <v>1</v>
      </c>
      <c r="K2107" s="92"/>
    </row>
    <row r="2108" spans="1:11" ht="21" x14ac:dyDescent="0.25">
      <c r="A2108" s="14" t="s">
        <v>5268</v>
      </c>
      <c r="B2108" s="513" t="s">
        <v>4889</v>
      </c>
      <c r="C2108" s="512" t="s">
        <v>6537</v>
      </c>
      <c r="D2108" s="513" t="s">
        <v>4062</v>
      </c>
      <c r="E2108" s="513" t="s">
        <v>6538</v>
      </c>
      <c r="F2108" s="517" t="s">
        <v>6571</v>
      </c>
      <c r="G2108" s="514">
        <v>37847325</v>
      </c>
      <c r="H2108" s="514" t="s">
        <v>6527</v>
      </c>
      <c r="I2108" s="522">
        <v>120</v>
      </c>
      <c r="J2108" s="77">
        <v>1</v>
      </c>
      <c r="K2108" s="92"/>
    </row>
    <row r="2109" spans="1:11" ht="13.2" x14ac:dyDescent="0.25">
      <c r="A2109" s="14" t="s">
        <v>5268</v>
      </c>
      <c r="B2109" s="513"/>
      <c r="C2109" s="512"/>
      <c r="D2109" s="523"/>
      <c r="E2109" s="513"/>
      <c r="F2109" s="519" t="s">
        <v>6572</v>
      </c>
      <c r="G2109" s="525"/>
      <c r="H2109" s="520"/>
      <c r="I2109" s="521"/>
      <c r="J2109" s="77">
        <v>1</v>
      </c>
      <c r="K2109" s="92"/>
    </row>
    <row r="2110" spans="1:11" ht="31.2" x14ac:dyDescent="0.25">
      <c r="A2110" s="14" t="s">
        <v>5268</v>
      </c>
      <c r="B2110" s="513" t="s">
        <v>4889</v>
      </c>
      <c r="C2110" s="512" t="s">
        <v>6537</v>
      </c>
      <c r="D2110" s="513" t="s">
        <v>4062</v>
      </c>
      <c r="E2110" s="513" t="s">
        <v>6538</v>
      </c>
      <c r="F2110" s="517" t="s">
        <v>6573</v>
      </c>
      <c r="G2110" s="514">
        <v>37847325</v>
      </c>
      <c r="H2110" s="514" t="s">
        <v>6527</v>
      </c>
      <c r="I2110" s="522">
        <v>191.08</v>
      </c>
      <c r="J2110" s="77">
        <v>1</v>
      </c>
      <c r="K2110" s="92"/>
    </row>
    <row r="2111" spans="1:11" ht="21" x14ac:dyDescent="0.25">
      <c r="A2111" s="14" t="s">
        <v>5268</v>
      </c>
      <c r="B2111" s="513" t="s">
        <v>4889</v>
      </c>
      <c r="C2111" s="512" t="s">
        <v>6537</v>
      </c>
      <c r="D2111" s="513" t="s">
        <v>4062</v>
      </c>
      <c r="E2111" s="513" t="s">
        <v>6538</v>
      </c>
      <c r="F2111" s="517" t="s">
        <v>6540</v>
      </c>
      <c r="G2111" s="514">
        <v>37847325</v>
      </c>
      <c r="H2111" s="514" t="s">
        <v>6527</v>
      </c>
      <c r="I2111" s="522">
        <v>176</v>
      </c>
      <c r="J2111" s="77">
        <v>1</v>
      </c>
      <c r="K2111" s="92"/>
    </row>
    <row r="2112" spans="1:11" ht="21" x14ac:dyDescent="0.25">
      <c r="A2112" s="14" t="s">
        <v>5268</v>
      </c>
      <c r="B2112" s="513"/>
      <c r="C2112" s="512"/>
      <c r="D2112" s="523"/>
      <c r="E2112" s="513"/>
      <c r="F2112" s="519" t="s">
        <v>6574</v>
      </c>
      <c r="G2112" s="525"/>
      <c r="H2112" s="520"/>
      <c r="I2112" s="521"/>
      <c r="J2112" s="77">
        <v>1</v>
      </c>
      <c r="K2112" s="92"/>
    </row>
    <row r="2113" spans="1:11" ht="31.2" x14ac:dyDescent="0.25">
      <c r="A2113" s="14" t="s">
        <v>5268</v>
      </c>
      <c r="B2113" s="513" t="s">
        <v>4889</v>
      </c>
      <c r="C2113" s="512" t="s">
        <v>6537</v>
      </c>
      <c r="D2113" s="513" t="s">
        <v>4062</v>
      </c>
      <c r="E2113" s="513" t="s">
        <v>6538</v>
      </c>
      <c r="F2113" s="517" t="s">
        <v>6575</v>
      </c>
      <c r="G2113" s="514">
        <v>37847325</v>
      </c>
      <c r="H2113" s="514" t="s">
        <v>6527</v>
      </c>
      <c r="I2113" s="522">
        <v>89.92</v>
      </c>
      <c r="J2113" s="77">
        <v>1</v>
      </c>
      <c r="K2113" s="92"/>
    </row>
    <row r="2114" spans="1:11" ht="21" x14ac:dyDescent="0.25">
      <c r="A2114" s="14" t="s">
        <v>5268</v>
      </c>
      <c r="B2114" s="513" t="s">
        <v>4889</v>
      </c>
      <c r="C2114" s="512" t="s">
        <v>6537</v>
      </c>
      <c r="D2114" s="513" t="s">
        <v>4062</v>
      </c>
      <c r="E2114" s="513" t="s">
        <v>6538</v>
      </c>
      <c r="F2114" s="517" t="s">
        <v>6576</v>
      </c>
      <c r="G2114" s="514">
        <v>37847325</v>
      </c>
      <c r="H2114" s="514" t="s">
        <v>6527</v>
      </c>
      <c r="I2114" s="522">
        <v>70.400000000000006</v>
      </c>
      <c r="J2114" s="77">
        <v>1</v>
      </c>
      <c r="K2114" s="92"/>
    </row>
    <row r="2115" spans="1:11" ht="21" x14ac:dyDescent="0.25">
      <c r="A2115" s="14" t="s">
        <v>5268</v>
      </c>
      <c r="B2115" s="513" t="s">
        <v>4889</v>
      </c>
      <c r="C2115" s="512" t="s">
        <v>6537</v>
      </c>
      <c r="D2115" s="513" t="s">
        <v>4062</v>
      </c>
      <c r="E2115" s="513" t="s">
        <v>6538</v>
      </c>
      <c r="F2115" s="517" t="s">
        <v>6577</v>
      </c>
      <c r="G2115" s="514">
        <v>37847325</v>
      </c>
      <c r="H2115" s="514" t="s">
        <v>6527</v>
      </c>
      <c r="I2115" s="522">
        <v>50</v>
      </c>
      <c r="J2115" s="77">
        <v>1</v>
      </c>
      <c r="K2115" s="92"/>
    </row>
    <row r="2116" spans="1:11" ht="72" x14ac:dyDescent="0.25">
      <c r="A2116" s="14" t="s">
        <v>5268</v>
      </c>
      <c r="B2116" s="526"/>
      <c r="C2116" s="527"/>
      <c r="D2116" s="513"/>
      <c r="E2116" s="528"/>
      <c r="F2116" s="529" t="s">
        <v>6578</v>
      </c>
      <c r="G2116" s="530"/>
      <c r="H2116" s="528"/>
      <c r="I2116" s="510"/>
      <c r="J2116" s="77">
        <v>1</v>
      </c>
      <c r="K2116" s="92"/>
    </row>
    <row r="2117" spans="1:11" ht="61.8" x14ac:dyDescent="0.25">
      <c r="A2117" s="14" t="s">
        <v>5268</v>
      </c>
      <c r="B2117" s="528" t="s">
        <v>6579</v>
      </c>
      <c r="C2117" s="531" t="s">
        <v>6580</v>
      </c>
      <c r="D2117" s="523" t="s">
        <v>3066</v>
      </c>
      <c r="E2117" s="523" t="s">
        <v>5550</v>
      </c>
      <c r="F2117" s="509" t="s">
        <v>6581</v>
      </c>
      <c r="G2117" s="509">
        <v>51412691</v>
      </c>
      <c r="H2117" s="509" t="s">
        <v>6582</v>
      </c>
      <c r="I2117" s="515">
        <v>485</v>
      </c>
      <c r="J2117" s="77">
        <v>1</v>
      </c>
      <c r="K2117" s="92"/>
    </row>
    <row r="2118" spans="1:11" ht="51.6" x14ac:dyDescent="0.25">
      <c r="A2118" s="14" t="s">
        <v>5268</v>
      </c>
      <c r="B2118" s="528" t="s">
        <v>6579</v>
      </c>
      <c r="C2118" s="531" t="s">
        <v>6580</v>
      </c>
      <c r="D2118" s="523" t="s">
        <v>3497</v>
      </c>
      <c r="E2118" s="523" t="s">
        <v>5550</v>
      </c>
      <c r="F2118" s="509" t="s">
        <v>6583</v>
      </c>
      <c r="G2118" s="509">
        <v>51412691</v>
      </c>
      <c r="H2118" s="509" t="s">
        <v>6582</v>
      </c>
      <c r="I2118" s="515">
        <v>390</v>
      </c>
      <c r="J2118" s="77">
        <v>1</v>
      </c>
      <c r="K2118" s="92"/>
    </row>
    <row r="2119" spans="1:11" ht="31.2" x14ac:dyDescent="0.25">
      <c r="A2119" s="14" t="s">
        <v>5268</v>
      </c>
      <c r="B2119" s="528" t="s">
        <v>6579</v>
      </c>
      <c r="C2119" s="531" t="s">
        <v>6580</v>
      </c>
      <c r="D2119" s="523" t="s">
        <v>3013</v>
      </c>
      <c r="E2119" s="523" t="s">
        <v>5550</v>
      </c>
      <c r="F2119" s="509" t="s">
        <v>6584</v>
      </c>
      <c r="G2119" s="509">
        <v>51412691</v>
      </c>
      <c r="H2119" s="509" t="s">
        <v>6582</v>
      </c>
      <c r="I2119" s="515">
        <v>10</v>
      </c>
      <c r="J2119" s="77">
        <v>1</v>
      </c>
      <c r="K2119" s="92"/>
    </row>
    <row r="2120" spans="1:11" ht="61.8" x14ac:dyDescent="0.25">
      <c r="A2120" s="14" t="s">
        <v>5268</v>
      </c>
      <c r="B2120" s="526"/>
      <c r="C2120" s="527"/>
      <c r="D2120" s="513"/>
      <c r="E2120" s="528"/>
      <c r="F2120" s="529" t="s">
        <v>6585</v>
      </c>
      <c r="G2120" s="530"/>
      <c r="H2120" s="528"/>
      <c r="I2120" s="510"/>
      <c r="J2120" s="77">
        <v>1</v>
      </c>
      <c r="K2120" s="92"/>
    </row>
    <row r="2121" spans="1:11" ht="21" x14ac:dyDescent="0.25">
      <c r="A2121" s="14" t="s">
        <v>5268</v>
      </c>
      <c r="B2121" s="528" t="s">
        <v>6586</v>
      </c>
      <c r="C2121" s="531" t="s">
        <v>6587</v>
      </c>
      <c r="D2121" s="523" t="s">
        <v>4787</v>
      </c>
      <c r="E2121" s="532" t="s">
        <v>3104</v>
      </c>
      <c r="F2121" s="509" t="s">
        <v>6588</v>
      </c>
      <c r="G2121" s="509">
        <v>14221144</v>
      </c>
      <c r="H2121" s="509" t="s">
        <v>6589</v>
      </c>
      <c r="I2121" s="515">
        <v>47</v>
      </c>
      <c r="J2121" s="77">
        <v>1</v>
      </c>
      <c r="K2121" s="92"/>
    </row>
    <row r="2122" spans="1:11" ht="21" x14ac:dyDescent="0.25">
      <c r="A2122" s="14" t="s">
        <v>5268</v>
      </c>
      <c r="B2122" s="528" t="s">
        <v>6586</v>
      </c>
      <c r="C2122" s="531" t="s">
        <v>6587</v>
      </c>
      <c r="D2122" s="523" t="s">
        <v>6590</v>
      </c>
      <c r="E2122" s="532" t="s">
        <v>3104</v>
      </c>
      <c r="F2122" s="509" t="s">
        <v>6588</v>
      </c>
      <c r="G2122" s="509">
        <v>14221144</v>
      </c>
      <c r="H2122" s="509" t="s">
        <v>6589</v>
      </c>
      <c r="I2122" s="515">
        <v>47</v>
      </c>
      <c r="J2122" s="77">
        <v>1</v>
      </c>
      <c r="K2122" s="92"/>
    </row>
    <row r="2123" spans="1:11" ht="21" x14ac:dyDescent="0.25">
      <c r="A2123" s="14" t="s">
        <v>5268</v>
      </c>
      <c r="B2123" s="528" t="s">
        <v>6586</v>
      </c>
      <c r="C2123" s="531" t="s">
        <v>6587</v>
      </c>
      <c r="D2123" s="523" t="s">
        <v>3367</v>
      </c>
      <c r="E2123" s="532" t="s">
        <v>3104</v>
      </c>
      <c r="F2123" s="509" t="s">
        <v>6588</v>
      </c>
      <c r="G2123" s="509">
        <v>14221144</v>
      </c>
      <c r="H2123" s="509" t="s">
        <v>6589</v>
      </c>
      <c r="I2123" s="515">
        <v>47</v>
      </c>
      <c r="J2123" s="77">
        <v>1</v>
      </c>
      <c r="K2123" s="92"/>
    </row>
    <row r="2124" spans="1:11" ht="41.4" x14ac:dyDescent="0.25">
      <c r="A2124" s="14" t="s">
        <v>5268</v>
      </c>
      <c r="B2124" s="528" t="s">
        <v>6586</v>
      </c>
      <c r="C2124" s="531" t="s">
        <v>6587</v>
      </c>
      <c r="D2124" s="523" t="s">
        <v>6221</v>
      </c>
      <c r="E2124" s="532" t="s">
        <v>3104</v>
      </c>
      <c r="F2124" s="509" t="s">
        <v>6591</v>
      </c>
      <c r="G2124" s="509">
        <v>14221144</v>
      </c>
      <c r="H2124" s="509" t="s">
        <v>6589</v>
      </c>
      <c r="I2124" s="515">
        <v>154</v>
      </c>
      <c r="J2124" s="77">
        <v>1</v>
      </c>
      <c r="K2124" s="92"/>
    </row>
    <row r="2125" spans="1:11" ht="51.6" x14ac:dyDescent="0.25">
      <c r="A2125" s="14" t="s">
        <v>5268</v>
      </c>
      <c r="B2125" s="526"/>
      <c r="C2125" s="527"/>
      <c r="D2125" s="513"/>
      <c r="E2125" s="528"/>
      <c r="F2125" s="529" t="s">
        <v>6592</v>
      </c>
      <c r="G2125" s="530"/>
      <c r="H2125" s="528"/>
      <c r="I2125" s="510"/>
      <c r="J2125" s="77">
        <v>1</v>
      </c>
      <c r="K2125" s="92"/>
    </row>
    <row r="2126" spans="1:11" ht="31.2" x14ac:dyDescent="0.25">
      <c r="A2126" s="14" t="s">
        <v>5268</v>
      </c>
      <c r="B2126" s="528" t="s">
        <v>6593</v>
      </c>
      <c r="C2126" s="531" t="s">
        <v>6594</v>
      </c>
      <c r="D2126" s="523" t="s">
        <v>5385</v>
      </c>
      <c r="E2126" s="532"/>
      <c r="F2126" s="509" t="s">
        <v>6595</v>
      </c>
      <c r="G2126" s="509">
        <v>56104855</v>
      </c>
      <c r="H2126" s="509" t="s">
        <v>6596</v>
      </c>
      <c r="I2126" s="515">
        <v>45</v>
      </c>
      <c r="J2126" s="77">
        <v>1</v>
      </c>
      <c r="K2126" s="92"/>
    </row>
    <row r="2127" spans="1:11" ht="31.2" x14ac:dyDescent="0.25">
      <c r="A2127" s="14" t="s">
        <v>5268</v>
      </c>
      <c r="B2127" s="528" t="s">
        <v>6593</v>
      </c>
      <c r="C2127" s="531" t="s">
        <v>6594</v>
      </c>
      <c r="D2127" s="523" t="s">
        <v>5385</v>
      </c>
      <c r="E2127" s="533"/>
      <c r="F2127" s="509" t="s">
        <v>6597</v>
      </c>
      <c r="G2127" s="509">
        <v>56104855</v>
      </c>
      <c r="H2127" s="509" t="s">
        <v>6596</v>
      </c>
      <c r="I2127" s="515">
        <v>80</v>
      </c>
      <c r="J2127" s="77">
        <v>1</v>
      </c>
      <c r="K2127" s="92"/>
    </row>
    <row r="2128" spans="1:11" ht="41.4" x14ac:dyDescent="0.25">
      <c r="A2128" s="14" t="s">
        <v>5268</v>
      </c>
      <c r="B2128" s="528" t="s">
        <v>6593</v>
      </c>
      <c r="C2128" s="531" t="s">
        <v>6594</v>
      </c>
      <c r="D2128" s="523" t="s">
        <v>5385</v>
      </c>
      <c r="E2128" s="533"/>
      <c r="F2128" s="509" t="s">
        <v>6598</v>
      </c>
      <c r="G2128" s="509">
        <v>56104855</v>
      </c>
      <c r="H2128" s="509" t="s">
        <v>6596</v>
      </c>
      <c r="I2128" s="515">
        <v>22.5</v>
      </c>
      <c r="J2128" s="77">
        <v>1</v>
      </c>
      <c r="K2128" s="92"/>
    </row>
    <row r="2129" spans="1:11" ht="41.4" x14ac:dyDescent="0.25">
      <c r="A2129" s="14" t="s">
        <v>5268</v>
      </c>
      <c r="B2129" s="528" t="s">
        <v>6593</v>
      </c>
      <c r="C2129" s="531" t="s">
        <v>6594</v>
      </c>
      <c r="D2129" s="523" t="s">
        <v>6599</v>
      </c>
      <c r="E2129" s="533"/>
      <c r="F2129" s="509" t="s">
        <v>6600</v>
      </c>
      <c r="G2129" s="509">
        <v>56104855</v>
      </c>
      <c r="H2129" s="509" t="s">
        <v>6596</v>
      </c>
      <c r="I2129" s="515">
        <v>97.5</v>
      </c>
      <c r="J2129" s="77">
        <v>1</v>
      </c>
      <c r="K2129" s="92"/>
    </row>
    <row r="2130" spans="1:11" ht="31.2" x14ac:dyDescent="0.25">
      <c r="A2130" s="14" t="s">
        <v>5268</v>
      </c>
      <c r="B2130" s="528" t="s">
        <v>6593</v>
      </c>
      <c r="C2130" s="531" t="s">
        <v>6594</v>
      </c>
      <c r="D2130" s="523" t="s">
        <v>6599</v>
      </c>
      <c r="E2130" s="533"/>
      <c r="F2130" s="509" t="s">
        <v>6601</v>
      </c>
      <c r="G2130" s="509">
        <v>56104855</v>
      </c>
      <c r="H2130" s="509" t="s">
        <v>6596</v>
      </c>
      <c r="I2130" s="515">
        <v>50</v>
      </c>
      <c r="J2130" s="77">
        <v>1</v>
      </c>
      <c r="K2130" s="92"/>
    </row>
    <row r="2131" spans="1:11" ht="51.6" x14ac:dyDescent="0.25">
      <c r="A2131" s="14" t="s">
        <v>5268</v>
      </c>
      <c r="B2131" s="504"/>
      <c r="C2131" s="505"/>
      <c r="D2131" s="506"/>
      <c r="E2131" s="507"/>
      <c r="F2131" s="508" t="s">
        <v>6602</v>
      </c>
      <c r="G2131" s="509"/>
      <c r="H2131" s="509"/>
      <c r="I2131" s="510"/>
      <c r="J2131" s="77">
        <v>1</v>
      </c>
      <c r="K2131" s="92"/>
    </row>
    <row r="2132" spans="1:11" ht="31.2" x14ac:dyDescent="0.25">
      <c r="A2132" s="14" t="s">
        <v>5268</v>
      </c>
      <c r="B2132" s="511" t="s">
        <v>6603</v>
      </c>
      <c r="C2132" s="512" t="s">
        <v>6604</v>
      </c>
      <c r="D2132" s="513" t="s">
        <v>6605</v>
      </c>
      <c r="E2132" s="513" t="s">
        <v>6606</v>
      </c>
      <c r="F2132" s="509" t="s">
        <v>6607</v>
      </c>
      <c r="G2132" s="514">
        <v>36087289</v>
      </c>
      <c r="H2132" s="514" t="s">
        <v>6608</v>
      </c>
      <c r="I2132" s="515">
        <v>50</v>
      </c>
      <c r="J2132" s="77">
        <v>1</v>
      </c>
      <c r="K2132" s="92"/>
    </row>
    <row r="2133" spans="1:11" ht="21" x14ac:dyDescent="0.25">
      <c r="A2133" s="14" t="s">
        <v>5268</v>
      </c>
      <c r="B2133" s="511" t="s">
        <v>6603</v>
      </c>
      <c r="C2133" s="512" t="s">
        <v>6604</v>
      </c>
      <c r="D2133" s="513" t="s">
        <v>6609</v>
      </c>
      <c r="E2133" s="513" t="s">
        <v>6606</v>
      </c>
      <c r="F2133" s="509" t="s">
        <v>6610</v>
      </c>
      <c r="G2133" s="514">
        <v>36087289</v>
      </c>
      <c r="H2133" s="514" t="s">
        <v>6608</v>
      </c>
      <c r="I2133" s="515">
        <v>10</v>
      </c>
      <c r="J2133" s="77">
        <v>1</v>
      </c>
      <c r="K2133" s="92"/>
    </row>
    <row r="2134" spans="1:11" ht="31.2" x14ac:dyDescent="0.25">
      <c r="A2134" s="14" t="s">
        <v>5268</v>
      </c>
      <c r="B2134" s="511" t="s">
        <v>6603</v>
      </c>
      <c r="C2134" s="512" t="s">
        <v>6604</v>
      </c>
      <c r="D2134" s="513" t="s">
        <v>6611</v>
      </c>
      <c r="E2134" s="513" t="s">
        <v>6606</v>
      </c>
      <c r="F2134" s="509" t="s">
        <v>6612</v>
      </c>
      <c r="G2134" s="514">
        <v>36087289</v>
      </c>
      <c r="H2134" s="514" t="s">
        <v>6608</v>
      </c>
      <c r="I2134" s="515">
        <v>15</v>
      </c>
      <c r="J2134" s="77">
        <v>1</v>
      </c>
      <c r="K2134" s="92"/>
    </row>
    <row r="2135" spans="1:11" ht="21" x14ac:dyDescent="0.25">
      <c r="A2135" s="14" t="s">
        <v>5268</v>
      </c>
      <c r="B2135" s="511" t="s">
        <v>6603</v>
      </c>
      <c r="C2135" s="512" t="s">
        <v>6604</v>
      </c>
      <c r="D2135" s="513" t="s">
        <v>6611</v>
      </c>
      <c r="E2135" s="513" t="s">
        <v>6606</v>
      </c>
      <c r="F2135" s="509" t="s">
        <v>6613</v>
      </c>
      <c r="G2135" s="514">
        <v>36087289</v>
      </c>
      <c r="H2135" s="514" t="s">
        <v>6608</v>
      </c>
      <c r="I2135" s="516">
        <v>16</v>
      </c>
      <c r="J2135" s="77">
        <v>1</v>
      </c>
      <c r="K2135" s="92"/>
    </row>
    <row r="2136" spans="1:11" ht="31.2" x14ac:dyDescent="0.25">
      <c r="A2136" s="14" t="s">
        <v>5268</v>
      </c>
      <c r="B2136" s="511" t="s">
        <v>6603</v>
      </c>
      <c r="C2136" s="512" t="s">
        <v>6604</v>
      </c>
      <c r="D2136" s="513" t="s">
        <v>4062</v>
      </c>
      <c r="E2136" s="513" t="s">
        <v>6606</v>
      </c>
      <c r="F2136" s="509" t="s">
        <v>6614</v>
      </c>
      <c r="G2136" s="514">
        <v>36087289</v>
      </c>
      <c r="H2136" s="514" t="s">
        <v>6608</v>
      </c>
      <c r="I2136" s="515">
        <v>56.5</v>
      </c>
      <c r="J2136" s="77">
        <v>1</v>
      </c>
      <c r="K2136" s="92"/>
    </row>
    <row r="2137" spans="1:11" ht="51.6" x14ac:dyDescent="0.25">
      <c r="A2137" s="14" t="s">
        <v>5268</v>
      </c>
      <c r="B2137" s="511" t="s">
        <v>6615</v>
      </c>
      <c r="C2137" s="512" t="s">
        <v>6616</v>
      </c>
      <c r="D2137" s="513" t="s">
        <v>6472</v>
      </c>
      <c r="E2137" s="513" t="s">
        <v>3066</v>
      </c>
      <c r="F2137" s="509" t="s">
        <v>6617</v>
      </c>
      <c r="G2137" s="514">
        <v>36087289</v>
      </c>
      <c r="H2137" s="514" t="s">
        <v>6608</v>
      </c>
      <c r="I2137" s="515">
        <v>67.5</v>
      </c>
      <c r="J2137" s="77">
        <v>1</v>
      </c>
      <c r="K2137" s="92"/>
    </row>
    <row r="2138" spans="1:11" ht="21" x14ac:dyDescent="0.25">
      <c r="A2138" s="14" t="s">
        <v>5268</v>
      </c>
      <c r="B2138" s="511" t="s">
        <v>6615</v>
      </c>
      <c r="C2138" s="512" t="s">
        <v>6616</v>
      </c>
      <c r="D2138" s="513" t="s">
        <v>6618</v>
      </c>
      <c r="E2138" s="513" t="s">
        <v>3066</v>
      </c>
      <c r="F2138" s="509" t="s">
        <v>6619</v>
      </c>
      <c r="G2138" s="514">
        <v>36087289</v>
      </c>
      <c r="H2138" s="514" t="s">
        <v>6608</v>
      </c>
      <c r="I2138" s="515">
        <v>30</v>
      </c>
      <c r="J2138" s="77">
        <v>1</v>
      </c>
      <c r="K2138" s="92"/>
    </row>
    <row r="2139" spans="1:11" ht="21" x14ac:dyDescent="0.25">
      <c r="A2139" s="14" t="s">
        <v>5268</v>
      </c>
      <c r="B2139" s="511" t="s">
        <v>6615</v>
      </c>
      <c r="C2139" s="512" t="s">
        <v>6616</v>
      </c>
      <c r="D2139" s="513" t="s">
        <v>6620</v>
      </c>
      <c r="E2139" s="513" t="s">
        <v>3066</v>
      </c>
      <c r="F2139" s="509" t="s">
        <v>6621</v>
      </c>
      <c r="G2139" s="514">
        <v>36087289</v>
      </c>
      <c r="H2139" s="514" t="s">
        <v>6608</v>
      </c>
      <c r="I2139" s="515">
        <v>30</v>
      </c>
      <c r="J2139" s="77">
        <v>1</v>
      </c>
      <c r="K2139" s="92"/>
    </row>
    <row r="2140" spans="1:11" ht="21" x14ac:dyDescent="0.25">
      <c r="A2140" s="14" t="s">
        <v>5268</v>
      </c>
      <c r="B2140" s="511" t="s">
        <v>6615</v>
      </c>
      <c r="C2140" s="512" t="s">
        <v>6616</v>
      </c>
      <c r="D2140" s="513" t="s">
        <v>6622</v>
      </c>
      <c r="E2140" s="513" t="s">
        <v>3066</v>
      </c>
      <c r="F2140" s="509" t="s">
        <v>6623</v>
      </c>
      <c r="G2140" s="514">
        <v>36087289</v>
      </c>
      <c r="H2140" s="514" t="s">
        <v>6608</v>
      </c>
      <c r="I2140" s="515">
        <v>20</v>
      </c>
      <c r="J2140" s="77">
        <v>1</v>
      </c>
      <c r="K2140" s="92"/>
    </row>
    <row r="2141" spans="1:11" ht="61.8" x14ac:dyDescent="0.25">
      <c r="A2141" s="14" t="s">
        <v>5268</v>
      </c>
      <c r="B2141" s="526"/>
      <c r="C2141" s="527"/>
      <c r="D2141" s="513"/>
      <c r="E2141" s="528"/>
      <c r="F2141" s="529" t="s">
        <v>6624</v>
      </c>
      <c r="G2141" s="530"/>
      <c r="H2141" s="528"/>
      <c r="I2141" s="510"/>
      <c r="J2141" s="77">
        <v>1</v>
      </c>
      <c r="K2141" s="92"/>
    </row>
    <row r="2142" spans="1:11" ht="41.4" x14ac:dyDescent="0.25">
      <c r="A2142" s="14" t="s">
        <v>5268</v>
      </c>
      <c r="B2142" s="528" t="s">
        <v>6625</v>
      </c>
      <c r="C2142" s="531" t="s">
        <v>6626</v>
      </c>
      <c r="D2142" s="523" t="s">
        <v>6627</v>
      </c>
      <c r="E2142" s="532" t="s">
        <v>5551</v>
      </c>
      <c r="F2142" s="517" t="s">
        <v>6628</v>
      </c>
      <c r="G2142" s="509">
        <v>42067600</v>
      </c>
      <c r="H2142" s="509" t="s">
        <v>6629</v>
      </c>
      <c r="I2142" s="515">
        <v>245.2</v>
      </c>
      <c r="J2142" s="77">
        <v>1</v>
      </c>
      <c r="K2142" s="92"/>
    </row>
    <row r="2143" spans="1:11" ht="61.8" x14ac:dyDescent="0.25">
      <c r="A2143" s="14" t="s">
        <v>5268</v>
      </c>
      <c r="B2143" s="528" t="s">
        <v>6625</v>
      </c>
      <c r="C2143" s="531" t="s">
        <v>6626</v>
      </c>
      <c r="D2143" s="523" t="s">
        <v>6630</v>
      </c>
      <c r="E2143" s="532" t="s">
        <v>5551</v>
      </c>
      <c r="F2143" s="517" t="s">
        <v>6631</v>
      </c>
      <c r="G2143" s="509">
        <v>42067600</v>
      </c>
      <c r="H2143" s="509" t="s">
        <v>6629</v>
      </c>
      <c r="I2143" s="515">
        <v>83.34</v>
      </c>
      <c r="J2143" s="77">
        <v>1</v>
      </c>
      <c r="K2143" s="92"/>
    </row>
    <row r="2144" spans="1:11" ht="61.8" x14ac:dyDescent="0.25">
      <c r="A2144" s="14" t="s">
        <v>5268</v>
      </c>
      <c r="B2144" s="528" t="s">
        <v>6625</v>
      </c>
      <c r="C2144" s="531" t="s">
        <v>6626</v>
      </c>
      <c r="D2144" s="523" t="s">
        <v>3596</v>
      </c>
      <c r="E2144" s="532" t="s">
        <v>5551</v>
      </c>
      <c r="F2144" s="534" t="s">
        <v>6632</v>
      </c>
      <c r="G2144" s="509">
        <v>42067600</v>
      </c>
      <c r="H2144" s="509" t="s">
        <v>6629</v>
      </c>
      <c r="I2144" s="515">
        <v>374.84</v>
      </c>
      <c r="J2144" s="77">
        <v>1</v>
      </c>
      <c r="K2144" s="92"/>
    </row>
    <row r="2145" spans="1:11" ht="51.6" x14ac:dyDescent="0.25">
      <c r="A2145" s="14" t="s">
        <v>5268</v>
      </c>
      <c r="B2145" s="528" t="s">
        <v>6625</v>
      </c>
      <c r="C2145" s="531" t="s">
        <v>6626</v>
      </c>
      <c r="D2145" s="523" t="s">
        <v>6221</v>
      </c>
      <c r="E2145" s="532" t="s">
        <v>5551</v>
      </c>
      <c r="F2145" s="534" t="s">
        <v>6633</v>
      </c>
      <c r="G2145" s="509">
        <v>42067600</v>
      </c>
      <c r="H2145" s="509" t="s">
        <v>6629</v>
      </c>
      <c r="I2145" s="515">
        <v>158.94</v>
      </c>
      <c r="J2145" s="77">
        <v>1</v>
      </c>
      <c r="K2145" s="92"/>
    </row>
    <row r="2146" spans="1:11" ht="51.6" x14ac:dyDescent="0.25">
      <c r="A2146" s="14" t="s">
        <v>5268</v>
      </c>
      <c r="B2146" s="528" t="s">
        <v>6625</v>
      </c>
      <c r="C2146" s="531" t="s">
        <v>6626</v>
      </c>
      <c r="D2146" s="533" t="s">
        <v>5007</v>
      </c>
      <c r="E2146" s="532" t="s">
        <v>5551</v>
      </c>
      <c r="F2146" s="534" t="s">
        <v>6634</v>
      </c>
      <c r="G2146" s="509">
        <v>42067600</v>
      </c>
      <c r="H2146" s="509" t="s">
        <v>6629</v>
      </c>
      <c r="I2146" s="515">
        <v>90.1</v>
      </c>
      <c r="J2146" s="77">
        <v>1</v>
      </c>
      <c r="K2146" s="92"/>
    </row>
    <row r="2147" spans="1:11" ht="41.4" x14ac:dyDescent="0.25">
      <c r="A2147" s="14" t="s">
        <v>5268</v>
      </c>
      <c r="B2147" s="528" t="s">
        <v>6625</v>
      </c>
      <c r="C2147" s="531" t="s">
        <v>6626</v>
      </c>
      <c r="D2147" s="533" t="s">
        <v>4057</v>
      </c>
      <c r="E2147" s="532" t="s">
        <v>5551</v>
      </c>
      <c r="F2147" s="534" t="s">
        <v>6635</v>
      </c>
      <c r="G2147" s="509">
        <v>42067600</v>
      </c>
      <c r="H2147" s="509" t="s">
        <v>6629</v>
      </c>
      <c r="I2147" s="535">
        <v>235.7</v>
      </c>
      <c r="J2147" s="77">
        <v>1</v>
      </c>
      <c r="K2147" s="92"/>
    </row>
    <row r="2148" spans="1:11" ht="51.6" x14ac:dyDescent="0.25">
      <c r="A2148" s="14" t="s">
        <v>5268</v>
      </c>
      <c r="B2148" s="528" t="s">
        <v>6625</v>
      </c>
      <c r="C2148" s="531" t="s">
        <v>6626</v>
      </c>
      <c r="D2148" s="533" t="s">
        <v>6636</v>
      </c>
      <c r="E2148" s="532" t="s">
        <v>5551</v>
      </c>
      <c r="F2148" s="534" t="s">
        <v>6637</v>
      </c>
      <c r="G2148" s="509">
        <v>42067600</v>
      </c>
      <c r="H2148" s="509" t="s">
        <v>6629</v>
      </c>
      <c r="I2148" s="535">
        <v>22.15</v>
      </c>
      <c r="J2148" s="77">
        <v>1</v>
      </c>
      <c r="K2148" s="92"/>
    </row>
    <row r="2149" spans="1:11" ht="72" x14ac:dyDescent="0.25">
      <c r="A2149" s="14" t="s">
        <v>5268</v>
      </c>
      <c r="B2149" s="528" t="s">
        <v>6625</v>
      </c>
      <c r="C2149" s="531" t="s">
        <v>6626</v>
      </c>
      <c r="D2149" s="533" t="s">
        <v>6638</v>
      </c>
      <c r="E2149" s="532" t="s">
        <v>5551</v>
      </c>
      <c r="F2149" s="534" t="s">
        <v>6639</v>
      </c>
      <c r="G2149" s="509">
        <v>42067600</v>
      </c>
      <c r="H2149" s="509" t="s">
        <v>6629</v>
      </c>
      <c r="I2149" s="535">
        <v>103.05</v>
      </c>
      <c r="J2149" s="77">
        <v>1</v>
      </c>
      <c r="K2149" s="92"/>
    </row>
    <row r="2150" spans="1:11" ht="51.6" x14ac:dyDescent="0.25">
      <c r="A2150" s="14" t="s">
        <v>5268</v>
      </c>
      <c r="B2150" s="528" t="s">
        <v>6625</v>
      </c>
      <c r="C2150" s="531" t="s">
        <v>6626</v>
      </c>
      <c r="D2150" s="533" t="s">
        <v>3147</v>
      </c>
      <c r="E2150" s="532" t="s">
        <v>5551</v>
      </c>
      <c r="F2150" s="534" t="s">
        <v>6640</v>
      </c>
      <c r="G2150" s="509">
        <v>42067600</v>
      </c>
      <c r="H2150" s="509" t="s">
        <v>6629</v>
      </c>
      <c r="I2150" s="535">
        <v>89.8</v>
      </c>
      <c r="J2150" s="77">
        <v>1</v>
      </c>
      <c r="K2150" s="92"/>
    </row>
    <row r="2151" spans="1:11" ht="41.4" x14ac:dyDescent="0.25">
      <c r="A2151" s="14" t="s">
        <v>5268</v>
      </c>
      <c r="B2151" s="528" t="s">
        <v>6625</v>
      </c>
      <c r="C2151" s="531" t="s">
        <v>6626</v>
      </c>
      <c r="D2151" s="533" t="s">
        <v>3835</v>
      </c>
      <c r="E2151" s="532" t="s">
        <v>5551</v>
      </c>
      <c r="F2151" s="534" t="s">
        <v>6641</v>
      </c>
      <c r="G2151" s="509">
        <v>42067600</v>
      </c>
      <c r="H2151" s="509" t="s">
        <v>6629</v>
      </c>
      <c r="I2151" s="535">
        <v>20</v>
      </c>
      <c r="J2151" s="77">
        <v>1</v>
      </c>
      <c r="K2151" s="92"/>
    </row>
    <row r="2152" spans="1:11" ht="51.6" x14ac:dyDescent="0.25">
      <c r="A2152" s="14" t="s">
        <v>5268</v>
      </c>
      <c r="B2152" s="528" t="s">
        <v>6625</v>
      </c>
      <c r="C2152" s="531" t="s">
        <v>6626</v>
      </c>
      <c r="D2152" s="533" t="s">
        <v>5288</v>
      </c>
      <c r="E2152" s="532" t="s">
        <v>5551</v>
      </c>
      <c r="F2152" s="534" t="s">
        <v>6642</v>
      </c>
      <c r="G2152" s="509">
        <v>42067600</v>
      </c>
      <c r="H2152" s="509" t="s">
        <v>6629</v>
      </c>
      <c r="I2152" s="535">
        <v>32.020000000000003</v>
      </c>
      <c r="J2152" s="77">
        <v>1</v>
      </c>
      <c r="K2152" s="92"/>
    </row>
    <row r="2153" spans="1:11" ht="41.4" x14ac:dyDescent="0.25">
      <c r="A2153" s="14" t="s">
        <v>5268</v>
      </c>
      <c r="B2153" s="528" t="s">
        <v>6625</v>
      </c>
      <c r="C2153" s="531" t="s">
        <v>6626</v>
      </c>
      <c r="D2153" s="533" t="s">
        <v>5681</v>
      </c>
      <c r="E2153" s="532" t="s">
        <v>5551</v>
      </c>
      <c r="F2153" s="534" t="s">
        <v>6643</v>
      </c>
      <c r="G2153" s="509">
        <v>42067600</v>
      </c>
      <c r="H2153" s="509" t="s">
        <v>6629</v>
      </c>
      <c r="I2153" s="535">
        <v>10</v>
      </c>
      <c r="J2153" s="77">
        <v>1</v>
      </c>
      <c r="K2153" s="92"/>
    </row>
    <row r="2154" spans="1:11" ht="41.4" x14ac:dyDescent="0.25">
      <c r="A2154" s="14" t="s">
        <v>5268</v>
      </c>
      <c r="B2154" s="528" t="s">
        <v>6625</v>
      </c>
      <c r="C2154" s="531" t="s">
        <v>6626</v>
      </c>
      <c r="D2154" s="533" t="s">
        <v>5029</v>
      </c>
      <c r="E2154" s="532" t="s">
        <v>5551</v>
      </c>
      <c r="F2154" s="534" t="s">
        <v>6644</v>
      </c>
      <c r="G2154" s="509">
        <v>42067600</v>
      </c>
      <c r="H2154" s="509" t="s">
        <v>6629</v>
      </c>
      <c r="I2154" s="535">
        <v>9.86</v>
      </c>
      <c r="J2154" s="77">
        <v>1</v>
      </c>
      <c r="K2154" s="92"/>
    </row>
    <row r="2155" spans="1:11" ht="61.8" x14ac:dyDescent="0.25">
      <c r="A2155" s="14" t="s">
        <v>5268</v>
      </c>
      <c r="B2155" s="504"/>
      <c r="C2155" s="505"/>
      <c r="D2155" s="506"/>
      <c r="E2155" s="507"/>
      <c r="F2155" s="508" t="s">
        <v>6645</v>
      </c>
      <c r="G2155" s="509"/>
      <c r="H2155" s="509"/>
      <c r="I2155" s="510"/>
      <c r="J2155" s="77">
        <v>1</v>
      </c>
      <c r="K2155" s="92"/>
    </row>
    <row r="2156" spans="1:11" ht="31.2" x14ac:dyDescent="0.25">
      <c r="A2156" s="14" t="s">
        <v>5268</v>
      </c>
      <c r="B2156" s="511" t="s">
        <v>6646</v>
      </c>
      <c r="C2156" s="512" t="s">
        <v>5467</v>
      </c>
      <c r="D2156" s="513" t="s">
        <v>5667</v>
      </c>
      <c r="E2156" s="513" t="s">
        <v>4862</v>
      </c>
      <c r="F2156" s="509" t="s">
        <v>6647</v>
      </c>
      <c r="G2156" s="514">
        <v>53024761</v>
      </c>
      <c r="H2156" s="514" t="s">
        <v>6648</v>
      </c>
      <c r="I2156" s="515">
        <v>589.91</v>
      </c>
      <c r="J2156" s="77">
        <v>1</v>
      </c>
      <c r="K2156" s="92"/>
    </row>
    <row r="2157" spans="1:11" ht="41.4" x14ac:dyDescent="0.25">
      <c r="A2157" s="14" t="s">
        <v>5268</v>
      </c>
      <c r="B2157" s="511" t="s">
        <v>6646</v>
      </c>
      <c r="C2157" s="512" t="s">
        <v>5467</v>
      </c>
      <c r="D2157" s="513" t="s">
        <v>5667</v>
      </c>
      <c r="E2157" s="513" t="s">
        <v>4862</v>
      </c>
      <c r="F2157" s="509" t="s">
        <v>6649</v>
      </c>
      <c r="G2157" s="514">
        <v>53024761</v>
      </c>
      <c r="H2157" s="514" t="s">
        <v>6648</v>
      </c>
      <c r="I2157" s="515">
        <v>516.09</v>
      </c>
      <c r="J2157" s="77">
        <v>1</v>
      </c>
      <c r="K2157" s="92"/>
    </row>
    <row r="2158" spans="1:11" ht="31.2" x14ac:dyDescent="0.25">
      <c r="A2158" s="14" t="s">
        <v>5268</v>
      </c>
      <c r="B2158" s="511" t="s">
        <v>6646</v>
      </c>
      <c r="C2158" s="512" t="s">
        <v>5467</v>
      </c>
      <c r="D2158" s="513" t="s">
        <v>6650</v>
      </c>
      <c r="E2158" s="513" t="s">
        <v>4862</v>
      </c>
      <c r="F2158" s="509" t="s">
        <v>6651</v>
      </c>
      <c r="G2158" s="514">
        <v>53024761</v>
      </c>
      <c r="H2158" s="514" t="s">
        <v>6648</v>
      </c>
      <c r="I2158" s="515">
        <v>369</v>
      </c>
      <c r="J2158" s="77">
        <v>1</v>
      </c>
      <c r="K2158" s="92"/>
    </row>
    <row r="2159" spans="1:11" ht="72" x14ac:dyDescent="0.25">
      <c r="A2159" s="14" t="s">
        <v>5268</v>
      </c>
      <c r="B2159" s="536"/>
      <c r="C2159" s="536"/>
      <c r="D2159" s="537"/>
      <c r="E2159" s="538"/>
      <c r="F2159" s="508" t="s">
        <v>6652</v>
      </c>
      <c r="G2159" s="539"/>
      <c r="H2159" s="539"/>
      <c r="I2159" s="510"/>
      <c r="J2159" s="77">
        <v>1</v>
      </c>
      <c r="K2159" s="92"/>
    </row>
    <row r="2160" spans="1:11" ht="31.2" x14ac:dyDescent="0.25">
      <c r="A2160" s="14" t="s">
        <v>5268</v>
      </c>
      <c r="B2160" s="511" t="s">
        <v>6653</v>
      </c>
      <c r="C2160" s="531" t="s">
        <v>6654</v>
      </c>
      <c r="D2160" s="540" t="s">
        <v>5368</v>
      </c>
      <c r="E2160" s="541" t="s">
        <v>6467</v>
      </c>
      <c r="F2160" s="542" t="s">
        <v>6655</v>
      </c>
      <c r="G2160" s="543">
        <v>30813778</v>
      </c>
      <c r="H2160" s="543" t="s">
        <v>6656</v>
      </c>
      <c r="I2160" s="544">
        <v>210</v>
      </c>
      <c r="J2160" s="77">
        <v>1</v>
      </c>
      <c r="K2160" s="92"/>
    </row>
    <row r="2161" spans="1:11" ht="21" x14ac:dyDescent="0.25">
      <c r="A2161" s="14" t="s">
        <v>5268</v>
      </c>
      <c r="B2161" s="511" t="s">
        <v>6653</v>
      </c>
      <c r="C2161" s="531" t="s">
        <v>6654</v>
      </c>
      <c r="D2161" s="523" t="s">
        <v>5524</v>
      </c>
      <c r="E2161" s="541" t="s">
        <v>6467</v>
      </c>
      <c r="F2161" s="542" t="s">
        <v>6657</v>
      </c>
      <c r="G2161" s="543">
        <v>30813778</v>
      </c>
      <c r="H2161" s="543" t="s">
        <v>6656</v>
      </c>
      <c r="I2161" s="544">
        <v>24</v>
      </c>
      <c r="J2161" s="77">
        <v>1</v>
      </c>
      <c r="K2161" s="92"/>
    </row>
    <row r="2162" spans="1:11" ht="31.2" x14ac:dyDescent="0.25">
      <c r="A2162" s="14" t="s">
        <v>5268</v>
      </c>
      <c r="B2162" s="511" t="s">
        <v>6653</v>
      </c>
      <c r="C2162" s="531" t="s">
        <v>6654</v>
      </c>
      <c r="D2162" s="523" t="s">
        <v>6658</v>
      </c>
      <c r="E2162" s="541" t="s">
        <v>6467</v>
      </c>
      <c r="F2162" s="542" t="s">
        <v>6659</v>
      </c>
      <c r="G2162" s="543">
        <v>30813778</v>
      </c>
      <c r="H2162" s="543" t="s">
        <v>6656</v>
      </c>
      <c r="I2162" s="544">
        <v>350</v>
      </c>
      <c r="J2162" s="77">
        <v>1</v>
      </c>
      <c r="K2162" s="92"/>
    </row>
    <row r="2163" spans="1:11" ht="31.2" x14ac:dyDescent="0.25">
      <c r="A2163" s="14" t="s">
        <v>5268</v>
      </c>
      <c r="B2163" s="511" t="s">
        <v>6653</v>
      </c>
      <c r="C2163" s="531" t="s">
        <v>6654</v>
      </c>
      <c r="D2163" s="523" t="s">
        <v>6660</v>
      </c>
      <c r="E2163" s="541" t="s">
        <v>6467</v>
      </c>
      <c r="F2163" s="542" t="s">
        <v>6661</v>
      </c>
      <c r="G2163" s="543">
        <v>30813778</v>
      </c>
      <c r="H2163" s="543" t="s">
        <v>6656</v>
      </c>
      <c r="I2163" s="544">
        <v>15</v>
      </c>
      <c r="J2163" s="77">
        <v>1</v>
      </c>
      <c r="K2163" s="92"/>
    </row>
    <row r="2164" spans="1:11" ht="31.2" x14ac:dyDescent="0.25">
      <c r="A2164" s="14" t="s">
        <v>5268</v>
      </c>
      <c r="B2164" s="511" t="s">
        <v>6653</v>
      </c>
      <c r="C2164" s="531" t="s">
        <v>6654</v>
      </c>
      <c r="D2164" s="523" t="s">
        <v>6662</v>
      </c>
      <c r="E2164" s="541" t="s">
        <v>6467</v>
      </c>
      <c r="F2164" s="542" t="s">
        <v>6663</v>
      </c>
      <c r="G2164" s="543">
        <v>30813778</v>
      </c>
      <c r="H2164" s="543" t="s">
        <v>6656</v>
      </c>
      <c r="I2164" s="544">
        <v>250</v>
      </c>
      <c r="J2164" s="77">
        <v>1</v>
      </c>
      <c r="K2164" s="92"/>
    </row>
    <row r="2165" spans="1:11" ht="41.4" x14ac:dyDescent="0.25">
      <c r="A2165" s="14" t="s">
        <v>5268</v>
      </c>
      <c r="B2165" s="511" t="s">
        <v>6664</v>
      </c>
      <c r="C2165" s="531" t="s">
        <v>6665</v>
      </c>
      <c r="D2165" s="523" t="s">
        <v>5338</v>
      </c>
      <c r="E2165" s="541" t="s">
        <v>3566</v>
      </c>
      <c r="F2165" s="542" t="s">
        <v>6666</v>
      </c>
      <c r="G2165" s="543">
        <v>30813778</v>
      </c>
      <c r="H2165" s="543" t="s">
        <v>6656</v>
      </c>
      <c r="I2165" s="544">
        <v>423</v>
      </c>
      <c r="J2165" s="77">
        <v>1</v>
      </c>
      <c r="K2165" s="92"/>
    </row>
    <row r="2166" spans="1:11" ht="41.4" x14ac:dyDescent="0.25">
      <c r="A2166" s="14" t="s">
        <v>5268</v>
      </c>
      <c r="B2166" s="511" t="s">
        <v>6664</v>
      </c>
      <c r="C2166" s="531" t="s">
        <v>6665</v>
      </c>
      <c r="D2166" s="523" t="s">
        <v>5407</v>
      </c>
      <c r="E2166" s="541" t="s">
        <v>3566</v>
      </c>
      <c r="F2166" s="542" t="s">
        <v>6667</v>
      </c>
      <c r="G2166" s="543">
        <v>30813778</v>
      </c>
      <c r="H2166" s="543" t="s">
        <v>6656</v>
      </c>
      <c r="I2166" s="544">
        <v>203</v>
      </c>
      <c r="J2166" s="77">
        <v>1</v>
      </c>
      <c r="K2166" s="92"/>
    </row>
    <row r="2167" spans="1:11" ht="61.8" x14ac:dyDescent="0.25">
      <c r="A2167" s="14" t="s">
        <v>5268</v>
      </c>
      <c r="B2167" s="526"/>
      <c r="C2167" s="527"/>
      <c r="D2167" s="528"/>
      <c r="E2167" s="545"/>
      <c r="F2167" s="546" t="s">
        <v>6668</v>
      </c>
      <c r="G2167" s="527"/>
      <c r="H2167" s="528"/>
      <c r="I2167" s="510"/>
      <c r="J2167" s="77">
        <v>1</v>
      </c>
      <c r="K2167" s="92"/>
    </row>
    <row r="2168" spans="1:11" ht="51.6" x14ac:dyDescent="0.25">
      <c r="A2168" s="14" t="s">
        <v>5268</v>
      </c>
      <c r="B2168" s="511" t="s">
        <v>6669</v>
      </c>
      <c r="C2168" s="528">
        <v>2025004</v>
      </c>
      <c r="D2168" s="547" t="s">
        <v>3566</v>
      </c>
      <c r="E2168" s="523"/>
      <c r="F2168" s="517" t="s">
        <v>6670</v>
      </c>
      <c r="G2168" s="509">
        <v>54970628</v>
      </c>
      <c r="H2168" s="509" t="s">
        <v>6671</v>
      </c>
      <c r="I2168" s="522">
        <v>128.30000000000001</v>
      </c>
      <c r="J2168" s="77">
        <v>1</v>
      </c>
      <c r="K2168" s="92"/>
    </row>
    <row r="2169" spans="1:11" ht="51.6" x14ac:dyDescent="0.25">
      <c r="A2169" s="14" t="s">
        <v>5268</v>
      </c>
      <c r="B2169" s="511" t="s">
        <v>6669</v>
      </c>
      <c r="C2169" s="528">
        <v>2025004</v>
      </c>
      <c r="D2169" s="547" t="s">
        <v>3566</v>
      </c>
      <c r="E2169" s="523"/>
      <c r="F2169" s="517" t="s">
        <v>6672</v>
      </c>
      <c r="G2169" s="509">
        <v>54970628</v>
      </c>
      <c r="H2169" s="509" t="s">
        <v>6671</v>
      </c>
      <c r="I2169" s="522">
        <v>218.12</v>
      </c>
      <c r="J2169" s="77">
        <v>1</v>
      </c>
      <c r="K2169" s="92"/>
    </row>
    <row r="2170" spans="1:11" ht="51.6" x14ac:dyDescent="0.25">
      <c r="A2170" s="14" t="s">
        <v>5268</v>
      </c>
      <c r="B2170" s="511" t="s">
        <v>6669</v>
      </c>
      <c r="C2170" s="528">
        <v>2025004</v>
      </c>
      <c r="D2170" s="547" t="s">
        <v>3566</v>
      </c>
      <c r="E2170" s="523"/>
      <c r="F2170" s="517" t="s">
        <v>6673</v>
      </c>
      <c r="G2170" s="509">
        <v>54970628</v>
      </c>
      <c r="H2170" s="509" t="s">
        <v>6671</v>
      </c>
      <c r="I2170" s="548">
        <v>430.45</v>
      </c>
      <c r="J2170" s="77">
        <v>1</v>
      </c>
      <c r="K2170" s="92"/>
    </row>
    <row r="2171" spans="1:11" ht="51.6" x14ac:dyDescent="0.25">
      <c r="A2171" s="14" t="s">
        <v>5268</v>
      </c>
      <c r="B2171" s="511" t="s">
        <v>6669</v>
      </c>
      <c r="C2171" s="528">
        <v>2025004</v>
      </c>
      <c r="D2171" s="547" t="s">
        <v>3566</v>
      </c>
      <c r="E2171" s="523"/>
      <c r="F2171" s="517" t="s">
        <v>6674</v>
      </c>
      <c r="G2171" s="509">
        <v>54970628</v>
      </c>
      <c r="H2171" s="509" t="s">
        <v>6671</v>
      </c>
      <c r="I2171" s="548">
        <v>233.12</v>
      </c>
      <c r="J2171" s="77">
        <v>1</v>
      </c>
      <c r="K2171" s="92"/>
    </row>
    <row r="2172" spans="1:11" ht="51.6" x14ac:dyDescent="0.25">
      <c r="A2172" s="14" t="s">
        <v>5268</v>
      </c>
      <c r="B2172" s="511" t="s">
        <v>6669</v>
      </c>
      <c r="C2172" s="528">
        <v>2025004</v>
      </c>
      <c r="D2172" s="547" t="s">
        <v>3566</v>
      </c>
      <c r="E2172" s="523"/>
      <c r="F2172" s="517" t="s">
        <v>6675</v>
      </c>
      <c r="G2172" s="509">
        <v>54970628</v>
      </c>
      <c r="H2172" s="509" t="s">
        <v>6671</v>
      </c>
      <c r="I2172" s="522">
        <v>136.6</v>
      </c>
      <c r="J2172" s="77">
        <v>1</v>
      </c>
      <c r="K2172" s="92"/>
    </row>
    <row r="2173" spans="1:11" ht="51.6" x14ac:dyDescent="0.25">
      <c r="A2173" s="14" t="s">
        <v>5268</v>
      </c>
      <c r="B2173" s="511" t="s">
        <v>6669</v>
      </c>
      <c r="C2173" s="528">
        <v>2025004</v>
      </c>
      <c r="D2173" s="547" t="s">
        <v>3566</v>
      </c>
      <c r="E2173" s="523"/>
      <c r="F2173" s="517" t="s">
        <v>6676</v>
      </c>
      <c r="G2173" s="509">
        <v>54970628</v>
      </c>
      <c r="H2173" s="509" t="s">
        <v>6671</v>
      </c>
      <c r="I2173" s="522">
        <v>1678.95</v>
      </c>
      <c r="J2173" s="77">
        <v>1</v>
      </c>
      <c r="K2173" s="92"/>
    </row>
    <row r="2174" spans="1:11" ht="51.6" x14ac:dyDescent="0.25">
      <c r="A2174" s="14" t="s">
        <v>5268</v>
      </c>
      <c r="B2174" s="511" t="s">
        <v>6669</v>
      </c>
      <c r="C2174" s="528">
        <v>2025004</v>
      </c>
      <c r="D2174" s="547" t="s">
        <v>3566</v>
      </c>
      <c r="E2174" s="523"/>
      <c r="F2174" s="517" t="s">
        <v>6677</v>
      </c>
      <c r="G2174" s="509">
        <v>54970628</v>
      </c>
      <c r="H2174" s="509" t="s">
        <v>6671</v>
      </c>
      <c r="I2174" s="522">
        <v>373.76</v>
      </c>
      <c r="J2174" s="77">
        <v>1</v>
      </c>
      <c r="K2174" s="92"/>
    </row>
    <row r="2175" spans="1:11" ht="61.8" x14ac:dyDescent="0.25">
      <c r="A2175" s="14" t="s">
        <v>5268</v>
      </c>
      <c r="B2175" s="511" t="s">
        <v>6669</v>
      </c>
      <c r="C2175" s="528">
        <v>2025004</v>
      </c>
      <c r="D2175" s="547" t="s">
        <v>3566</v>
      </c>
      <c r="E2175" s="523"/>
      <c r="F2175" s="517" t="s">
        <v>6678</v>
      </c>
      <c r="G2175" s="509">
        <v>54970628</v>
      </c>
      <c r="H2175" s="509" t="s">
        <v>6671</v>
      </c>
      <c r="I2175" s="522">
        <v>433.05</v>
      </c>
      <c r="J2175" s="77">
        <v>1</v>
      </c>
      <c r="K2175" s="92"/>
    </row>
    <row r="2176" spans="1:11" ht="31.2" x14ac:dyDescent="0.25">
      <c r="A2176" s="14" t="s">
        <v>5268</v>
      </c>
      <c r="B2176" s="511" t="s">
        <v>6669</v>
      </c>
      <c r="C2176" s="528">
        <v>2025004</v>
      </c>
      <c r="D2176" s="547" t="s">
        <v>3566</v>
      </c>
      <c r="E2176" s="523"/>
      <c r="F2176" s="517" t="s">
        <v>6679</v>
      </c>
      <c r="G2176" s="509">
        <v>54970628</v>
      </c>
      <c r="H2176" s="509" t="s">
        <v>6671</v>
      </c>
      <c r="I2176" s="522">
        <v>590</v>
      </c>
      <c r="J2176" s="77">
        <v>1</v>
      </c>
      <c r="K2176" s="92"/>
    </row>
    <row r="2177" spans="1:11" ht="13.2" x14ac:dyDescent="0.25">
      <c r="A2177" s="14" t="s">
        <v>5268</v>
      </c>
      <c r="B2177" s="511" t="s">
        <v>6669</v>
      </c>
      <c r="C2177" s="528">
        <v>2025004</v>
      </c>
      <c r="D2177" s="547" t="s">
        <v>3566</v>
      </c>
      <c r="E2177" s="523"/>
      <c r="F2177" s="517" t="s">
        <v>6680</v>
      </c>
      <c r="G2177" s="509">
        <v>54970628</v>
      </c>
      <c r="H2177" s="509" t="s">
        <v>6671</v>
      </c>
      <c r="I2177" s="522">
        <v>50</v>
      </c>
      <c r="J2177" s="77">
        <v>1</v>
      </c>
      <c r="K2177" s="92"/>
    </row>
    <row r="2178" spans="1:11" ht="41.4" x14ac:dyDescent="0.25">
      <c r="A2178" s="14" t="s">
        <v>5268</v>
      </c>
      <c r="B2178" s="511" t="s">
        <v>6669</v>
      </c>
      <c r="C2178" s="528">
        <v>2025004</v>
      </c>
      <c r="D2178" s="547" t="s">
        <v>3566</v>
      </c>
      <c r="E2178" s="523"/>
      <c r="F2178" s="517" t="s">
        <v>6681</v>
      </c>
      <c r="G2178" s="509">
        <v>54970628</v>
      </c>
      <c r="H2178" s="509" t="s">
        <v>6671</v>
      </c>
      <c r="I2178" s="522">
        <v>15.5</v>
      </c>
      <c r="J2178" s="77">
        <v>1</v>
      </c>
      <c r="K2178" s="92"/>
    </row>
    <row r="2179" spans="1:11" ht="41.4" x14ac:dyDescent="0.25">
      <c r="A2179" s="14" t="s">
        <v>5268</v>
      </c>
      <c r="B2179" s="511" t="s">
        <v>6669</v>
      </c>
      <c r="C2179" s="528">
        <v>2025004</v>
      </c>
      <c r="D2179" s="547" t="s">
        <v>3566</v>
      </c>
      <c r="E2179" s="523"/>
      <c r="F2179" s="517" t="s">
        <v>6682</v>
      </c>
      <c r="G2179" s="509">
        <v>54970628</v>
      </c>
      <c r="H2179" s="509" t="s">
        <v>6671</v>
      </c>
      <c r="I2179" s="522">
        <v>44.94</v>
      </c>
      <c r="J2179" s="77">
        <v>1</v>
      </c>
      <c r="K2179" s="92"/>
    </row>
    <row r="2180" spans="1:11" ht="51.6" x14ac:dyDescent="0.25">
      <c r="A2180" s="14" t="s">
        <v>5268</v>
      </c>
      <c r="B2180" s="511" t="s">
        <v>6669</v>
      </c>
      <c r="C2180" s="528">
        <v>2025004</v>
      </c>
      <c r="D2180" s="547" t="s">
        <v>3566</v>
      </c>
      <c r="E2180" s="523"/>
      <c r="F2180" s="517" t="s">
        <v>6683</v>
      </c>
      <c r="G2180" s="509">
        <v>54970628</v>
      </c>
      <c r="H2180" s="509" t="s">
        <v>6671</v>
      </c>
      <c r="I2180" s="522">
        <v>70</v>
      </c>
      <c r="J2180" s="77">
        <v>1</v>
      </c>
      <c r="K2180" s="92"/>
    </row>
    <row r="2181" spans="1:11" ht="41.4" x14ac:dyDescent="0.25">
      <c r="A2181" s="14" t="s">
        <v>5268</v>
      </c>
      <c r="B2181" s="511" t="s">
        <v>6669</v>
      </c>
      <c r="C2181" s="528">
        <v>2025004</v>
      </c>
      <c r="D2181" s="547" t="s">
        <v>3566</v>
      </c>
      <c r="E2181" s="523"/>
      <c r="F2181" s="517" t="s">
        <v>6684</v>
      </c>
      <c r="G2181" s="509">
        <v>54970628</v>
      </c>
      <c r="H2181" s="509" t="s">
        <v>6671</v>
      </c>
      <c r="I2181" s="522">
        <v>15.5</v>
      </c>
      <c r="J2181" s="77">
        <v>1</v>
      </c>
      <c r="K2181" s="92"/>
    </row>
    <row r="2182" spans="1:11" ht="51.6" x14ac:dyDescent="0.25">
      <c r="A2182" s="14" t="s">
        <v>5268</v>
      </c>
      <c r="B2182" s="511" t="s">
        <v>6669</v>
      </c>
      <c r="C2182" s="528">
        <v>2025004</v>
      </c>
      <c r="D2182" s="547" t="s">
        <v>3566</v>
      </c>
      <c r="E2182" s="523"/>
      <c r="F2182" s="517" t="s">
        <v>6685</v>
      </c>
      <c r="G2182" s="509">
        <v>54970628</v>
      </c>
      <c r="H2182" s="509" t="s">
        <v>6671</v>
      </c>
      <c r="I2182" s="522">
        <v>209.09</v>
      </c>
      <c r="J2182" s="77">
        <v>1</v>
      </c>
      <c r="K2182" s="92"/>
    </row>
    <row r="2183" spans="1:11" ht="61.8" x14ac:dyDescent="0.25">
      <c r="A2183" s="14" t="s">
        <v>5268</v>
      </c>
      <c r="B2183" s="511" t="s">
        <v>6669</v>
      </c>
      <c r="C2183" s="528">
        <v>2025004</v>
      </c>
      <c r="D2183" s="547" t="s">
        <v>3566</v>
      </c>
      <c r="E2183" s="523"/>
      <c r="F2183" s="517" t="s">
        <v>6686</v>
      </c>
      <c r="G2183" s="509">
        <v>54970628</v>
      </c>
      <c r="H2183" s="509" t="s">
        <v>6671</v>
      </c>
      <c r="I2183" s="522">
        <v>140</v>
      </c>
      <c r="J2183" s="77">
        <v>1</v>
      </c>
      <c r="K2183" s="92"/>
    </row>
    <row r="2184" spans="1:11" ht="41.4" x14ac:dyDescent="0.25">
      <c r="A2184" s="14" t="s">
        <v>5268</v>
      </c>
      <c r="B2184" s="511" t="s">
        <v>6669</v>
      </c>
      <c r="C2184" s="528">
        <v>2025004</v>
      </c>
      <c r="D2184" s="547" t="s">
        <v>3566</v>
      </c>
      <c r="E2184" s="523"/>
      <c r="F2184" s="517" t="s">
        <v>6687</v>
      </c>
      <c r="G2184" s="509">
        <v>54970628</v>
      </c>
      <c r="H2184" s="509" t="s">
        <v>6671</v>
      </c>
      <c r="I2184" s="522">
        <v>220</v>
      </c>
      <c r="J2184" s="77">
        <v>1</v>
      </c>
      <c r="K2184" s="92"/>
    </row>
    <row r="2185" spans="1:11" ht="61.8" x14ac:dyDescent="0.25">
      <c r="A2185" s="14" t="s">
        <v>5268</v>
      </c>
      <c r="B2185" s="511" t="s">
        <v>6669</v>
      </c>
      <c r="C2185" s="528">
        <v>2025004</v>
      </c>
      <c r="D2185" s="547" t="s">
        <v>3566</v>
      </c>
      <c r="E2185" s="523"/>
      <c r="F2185" s="363" t="s">
        <v>6688</v>
      </c>
      <c r="G2185" s="509">
        <v>54970628</v>
      </c>
      <c r="H2185" s="509" t="s">
        <v>6671</v>
      </c>
      <c r="I2185" s="522">
        <v>396.69</v>
      </c>
      <c r="J2185" s="77">
        <v>1</v>
      </c>
      <c r="K2185" s="92"/>
    </row>
    <row r="2186" spans="1:11" ht="41.4" x14ac:dyDescent="0.25">
      <c r="A2186" s="14" t="s">
        <v>5268</v>
      </c>
      <c r="B2186" s="511" t="s">
        <v>6669</v>
      </c>
      <c r="C2186" s="528">
        <v>2025004</v>
      </c>
      <c r="D2186" s="547" t="s">
        <v>3566</v>
      </c>
      <c r="E2186" s="523"/>
      <c r="F2186" s="363" t="s">
        <v>6689</v>
      </c>
      <c r="G2186" s="509">
        <v>54970628</v>
      </c>
      <c r="H2186" s="509" t="s">
        <v>6671</v>
      </c>
      <c r="I2186" s="522">
        <v>266</v>
      </c>
      <c r="J2186" s="77">
        <v>1</v>
      </c>
      <c r="K2186" s="92"/>
    </row>
    <row r="2187" spans="1:11" ht="31.2" x14ac:dyDescent="0.25">
      <c r="A2187" s="14" t="s">
        <v>5268</v>
      </c>
      <c r="B2187" s="511" t="s">
        <v>6669</v>
      </c>
      <c r="C2187" s="528">
        <v>2025004</v>
      </c>
      <c r="D2187" s="547" t="s">
        <v>3566</v>
      </c>
      <c r="E2187" s="523"/>
      <c r="F2187" s="517" t="s">
        <v>6690</v>
      </c>
      <c r="G2187" s="509">
        <v>54970628</v>
      </c>
      <c r="H2187" s="509" t="s">
        <v>6671</v>
      </c>
      <c r="I2187" s="522">
        <v>664.2</v>
      </c>
      <c r="J2187" s="77">
        <v>1</v>
      </c>
      <c r="K2187" s="92"/>
    </row>
    <row r="2188" spans="1:11" ht="51.6" x14ac:dyDescent="0.25">
      <c r="A2188" s="14" t="s">
        <v>5268</v>
      </c>
      <c r="B2188" s="511" t="s">
        <v>6669</v>
      </c>
      <c r="C2188" s="528">
        <v>2025004</v>
      </c>
      <c r="D2188" s="547" t="s">
        <v>3566</v>
      </c>
      <c r="E2188" s="523"/>
      <c r="F2188" s="517" t="s">
        <v>6691</v>
      </c>
      <c r="G2188" s="509">
        <v>54970628</v>
      </c>
      <c r="H2188" s="509" t="s">
        <v>6671</v>
      </c>
      <c r="I2188" s="549">
        <v>470.73</v>
      </c>
      <c r="J2188" s="77">
        <v>1</v>
      </c>
      <c r="K2188" s="92"/>
    </row>
    <row r="2189" spans="1:11" ht="51.6" x14ac:dyDescent="0.25">
      <c r="A2189" s="14" t="s">
        <v>5268</v>
      </c>
      <c r="B2189" s="526"/>
      <c r="C2189" s="527"/>
      <c r="D2189" s="528"/>
      <c r="E2189" s="545"/>
      <c r="F2189" s="546" t="s">
        <v>6692</v>
      </c>
      <c r="G2189" s="527"/>
      <c r="H2189" s="528"/>
      <c r="I2189" s="510"/>
      <c r="J2189" s="77">
        <v>1</v>
      </c>
      <c r="K2189" s="92"/>
    </row>
    <row r="2190" spans="1:11" ht="21" x14ac:dyDescent="0.25">
      <c r="A2190" s="14" t="s">
        <v>5268</v>
      </c>
      <c r="B2190" s="511" t="s">
        <v>6693</v>
      </c>
      <c r="C2190" s="528">
        <v>2025008</v>
      </c>
      <c r="D2190" s="550" t="s">
        <v>6694</v>
      </c>
      <c r="E2190" s="523" t="s">
        <v>4544</v>
      </c>
      <c r="F2190" s="517" t="s">
        <v>6695</v>
      </c>
      <c r="G2190" s="517">
        <v>50012886</v>
      </c>
      <c r="H2190" s="525" t="s">
        <v>6696</v>
      </c>
      <c r="I2190" s="551">
        <v>35</v>
      </c>
      <c r="J2190" s="77">
        <v>1</v>
      </c>
      <c r="K2190" s="92"/>
    </row>
    <row r="2191" spans="1:11" ht="31.2" x14ac:dyDescent="0.25">
      <c r="A2191" s="14" t="s">
        <v>5268</v>
      </c>
      <c r="B2191" s="511" t="s">
        <v>6693</v>
      </c>
      <c r="C2191" s="528">
        <v>2025008</v>
      </c>
      <c r="D2191" s="523" t="s">
        <v>6630</v>
      </c>
      <c r="E2191" s="523" t="s">
        <v>4544</v>
      </c>
      <c r="F2191" s="517" t="s">
        <v>6697</v>
      </c>
      <c r="G2191" s="517">
        <v>50012886</v>
      </c>
      <c r="H2191" s="525" t="s">
        <v>6696</v>
      </c>
      <c r="I2191" s="551">
        <v>115</v>
      </c>
      <c r="J2191" s="77">
        <v>1</v>
      </c>
      <c r="K2191" s="92"/>
    </row>
    <row r="2192" spans="1:11" ht="31.2" x14ac:dyDescent="0.25">
      <c r="A2192" s="14" t="s">
        <v>5268</v>
      </c>
      <c r="B2192" s="511" t="s">
        <v>6693</v>
      </c>
      <c r="C2192" s="528">
        <v>2025008</v>
      </c>
      <c r="D2192" s="550" t="s">
        <v>6698</v>
      </c>
      <c r="E2192" s="523" t="s">
        <v>4544</v>
      </c>
      <c r="F2192" s="517" t="s">
        <v>6699</v>
      </c>
      <c r="G2192" s="517">
        <v>50012886</v>
      </c>
      <c r="H2192" s="525" t="s">
        <v>6696</v>
      </c>
      <c r="I2192" s="522">
        <v>60</v>
      </c>
      <c r="J2192" s="77">
        <v>1</v>
      </c>
      <c r="K2192" s="92"/>
    </row>
    <row r="2193" spans="1:11" ht="31.2" x14ac:dyDescent="0.25">
      <c r="A2193" s="14" t="s">
        <v>5268</v>
      </c>
      <c r="B2193" s="511" t="s">
        <v>6693</v>
      </c>
      <c r="C2193" s="528">
        <v>2025008</v>
      </c>
      <c r="D2193" s="550" t="s">
        <v>6660</v>
      </c>
      <c r="E2193" s="523" t="s">
        <v>4544</v>
      </c>
      <c r="F2193" s="517" t="s">
        <v>6700</v>
      </c>
      <c r="G2193" s="517">
        <v>50012886</v>
      </c>
      <c r="H2193" s="525" t="s">
        <v>6696</v>
      </c>
      <c r="I2193" s="522">
        <v>50</v>
      </c>
      <c r="J2193" s="77">
        <v>1</v>
      </c>
      <c r="K2193" s="92"/>
    </row>
    <row r="2194" spans="1:11" ht="31.2" x14ac:dyDescent="0.25">
      <c r="A2194" s="14" t="s">
        <v>5268</v>
      </c>
      <c r="B2194" s="511" t="s">
        <v>6693</v>
      </c>
      <c r="C2194" s="528">
        <v>2025008</v>
      </c>
      <c r="D2194" s="550" t="s">
        <v>6701</v>
      </c>
      <c r="E2194" s="523" t="s">
        <v>4544</v>
      </c>
      <c r="F2194" s="517" t="s">
        <v>6702</v>
      </c>
      <c r="G2194" s="517">
        <v>50012886</v>
      </c>
      <c r="H2194" s="525" t="s">
        <v>6696</v>
      </c>
      <c r="I2194" s="551">
        <v>950</v>
      </c>
      <c r="J2194" s="77">
        <v>1</v>
      </c>
      <c r="K2194" s="92"/>
    </row>
    <row r="2195" spans="1:11" ht="41.4" x14ac:dyDescent="0.25">
      <c r="A2195" s="14" t="s">
        <v>5268</v>
      </c>
      <c r="B2195" s="511" t="s">
        <v>6693</v>
      </c>
      <c r="C2195" s="528">
        <v>2025008</v>
      </c>
      <c r="D2195" s="550" t="s">
        <v>6703</v>
      </c>
      <c r="E2195" s="523" t="s">
        <v>4544</v>
      </c>
      <c r="F2195" s="517" t="s">
        <v>6704</v>
      </c>
      <c r="G2195" s="517">
        <v>50012886</v>
      </c>
      <c r="H2195" s="525" t="s">
        <v>6696</v>
      </c>
      <c r="I2195" s="551">
        <v>456.62</v>
      </c>
      <c r="J2195" s="77">
        <v>1</v>
      </c>
      <c r="K2195" s="92"/>
    </row>
    <row r="2196" spans="1:11" ht="72" x14ac:dyDescent="0.25">
      <c r="A2196" s="14" t="s">
        <v>5268</v>
      </c>
      <c r="B2196" s="511" t="s">
        <v>6693</v>
      </c>
      <c r="C2196" s="528">
        <v>2025008</v>
      </c>
      <c r="D2196" s="550" t="s">
        <v>5321</v>
      </c>
      <c r="E2196" s="523" t="s">
        <v>4544</v>
      </c>
      <c r="F2196" s="363" t="s">
        <v>6705</v>
      </c>
      <c r="G2196" s="517">
        <v>50012886</v>
      </c>
      <c r="H2196" s="525" t="s">
        <v>6696</v>
      </c>
      <c r="I2196" s="551">
        <v>1627.01</v>
      </c>
      <c r="J2196" s="77">
        <v>1</v>
      </c>
      <c r="K2196" s="92"/>
    </row>
    <row r="2197" spans="1:11" ht="31.2" x14ac:dyDescent="0.25">
      <c r="A2197" s="14" t="s">
        <v>5268</v>
      </c>
      <c r="B2197" s="511" t="s">
        <v>6693</v>
      </c>
      <c r="C2197" s="528">
        <v>2025008</v>
      </c>
      <c r="D2197" s="550" t="s">
        <v>6706</v>
      </c>
      <c r="E2197" s="523" t="s">
        <v>4544</v>
      </c>
      <c r="F2197" s="517" t="s">
        <v>6707</v>
      </c>
      <c r="G2197" s="517">
        <v>50012886</v>
      </c>
      <c r="H2197" s="525" t="s">
        <v>6696</v>
      </c>
      <c r="I2197" s="551">
        <v>45</v>
      </c>
      <c r="J2197" s="77">
        <v>1</v>
      </c>
      <c r="K2197" s="92"/>
    </row>
    <row r="2198" spans="1:11" ht="31.2" x14ac:dyDescent="0.25">
      <c r="A2198" s="14" t="s">
        <v>5268</v>
      </c>
      <c r="B2198" s="511" t="s">
        <v>6693</v>
      </c>
      <c r="C2198" s="528">
        <v>2025008</v>
      </c>
      <c r="D2198" s="550" t="s">
        <v>6052</v>
      </c>
      <c r="E2198" s="523" t="s">
        <v>4544</v>
      </c>
      <c r="F2198" s="363" t="s">
        <v>6708</v>
      </c>
      <c r="G2198" s="517">
        <v>50012886</v>
      </c>
      <c r="H2198" s="525" t="s">
        <v>6696</v>
      </c>
      <c r="I2198" s="551">
        <v>145</v>
      </c>
      <c r="J2198" s="77">
        <v>1</v>
      </c>
      <c r="K2198" s="92"/>
    </row>
    <row r="2199" spans="1:11" ht="41.4" x14ac:dyDescent="0.25">
      <c r="A2199" s="14" t="s">
        <v>5268</v>
      </c>
      <c r="B2199" s="511" t="s">
        <v>6693</v>
      </c>
      <c r="C2199" s="528">
        <v>2025008</v>
      </c>
      <c r="D2199" s="523" t="s">
        <v>6709</v>
      </c>
      <c r="E2199" s="523" t="s">
        <v>4544</v>
      </c>
      <c r="F2199" s="517" t="s">
        <v>6710</v>
      </c>
      <c r="G2199" s="517">
        <v>50012886</v>
      </c>
      <c r="H2199" s="525" t="s">
        <v>6696</v>
      </c>
      <c r="I2199" s="522">
        <v>75</v>
      </c>
      <c r="J2199" s="77">
        <v>1</v>
      </c>
      <c r="K2199" s="92"/>
    </row>
    <row r="2200" spans="1:11" ht="41.4" x14ac:dyDescent="0.25">
      <c r="A2200" s="14" t="s">
        <v>5268</v>
      </c>
      <c r="B2200" s="511" t="s">
        <v>6693</v>
      </c>
      <c r="C2200" s="528">
        <v>2025008</v>
      </c>
      <c r="D2200" s="550" t="s">
        <v>5427</v>
      </c>
      <c r="E2200" s="523" t="s">
        <v>4544</v>
      </c>
      <c r="F2200" s="517" t="s">
        <v>6711</v>
      </c>
      <c r="G2200" s="517">
        <v>50012886</v>
      </c>
      <c r="H2200" s="525" t="s">
        <v>6696</v>
      </c>
      <c r="I2200" s="522">
        <v>70</v>
      </c>
      <c r="J2200" s="77">
        <v>1</v>
      </c>
      <c r="K2200" s="92"/>
    </row>
    <row r="2201" spans="1:11" ht="31.2" x14ac:dyDescent="0.25">
      <c r="A2201" s="14" t="s">
        <v>5268</v>
      </c>
      <c r="B2201" s="511" t="s">
        <v>6693</v>
      </c>
      <c r="C2201" s="528">
        <v>2025008</v>
      </c>
      <c r="D2201" s="550" t="s">
        <v>6712</v>
      </c>
      <c r="E2201" s="523" t="s">
        <v>4544</v>
      </c>
      <c r="F2201" s="363" t="s">
        <v>6713</v>
      </c>
      <c r="G2201" s="517">
        <v>50012886</v>
      </c>
      <c r="H2201" s="525" t="s">
        <v>6696</v>
      </c>
      <c r="I2201" s="551">
        <v>180</v>
      </c>
      <c r="J2201" s="77">
        <v>1</v>
      </c>
      <c r="K2201" s="92"/>
    </row>
    <row r="2202" spans="1:11" ht="41.4" x14ac:dyDescent="0.25">
      <c r="A2202" s="14" t="s">
        <v>5268</v>
      </c>
      <c r="B2202" s="511" t="s">
        <v>6714</v>
      </c>
      <c r="C2202" s="528">
        <v>2025009</v>
      </c>
      <c r="D2202" s="552" t="s">
        <v>6715</v>
      </c>
      <c r="E2202" s="523" t="s">
        <v>5482</v>
      </c>
      <c r="F2202" s="517" t="s">
        <v>6716</v>
      </c>
      <c r="G2202" s="517">
        <v>50012886</v>
      </c>
      <c r="H2202" s="525" t="s">
        <v>6696</v>
      </c>
      <c r="I2202" s="551">
        <v>120</v>
      </c>
      <c r="J2202" s="77">
        <v>1</v>
      </c>
      <c r="K2202" s="92"/>
    </row>
    <row r="2203" spans="1:11" ht="41.4" x14ac:dyDescent="0.25">
      <c r="A2203" s="14" t="s">
        <v>5268</v>
      </c>
      <c r="B2203" s="511" t="s">
        <v>6714</v>
      </c>
      <c r="C2203" s="528">
        <v>2025009</v>
      </c>
      <c r="D2203" s="553" t="s">
        <v>6717</v>
      </c>
      <c r="E2203" s="523" t="s">
        <v>5482</v>
      </c>
      <c r="F2203" s="517" t="s">
        <v>6718</v>
      </c>
      <c r="G2203" s="517">
        <v>50012886</v>
      </c>
      <c r="H2203" s="525" t="s">
        <v>6696</v>
      </c>
      <c r="I2203" s="551">
        <v>145</v>
      </c>
      <c r="J2203" s="77">
        <v>1</v>
      </c>
      <c r="K2203" s="92"/>
    </row>
    <row r="2204" spans="1:11" ht="41.4" x14ac:dyDescent="0.25">
      <c r="A2204" s="14" t="s">
        <v>5268</v>
      </c>
      <c r="B2204" s="511" t="s">
        <v>6714</v>
      </c>
      <c r="C2204" s="528">
        <v>2025009</v>
      </c>
      <c r="D2204" s="552" t="s">
        <v>6719</v>
      </c>
      <c r="E2204" s="523" t="s">
        <v>5482</v>
      </c>
      <c r="F2204" s="517" t="s">
        <v>6720</v>
      </c>
      <c r="G2204" s="517">
        <v>50012886</v>
      </c>
      <c r="H2204" s="525" t="s">
        <v>6696</v>
      </c>
      <c r="I2204" s="551">
        <v>80</v>
      </c>
      <c r="J2204" s="77">
        <v>1</v>
      </c>
      <c r="K2204" s="92"/>
    </row>
    <row r="2205" spans="1:11" ht="41.4" x14ac:dyDescent="0.25">
      <c r="A2205" s="14" t="s">
        <v>5268</v>
      </c>
      <c r="B2205" s="511" t="s">
        <v>6714</v>
      </c>
      <c r="C2205" s="528">
        <v>2025009</v>
      </c>
      <c r="D2205" s="552" t="s">
        <v>6721</v>
      </c>
      <c r="E2205" s="523" t="s">
        <v>5482</v>
      </c>
      <c r="F2205" s="517" t="s">
        <v>6722</v>
      </c>
      <c r="G2205" s="517">
        <v>50012886</v>
      </c>
      <c r="H2205" s="525" t="s">
        <v>6696</v>
      </c>
      <c r="I2205" s="551">
        <v>863.46</v>
      </c>
      <c r="J2205" s="77">
        <v>1</v>
      </c>
      <c r="K2205" s="92"/>
    </row>
    <row r="2206" spans="1:11" ht="31.2" x14ac:dyDescent="0.25">
      <c r="A2206" s="14" t="s">
        <v>5268</v>
      </c>
      <c r="B2206" s="511" t="s">
        <v>6714</v>
      </c>
      <c r="C2206" s="528">
        <v>2025009</v>
      </c>
      <c r="D2206" s="552" t="s">
        <v>6723</v>
      </c>
      <c r="E2206" s="523" t="s">
        <v>5482</v>
      </c>
      <c r="F2206" s="517" t="s">
        <v>6724</v>
      </c>
      <c r="G2206" s="517">
        <v>50012886</v>
      </c>
      <c r="H2206" s="525" t="s">
        <v>6696</v>
      </c>
      <c r="I2206" s="551">
        <v>369</v>
      </c>
      <c r="J2206" s="77">
        <v>1</v>
      </c>
      <c r="K2206" s="92"/>
    </row>
    <row r="2207" spans="1:11" ht="31.2" x14ac:dyDescent="0.25">
      <c r="A2207" s="14" t="s">
        <v>5268</v>
      </c>
      <c r="B2207" s="511" t="s">
        <v>6714</v>
      </c>
      <c r="C2207" s="528">
        <v>2025009</v>
      </c>
      <c r="D2207" s="552" t="s">
        <v>6723</v>
      </c>
      <c r="E2207" s="523" t="s">
        <v>5482</v>
      </c>
      <c r="F2207" s="517" t="s">
        <v>6725</v>
      </c>
      <c r="G2207" s="517">
        <v>50012886</v>
      </c>
      <c r="H2207" s="525" t="s">
        <v>6696</v>
      </c>
      <c r="I2207" s="551">
        <v>450</v>
      </c>
      <c r="J2207" s="77">
        <v>1</v>
      </c>
      <c r="K2207" s="92"/>
    </row>
    <row r="2208" spans="1:11" ht="31.2" x14ac:dyDescent="0.25">
      <c r="A2208" s="14" t="s">
        <v>5268</v>
      </c>
      <c r="B2208" s="511" t="s">
        <v>6714</v>
      </c>
      <c r="C2208" s="528">
        <v>2025009</v>
      </c>
      <c r="D2208" s="552" t="s">
        <v>6723</v>
      </c>
      <c r="E2208" s="523" t="s">
        <v>5482</v>
      </c>
      <c r="F2208" s="517" t="s">
        <v>6726</v>
      </c>
      <c r="G2208" s="517">
        <v>50012886</v>
      </c>
      <c r="H2208" s="525" t="s">
        <v>6696</v>
      </c>
      <c r="I2208" s="551">
        <v>202.95</v>
      </c>
      <c r="J2208" s="77">
        <v>1</v>
      </c>
      <c r="K2208" s="92"/>
    </row>
    <row r="2209" spans="1:11" ht="41.4" x14ac:dyDescent="0.25">
      <c r="A2209" s="14" t="s">
        <v>5268</v>
      </c>
      <c r="B2209" s="511" t="s">
        <v>6714</v>
      </c>
      <c r="C2209" s="528">
        <v>2025009</v>
      </c>
      <c r="D2209" s="552" t="s">
        <v>6723</v>
      </c>
      <c r="E2209" s="523" t="s">
        <v>5482</v>
      </c>
      <c r="F2209" s="517" t="s">
        <v>6727</v>
      </c>
      <c r="G2209" s="517">
        <v>50012886</v>
      </c>
      <c r="H2209" s="525" t="s">
        <v>6696</v>
      </c>
      <c r="I2209" s="551">
        <v>155.96</v>
      </c>
      <c r="J2209" s="77">
        <v>1</v>
      </c>
      <c r="K2209" s="92"/>
    </row>
    <row r="2210" spans="1:11" ht="61.8" x14ac:dyDescent="0.25">
      <c r="A2210" s="14" t="s">
        <v>5268</v>
      </c>
      <c r="B2210" s="554"/>
      <c r="C2210" s="555"/>
      <c r="D2210" s="556"/>
      <c r="E2210" s="557"/>
      <c r="F2210" s="558" t="s">
        <v>6728</v>
      </c>
      <c r="G2210" s="559"/>
      <c r="H2210" s="560"/>
      <c r="I2210" s="510"/>
      <c r="J2210" s="77">
        <v>1</v>
      </c>
      <c r="K2210" s="92"/>
    </row>
    <row r="2211" spans="1:11" ht="21" x14ac:dyDescent="0.25">
      <c r="A2211" s="14" t="s">
        <v>5268</v>
      </c>
      <c r="B2211" s="531" t="s">
        <v>6729</v>
      </c>
      <c r="C2211" s="531" t="s">
        <v>6730</v>
      </c>
      <c r="D2211" s="553" t="s">
        <v>6694</v>
      </c>
      <c r="E2211" s="523" t="s">
        <v>6731</v>
      </c>
      <c r="F2211" s="561" t="s">
        <v>6732</v>
      </c>
      <c r="G2211" s="509">
        <v>54191661</v>
      </c>
      <c r="H2211" s="562" t="s">
        <v>6733</v>
      </c>
      <c r="I2211" s="563">
        <v>10</v>
      </c>
      <c r="J2211" s="77">
        <v>1</v>
      </c>
      <c r="K2211" s="92"/>
    </row>
    <row r="2212" spans="1:11" ht="41.4" x14ac:dyDescent="0.25">
      <c r="A2212" s="14" t="s">
        <v>5268</v>
      </c>
      <c r="B2212" s="531" t="s">
        <v>6729</v>
      </c>
      <c r="C2212" s="531" t="s">
        <v>6730</v>
      </c>
      <c r="D2212" s="553" t="s">
        <v>6694</v>
      </c>
      <c r="E2212" s="523" t="s">
        <v>6731</v>
      </c>
      <c r="F2212" s="561" t="s">
        <v>6734</v>
      </c>
      <c r="G2212" s="509">
        <v>54191661</v>
      </c>
      <c r="H2212" s="562" t="s">
        <v>6733</v>
      </c>
      <c r="I2212" s="563">
        <v>60.08</v>
      </c>
      <c r="J2212" s="77">
        <v>1</v>
      </c>
      <c r="K2212" s="92"/>
    </row>
    <row r="2213" spans="1:11" ht="21" x14ac:dyDescent="0.25">
      <c r="A2213" s="14" t="s">
        <v>5268</v>
      </c>
      <c r="B2213" s="531" t="s">
        <v>6729</v>
      </c>
      <c r="C2213" s="531" t="s">
        <v>6730</v>
      </c>
      <c r="D2213" s="553" t="s">
        <v>6735</v>
      </c>
      <c r="E2213" s="523" t="s">
        <v>6731</v>
      </c>
      <c r="F2213" s="561" t="s">
        <v>6736</v>
      </c>
      <c r="G2213" s="509">
        <v>54191661</v>
      </c>
      <c r="H2213" s="562" t="s">
        <v>6733</v>
      </c>
      <c r="I2213" s="563">
        <v>10</v>
      </c>
      <c r="J2213" s="77">
        <v>1</v>
      </c>
      <c r="K2213" s="92"/>
    </row>
    <row r="2214" spans="1:11" ht="41.4" x14ac:dyDescent="0.25">
      <c r="A2214" s="14" t="s">
        <v>5268</v>
      </c>
      <c r="B2214" s="531" t="s">
        <v>6729</v>
      </c>
      <c r="C2214" s="531" t="s">
        <v>6730</v>
      </c>
      <c r="D2214" s="553" t="s">
        <v>6694</v>
      </c>
      <c r="E2214" s="523" t="s">
        <v>6731</v>
      </c>
      <c r="F2214" s="561" t="s">
        <v>6737</v>
      </c>
      <c r="G2214" s="509">
        <v>54191661</v>
      </c>
      <c r="H2214" s="562" t="s">
        <v>6733</v>
      </c>
      <c r="I2214" s="563">
        <v>60.08</v>
      </c>
      <c r="J2214" s="77">
        <v>1</v>
      </c>
      <c r="K2214" s="92"/>
    </row>
    <row r="2215" spans="1:11" ht="31.2" x14ac:dyDescent="0.25">
      <c r="A2215" s="14" t="s">
        <v>5268</v>
      </c>
      <c r="B2215" s="531" t="s">
        <v>6729</v>
      </c>
      <c r="C2215" s="531" t="s">
        <v>6730</v>
      </c>
      <c r="D2215" s="553" t="s">
        <v>6738</v>
      </c>
      <c r="E2215" s="523" t="s">
        <v>6731</v>
      </c>
      <c r="F2215" s="564" t="s">
        <v>6739</v>
      </c>
      <c r="G2215" s="509">
        <v>54191661</v>
      </c>
      <c r="H2215" s="562" t="s">
        <v>6733</v>
      </c>
      <c r="I2215" s="563">
        <v>26</v>
      </c>
      <c r="J2215" s="77">
        <v>1</v>
      </c>
      <c r="K2215" s="92"/>
    </row>
    <row r="2216" spans="1:11" ht="31.2" x14ac:dyDescent="0.25">
      <c r="A2216" s="14" t="s">
        <v>5268</v>
      </c>
      <c r="B2216" s="531" t="s">
        <v>6729</v>
      </c>
      <c r="C2216" s="531" t="s">
        <v>6730</v>
      </c>
      <c r="D2216" s="553" t="s">
        <v>6740</v>
      </c>
      <c r="E2216" s="523" t="s">
        <v>6731</v>
      </c>
      <c r="F2216" s="564" t="s">
        <v>6741</v>
      </c>
      <c r="G2216" s="509">
        <v>54191661</v>
      </c>
      <c r="H2216" s="562" t="s">
        <v>6733</v>
      </c>
      <c r="I2216" s="563">
        <v>40</v>
      </c>
      <c r="J2216" s="77">
        <v>1</v>
      </c>
      <c r="K2216" s="92"/>
    </row>
    <row r="2217" spans="1:11" ht="31.2" x14ac:dyDescent="0.25">
      <c r="A2217" s="14" t="s">
        <v>5268</v>
      </c>
      <c r="B2217" s="531" t="s">
        <v>6729</v>
      </c>
      <c r="C2217" s="531" t="s">
        <v>6730</v>
      </c>
      <c r="D2217" s="553" t="s">
        <v>6662</v>
      </c>
      <c r="E2217" s="523" t="s">
        <v>6731</v>
      </c>
      <c r="F2217" s="564" t="s">
        <v>6742</v>
      </c>
      <c r="G2217" s="509">
        <v>54191661</v>
      </c>
      <c r="H2217" s="562" t="s">
        <v>6733</v>
      </c>
      <c r="I2217" s="563">
        <v>120</v>
      </c>
      <c r="J2217" s="77">
        <v>1</v>
      </c>
      <c r="K2217" s="92"/>
    </row>
    <row r="2218" spans="1:11" ht="41.4" x14ac:dyDescent="0.25">
      <c r="A2218" s="14" t="s">
        <v>5268</v>
      </c>
      <c r="B2218" s="531" t="s">
        <v>6729</v>
      </c>
      <c r="C2218" s="531" t="s">
        <v>6730</v>
      </c>
      <c r="D2218" s="553" t="s">
        <v>6743</v>
      </c>
      <c r="E2218" s="523" t="s">
        <v>6731</v>
      </c>
      <c r="F2218" s="564" t="s">
        <v>6744</v>
      </c>
      <c r="G2218" s="509">
        <v>54191661</v>
      </c>
      <c r="H2218" s="562" t="s">
        <v>6733</v>
      </c>
      <c r="I2218" s="563">
        <v>234.13</v>
      </c>
      <c r="J2218" s="77">
        <v>1</v>
      </c>
      <c r="K2218" s="92"/>
    </row>
    <row r="2219" spans="1:11" ht="31.2" x14ac:dyDescent="0.25">
      <c r="A2219" s="14" t="s">
        <v>5268</v>
      </c>
      <c r="B2219" s="531" t="s">
        <v>6729</v>
      </c>
      <c r="C2219" s="531" t="s">
        <v>6730</v>
      </c>
      <c r="D2219" s="553" t="s">
        <v>6743</v>
      </c>
      <c r="E2219" s="523" t="s">
        <v>6731</v>
      </c>
      <c r="F2219" s="564" t="s">
        <v>6745</v>
      </c>
      <c r="G2219" s="509">
        <v>54191661</v>
      </c>
      <c r="H2219" s="562" t="s">
        <v>6733</v>
      </c>
      <c r="I2219" s="563">
        <v>196.4</v>
      </c>
      <c r="J2219" s="77">
        <v>1</v>
      </c>
      <c r="K2219" s="92"/>
    </row>
    <row r="2220" spans="1:11" ht="21" x14ac:dyDescent="0.25">
      <c r="A2220" s="14" t="s">
        <v>5268</v>
      </c>
      <c r="B2220" s="531" t="s">
        <v>6729</v>
      </c>
      <c r="C2220" s="531" t="s">
        <v>6730</v>
      </c>
      <c r="D2220" s="553" t="s">
        <v>6746</v>
      </c>
      <c r="E2220" s="523" t="s">
        <v>6731</v>
      </c>
      <c r="F2220" s="564" t="s">
        <v>6747</v>
      </c>
      <c r="G2220" s="509">
        <v>54191661</v>
      </c>
      <c r="H2220" s="562" t="s">
        <v>6733</v>
      </c>
      <c r="I2220" s="563">
        <v>18</v>
      </c>
      <c r="J2220" s="77">
        <v>1</v>
      </c>
      <c r="K2220" s="92"/>
    </row>
    <row r="2221" spans="1:11" ht="21" x14ac:dyDescent="0.25">
      <c r="A2221" s="14" t="s">
        <v>5268</v>
      </c>
      <c r="B2221" s="531" t="s">
        <v>6729</v>
      </c>
      <c r="C2221" s="531" t="s">
        <v>6730</v>
      </c>
      <c r="D2221" s="553" t="s">
        <v>6748</v>
      </c>
      <c r="E2221" s="523" t="s">
        <v>6731</v>
      </c>
      <c r="F2221" s="564" t="s">
        <v>6749</v>
      </c>
      <c r="G2221" s="509">
        <v>54191661</v>
      </c>
      <c r="H2221" s="562" t="s">
        <v>6733</v>
      </c>
      <c r="I2221" s="563">
        <v>50</v>
      </c>
      <c r="J2221" s="77">
        <v>1</v>
      </c>
      <c r="K2221" s="92"/>
    </row>
    <row r="2222" spans="1:11" ht="21" x14ac:dyDescent="0.25">
      <c r="A2222" s="14" t="s">
        <v>5268</v>
      </c>
      <c r="B2222" s="531" t="s">
        <v>6729</v>
      </c>
      <c r="C2222" s="531" t="s">
        <v>6730</v>
      </c>
      <c r="D2222" s="553" t="s">
        <v>6750</v>
      </c>
      <c r="E2222" s="523" t="s">
        <v>6731</v>
      </c>
      <c r="F2222" s="564" t="s">
        <v>6751</v>
      </c>
      <c r="G2222" s="509">
        <v>54191661</v>
      </c>
      <c r="H2222" s="562" t="s">
        <v>6733</v>
      </c>
      <c r="I2222" s="563">
        <v>50</v>
      </c>
      <c r="J2222" s="77">
        <v>1</v>
      </c>
      <c r="K2222" s="92"/>
    </row>
    <row r="2223" spans="1:11" ht="31.2" x14ac:dyDescent="0.25">
      <c r="A2223" s="14" t="s">
        <v>5268</v>
      </c>
      <c r="B2223" s="531" t="s">
        <v>6729</v>
      </c>
      <c r="C2223" s="531" t="s">
        <v>6730</v>
      </c>
      <c r="D2223" s="553" t="s">
        <v>4045</v>
      </c>
      <c r="E2223" s="523" t="s">
        <v>6731</v>
      </c>
      <c r="F2223" s="564" t="s">
        <v>6752</v>
      </c>
      <c r="G2223" s="509">
        <v>54191661</v>
      </c>
      <c r="H2223" s="562" t="s">
        <v>6733</v>
      </c>
      <c r="I2223" s="563">
        <v>85.22</v>
      </c>
      <c r="J2223" s="77">
        <v>1</v>
      </c>
      <c r="K2223" s="92"/>
    </row>
    <row r="2224" spans="1:11" ht="31.2" x14ac:dyDescent="0.25">
      <c r="A2224" s="14" t="s">
        <v>5268</v>
      </c>
      <c r="B2224" s="531" t="s">
        <v>6729</v>
      </c>
      <c r="C2224" s="531" t="s">
        <v>6730</v>
      </c>
      <c r="D2224" s="553" t="s">
        <v>6753</v>
      </c>
      <c r="E2224" s="523" t="s">
        <v>6731</v>
      </c>
      <c r="F2224" s="564" t="s">
        <v>6754</v>
      </c>
      <c r="G2224" s="509">
        <v>54191661</v>
      </c>
      <c r="H2224" s="562" t="s">
        <v>6733</v>
      </c>
      <c r="I2224" s="563">
        <v>85.22</v>
      </c>
      <c r="J2224" s="77">
        <v>1</v>
      </c>
      <c r="K2224" s="92"/>
    </row>
    <row r="2225" spans="1:11" ht="31.2" x14ac:dyDescent="0.25">
      <c r="A2225" s="14" t="s">
        <v>5268</v>
      </c>
      <c r="B2225" s="531" t="s">
        <v>6729</v>
      </c>
      <c r="C2225" s="531" t="s">
        <v>6730</v>
      </c>
      <c r="D2225" s="553" t="s">
        <v>6755</v>
      </c>
      <c r="E2225" s="523" t="s">
        <v>6731</v>
      </c>
      <c r="F2225" s="564" t="s">
        <v>6756</v>
      </c>
      <c r="G2225" s="509">
        <v>54191661</v>
      </c>
      <c r="H2225" s="562" t="s">
        <v>6733</v>
      </c>
      <c r="I2225" s="563">
        <v>42</v>
      </c>
      <c r="J2225" s="77">
        <v>1</v>
      </c>
      <c r="K2225" s="92"/>
    </row>
    <row r="2226" spans="1:11" ht="31.2" x14ac:dyDescent="0.25">
      <c r="A2226" s="14" t="s">
        <v>5268</v>
      </c>
      <c r="B2226" s="531" t="s">
        <v>6729</v>
      </c>
      <c r="C2226" s="531" t="s">
        <v>6730</v>
      </c>
      <c r="D2226" s="553" t="s">
        <v>6209</v>
      </c>
      <c r="E2226" s="523" t="s">
        <v>6731</v>
      </c>
      <c r="F2226" s="564" t="s">
        <v>6757</v>
      </c>
      <c r="G2226" s="509">
        <v>54191661</v>
      </c>
      <c r="H2226" s="562" t="s">
        <v>6733</v>
      </c>
      <c r="I2226" s="563">
        <v>42</v>
      </c>
      <c r="J2226" s="77">
        <v>1</v>
      </c>
      <c r="K2226" s="92"/>
    </row>
    <row r="2227" spans="1:11" ht="21" x14ac:dyDescent="0.25">
      <c r="A2227" s="14" t="s">
        <v>5268</v>
      </c>
      <c r="B2227" s="531" t="s">
        <v>6729</v>
      </c>
      <c r="C2227" s="531" t="s">
        <v>6730</v>
      </c>
      <c r="D2227" s="553" t="s">
        <v>6758</v>
      </c>
      <c r="E2227" s="523" t="s">
        <v>6731</v>
      </c>
      <c r="F2227" s="564" t="s">
        <v>6759</v>
      </c>
      <c r="G2227" s="509">
        <v>54191661</v>
      </c>
      <c r="H2227" s="562" t="s">
        <v>6733</v>
      </c>
      <c r="I2227" s="563">
        <v>20</v>
      </c>
      <c r="J2227" s="77">
        <v>1</v>
      </c>
      <c r="K2227" s="92"/>
    </row>
    <row r="2228" spans="1:11" ht="31.2" x14ac:dyDescent="0.25">
      <c r="A2228" s="14" t="s">
        <v>5268</v>
      </c>
      <c r="B2228" s="531" t="s">
        <v>6729</v>
      </c>
      <c r="C2228" s="531" t="s">
        <v>6730</v>
      </c>
      <c r="D2228" s="553" t="s">
        <v>5524</v>
      </c>
      <c r="E2228" s="523" t="s">
        <v>6731</v>
      </c>
      <c r="F2228" s="564" t="s">
        <v>6760</v>
      </c>
      <c r="G2228" s="509">
        <v>54191661</v>
      </c>
      <c r="H2228" s="562" t="s">
        <v>6733</v>
      </c>
      <c r="I2228" s="563">
        <v>24</v>
      </c>
      <c r="J2228" s="77">
        <v>1</v>
      </c>
      <c r="K2228" s="92"/>
    </row>
    <row r="2229" spans="1:11" ht="21" x14ac:dyDescent="0.25">
      <c r="A2229" s="14" t="s">
        <v>5268</v>
      </c>
      <c r="B2229" s="531" t="s">
        <v>6729</v>
      </c>
      <c r="C2229" s="531" t="s">
        <v>6730</v>
      </c>
      <c r="D2229" s="553" t="s">
        <v>6761</v>
      </c>
      <c r="E2229" s="523" t="s">
        <v>6731</v>
      </c>
      <c r="F2229" s="564" t="s">
        <v>6762</v>
      </c>
      <c r="G2229" s="509">
        <v>54191661</v>
      </c>
      <c r="H2229" s="562" t="s">
        <v>6733</v>
      </c>
      <c r="I2229" s="563">
        <v>24</v>
      </c>
      <c r="J2229" s="77">
        <v>1</v>
      </c>
      <c r="K2229" s="92"/>
    </row>
    <row r="2230" spans="1:11" ht="21" x14ac:dyDescent="0.25">
      <c r="A2230" s="14" t="s">
        <v>5268</v>
      </c>
      <c r="B2230" s="531" t="s">
        <v>6729</v>
      </c>
      <c r="C2230" s="531" t="s">
        <v>6730</v>
      </c>
      <c r="D2230" s="553" t="s">
        <v>4149</v>
      </c>
      <c r="E2230" s="523" t="s">
        <v>6731</v>
      </c>
      <c r="F2230" s="564" t="s">
        <v>6763</v>
      </c>
      <c r="G2230" s="509">
        <v>54191661</v>
      </c>
      <c r="H2230" s="562" t="s">
        <v>6733</v>
      </c>
      <c r="I2230" s="563">
        <v>5.5</v>
      </c>
      <c r="J2230" s="77">
        <v>1</v>
      </c>
      <c r="K2230" s="92"/>
    </row>
    <row r="2231" spans="1:11" ht="21" x14ac:dyDescent="0.25">
      <c r="A2231" s="14" t="s">
        <v>5268</v>
      </c>
      <c r="B2231" s="531" t="s">
        <v>6729</v>
      </c>
      <c r="C2231" s="531" t="s">
        <v>6730</v>
      </c>
      <c r="D2231" s="553" t="s">
        <v>4145</v>
      </c>
      <c r="E2231" s="523" t="s">
        <v>6731</v>
      </c>
      <c r="F2231" s="564" t="s">
        <v>6764</v>
      </c>
      <c r="G2231" s="509">
        <v>54191661</v>
      </c>
      <c r="H2231" s="562" t="s">
        <v>6733</v>
      </c>
      <c r="I2231" s="563">
        <v>30</v>
      </c>
      <c r="J2231" s="77">
        <v>1</v>
      </c>
      <c r="K2231" s="92"/>
    </row>
    <row r="2232" spans="1:11" ht="21" x14ac:dyDescent="0.25">
      <c r="A2232" s="14" t="s">
        <v>5268</v>
      </c>
      <c r="B2232" s="531" t="s">
        <v>6729</v>
      </c>
      <c r="C2232" s="531" t="s">
        <v>6730</v>
      </c>
      <c r="D2232" s="553" t="s">
        <v>4145</v>
      </c>
      <c r="E2232" s="523" t="s">
        <v>6731</v>
      </c>
      <c r="F2232" s="564" t="s">
        <v>6765</v>
      </c>
      <c r="G2232" s="509">
        <v>54191661</v>
      </c>
      <c r="H2232" s="562" t="s">
        <v>6733</v>
      </c>
      <c r="I2232" s="563">
        <v>103.8</v>
      </c>
      <c r="J2232" s="77">
        <v>1</v>
      </c>
      <c r="K2232" s="92"/>
    </row>
    <row r="2233" spans="1:11" ht="21" x14ac:dyDescent="0.25">
      <c r="A2233" s="14" t="s">
        <v>5268</v>
      </c>
      <c r="B2233" s="531" t="s">
        <v>6729</v>
      </c>
      <c r="C2233" s="531" t="s">
        <v>6730</v>
      </c>
      <c r="D2233" s="553" t="s">
        <v>6766</v>
      </c>
      <c r="E2233" s="523" t="s">
        <v>6731</v>
      </c>
      <c r="F2233" s="564" t="s">
        <v>6767</v>
      </c>
      <c r="G2233" s="509">
        <v>54191661</v>
      </c>
      <c r="H2233" s="562" t="s">
        <v>6733</v>
      </c>
      <c r="I2233" s="563">
        <v>15</v>
      </c>
      <c r="J2233" s="77">
        <v>1</v>
      </c>
      <c r="K2233" s="92"/>
    </row>
    <row r="2234" spans="1:11" ht="21" x14ac:dyDescent="0.25">
      <c r="A2234" s="14" t="s">
        <v>5268</v>
      </c>
      <c r="B2234" s="531" t="s">
        <v>6729</v>
      </c>
      <c r="C2234" s="531" t="s">
        <v>6730</v>
      </c>
      <c r="D2234" s="553" t="s">
        <v>4048</v>
      </c>
      <c r="E2234" s="523" t="s">
        <v>6731</v>
      </c>
      <c r="F2234" s="564" t="s">
        <v>6767</v>
      </c>
      <c r="G2234" s="509">
        <v>54191661</v>
      </c>
      <c r="H2234" s="562" t="s">
        <v>6733</v>
      </c>
      <c r="I2234" s="563">
        <v>15</v>
      </c>
      <c r="J2234" s="77">
        <v>1</v>
      </c>
      <c r="K2234" s="92"/>
    </row>
    <row r="2235" spans="1:11" ht="41.4" x14ac:dyDescent="0.25">
      <c r="A2235" s="14" t="s">
        <v>5268</v>
      </c>
      <c r="B2235" s="531" t="s">
        <v>6729</v>
      </c>
      <c r="C2235" s="531" t="s">
        <v>6730</v>
      </c>
      <c r="D2235" s="553" t="s">
        <v>3828</v>
      </c>
      <c r="E2235" s="523" t="s">
        <v>6731</v>
      </c>
      <c r="F2235" s="564" t="s">
        <v>6768</v>
      </c>
      <c r="G2235" s="509">
        <v>54191661</v>
      </c>
      <c r="H2235" s="562" t="s">
        <v>6733</v>
      </c>
      <c r="I2235" s="563">
        <v>226</v>
      </c>
      <c r="J2235" s="77">
        <v>1</v>
      </c>
      <c r="K2235" s="92"/>
    </row>
    <row r="2236" spans="1:11" ht="21" x14ac:dyDescent="0.25">
      <c r="A2236" s="14" t="s">
        <v>5268</v>
      </c>
      <c r="B2236" s="531" t="s">
        <v>6729</v>
      </c>
      <c r="C2236" s="531" t="s">
        <v>6730</v>
      </c>
      <c r="D2236" s="553" t="s">
        <v>6769</v>
      </c>
      <c r="E2236" s="523" t="s">
        <v>6731</v>
      </c>
      <c r="F2236" s="561" t="s">
        <v>6770</v>
      </c>
      <c r="G2236" s="509">
        <v>54191661</v>
      </c>
      <c r="H2236" s="562" t="s">
        <v>6733</v>
      </c>
      <c r="I2236" s="563">
        <v>30</v>
      </c>
      <c r="J2236" s="77">
        <v>1</v>
      </c>
      <c r="K2236" s="92"/>
    </row>
    <row r="2237" spans="1:11" ht="31.2" x14ac:dyDescent="0.25">
      <c r="A2237" s="14" t="s">
        <v>5268</v>
      </c>
      <c r="B2237" s="531" t="s">
        <v>6729</v>
      </c>
      <c r="C2237" s="531" t="s">
        <v>6730</v>
      </c>
      <c r="D2237" s="553" t="s">
        <v>6769</v>
      </c>
      <c r="E2237" s="523" t="s">
        <v>6731</v>
      </c>
      <c r="F2237" s="564" t="s">
        <v>6771</v>
      </c>
      <c r="G2237" s="509">
        <v>54191661</v>
      </c>
      <c r="H2237" s="562" t="s">
        <v>6733</v>
      </c>
      <c r="I2237" s="563">
        <v>62.6</v>
      </c>
      <c r="J2237" s="77">
        <v>1</v>
      </c>
      <c r="K2237" s="92"/>
    </row>
    <row r="2238" spans="1:11" ht="21" x14ac:dyDescent="0.25">
      <c r="A2238" s="14" t="s">
        <v>5268</v>
      </c>
      <c r="B2238" s="531" t="s">
        <v>6729</v>
      </c>
      <c r="C2238" s="531" t="s">
        <v>6730</v>
      </c>
      <c r="D2238" s="553" t="s">
        <v>5345</v>
      </c>
      <c r="E2238" s="523" t="s">
        <v>6731</v>
      </c>
      <c r="F2238" s="564" t="s">
        <v>6772</v>
      </c>
      <c r="G2238" s="509">
        <v>54191661</v>
      </c>
      <c r="H2238" s="562" t="s">
        <v>6733</v>
      </c>
      <c r="I2238" s="563">
        <v>30</v>
      </c>
      <c r="J2238" s="77">
        <v>1</v>
      </c>
      <c r="K2238" s="92"/>
    </row>
    <row r="2239" spans="1:11" ht="31.2" x14ac:dyDescent="0.25">
      <c r="A2239" s="14" t="s">
        <v>5268</v>
      </c>
      <c r="B2239" s="531" t="s">
        <v>6729</v>
      </c>
      <c r="C2239" s="531" t="s">
        <v>6730</v>
      </c>
      <c r="D2239" s="553" t="s">
        <v>6709</v>
      </c>
      <c r="E2239" s="523" t="s">
        <v>6731</v>
      </c>
      <c r="F2239" s="564" t="s">
        <v>6773</v>
      </c>
      <c r="G2239" s="509">
        <v>54191661</v>
      </c>
      <c r="H2239" s="562" t="s">
        <v>6733</v>
      </c>
      <c r="I2239" s="563">
        <v>60</v>
      </c>
      <c r="J2239" s="77">
        <v>1</v>
      </c>
      <c r="K2239" s="92"/>
    </row>
    <row r="2240" spans="1:11" ht="41.4" x14ac:dyDescent="0.25">
      <c r="A2240" s="14" t="s">
        <v>5268</v>
      </c>
      <c r="B2240" s="531" t="s">
        <v>6729</v>
      </c>
      <c r="C2240" s="531" t="s">
        <v>6730</v>
      </c>
      <c r="D2240" s="553" t="s">
        <v>5333</v>
      </c>
      <c r="E2240" s="523" t="s">
        <v>6731</v>
      </c>
      <c r="F2240" s="561" t="s">
        <v>6774</v>
      </c>
      <c r="G2240" s="509">
        <v>54191661</v>
      </c>
      <c r="H2240" s="562" t="s">
        <v>6733</v>
      </c>
      <c r="I2240" s="563">
        <v>199.87</v>
      </c>
      <c r="J2240" s="77">
        <v>1</v>
      </c>
      <c r="K2240" s="92"/>
    </row>
    <row r="2241" spans="1:11" ht="31.2" x14ac:dyDescent="0.25">
      <c r="A2241" s="14" t="s">
        <v>5268</v>
      </c>
      <c r="B2241" s="531" t="s">
        <v>6729</v>
      </c>
      <c r="C2241" s="531" t="s">
        <v>6730</v>
      </c>
      <c r="D2241" s="553" t="s">
        <v>6775</v>
      </c>
      <c r="E2241" s="523" t="s">
        <v>6731</v>
      </c>
      <c r="F2241" s="564" t="s">
        <v>6776</v>
      </c>
      <c r="G2241" s="509">
        <v>54191661</v>
      </c>
      <c r="H2241" s="562" t="s">
        <v>6733</v>
      </c>
      <c r="I2241" s="563">
        <v>16</v>
      </c>
      <c r="J2241" s="77">
        <v>1</v>
      </c>
      <c r="K2241" s="92"/>
    </row>
    <row r="2242" spans="1:11" ht="31.2" x14ac:dyDescent="0.25">
      <c r="A2242" s="14" t="s">
        <v>5268</v>
      </c>
      <c r="B2242" s="531" t="s">
        <v>6729</v>
      </c>
      <c r="C2242" s="531" t="s">
        <v>6730</v>
      </c>
      <c r="D2242" s="553" t="s">
        <v>6777</v>
      </c>
      <c r="E2242" s="523" t="s">
        <v>6731</v>
      </c>
      <c r="F2242" s="564" t="s">
        <v>6778</v>
      </c>
      <c r="G2242" s="509">
        <v>54191661</v>
      </c>
      <c r="H2242" s="562" t="s">
        <v>6733</v>
      </c>
      <c r="I2242" s="563">
        <v>10</v>
      </c>
      <c r="J2242" s="77">
        <v>1</v>
      </c>
      <c r="K2242" s="92"/>
    </row>
    <row r="2243" spans="1:11" ht="31.2" x14ac:dyDescent="0.25">
      <c r="A2243" s="14" t="s">
        <v>5268</v>
      </c>
      <c r="B2243" s="531" t="s">
        <v>6729</v>
      </c>
      <c r="C2243" s="531" t="s">
        <v>6730</v>
      </c>
      <c r="D2243" s="553" t="s">
        <v>3197</v>
      </c>
      <c r="E2243" s="523" t="s">
        <v>6731</v>
      </c>
      <c r="F2243" s="564" t="s">
        <v>6779</v>
      </c>
      <c r="G2243" s="509">
        <v>54191661</v>
      </c>
      <c r="H2243" s="562" t="s">
        <v>6733</v>
      </c>
      <c r="I2243" s="563">
        <v>8</v>
      </c>
      <c r="J2243" s="77">
        <v>1</v>
      </c>
      <c r="K2243" s="92"/>
    </row>
    <row r="2244" spans="1:11" ht="31.2" x14ac:dyDescent="0.25">
      <c r="A2244" s="14" t="s">
        <v>5268</v>
      </c>
      <c r="B2244" s="531" t="s">
        <v>6729</v>
      </c>
      <c r="C2244" s="531" t="s">
        <v>6730</v>
      </c>
      <c r="D2244" s="553" t="s">
        <v>6780</v>
      </c>
      <c r="E2244" s="523" t="s">
        <v>6731</v>
      </c>
      <c r="F2244" s="564" t="s">
        <v>6781</v>
      </c>
      <c r="G2244" s="509">
        <v>54191661</v>
      </c>
      <c r="H2244" s="562" t="s">
        <v>6733</v>
      </c>
      <c r="I2244" s="563">
        <v>60</v>
      </c>
      <c r="J2244" s="77">
        <v>1</v>
      </c>
      <c r="K2244" s="92"/>
    </row>
    <row r="2245" spans="1:11" ht="41.4" x14ac:dyDescent="0.25">
      <c r="A2245" s="14" t="s">
        <v>5268</v>
      </c>
      <c r="B2245" s="531" t="s">
        <v>6729</v>
      </c>
      <c r="C2245" s="531" t="s">
        <v>6730</v>
      </c>
      <c r="D2245" s="553" t="s">
        <v>4709</v>
      </c>
      <c r="E2245" s="523" t="s">
        <v>6731</v>
      </c>
      <c r="F2245" s="561" t="s">
        <v>6782</v>
      </c>
      <c r="G2245" s="509">
        <v>54191661</v>
      </c>
      <c r="H2245" s="562" t="s">
        <v>6733</v>
      </c>
      <c r="I2245" s="563">
        <v>388.64</v>
      </c>
      <c r="J2245" s="77">
        <v>1</v>
      </c>
      <c r="K2245" s="92"/>
    </row>
    <row r="2246" spans="1:11" ht="31.2" x14ac:dyDescent="0.25">
      <c r="A2246" s="14" t="s">
        <v>5268</v>
      </c>
      <c r="B2246" s="531" t="s">
        <v>6729</v>
      </c>
      <c r="C2246" s="531" t="s">
        <v>6730</v>
      </c>
      <c r="D2246" s="553" t="s">
        <v>3254</v>
      </c>
      <c r="E2246" s="523" t="s">
        <v>6731</v>
      </c>
      <c r="F2246" s="564" t="s">
        <v>6783</v>
      </c>
      <c r="G2246" s="509">
        <v>54191661</v>
      </c>
      <c r="H2246" s="562" t="s">
        <v>6733</v>
      </c>
      <c r="I2246" s="563">
        <v>61.5</v>
      </c>
      <c r="J2246" s="77">
        <v>1</v>
      </c>
      <c r="K2246" s="92"/>
    </row>
    <row r="2247" spans="1:11" ht="13.2" x14ac:dyDescent="0.25">
      <c r="A2247" s="14" t="s">
        <v>5268</v>
      </c>
      <c r="B2247" s="531" t="s">
        <v>6729</v>
      </c>
      <c r="C2247" s="531" t="s">
        <v>6730</v>
      </c>
      <c r="D2247" s="553" t="s">
        <v>3920</v>
      </c>
      <c r="E2247" s="523" t="s">
        <v>6731</v>
      </c>
      <c r="F2247" s="564" t="s">
        <v>6784</v>
      </c>
      <c r="G2247" s="509">
        <v>54191661</v>
      </c>
      <c r="H2247" s="562" t="s">
        <v>6733</v>
      </c>
      <c r="I2247" s="563">
        <v>70</v>
      </c>
      <c r="J2247" s="77">
        <v>1</v>
      </c>
      <c r="K2247" s="92"/>
    </row>
    <row r="2248" spans="1:11" ht="13.2" x14ac:dyDescent="0.25">
      <c r="A2248" s="14" t="s">
        <v>5268</v>
      </c>
      <c r="B2248" s="531" t="s">
        <v>6729</v>
      </c>
      <c r="C2248" s="531" t="s">
        <v>6730</v>
      </c>
      <c r="D2248" s="553" t="s">
        <v>3920</v>
      </c>
      <c r="E2248" s="523" t="s">
        <v>6731</v>
      </c>
      <c r="F2248" s="564" t="s">
        <v>6785</v>
      </c>
      <c r="G2248" s="509">
        <v>54191661</v>
      </c>
      <c r="H2248" s="562" t="s">
        <v>6733</v>
      </c>
      <c r="I2248" s="563">
        <v>50</v>
      </c>
      <c r="J2248" s="77">
        <v>1</v>
      </c>
      <c r="K2248" s="92"/>
    </row>
    <row r="2249" spans="1:11" ht="21" x14ac:dyDescent="0.25">
      <c r="A2249" s="14" t="s">
        <v>5268</v>
      </c>
      <c r="B2249" s="531" t="s">
        <v>6729</v>
      </c>
      <c r="C2249" s="531" t="s">
        <v>6730</v>
      </c>
      <c r="D2249" s="553" t="s">
        <v>6786</v>
      </c>
      <c r="E2249" s="523" t="s">
        <v>6731</v>
      </c>
      <c r="F2249" s="564" t="s">
        <v>6763</v>
      </c>
      <c r="G2249" s="509">
        <v>54191661</v>
      </c>
      <c r="H2249" s="562" t="s">
        <v>6733</v>
      </c>
      <c r="I2249" s="563">
        <v>20</v>
      </c>
      <c r="J2249" s="77">
        <v>1</v>
      </c>
      <c r="K2249" s="92"/>
    </row>
    <row r="2250" spans="1:11" ht="21" x14ac:dyDescent="0.25">
      <c r="A2250" s="14" t="s">
        <v>5268</v>
      </c>
      <c r="B2250" s="531" t="s">
        <v>6729</v>
      </c>
      <c r="C2250" s="531" t="s">
        <v>6730</v>
      </c>
      <c r="D2250" s="553" t="s">
        <v>6620</v>
      </c>
      <c r="E2250" s="523" t="s">
        <v>6731</v>
      </c>
      <c r="F2250" s="564" t="s">
        <v>6787</v>
      </c>
      <c r="G2250" s="509">
        <v>54191661</v>
      </c>
      <c r="H2250" s="562" t="s">
        <v>6733</v>
      </c>
      <c r="I2250" s="563">
        <v>10</v>
      </c>
      <c r="J2250" s="77">
        <v>1</v>
      </c>
      <c r="K2250" s="92"/>
    </row>
    <row r="2251" spans="1:11" ht="31.2" x14ac:dyDescent="0.25">
      <c r="A2251" s="14" t="s">
        <v>5268</v>
      </c>
      <c r="B2251" s="531" t="s">
        <v>6729</v>
      </c>
      <c r="C2251" s="531" t="s">
        <v>6730</v>
      </c>
      <c r="D2251" s="553" t="s">
        <v>6321</v>
      </c>
      <c r="E2251" s="523" t="s">
        <v>6731</v>
      </c>
      <c r="F2251" s="561" t="s">
        <v>6788</v>
      </c>
      <c r="G2251" s="509">
        <v>54191661</v>
      </c>
      <c r="H2251" s="562" t="s">
        <v>6733</v>
      </c>
      <c r="I2251" s="563">
        <v>86.8</v>
      </c>
      <c r="J2251" s="77">
        <v>1</v>
      </c>
      <c r="K2251" s="92"/>
    </row>
    <row r="2252" spans="1:11" ht="21" x14ac:dyDescent="0.25">
      <c r="A2252" s="14" t="s">
        <v>5268</v>
      </c>
      <c r="B2252" s="531" t="s">
        <v>6729</v>
      </c>
      <c r="C2252" s="531" t="s">
        <v>6730</v>
      </c>
      <c r="D2252" s="553" t="s">
        <v>6789</v>
      </c>
      <c r="E2252" s="523" t="s">
        <v>6731</v>
      </c>
      <c r="F2252" s="564" t="s">
        <v>6790</v>
      </c>
      <c r="G2252" s="509">
        <v>54191661</v>
      </c>
      <c r="H2252" s="562" t="s">
        <v>6733</v>
      </c>
      <c r="I2252" s="563">
        <v>40</v>
      </c>
      <c r="J2252" s="77">
        <v>1</v>
      </c>
      <c r="K2252" s="92"/>
    </row>
    <row r="2253" spans="1:11" ht="31.2" x14ac:dyDescent="0.25">
      <c r="A2253" s="14" t="s">
        <v>5268</v>
      </c>
      <c r="B2253" s="531" t="s">
        <v>6729</v>
      </c>
      <c r="C2253" s="531" t="s">
        <v>6730</v>
      </c>
      <c r="D2253" s="553" t="s">
        <v>6791</v>
      </c>
      <c r="E2253" s="523" t="s">
        <v>6731</v>
      </c>
      <c r="F2253" s="564" t="s">
        <v>6792</v>
      </c>
      <c r="G2253" s="509">
        <v>54191661</v>
      </c>
      <c r="H2253" s="562" t="s">
        <v>6733</v>
      </c>
      <c r="I2253" s="563">
        <v>70</v>
      </c>
      <c r="J2253" s="77">
        <v>1</v>
      </c>
      <c r="K2253" s="92"/>
    </row>
    <row r="2254" spans="1:11" ht="41.4" x14ac:dyDescent="0.25">
      <c r="A2254" s="14" t="s">
        <v>5268</v>
      </c>
      <c r="B2254" s="531" t="s">
        <v>6729</v>
      </c>
      <c r="C2254" s="531" t="s">
        <v>6730</v>
      </c>
      <c r="D2254" s="553" t="s">
        <v>6793</v>
      </c>
      <c r="E2254" s="523" t="s">
        <v>6731</v>
      </c>
      <c r="F2254" s="561" t="s">
        <v>6794</v>
      </c>
      <c r="G2254" s="509">
        <v>54191661</v>
      </c>
      <c r="H2254" s="562" t="s">
        <v>6733</v>
      </c>
      <c r="I2254" s="563">
        <v>246.47</v>
      </c>
      <c r="J2254" s="77">
        <v>1</v>
      </c>
      <c r="K2254" s="92"/>
    </row>
    <row r="2255" spans="1:11" ht="31.2" x14ac:dyDescent="0.25">
      <c r="A2255" s="14" t="s">
        <v>5268</v>
      </c>
      <c r="B2255" s="531" t="s">
        <v>6729</v>
      </c>
      <c r="C2255" s="531" t="s">
        <v>6730</v>
      </c>
      <c r="D2255" s="553" t="s">
        <v>6793</v>
      </c>
      <c r="E2255" s="523" t="s">
        <v>6731</v>
      </c>
      <c r="F2255" s="564" t="s">
        <v>6795</v>
      </c>
      <c r="G2255" s="509">
        <v>54191661</v>
      </c>
      <c r="H2255" s="562" t="s">
        <v>6733</v>
      </c>
      <c r="I2255" s="563">
        <v>74</v>
      </c>
      <c r="J2255" s="77">
        <v>1</v>
      </c>
      <c r="K2255" s="92"/>
    </row>
    <row r="2256" spans="1:11" ht="31.2" x14ac:dyDescent="0.25">
      <c r="A2256" s="14" t="s">
        <v>5268</v>
      </c>
      <c r="B2256" s="531" t="s">
        <v>6729</v>
      </c>
      <c r="C2256" s="531" t="s">
        <v>6730</v>
      </c>
      <c r="D2256" s="553" t="s">
        <v>6793</v>
      </c>
      <c r="E2256" s="523" t="s">
        <v>6731</v>
      </c>
      <c r="F2256" s="564" t="s">
        <v>6796</v>
      </c>
      <c r="G2256" s="509">
        <v>54191661</v>
      </c>
      <c r="H2256" s="562" t="s">
        <v>6733</v>
      </c>
      <c r="I2256" s="563">
        <v>6.15</v>
      </c>
      <c r="J2256" s="77">
        <v>1</v>
      </c>
      <c r="K2256" s="92"/>
    </row>
    <row r="2257" spans="1:11" ht="31.2" x14ac:dyDescent="0.25">
      <c r="A2257" s="14" t="s">
        <v>5268</v>
      </c>
      <c r="B2257" s="531" t="s">
        <v>6729</v>
      </c>
      <c r="C2257" s="531" t="s">
        <v>6730</v>
      </c>
      <c r="D2257" s="553" t="s">
        <v>3971</v>
      </c>
      <c r="E2257" s="523" t="s">
        <v>6731</v>
      </c>
      <c r="F2257" s="564" t="s">
        <v>6797</v>
      </c>
      <c r="G2257" s="509">
        <v>54191661</v>
      </c>
      <c r="H2257" s="562" t="s">
        <v>6733</v>
      </c>
      <c r="I2257" s="563">
        <v>9</v>
      </c>
      <c r="J2257" s="77">
        <v>1</v>
      </c>
      <c r="K2257" s="92"/>
    </row>
    <row r="2258" spans="1:11" ht="31.2" x14ac:dyDescent="0.25">
      <c r="A2258" s="14" t="s">
        <v>5268</v>
      </c>
      <c r="B2258" s="531" t="s">
        <v>6729</v>
      </c>
      <c r="C2258" s="531" t="s">
        <v>6730</v>
      </c>
      <c r="D2258" s="565" t="s">
        <v>5053</v>
      </c>
      <c r="E2258" s="523" t="s">
        <v>6731</v>
      </c>
      <c r="F2258" s="564" t="s">
        <v>6798</v>
      </c>
      <c r="G2258" s="509">
        <v>54191661</v>
      </c>
      <c r="H2258" s="562" t="s">
        <v>6733</v>
      </c>
      <c r="I2258" s="563">
        <v>74</v>
      </c>
      <c r="J2258" s="77">
        <v>1</v>
      </c>
      <c r="K2258" s="92"/>
    </row>
    <row r="2259" spans="1:11" ht="31.2" x14ac:dyDescent="0.25">
      <c r="A2259" s="14" t="s">
        <v>5268</v>
      </c>
      <c r="B2259" s="531" t="s">
        <v>6729</v>
      </c>
      <c r="C2259" s="531" t="s">
        <v>6730</v>
      </c>
      <c r="D2259" s="553" t="s">
        <v>6455</v>
      </c>
      <c r="E2259" s="523" t="s">
        <v>6731</v>
      </c>
      <c r="F2259" s="564" t="s">
        <v>6799</v>
      </c>
      <c r="G2259" s="509">
        <v>54191661</v>
      </c>
      <c r="H2259" s="562" t="s">
        <v>6733</v>
      </c>
      <c r="I2259" s="563">
        <v>9.84</v>
      </c>
      <c r="J2259" s="77">
        <v>1</v>
      </c>
      <c r="K2259" s="92"/>
    </row>
    <row r="2260" spans="1:11" ht="21" x14ac:dyDescent="0.25">
      <c r="A2260" s="14" t="s">
        <v>5268</v>
      </c>
      <c r="B2260" s="531" t="s">
        <v>6729</v>
      </c>
      <c r="C2260" s="531" t="s">
        <v>6730</v>
      </c>
      <c r="D2260" s="553" t="s">
        <v>6800</v>
      </c>
      <c r="E2260" s="523" t="s">
        <v>6731</v>
      </c>
      <c r="F2260" s="564" t="s">
        <v>6801</v>
      </c>
      <c r="G2260" s="509">
        <v>54191661</v>
      </c>
      <c r="H2260" s="562" t="s">
        <v>6733</v>
      </c>
      <c r="I2260" s="563">
        <v>40</v>
      </c>
      <c r="J2260" s="77">
        <v>1</v>
      </c>
      <c r="K2260" s="92"/>
    </row>
    <row r="2261" spans="1:11" ht="13.2" x14ac:dyDescent="0.25">
      <c r="A2261" s="14" t="s">
        <v>5268</v>
      </c>
      <c r="B2261" s="531" t="s">
        <v>6729</v>
      </c>
      <c r="C2261" s="531" t="s">
        <v>6730</v>
      </c>
      <c r="D2261" s="553" t="s">
        <v>4988</v>
      </c>
      <c r="E2261" s="523" t="s">
        <v>6731</v>
      </c>
      <c r="F2261" s="564" t="s">
        <v>6802</v>
      </c>
      <c r="G2261" s="509">
        <v>54191661</v>
      </c>
      <c r="H2261" s="562" t="s">
        <v>6733</v>
      </c>
      <c r="I2261" s="563">
        <v>45</v>
      </c>
      <c r="J2261" s="77">
        <v>1</v>
      </c>
      <c r="K2261" s="92"/>
    </row>
    <row r="2262" spans="1:11" ht="21" x14ac:dyDescent="0.25">
      <c r="A2262" s="14" t="s">
        <v>5268</v>
      </c>
      <c r="B2262" s="531" t="s">
        <v>6729</v>
      </c>
      <c r="C2262" s="531" t="s">
        <v>6730</v>
      </c>
      <c r="D2262" s="553" t="s">
        <v>4861</v>
      </c>
      <c r="E2262" s="523" t="s">
        <v>6731</v>
      </c>
      <c r="F2262" s="561" t="s">
        <v>6803</v>
      </c>
      <c r="G2262" s="509">
        <v>54191661</v>
      </c>
      <c r="H2262" s="562" t="s">
        <v>6733</v>
      </c>
      <c r="I2262" s="563">
        <v>50</v>
      </c>
      <c r="J2262" s="77">
        <v>1</v>
      </c>
      <c r="K2262" s="92"/>
    </row>
    <row r="2263" spans="1:11" ht="31.2" x14ac:dyDescent="0.25">
      <c r="A2263" s="14" t="s">
        <v>5268</v>
      </c>
      <c r="B2263" s="531" t="s">
        <v>6729</v>
      </c>
      <c r="C2263" s="531" t="s">
        <v>6730</v>
      </c>
      <c r="D2263" s="553" t="s">
        <v>4783</v>
      </c>
      <c r="E2263" s="523" t="s">
        <v>6731</v>
      </c>
      <c r="F2263" s="561" t="s">
        <v>6804</v>
      </c>
      <c r="G2263" s="509">
        <v>54191661</v>
      </c>
      <c r="H2263" s="562" t="s">
        <v>6733</v>
      </c>
      <c r="I2263" s="563">
        <v>350</v>
      </c>
      <c r="J2263" s="77">
        <v>1</v>
      </c>
      <c r="K2263" s="92"/>
    </row>
    <row r="2264" spans="1:11" ht="31.2" x14ac:dyDescent="0.25">
      <c r="A2264" s="14" t="s">
        <v>5268</v>
      </c>
      <c r="B2264" s="531" t="s">
        <v>6729</v>
      </c>
      <c r="C2264" s="531" t="s">
        <v>6730</v>
      </c>
      <c r="D2264" s="553" t="s">
        <v>4783</v>
      </c>
      <c r="E2264" s="523" t="s">
        <v>6731</v>
      </c>
      <c r="F2264" s="561" t="s">
        <v>6805</v>
      </c>
      <c r="G2264" s="509">
        <v>54191661</v>
      </c>
      <c r="H2264" s="562" t="s">
        <v>6733</v>
      </c>
      <c r="I2264" s="563">
        <v>150</v>
      </c>
      <c r="J2264" s="77">
        <v>1</v>
      </c>
      <c r="K2264" s="92"/>
    </row>
    <row r="2265" spans="1:11" ht="31.2" x14ac:dyDescent="0.25">
      <c r="A2265" s="14" t="s">
        <v>5268</v>
      </c>
      <c r="B2265" s="531" t="s">
        <v>6729</v>
      </c>
      <c r="C2265" s="531" t="s">
        <v>6730</v>
      </c>
      <c r="D2265" s="553" t="s">
        <v>6499</v>
      </c>
      <c r="E2265" s="523" t="s">
        <v>6731</v>
      </c>
      <c r="F2265" s="564" t="s">
        <v>6806</v>
      </c>
      <c r="G2265" s="509">
        <v>54191661</v>
      </c>
      <c r="H2265" s="562" t="s">
        <v>6733</v>
      </c>
      <c r="I2265" s="563">
        <v>225</v>
      </c>
      <c r="J2265" s="77">
        <v>1</v>
      </c>
      <c r="K2265" s="92"/>
    </row>
    <row r="2266" spans="1:11" ht="31.2" x14ac:dyDescent="0.25">
      <c r="A2266" s="14" t="s">
        <v>5268</v>
      </c>
      <c r="B2266" s="531" t="s">
        <v>6729</v>
      </c>
      <c r="C2266" s="531" t="s">
        <v>6730</v>
      </c>
      <c r="D2266" s="553" t="s">
        <v>6472</v>
      </c>
      <c r="E2266" s="523" t="s">
        <v>6731</v>
      </c>
      <c r="F2266" s="564" t="s">
        <v>6807</v>
      </c>
      <c r="G2266" s="509">
        <v>54191661</v>
      </c>
      <c r="H2266" s="562" t="s">
        <v>6733</v>
      </c>
      <c r="I2266" s="563">
        <v>22.14</v>
      </c>
      <c r="J2266" s="77">
        <v>1</v>
      </c>
      <c r="K2266" s="92"/>
    </row>
    <row r="2267" spans="1:11" ht="31.2" x14ac:dyDescent="0.25">
      <c r="A2267" s="14" t="s">
        <v>5268</v>
      </c>
      <c r="B2267" s="531" t="s">
        <v>6729</v>
      </c>
      <c r="C2267" s="531" t="s">
        <v>6730</v>
      </c>
      <c r="D2267" s="553" t="s">
        <v>6808</v>
      </c>
      <c r="E2267" s="523" t="s">
        <v>6731</v>
      </c>
      <c r="F2267" s="564" t="s">
        <v>6809</v>
      </c>
      <c r="G2267" s="509">
        <v>54191661</v>
      </c>
      <c r="H2267" s="562" t="s">
        <v>6733</v>
      </c>
      <c r="I2267" s="563">
        <v>130</v>
      </c>
      <c r="J2267" s="77">
        <v>1</v>
      </c>
      <c r="K2267" s="92"/>
    </row>
    <row r="2268" spans="1:11" ht="31.2" x14ac:dyDescent="0.25">
      <c r="A2268" s="14" t="s">
        <v>5268</v>
      </c>
      <c r="B2268" s="531" t="s">
        <v>6729</v>
      </c>
      <c r="C2268" s="531" t="s">
        <v>6730</v>
      </c>
      <c r="D2268" s="553" t="s">
        <v>6810</v>
      </c>
      <c r="E2268" s="523" t="s">
        <v>6731</v>
      </c>
      <c r="F2268" s="564" t="s">
        <v>6811</v>
      </c>
      <c r="G2268" s="509">
        <v>54191661</v>
      </c>
      <c r="H2268" s="562" t="s">
        <v>6733</v>
      </c>
      <c r="I2268" s="563">
        <v>55.2</v>
      </c>
      <c r="J2268" s="77">
        <v>1</v>
      </c>
      <c r="K2268" s="92"/>
    </row>
    <row r="2269" spans="1:11" ht="41.4" x14ac:dyDescent="0.25">
      <c r="A2269" s="14" t="s">
        <v>5268</v>
      </c>
      <c r="B2269" s="531" t="s">
        <v>6729</v>
      </c>
      <c r="C2269" s="531" t="s">
        <v>6730</v>
      </c>
      <c r="D2269" s="553" t="s">
        <v>4018</v>
      </c>
      <c r="E2269" s="523" t="s">
        <v>6731</v>
      </c>
      <c r="F2269" s="564" t="s">
        <v>6812</v>
      </c>
      <c r="G2269" s="509">
        <v>54191661</v>
      </c>
      <c r="H2269" s="562" t="s">
        <v>6733</v>
      </c>
      <c r="I2269" s="522">
        <v>101.98</v>
      </c>
      <c r="J2269" s="77">
        <v>1</v>
      </c>
      <c r="K2269" s="92"/>
    </row>
    <row r="2270" spans="1:11" ht="41.4" x14ac:dyDescent="0.25">
      <c r="A2270" s="14" t="s">
        <v>5268</v>
      </c>
      <c r="B2270" s="531" t="s">
        <v>6729</v>
      </c>
      <c r="C2270" s="531" t="s">
        <v>6730</v>
      </c>
      <c r="D2270" s="553" t="s">
        <v>4018</v>
      </c>
      <c r="E2270" s="523" t="s">
        <v>6731</v>
      </c>
      <c r="F2270" s="564" t="s">
        <v>6813</v>
      </c>
      <c r="G2270" s="509">
        <v>54191661</v>
      </c>
      <c r="H2270" s="562" t="s">
        <v>6733</v>
      </c>
      <c r="I2270" s="522">
        <v>101.98</v>
      </c>
      <c r="J2270" s="77">
        <v>1</v>
      </c>
      <c r="K2270" s="92"/>
    </row>
    <row r="2271" spans="1:11" ht="31.2" x14ac:dyDescent="0.25">
      <c r="A2271" s="14" t="s">
        <v>5268</v>
      </c>
      <c r="B2271" s="531" t="s">
        <v>6729</v>
      </c>
      <c r="C2271" s="531" t="s">
        <v>6730</v>
      </c>
      <c r="D2271" s="553" t="s">
        <v>4199</v>
      </c>
      <c r="E2271" s="523" t="s">
        <v>6731</v>
      </c>
      <c r="F2271" s="564" t="s">
        <v>6814</v>
      </c>
      <c r="G2271" s="509">
        <v>54191661</v>
      </c>
      <c r="H2271" s="562" t="s">
        <v>6733</v>
      </c>
      <c r="I2271" s="522">
        <v>55.2</v>
      </c>
      <c r="J2271" s="77">
        <v>1</v>
      </c>
      <c r="K2271" s="92"/>
    </row>
    <row r="2272" spans="1:11" ht="31.2" x14ac:dyDescent="0.25">
      <c r="A2272" s="14" t="s">
        <v>5268</v>
      </c>
      <c r="B2272" s="531" t="s">
        <v>6729</v>
      </c>
      <c r="C2272" s="531" t="s">
        <v>6730</v>
      </c>
      <c r="D2272" s="553" t="s">
        <v>4199</v>
      </c>
      <c r="E2272" s="523" t="s">
        <v>6731</v>
      </c>
      <c r="F2272" s="564" t="s">
        <v>6815</v>
      </c>
      <c r="G2272" s="509">
        <v>54191661</v>
      </c>
      <c r="H2272" s="562" t="s">
        <v>6733</v>
      </c>
      <c r="I2272" s="563">
        <v>22.14</v>
      </c>
      <c r="J2272" s="77">
        <v>1</v>
      </c>
      <c r="K2272" s="92"/>
    </row>
    <row r="2273" spans="1:11" ht="21" x14ac:dyDescent="0.25">
      <c r="A2273" s="14" t="s">
        <v>5268</v>
      </c>
      <c r="B2273" s="531" t="s">
        <v>6729</v>
      </c>
      <c r="C2273" s="531" t="s">
        <v>6730</v>
      </c>
      <c r="D2273" s="553" t="s">
        <v>3493</v>
      </c>
      <c r="E2273" s="523" t="s">
        <v>6731</v>
      </c>
      <c r="F2273" s="564" t="s">
        <v>6816</v>
      </c>
      <c r="G2273" s="509">
        <v>54191661</v>
      </c>
      <c r="H2273" s="562" t="s">
        <v>6733</v>
      </c>
      <c r="I2273" s="563">
        <v>30</v>
      </c>
      <c r="J2273" s="77">
        <v>1</v>
      </c>
      <c r="K2273" s="92"/>
    </row>
    <row r="2274" spans="1:11" ht="21" x14ac:dyDescent="0.25">
      <c r="A2274" s="14" t="s">
        <v>5268</v>
      </c>
      <c r="B2274" s="531" t="s">
        <v>6729</v>
      </c>
      <c r="C2274" s="531" t="s">
        <v>6730</v>
      </c>
      <c r="D2274" s="553" t="s">
        <v>6817</v>
      </c>
      <c r="E2274" s="523" t="s">
        <v>6731</v>
      </c>
      <c r="F2274" s="564" t="s">
        <v>6818</v>
      </c>
      <c r="G2274" s="509">
        <v>54191661</v>
      </c>
      <c r="H2274" s="562" t="s">
        <v>6733</v>
      </c>
      <c r="I2274" s="563">
        <v>20</v>
      </c>
      <c r="J2274" s="77">
        <v>1</v>
      </c>
      <c r="K2274" s="92"/>
    </row>
    <row r="2275" spans="1:11" ht="41.4" x14ac:dyDescent="0.25">
      <c r="A2275" s="14" t="s">
        <v>5268</v>
      </c>
      <c r="B2275" s="531" t="s">
        <v>6729</v>
      </c>
      <c r="C2275" s="531" t="s">
        <v>6730</v>
      </c>
      <c r="D2275" s="553" t="s">
        <v>3066</v>
      </c>
      <c r="E2275" s="523" t="s">
        <v>6731</v>
      </c>
      <c r="F2275" s="564" t="s">
        <v>6819</v>
      </c>
      <c r="G2275" s="509">
        <v>54191661</v>
      </c>
      <c r="H2275" s="562" t="s">
        <v>6733</v>
      </c>
      <c r="I2275" s="522">
        <v>110.1</v>
      </c>
      <c r="J2275" s="77">
        <v>1</v>
      </c>
      <c r="K2275" s="92"/>
    </row>
    <row r="2276" spans="1:11" ht="41.4" x14ac:dyDescent="0.25">
      <c r="A2276" s="14" t="s">
        <v>5268</v>
      </c>
      <c r="B2276" s="531" t="s">
        <v>6729</v>
      </c>
      <c r="C2276" s="531" t="s">
        <v>6730</v>
      </c>
      <c r="D2276" s="553" t="s">
        <v>3066</v>
      </c>
      <c r="E2276" s="523" t="s">
        <v>6731</v>
      </c>
      <c r="F2276" s="564" t="s">
        <v>6820</v>
      </c>
      <c r="G2276" s="509">
        <v>54191661</v>
      </c>
      <c r="H2276" s="562" t="s">
        <v>6733</v>
      </c>
      <c r="I2276" s="522">
        <v>110.1</v>
      </c>
      <c r="J2276" s="77">
        <v>1</v>
      </c>
      <c r="K2276" s="92"/>
    </row>
    <row r="2277" spans="1:11" ht="31.2" x14ac:dyDescent="0.25">
      <c r="A2277" s="14" t="s">
        <v>5268</v>
      </c>
      <c r="B2277" s="531" t="s">
        <v>6729</v>
      </c>
      <c r="C2277" s="531" t="s">
        <v>6730</v>
      </c>
      <c r="D2277" s="553" t="s">
        <v>3367</v>
      </c>
      <c r="E2277" s="523" t="s">
        <v>6731</v>
      </c>
      <c r="F2277" s="564" t="s">
        <v>6821</v>
      </c>
      <c r="G2277" s="509">
        <v>54191661</v>
      </c>
      <c r="H2277" s="562" t="s">
        <v>6733</v>
      </c>
      <c r="I2277" s="563">
        <v>22.14</v>
      </c>
      <c r="J2277" s="77">
        <v>1</v>
      </c>
      <c r="K2277" s="92"/>
    </row>
    <row r="2278" spans="1:11" ht="21" x14ac:dyDescent="0.25">
      <c r="A2278" s="14" t="s">
        <v>5268</v>
      </c>
      <c r="B2278" s="531" t="s">
        <v>6729</v>
      </c>
      <c r="C2278" s="531" t="s">
        <v>6730</v>
      </c>
      <c r="D2278" s="552" t="s">
        <v>6822</v>
      </c>
      <c r="E2278" s="523" t="s">
        <v>6731</v>
      </c>
      <c r="F2278" s="564" t="s">
        <v>6823</v>
      </c>
      <c r="G2278" s="509">
        <v>54191661</v>
      </c>
      <c r="H2278" s="562" t="s">
        <v>6733</v>
      </c>
      <c r="I2278" s="551">
        <v>96</v>
      </c>
      <c r="J2278" s="77">
        <v>1</v>
      </c>
      <c r="K2278" s="92"/>
    </row>
    <row r="2279" spans="1:11" ht="21" x14ac:dyDescent="0.25">
      <c r="A2279" s="14" t="s">
        <v>5268</v>
      </c>
      <c r="B2279" s="531" t="s">
        <v>6729</v>
      </c>
      <c r="C2279" s="531" t="s">
        <v>6730</v>
      </c>
      <c r="D2279" s="552" t="s">
        <v>6822</v>
      </c>
      <c r="E2279" s="523" t="s">
        <v>6731</v>
      </c>
      <c r="F2279" s="564" t="s">
        <v>6824</v>
      </c>
      <c r="G2279" s="509">
        <v>54191661</v>
      </c>
      <c r="H2279" s="562" t="s">
        <v>6733</v>
      </c>
      <c r="I2279" s="551">
        <v>48</v>
      </c>
      <c r="J2279" s="77">
        <v>1</v>
      </c>
      <c r="K2279" s="92"/>
    </row>
    <row r="2280" spans="1:11" ht="31.2" x14ac:dyDescent="0.25">
      <c r="A2280" s="14" t="s">
        <v>5268</v>
      </c>
      <c r="B2280" s="531" t="s">
        <v>6729</v>
      </c>
      <c r="C2280" s="531" t="s">
        <v>6730</v>
      </c>
      <c r="D2280" s="553" t="s">
        <v>6822</v>
      </c>
      <c r="E2280" s="523" t="s">
        <v>6731</v>
      </c>
      <c r="F2280" s="564" t="s">
        <v>6825</v>
      </c>
      <c r="G2280" s="509">
        <v>54191661</v>
      </c>
      <c r="H2280" s="562" t="s">
        <v>6733</v>
      </c>
      <c r="I2280" s="522">
        <v>387.36</v>
      </c>
      <c r="J2280" s="77">
        <v>1</v>
      </c>
      <c r="K2280" s="92"/>
    </row>
    <row r="2281" spans="1:11" ht="31.2" x14ac:dyDescent="0.25">
      <c r="A2281" s="14" t="s">
        <v>5268</v>
      </c>
      <c r="B2281" s="531" t="s">
        <v>6729</v>
      </c>
      <c r="C2281" s="531" t="s">
        <v>6730</v>
      </c>
      <c r="D2281" s="553" t="s">
        <v>6826</v>
      </c>
      <c r="E2281" s="523" t="s">
        <v>6731</v>
      </c>
      <c r="F2281" s="564" t="s">
        <v>6827</v>
      </c>
      <c r="G2281" s="509">
        <v>54191661</v>
      </c>
      <c r="H2281" s="562" t="s">
        <v>6733</v>
      </c>
      <c r="I2281" s="522">
        <v>87.36</v>
      </c>
      <c r="J2281" s="77">
        <v>1</v>
      </c>
      <c r="K2281" s="92"/>
    </row>
    <row r="2282" spans="1:11" ht="31.2" x14ac:dyDescent="0.25">
      <c r="A2282" s="14" t="s">
        <v>5268</v>
      </c>
      <c r="B2282" s="531" t="s">
        <v>6729</v>
      </c>
      <c r="C2282" s="531" t="s">
        <v>6730</v>
      </c>
      <c r="D2282" s="553" t="s">
        <v>6826</v>
      </c>
      <c r="E2282" s="523" t="s">
        <v>6731</v>
      </c>
      <c r="F2282" s="564" t="s">
        <v>6828</v>
      </c>
      <c r="G2282" s="509">
        <v>54191661</v>
      </c>
      <c r="H2282" s="562" t="s">
        <v>6733</v>
      </c>
      <c r="I2282" s="563">
        <v>60</v>
      </c>
      <c r="J2282" s="77">
        <v>1</v>
      </c>
      <c r="K2282" s="92"/>
    </row>
    <row r="2283" spans="1:11" ht="51.6" x14ac:dyDescent="0.25">
      <c r="A2283" s="14" t="s">
        <v>5268</v>
      </c>
      <c r="B2283" s="526"/>
      <c r="C2283" s="527"/>
      <c r="D2283" s="528"/>
      <c r="E2283" s="545"/>
      <c r="F2283" s="546" t="s">
        <v>6829</v>
      </c>
      <c r="G2283" s="527"/>
      <c r="H2283" s="528"/>
      <c r="I2283" s="510"/>
      <c r="J2283" s="77">
        <v>1</v>
      </c>
      <c r="K2283" s="92"/>
    </row>
    <row r="2284" spans="1:11" ht="51.6" x14ac:dyDescent="0.25">
      <c r="A2284" s="14" t="s">
        <v>5268</v>
      </c>
      <c r="B2284" s="511" t="s">
        <v>6830</v>
      </c>
      <c r="C2284" s="566" t="s">
        <v>6831</v>
      </c>
      <c r="D2284" s="567">
        <v>45868</v>
      </c>
      <c r="E2284" s="523" t="s">
        <v>6650</v>
      </c>
      <c r="F2284" s="534" t="s">
        <v>6832</v>
      </c>
      <c r="G2284" s="509">
        <v>35674962</v>
      </c>
      <c r="H2284" s="509" t="s">
        <v>6833</v>
      </c>
      <c r="I2284" s="568">
        <v>1020.06</v>
      </c>
      <c r="J2284" s="77">
        <v>1</v>
      </c>
      <c r="K2284" s="92"/>
    </row>
    <row r="2285" spans="1:11" ht="31.2" x14ac:dyDescent="0.25">
      <c r="A2285" s="14" t="s">
        <v>5268</v>
      </c>
      <c r="B2285" s="511" t="s">
        <v>6830</v>
      </c>
      <c r="C2285" s="566">
        <v>1168</v>
      </c>
      <c r="D2285" s="567">
        <v>45736</v>
      </c>
      <c r="E2285" s="523" t="s">
        <v>6650</v>
      </c>
      <c r="F2285" s="534" t="s">
        <v>6834</v>
      </c>
      <c r="G2285" s="509">
        <v>35674962</v>
      </c>
      <c r="H2285" s="509" t="s">
        <v>6833</v>
      </c>
      <c r="I2285" s="568">
        <v>55</v>
      </c>
      <c r="J2285" s="77">
        <v>1</v>
      </c>
      <c r="K2285" s="92"/>
    </row>
    <row r="2286" spans="1:11" ht="31.2" x14ac:dyDescent="0.25">
      <c r="A2286" s="14" t="s">
        <v>5268</v>
      </c>
      <c r="B2286" s="511" t="s">
        <v>6830</v>
      </c>
      <c r="C2286" s="569" t="s">
        <v>6835</v>
      </c>
      <c r="D2286" s="570">
        <v>45819</v>
      </c>
      <c r="E2286" s="523" t="s">
        <v>6650</v>
      </c>
      <c r="F2286" s="534" t="s">
        <v>6836</v>
      </c>
      <c r="G2286" s="509">
        <v>35674962</v>
      </c>
      <c r="H2286" s="509" t="s">
        <v>6833</v>
      </c>
      <c r="I2286" s="571">
        <v>111.4</v>
      </c>
      <c r="J2286" s="77">
        <v>1</v>
      </c>
      <c r="K2286" s="92"/>
    </row>
    <row r="2287" spans="1:11" ht="31.2" x14ac:dyDescent="0.25">
      <c r="A2287" s="14" t="s">
        <v>5268</v>
      </c>
      <c r="B2287" s="511" t="s">
        <v>6830</v>
      </c>
      <c r="C2287" s="569" t="s">
        <v>6837</v>
      </c>
      <c r="D2287" s="570">
        <v>45796</v>
      </c>
      <c r="E2287" s="523" t="s">
        <v>6650</v>
      </c>
      <c r="F2287" s="534" t="s">
        <v>6836</v>
      </c>
      <c r="G2287" s="509">
        <v>35674962</v>
      </c>
      <c r="H2287" s="509" t="s">
        <v>6833</v>
      </c>
      <c r="I2287" s="571">
        <v>111.5</v>
      </c>
      <c r="J2287" s="77">
        <v>1</v>
      </c>
      <c r="K2287" s="92"/>
    </row>
    <row r="2288" spans="1:11" ht="21" x14ac:dyDescent="0.25">
      <c r="A2288" s="14" t="s">
        <v>5268</v>
      </c>
      <c r="B2288" s="511" t="s">
        <v>6830</v>
      </c>
      <c r="C2288" s="566" t="s">
        <v>6838</v>
      </c>
      <c r="D2288" s="567">
        <v>0</v>
      </c>
      <c r="E2288" s="523" t="s">
        <v>6650</v>
      </c>
      <c r="F2288" s="534" t="s">
        <v>6839</v>
      </c>
      <c r="G2288" s="509">
        <v>35674962</v>
      </c>
      <c r="H2288" s="509" t="s">
        <v>6833</v>
      </c>
      <c r="I2288" s="568">
        <v>89.79</v>
      </c>
      <c r="J2288" s="77">
        <v>1</v>
      </c>
      <c r="K2288" s="92"/>
    </row>
    <row r="2289" spans="1:11" ht="31.2" x14ac:dyDescent="0.25">
      <c r="A2289" s="14" t="s">
        <v>5268</v>
      </c>
      <c r="B2289" s="511" t="s">
        <v>6830</v>
      </c>
      <c r="C2289" s="566">
        <v>1286</v>
      </c>
      <c r="D2289" s="567">
        <v>45863</v>
      </c>
      <c r="E2289" s="523" t="s">
        <v>6650</v>
      </c>
      <c r="F2289" s="534" t="s">
        <v>6840</v>
      </c>
      <c r="G2289" s="509">
        <v>35674962</v>
      </c>
      <c r="H2289" s="509" t="s">
        <v>6833</v>
      </c>
      <c r="I2289" s="568">
        <v>25</v>
      </c>
      <c r="J2289" s="77">
        <v>1</v>
      </c>
      <c r="K2289" s="92"/>
    </row>
    <row r="2290" spans="1:11" ht="21" x14ac:dyDescent="0.25">
      <c r="A2290" s="14" t="s">
        <v>5268</v>
      </c>
      <c r="B2290" s="511" t="s">
        <v>6830</v>
      </c>
      <c r="C2290" s="572" t="s">
        <v>6841</v>
      </c>
      <c r="D2290" s="570">
        <v>45871</v>
      </c>
      <c r="E2290" s="523" t="s">
        <v>6650</v>
      </c>
      <c r="F2290" s="534" t="s">
        <v>6842</v>
      </c>
      <c r="G2290" s="509">
        <v>35674962</v>
      </c>
      <c r="H2290" s="509" t="s">
        <v>6833</v>
      </c>
      <c r="I2290" s="515">
        <v>110</v>
      </c>
      <c r="J2290" s="77">
        <v>1</v>
      </c>
      <c r="K2290" s="92"/>
    </row>
    <row r="2291" spans="1:11" ht="21" x14ac:dyDescent="0.25">
      <c r="A2291" s="14" t="s">
        <v>5268</v>
      </c>
      <c r="B2291" s="511" t="s">
        <v>6830</v>
      </c>
      <c r="C2291" s="572" t="s">
        <v>6843</v>
      </c>
      <c r="D2291" s="570">
        <v>45899</v>
      </c>
      <c r="E2291" s="523" t="s">
        <v>6650</v>
      </c>
      <c r="F2291" s="534" t="s">
        <v>6844</v>
      </c>
      <c r="G2291" s="509">
        <v>35674962</v>
      </c>
      <c r="H2291" s="509" t="s">
        <v>6833</v>
      </c>
      <c r="I2291" s="573">
        <v>95</v>
      </c>
      <c r="J2291" s="77">
        <v>1</v>
      </c>
      <c r="K2291" s="92"/>
    </row>
    <row r="2292" spans="1:11" ht="21" x14ac:dyDescent="0.25">
      <c r="A2292" s="14" t="s">
        <v>5268</v>
      </c>
      <c r="B2292" s="511" t="s">
        <v>6830</v>
      </c>
      <c r="C2292" s="569" t="s">
        <v>6845</v>
      </c>
      <c r="D2292" s="570">
        <v>45844</v>
      </c>
      <c r="E2292" s="523" t="s">
        <v>6650</v>
      </c>
      <c r="F2292" s="517" t="s">
        <v>6846</v>
      </c>
      <c r="G2292" s="509">
        <v>35674962</v>
      </c>
      <c r="H2292" s="509" t="s">
        <v>6833</v>
      </c>
      <c r="I2292" s="515">
        <v>56</v>
      </c>
      <c r="J2292" s="77">
        <v>1</v>
      </c>
      <c r="K2292" s="92"/>
    </row>
    <row r="2293" spans="1:11" ht="21" x14ac:dyDescent="0.25">
      <c r="A2293" s="14" t="s">
        <v>5268</v>
      </c>
      <c r="B2293" s="511" t="s">
        <v>6830</v>
      </c>
      <c r="C2293" s="569" t="s">
        <v>6847</v>
      </c>
      <c r="D2293" s="570">
        <v>45772</v>
      </c>
      <c r="E2293" s="523" t="s">
        <v>6650</v>
      </c>
      <c r="F2293" s="517" t="s">
        <v>6848</v>
      </c>
      <c r="G2293" s="509">
        <v>35674962</v>
      </c>
      <c r="H2293" s="509" t="s">
        <v>6833</v>
      </c>
      <c r="I2293" s="568">
        <v>45</v>
      </c>
      <c r="J2293" s="77">
        <v>1</v>
      </c>
      <c r="K2293" s="92"/>
    </row>
    <row r="2294" spans="1:11" ht="21" x14ac:dyDescent="0.25">
      <c r="A2294" s="14" t="s">
        <v>5268</v>
      </c>
      <c r="B2294" s="511" t="s">
        <v>6830</v>
      </c>
      <c r="C2294" s="569" t="s">
        <v>6849</v>
      </c>
      <c r="D2294" s="570">
        <v>45809</v>
      </c>
      <c r="E2294" s="523" t="s">
        <v>6650</v>
      </c>
      <c r="F2294" s="517" t="s">
        <v>6850</v>
      </c>
      <c r="G2294" s="509">
        <v>35674962</v>
      </c>
      <c r="H2294" s="509" t="s">
        <v>6833</v>
      </c>
      <c r="I2294" s="515">
        <v>70</v>
      </c>
      <c r="J2294" s="77">
        <v>1</v>
      </c>
      <c r="K2294" s="92"/>
    </row>
    <row r="2295" spans="1:11" ht="31.2" x14ac:dyDescent="0.25">
      <c r="A2295" s="14" t="s">
        <v>5268</v>
      </c>
      <c r="B2295" s="511" t="s">
        <v>6830</v>
      </c>
      <c r="C2295" s="569" t="s">
        <v>6851</v>
      </c>
      <c r="D2295" s="570">
        <v>45801</v>
      </c>
      <c r="E2295" s="523" t="s">
        <v>6650</v>
      </c>
      <c r="F2295" s="517" t="s">
        <v>6852</v>
      </c>
      <c r="G2295" s="509">
        <v>35674962</v>
      </c>
      <c r="H2295" s="509" t="s">
        <v>6833</v>
      </c>
      <c r="I2295" s="574">
        <v>120</v>
      </c>
      <c r="J2295" s="77">
        <v>1</v>
      </c>
      <c r="K2295" s="92"/>
    </row>
    <row r="2296" spans="1:11" ht="31.2" x14ac:dyDescent="0.25">
      <c r="A2296" s="14" t="s">
        <v>5268</v>
      </c>
      <c r="B2296" s="511" t="s">
        <v>6830</v>
      </c>
      <c r="C2296" s="572">
        <v>45802</v>
      </c>
      <c r="D2296" s="570">
        <v>45795</v>
      </c>
      <c r="E2296" s="523" t="s">
        <v>6650</v>
      </c>
      <c r="F2296" s="517" t="s">
        <v>6853</v>
      </c>
      <c r="G2296" s="509">
        <v>35674962</v>
      </c>
      <c r="H2296" s="509" t="s">
        <v>6833</v>
      </c>
      <c r="I2296" s="574">
        <v>48</v>
      </c>
      <c r="J2296" s="77">
        <v>1</v>
      </c>
      <c r="K2296" s="92"/>
    </row>
    <row r="2297" spans="1:11" ht="31.2" x14ac:dyDescent="0.25">
      <c r="A2297" s="14" t="s">
        <v>5268</v>
      </c>
      <c r="B2297" s="511" t="s">
        <v>6830</v>
      </c>
      <c r="C2297" s="469" t="s">
        <v>6854</v>
      </c>
      <c r="D2297" s="570">
        <v>45773</v>
      </c>
      <c r="E2297" s="523" t="s">
        <v>6650</v>
      </c>
      <c r="F2297" s="517" t="s">
        <v>6855</v>
      </c>
      <c r="G2297" s="509">
        <v>35674962</v>
      </c>
      <c r="H2297" s="509" t="s">
        <v>6833</v>
      </c>
      <c r="I2297" s="574">
        <v>120</v>
      </c>
      <c r="J2297" s="77">
        <v>1</v>
      </c>
      <c r="K2297" s="92"/>
    </row>
    <row r="2298" spans="1:11" ht="21" x14ac:dyDescent="0.25">
      <c r="A2298" s="14" t="s">
        <v>5268</v>
      </c>
      <c r="B2298" s="511" t="s">
        <v>6830</v>
      </c>
      <c r="C2298" s="469" t="s">
        <v>6856</v>
      </c>
      <c r="D2298" s="570">
        <v>45755</v>
      </c>
      <c r="E2298" s="523" t="s">
        <v>6650</v>
      </c>
      <c r="F2298" s="517" t="s">
        <v>6857</v>
      </c>
      <c r="G2298" s="509">
        <v>35674962</v>
      </c>
      <c r="H2298" s="509" t="s">
        <v>6833</v>
      </c>
      <c r="I2298" s="515">
        <v>32</v>
      </c>
      <c r="J2298" s="77">
        <v>1</v>
      </c>
      <c r="K2298" s="92"/>
    </row>
    <row r="2299" spans="1:11" ht="21" x14ac:dyDescent="0.25">
      <c r="A2299" s="14" t="s">
        <v>5268</v>
      </c>
      <c r="B2299" s="511" t="s">
        <v>6830</v>
      </c>
      <c r="C2299" s="469" t="s">
        <v>6858</v>
      </c>
      <c r="D2299" s="570">
        <v>45731</v>
      </c>
      <c r="E2299" s="523" t="s">
        <v>6650</v>
      </c>
      <c r="F2299" s="517" t="s">
        <v>6859</v>
      </c>
      <c r="G2299" s="509">
        <v>35674962</v>
      </c>
      <c r="H2299" s="509" t="s">
        <v>6833</v>
      </c>
      <c r="I2299" s="574">
        <v>5</v>
      </c>
      <c r="J2299" s="77">
        <v>1</v>
      </c>
      <c r="K2299" s="92"/>
    </row>
    <row r="2300" spans="1:11" ht="41.4" x14ac:dyDescent="0.25">
      <c r="A2300" s="14" t="s">
        <v>5268</v>
      </c>
      <c r="B2300" s="511" t="s">
        <v>6830</v>
      </c>
      <c r="C2300" s="469" t="s">
        <v>6860</v>
      </c>
      <c r="D2300" s="570">
        <v>45729</v>
      </c>
      <c r="E2300" s="523" t="s">
        <v>6650</v>
      </c>
      <c r="F2300" s="517" t="s">
        <v>6861</v>
      </c>
      <c r="G2300" s="509">
        <v>35674962</v>
      </c>
      <c r="H2300" s="509" t="s">
        <v>6833</v>
      </c>
      <c r="I2300" s="574">
        <v>240</v>
      </c>
      <c r="J2300" s="77">
        <v>1</v>
      </c>
      <c r="K2300" s="92"/>
    </row>
    <row r="2301" spans="1:11" ht="21" x14ac:dyDescent="0.25">
      <c r="A2301" s="14" t="s">
        <v>5268</v>
      </c>
      <c r="B2301" s="511" t="s">
        <v>6830</v>
      </c>
      <c r="C2301" s="570">
        <v>45689</v>
      </c>
      <c r="D2301" s="570">
        <v>45716</v>
      </c>
      <c r="E2301" s="523" t="s">
        <v>6650</v>
      </c>
      <c r="F2301" s="517" t="s">
        <v>6862</v>
      </c>
      <c r="G2301" s="509">
        <v>35674962</v>
      </c>
      <c r="H2301" s="509" t="s">
        <v>6833</v>
      </c>
      <c r="I2301" s="568">
        <v>40</v>
      </c>
      <c r="J2301" s="77">
        <v>1</v>
      </c>
      <c r="K2301" s="92"/>
    </row>
    <row r="2302" spans="1:11" ht="31.2" x14ac:dyDescent="0.25">
      <c r="A2302" s="14" t="s">
        <v>5268</v>
      </c>
      <c r="B2302" s="511" t="s">
        <v>6830</v>
      </c>
      <c r="C2302" s="469" t="s">
        <v>6863</v>
      </c>
      <c r="D2302" s="570">
        <v>45723</v>
      </c>
      <c r="E2302" s="523" t="s">
        <v>6650</v>
      </c>
      <c r="F2302" s="517" t="s">
        <v>6864</v>
      </c>
      <c r="G2302" s="509">
        <v>35674962</v>
      </c>
      <c r="H2302" s="509" t="s">
        <v>6833</v>
      </c>
      <c r="I2302" s="571">
        <v>66</v>
      </c>
      <c r="J2302" s="77">
        <v>1</v>
      </c>
      <c r="K2302" s="92"/>
    </row>
    <row r="2303" spans="1:11" ht="31.2" x14ac:dyDescent="0.25">
      <c r="A2303" s="14" t="s">
        <v>5268</v>
      </c>
      <c r="B2303" s="511" t="s">
        <v>6830</v>
      </c>
      <c r="C2303" s="469">
        <v>1210</v>
      </c>
      <c r="D2303" s="570">
        <v>45712</v>
      </c>
      <c r="E2303" s="523" t="s">
        <v>6650</v>
      </c>
      <c r="F2303" s="517" t="s">
        <v>6865</v>
      </c>
      <c r="G2303" s="509">
        <v>35674962</v>
      </c>
      <c r="H2303" s="509" t="s">
        <v>6833</v>
      </c>
      <c r="I2303" s="515">
        <v>26.8</v>
      </c>
      <c r="J2303" s="77">
        <v>1</v>
      </c>
      <c r="K2303" s="92"/>
    </row>
    <row r="2304" spans="1:11" ht="31.2" x14ac:dyDescent="0.25">
      <c r="A2304" s="14" t="s">
        <v>5268</v>
      </c>
      <c r="B2304" s="511" t="s">
        <v>6830</v>
      </c>
      <c r="C2304" s="469">
        <v>621</v>
      </c>
      <c r="D2304" s="570">
        <v>45700</v>
      </c>
      <c r="E2304" s="523" t="s">
        <v>6650</v>
      </c>
      <c r="F2304" s="517" t="s">
        <v>6866</v>
      </c>
      <c r="G2304" s="509">
        <v>35674962</v>
      </c>
      <c r="H2304" s="509" t="s">
        <v>6833</v>
      </c>
      <c r="I2304" s="574">
        <v>11.7</v>
      </c>
      <c r="J2304" s="77">
        <v>1</v>
      </c>
      <c r="K2304" s="92"/>
    </row>
    <row r="2305" spans="1:11" ht="31.2" x14ac:dyDescent="0.25">
      <c r="A2305" s="14" t="s">
        <v>5268</v>
      </c>
      <c r="B2305" s="511" t="s">
        <v>6830</v>
      </c>
      <c r="C2305" s="469">
        <v>25021200333</v>
      </c>
      <c r="D2305" s="570">
        <v>45700</v>
      </c>
      <c r="E2305" s="523" t="s">
        <v>6650</v>
      </c>
      <c r="F2305" s="517" t="s">
        <v>6867</v>
      </c>
      <c r="G2305" s="509">
        <v>35674962</v>
      </c>
      <c r="H2305" s="509" t="s">
        <v>6833</v>
      </c>
      <c r="I2305" s="574">
        <v>7.9</v>
      </c>
      <c r="J2305" s="77">
        <v>1</v>
      </c>
      <c r="K2305" s="92"/>
    </row>
    <row r="2306" spans="1:11" ht="31.2" x14ac:dyDescent="0.25">
      <c r="A2306" s="14" t="s">
        <v>5268</v>
      </c>
      <c r="B2306" s="511" t="s">
        <v>6830</v>
      </c>
      <c r="C2306" s="469" t="s">
        <v>6868</v>
      </c>
      <c r="D2306" s="570">
        <v>45751</v>
      </c>
      <c r="E2306" s="523" t="s">
        <v>6650</v>
      </c>
      <c r="F2306" s="517" t="s">
        <v>6869</v>
      </c>
      <c r="G2306" s="509">
        <v>35674962</v>
      </c>
      <c r="H2306" s="509" t="s">
        <v>6833</v>
      </c>
      <c r="I2306" s="574">
        <v>32.9</v>
      </c>
      <c r="J2306" s="77">
        <v>1</v>
      </c>
      <c r="K2306" s="92"/>
    </row>
    <row r="2307" spans="1:11" ht="41.4" x14ac:dyDescent="0.25">
      <c r="A2307" s="14" t="s">
        <v>5268</v>
      </c>
      <c r="B2307" s="511" t="s">
        <v>6830</v>
      </c>
      <c r="C2307" s="469" t="s">
        <v>6870</v>
      </c>
      <c r="D2307" s="570">
        <v>45766</v>
      </c>
      <c r="E2307" s="523" t="s">
        <v>6650</v>
      </c>
      <c r="F2307" s="517" t="s">
        <v>6871</v>
      </c>
      <c r="G2307" s="509">
        <v>35674962</v>
      </c>
      <c r="H2307" s="509" t="s">
        <v>6833</v>
      </c>
      <c r="I2307" s="574">
        <v>10.95</v>
      </c>
      <c r="J2307" s="77">
        <v>1</v>
      </c>
      <c r="K2307" s="92"/>
    </row>
    <row r="2308" spans="1:11" ht="31.2" x14ac:dyDescent="0.25">
      <c r="A2308" s="14" t="s">
        <v>5268</v>
      </c>
      <c r="B2308" s="511" t="s">
        <v>6830</v>
      </c>
      <c r="C2308" s="469">
        <v>25062105</v>
      </c>
      <c r="D2308" s="570">
        <v>45829</v>
      </c>
      <c r="E2308" s="523" t="s">
        <v>6650</v>
      </c>
      <c r="F2308" s="517" t="s">
        <v>6872</v>
      </c>
      <c r="G2308" s="509">
        <v>35674962</v>
      </c>
      <c r="H2308" s="509" t="s">
        <v>6833</v>
      </c>
      <c r="I2308" s="515">
        <v>105</v>
      </c>
      <c r="J2308" s="77">
        <v>1</v>
      </c>
      <c r="K2308" s="92"/>
    </row>
    <row r="2309" spans="1:11" ht="61.8" x14ac:dyDescent="0.25">
      <c r="A2309" s="14" t="s">
        <v>5268</v>
      </c>
      <c r="B2309" s="526"/>
      <c r="C2309" s="527"/>
      <c r="D2309" s="528"/>
      <c r="E2309" s="545"/>
      <c r="F2309" s="546" t="s">
        <v>6873</v>
      </c>
      <c r="G2309" s="527"/>
      <c r="H2309" s="528"/>
      <c r="I2309" s="510"/>
      <c r="J2309" s="77">
        <v>1</v>
      </c>
      <c r="K2309" s="92"/>
    </row>
    <row r="2310" spans="1:11" ht="51.6" x14ac:dyDescent="0.25">
      <c r="A2310" s="14" t="s">
        <v>5268</v>
      </c>
      <c r="B2310" s="511" t="s">
        <v>6874</v>
      </c>
      <c r="C2310" s="469" t="s">
        <v>6875</v>
      </c>
      <c r="D2310" s="570" t="s">
        <v>6876</v>
      </c>
      <c r="E2310" s="523">
        <v>45987</v>
      </c>
      <c r="F2310" s="517" t="s">
        <v>6877</v>
      </c>
      <c r="G2310" s="509" t="s">
        <v>6878</v>
      </c>
      <c r="H2310" s="509" t="s">
        <v>6879</v>
      </c>
      <c r="I2310" s="515">
        <v>417.2</v>
      </c>
      <c r="J2310" s="77">
        <v>1</v>
      </c>
      <c r="K2310" s="92"/>
    </row>
    <row r="2311" spans="1:11" ht="21" x14ac:dyDescent="0.25">
      <c r="A2311" s="14" t="s">
        <v>5268</v>
      </c>
      <c r="B2311" s="511" t="s">
        <v>6874</v>
      </c>
      <c r="C2311" s="469" t="s">
        <v>6875</v>
      </c>
      <c r="D2311" s="570" t="s">
        <v>3635</v>
      </c>
      <c r="E2311" s="523">
        <v>45987</v>
      </c>
      <c r="F2311" s="517" t="s">
        <v>6880</v>
      </c>
      <c r="G2311" s="509" t="s">
        <v>6878</v>
      </c>
      <c r="H2311" s="509" t="s">
        <v>6879</v>
      </c>
      <c r="I2311" s="515">
        <v>160</v>
      </c>
      <c r="J2311" s="77">
        <v>1</v>
      </c>
      <c r="K2311" s="92"/>
    </row>
    <row r="2312" spans="1:11" ht="21" x14ac:dyDescent="0.25">
      <c r="A2312" s="14" t="s">
        <v>5268</v>
      </c>
      <c r="B2312" s="511" t="s">
        <v>6874</v>
      </c>
      <c r="C2312" s="469" t="s">
        <v>6875</v>
      </c>
      <c r="D2312" s="570" t="s">
        <v>6488</v>
      </c>
      <c r="E2312" s="523">
        <v>45987</v>
      </c>
      <c r="F2312" s="517" t="s">
        <v>6881</v>
      </c>
      <c r="G2312" s="509" t="s">
        <v>6878</v>
      </c>
      <c r="H2312" s="509" t="s">
        <v>6879</v>
      </c>
      <c r="I2312" s="515">
        <v>360</v>
      </c>
      <c r="J2312" s="77">
        <v>1</v>
      </c>
      <c r="K2312" s="92"/>
    </row>
    <row r="2313" spans="1:11" ht="21" x14ac:dyDescent="0.25">
      <c r="A2313" s="14" t="s">
        <v>5268</v>
      </c>
      <c r="B2313" s="511" t="s">
        <v>6874</v>
      </c>
      <c r="C2313" s="469" t="s">
        <v>6875</v>
      </c>
      <c r="D2313" s="570" t="s">
        <v>6609</v>
      </c>
      <c r="E2313" s="523">
        <v>45987</v>
      </c>
      <c r="F2313" s="517" t="s">
        <v>6882</v>
      </c>
      <c r="G2313" s="509" t="s">
        <v>6878</v>
      </c>
      <c r="H2313" s="509" t="s">
        <v>6879</v>
      </c>
      <c r="I2313" s="515">
        <v>20</v>
      </c>
      <c r="J2313" s="77">
        <v>1</v>
      </c>
      <c r="K2313" s="92"/>
    </row>
    <row r="2314" spans="1:11" ht="21" x14ac:dyDescent="0.25">
      <c r="A2314" s="14" t="s">
        <v>5268</v>
      </c>
      <c r="B2314" s="511" t="s">
        <v>6874</v>
      </c>
      <c r="C2314" s="469" t="s">
        <v>6875</v>
      </c>
      <c r="D2314" s="570" t="s">
        <v>4861</v>
      </c>
      <c r="E2314" s="523">
        <v>45987</v>
      </c>
      <c r="F2314" s="517" t="s">
        <v>6883</v>
      </c>
      <c r="G2314" s="509" t="s">
        <v>6878</v>
      </c>
      <c r="H2314" s="509" t="s">
        <v>6879</v>
      </c>
      <c r="I2314" s="515">
        <v>70</v>
      </c>
      <c r="J2314" s="77">
        <v>1</v>
      </c>
      <c r="K2314" s="92"/>
    </row>
    <row r="2315" spans="1:11" ht="21" x14ac:dyDescent="0.25">
      <c r="A2315" s="14" t="s">
        <v>5268</v>
      </c>
      <c r="B2315" s="511" t="s">
        <v>6874</v>
      </c>
      <c r="C2315" s="469" t="s">
        <v>6875</v>
      </c>
      <c r="D2315" s="570" t="s">
        <v>6761</v>
      </c>
      <c r="E2315" s="523">
        <v>45987</v>
      </c>
      <c r="F2315" s="517" t="s">
        <v>6884</v>
      </c>
      <c r="G2315" s="509" t="s">
        <v>6878</v>
      </c>
      <c r="H2315" s="509" t="s">
        <v>6879</v>
      </c>
      <c r="I2315" s="515">
        <v>8</v>
      </c>
      <c r="J2315" s="77">
        <v>1</v>
      </c>
      <c r="K2315" s="92"/>
    </row>
    <row r="2316" spans="1:11" ht="31.2" x14ac:dyDescent="0.25">
      <c r="A2316" s="14" t="s">
        <v>5268</v>
      </c>
      <c r="B2316" s="511" t="s">
        <v>6874</v>
      </c>
      <c r="C2316" s="469" t="s">
        <v>6875</v>
      </c>
      <c r="D2316" s="570" t="s">
        <v>6800</v>
      </c>
      <c r="E2316" s="523">
        <v>45987</v>
      </c>
      <c r="F2316" s="517" t="s">
        <v>6885</v>
      </c>
      <c r="G2316" s="509" t="s">
        <v>6878</v>
      </c>
      <c r="H2316" s="509" t="s">
        <v>6879</v>
      </c>
      <c r="I2316" s="515">
        <v>50</v>
      </c>
      <c r="J2316" s="77">
        <v>1</v>
      </c>
      <c r="K2316" s="92"/>
    </row>
    <row r="2317" spans="1:11" ht="72" x14ac:dyDescent="0.25">
      <c r="A2317" s="14" t="s">
        <v>5268</v>
      </c>
      <c r="B2317" s="511" t="s">
        <v>6886</v>
      </c>
      <c r="C2317" s="469" t="s">
        <v>6887</v>
      </c>
      <c r="D2317" s="570" t="s">
        <v>6888</v>
      </c>
      <c r="E2317" s="523" t="s">
        <v>3560</v>
      </c>
      <c r="F2317" s="517" t="s">
        <v>6889</v>
      </c>
      <c r="G2317" s="509" t="s">
        <v>6878</v>
      </c>
      <c r="H2317" s="509" t="s">
        <v>6879</v>
      </c>
      <c r="I2317" s="515">
        <v>800</v>
      </c>
      <c r="J2317" s="77">
        <v>1</v>
      </c>
      <c r="K2317" s="92"/>
    </row>
    <row r="2318" spans="1:11" ht="72" x14ac:dyDescent="0.25">
      <c r="A2318" s="14" t="s">
        <v>5268</v>
      </c>
      <c r="B2318" s="511" t="s">
        <v>6886</v>
      </c>
      <c r="C2318" s="469" t="s">
        <v>6887</v>
      </c>
      <c r="D2318" s="570" t="s">
        <v>6888</v>
      </c>
      <c r="E2318" s="523" t="s">
        <v>3560</v>
      </c>
      <c r="F2318" s="517" t="s">
        <v>6890</v>
      </c>
      <c r="G2318" s="509" t="s">
        <v>6878</v>
      </c>
      <c r="H2318" s="509" t="s">
        <v>6879</v>
      </c>
      <c r="I2318" s="515">
        <v>179.8</v>
      </c>
      <c r="J2318" s="77">
        <v>1</v>
      </c>
      <c r="K2318" s="92"/>
    </row>
    <row r="2319" spans="1:11" ht="51.6" x14ac:dyDescent="0.25">
      <c r="A2319" s="14" t="s">
        <v>5268</v>
      </c>
      <c r="B2319" s="526"/>
      <c r="C2319" s="527"/>
      <c r="D2319" s="528"/>
      <c r="E2319" s="545"/>
      <c r="F2319" s="546" t="s">
        <v>6891</v>
      </c>
      <c r="G2319" s="527"/>
      <c r="H2319" s="528"/>
      <c r="I2319" s="510"/>
      <c r="J2319" s="77">
        <v>1</v>
      </c>
      <c r="K2319" s="92"/>
    </row>
    <row r="2320" spans="1:11" ht="61.8" x14ac:dyDescent="0.25">
      <c r="A2320" s="14" t="s">
        <v>5268</v>
      </c>
      <c r="B2320" s="511" t="s">
        <v>6892</v>
      </c>
      <c r="C2320" s="469" t="s">
        <v>6893</v>
      </c>
      <c r="D2320" s="570" t="s">
        <v>6611</v>
      </c>
      <c r="E2320" s="523" t="s">
        <v>3104</v>
      </c>
      <c r="F2320" s="517" t="s">
        <v>6894</v>
      </c>
      <c r="G2320" s="509">
        <v>30709387</v>
      </c>
      <c r="H2320" s="509" t="s">
        <v>6895</v>
      </c>
      <c r="I2320" s="515">
        <v>33.299999999999997</v>
      </c>
      <c r="J2320" s="77">
        <v>1</v>
      </c>
      <c r="K2320" s="92"/>
    </row>
    <row r="2321" spans="1:11" ht="72" x14ac:dyDescent="0.25">
      <c r="A2321" s="14" t="s">
        <v>5268</v>
      </c>
      <c r="B2321" s="511" t="s">
        <v>6892</v>
      </c>
      <c r="C2321" s="469" t="s">
        <v>6893</v>
      </c>
      <c r="D2321" s="570" t="s">
        <v>6896</v>
      </c>
      <c r="E2321" s="523" t="s">
        <v>3104</v>
      </c>
      <c r="F2321" s="517" t="s">
        <v>6897</v>
      </c>
      <c r="G2321" s="509">
        <v>30709387</v>
      </c>
      <c r="H2321" s="509" t="s">
        <v>6895</v>
      </c>
      <c r="I2321" s="515">
        <v>73</v>
      </c>
      <c r="J2321" s="77">
        <v>1</v>
      </c>
      <c r="K2321" s="92"/>
    </row>
    <row r="2322" spans="1:11" ht="61.8" x14ac:dyDescent="0.25">
      <c r="A2322" s="14" t="s">
        <v>5268</v>
      </c>
      <c r="B2322" s="511" t="s">
        <v>6892</v>
      </c>
      <c r="C2322" s="469" t="s">
        <v>6893</v>
      </c>
      <c r="D2322" s="570" t="s">
        <v>3729</v>
      </c>
      <c r="E2322" s="523" t="s">
        <v>3104</v>
      </c>
      <c r="F2322" s="517" t="s">
        <v>6898</v>
      </c>
      <c r="G2322" s="509">
        <v>30709387</v>
      </c>
      <c r="H2322" s="509" t="s">
        <v>6895</v>
      </c>
      <c r="I2322" s="515">
        <v>101.45</v>
      </c>
      <c r="J2322" s="77">
        <v>1</v>
      </c>
      <c r="K2322" s="92"/>
    </row>
    <row r="2323" spans="1:11" ht="61.8" x14ac:dyDescent="0.25">
      <c r="A2323" s="14" t="s">
        <v>5268</v>
      </c>
      <c r="B2323" s="511" t="s">
        <v>6892</v>
      </c>
      <c r="C2323" s="469" t="s">
        <v>6893</v>
      </c>
      <c r="D2323" s="570" t="s">
        <v>6899</v>
      </c>
      <c r="E2323" s="523" t="s">
        <v>3104</v>
      </c>
      <c r="F2323" s="517" t="s">
        <v>6900</v>
      </c>
      <c r="G2323" s="509">
        <v>30709387</v>
      </c>
      <c r="H2323" s="509" t="s">
        <v>6895</v>
      </c>
      <c r="I2323" s="515">
        <v>87.25</v>
      </c>
      <c r="J2323" s="77">
        <v>1</v>
      </c>
      <c r="K2323" s="92"/>
    </row>
    <row r="2324" spans="1:11" ht="51.6" x14ac:dyDescent="0.25">
      <c r="A2324" s="14" t="s">
        <v>5268</v>
      </c>
      <c r="B2324" s="526"/>
      <c r="C2324" s="527"/>
      <c r="D2324" s="528"/>
      <c r="E2324" s="545"/>
      <c r="F2324" s="546" t="s">
        <v>6901</v>
      </c>
      <c r="G2324" s="527"/>
      <c r="H2324" s="528"/>
      <c r="I2324" s="510"/>
      <c r="J2324" s="77">
        <v>1</v>
      </c>
      <c r="K2324" s="92"/>
    </row>
    <row r="2325" spans="1:11" ht="31.2" x14ac:dyDescent="0.25">
      <c r="A2325" s="14" t="s">
        <v>5268</v>
      </c>
      <c r="B2325" s="511" t="s">
        <v>6902</v>
      </c>
      <c r="C2325" s="469" t="s">
        <v>6893</v>
      </c>
      <c r="D2325" s="570">
        <v>45674</v>
      </c>
      <c r="E2325" s="523" t="s">
        <v>6903</v>
      </c>
      <c r="F2325" s="517" t="s">
        <v>6904</v>
      </c>
      <c r="G2325" s="509" t="s">
        <v>6905</v>
      </c>
      <c r="H2325" s="509" t="s">
        <v>6906</v>
      </c>
      <c r="I2325" s="515">
        <v>77.239999999999995</v>
      </c>
      <c r="J2325" s="77">
        <v>1</v>
      </c>
      <c r="K2325" s="92"/>
    </row>
    <row r="2326" spans="1:11" ht="31.2" x14ac:dyDescent="0.25">
      <c r="A2326" s="14" t="s">
        <v>5268</v>
      </c>
      <c r="B2326" s="511" t="s">
        <v>6902</v>
      </c>
      <c r="C2326" s="469" t="s">
        <v>6893</v>
      </c>
      <c r="D2326" s="570">
        <v>45688</v>
      </c>
      <c r="E2326" s="523" t="s">
        <v>6903</v>
      </c>
      <c r="F2326" s="517" t="s">
        <v>6907</v>
      </c>
      <c r="G2326" s="509" t="s">
        <v>6905</v>
      </c>
      <c r="H2326" s="509" t="s">
        <v>6906</v>
      </c>
      <c r="I2326" s="515">
        <v>84.16</v>
      </c>
      <c r="J2326" s="77">
        <v>1</v>
      </c>
      <c r="K2326" s="92"/>
    </row>
    <row r="2327" spans="1:11" ht="31.2" x14ac:dyDescent="0.25">
      <c r="A2327" s="14" t="s">
        <v>5268</v>
      </c>
      <c r="B2327" s="511" t="s">
        <v>6902</v>
      </c>
      <c r="C2327" s="469" t="s">
        <v>6893</v>
      </c>
      <c r="D2327" s="570">
        <v>45693</v>
      </c>
      <c r="E2327" s="523" t="s">
        <v>6903</v>
      </c>
      <c r="F2327" s="517" t="s">
        <v>6908</v>
      </c>
      <c r="G2327" s="509" t="s">
        <v>6905</v>
      </c>
      <c r="H2327" s="509" t="s">
        <v>6906</v>
      </c>
      <c r="I2327" s="515">
        <v>93.28</v>
      </c>
      <c r="J2327" s="77">
        <v>1</v>
      </c>
      <c r="K2327" s="92"/>
    </row>
    <row r="2328" spans="1:11" ht="41.4" x14ac:dyDescent="0.25">
      <c r="A2328" s="14" t="s">
        <v>5268</v>
      </c>
      <c r="B2328" s="511" t="s">
        <v>6902</v>
      </c>
      <c r="C2328" s="469" t="s">
        <v>6893</v>
      </c>
      <c r="D2328" s="570">
        <v>45715</v>
      </c>
      <c r="E2328" s="523" t="s">
        <v>6903</v>
      </c>
      <c r="F2328" s="517" t="s">
        <v>6909</v>
      </c>
      <c r="G2328" s="509" t="s">
        <v>6905</v>
      </c>
      <c r="H2328" s="509" t="s">
        <v>6906</v>
      </c>
      <c r="I2328" s="515">
        <v>40.56</v>
      </c>
      <c r="J2328" s="77">
        <v>1</v>
      </c>
      <c r="K2328" s="92"/>
    </row>
    <row r="2329" spans="1:11" ht="51.6" x14ac:dyDescent="0.25">
      <c r="A2329" s="14" t="s">
        <v>5268</v>
      </c>
      <c r="B2329" s="511" t="s">
        <v>6902</v>
      </c>
      <c r="C2329" s="469" t="s">
        <v>6893</v>
      </c>
      <c r="D2329" s="570">
        <v>45723</v>
      </c>
      <c r="E2329" s="523" t="s">
        <v>6903</v>
      </c>
      <c r="F2329" s="517" t="s">
        <v>6910</v>
      </c>
      <c r="G2329" s="509" t="s">
        <v>6905</v>
      </c>
      <c r="H2329" s="509" t="s">
        <v>6906</v>
      </c>
      <c r="I2329" s="515">
        <v>106.36</v>
      </c>
      <c r="J2329" s="77">
        <v>1</v>
      </c>
      <c r="K2329" s="92"/>
    </row>
    <row r="2330" spans="1:11" ht="41.4" x14ac:dyDescent="0.25">
      <c r="A2330" s="14" t="s">
        <v>5268</v>
      </c>
      <c r="B2330" s="511" t="s">
        <v>6902</v>
      </c>
      <c r="C2330" s="469" t="s">
        <v>6893</v>
      </c>
      <c r="D2330" s="570">
        <v>45730</v>
      </c>
      <c r="E2330" s="523" t="s">
        <v>6903</v>
      </c>
      <c r="F2330" s="517" t="s">
        <v>6911</v>
      </c>
      <c r="G2330" s="509" t="s">
        <v>6905</v>
      </c>
      <c r="H2330" s="509" t="s">
        <v>6906</v>
      </c>
      <c r="I2330" s="515">
        <v>100.88</v>
      </c>
      <c r="J2330" s="77">
        <v>1</v>
      </c>
      <c r="K2330" s="92"/>
    </row>
    <row r="2331" spans="1:11" ht="31.2" x14ac:dyDescent="0.25">
      <c r="A2331" s="14" t="s">
        <v>5268</v>
      </c>
      <c r="B2331" s="511" t="s">
        <v>6902</v>
      </c>
      <c r="C2331" s="469" t="s">
        <v>6893</v>
      </c>
      <c r="D2331" s="570">
        <v>45736</v>
      </c>
      <c r="E2331" s="523" t="s">
        <v>6903</v>
      </c>
      <c r="F2331" s="517" t="s">
        <v>6912</v>
      </c>
      <c r="G2331" s="509" t="s">
        <v>6905</v>
      </c>
      <c r="H2331" s="509" t="s">
        <v>6906</v>
      </c>
      <c r="I2331" s="515">
        <v>20</v>
      </c>
      <c r="J2331" s="77">
        <v>1</v>
      </c>
      <c r="K2331" s="92"/>
    </row>
    <row r="2332" spans="1:11" ht="21" x14ac:dyDescent="0.25">
      <c r="A2332" s="14" t="s">
        <v>5268</v>
      </c>
      <c r="B2332" s="511" t="s">
        <v>6902</v>
      </c>
      <c r="C2332" s="469" t="s">
        <v>6893</v>
      </c>
      <c r="D2332" s="570">
        <v>45756</v>
      </c>
      <c r="E2332" s="523" t="s">
        <v>6903</v>
      </c>
      <c r="F2332" s="517" t="s">
        <v>6913</v>
      </c>
      <c r="G2332" s="509" t="s">
        <v>6905</v>
      </c>
      <c r="H2332" s="509" t="s">
        <v>6906</v>
      </c>
      <c r="I2332" s="515">
        <v>2.1</v>
      </c>
      <c r="J2332" s="77">
        <v>1</v>
      </c>
      <c r="K2332" s="92"/>
    </row>
    <row r="2333" spans="1:11" ht="21" x14ac:dyDescent="0.25">
      <c r="A2333" s="14" t="s">
        <v>5268</v>
      </c>
      <c r="B2333" s="511" t="s">
        <v>6902</v>
      </c>
      <c r="C2333" s="469" t="s">
        <v>6893</v>
      </c>
      <c r="D2333" s="570">
        <v>45759</v>
      </c>
      <c r="E2333" s="523" t="s">
        <v>6903</v>
      </c>
      <c r="F2333" s="517" t="s">
        <v>6914</v>
      </c>
      <c r="G2333" s="509" t="s">
        <v>6905</v>
      </c>
      <c r="H2333" s="509" t="s">
        <v>6906</v>
      </c>
      <c r="I2333" s="515">
        <v>18.8</v>
      </c>
      <c r="J2333" s="77">
        <v>1</v>
      </c>
      <c r="K2333" s="92"/>
    </row>
    <row r="2334" spans="1:11" ht="21" x14ac:dyDescent="0.25">
      <c r="A2334" s="14" t="s">
        <v>5268</v>
      </c>
      <c r="B2334" s="511" t="s">
        <v>6902</v>
      </c>
      <c r="C2334" s="469" t="s">
        <v>6893</v>
      </c>
      <c r="D2334" s="570">
        <v>45764</v>
      </c>
      <c r="E2334" s="523" t="s">
        <v>6903</v>
      </c>
      <c r="F2334" s="517" t="s">
        <v>6915</v>
      </c>
      <c r="G2334" s="509" t="s">
        <v>6905</v>
      </c>
      <c r="H2334" s="509" t="s">
        <v>6906</v>
      </c>
      <c r="I2334" s="515">
        <v>30.2</v>
      </c>
      <c r="J2334" s="77">
        <v>1</v>
      </c>
      <c r="K2334" s="92"/>
    </row>
    <row r="2335" spans="1:11" ht="13.2" x14ac:dyDescent="0.25">
      <c r="A2335" s="14" t="s">
        <v>5268</v>
      </c>
      <c r="B2335" s="511" t="s">
        <v>6902</v>
      </c>
      <c r="C2335" s="469" t="s">
        <v>6893</v>
      </c>
      <c r="D2335" s="570">
        <v>45820</v>
      </c>
      <c r="E2335" s="523" t="s">
        <v>6903</v>
      </c>
      <c r="F2335" s="517" t="s">
        <v>6916</v>
      </c>
      <c r="G2335" s="509" t="s">
        <v>6905</v>
      </c>
      <c r="H2335" s="509" t="s">
        <v>6906</v>
      </c>
      <c r="I2335" s="515">
        <v>8</v>
      </c>
      <c r="J2335" s="77">
        <v>1</v>
      </c>
      <c r="K2335" s="92"/>
    </row>
    <row r="2336" spans="1:11" ht="51.6" x14ac:dyDescent="0.25">
      <c r="A2336" s="14" t="s">
        <v>5268</v>
      </c>
      <c r="B2336" s="511" t="s">
        <v>6902</v>
      </c>
      <c r="C2336" s="469" t="s">
        <v>6893</v>
      </c>
      <c r="D2336" s="570">
        <v>45885</v>
      </c>
      <c r="E2336" s="523" t="s">
        <v>6903</v>
      </c>
      <c r="F2336" s="517" t="s">
        <v>6917</v>
      </c>
      <c r="G2336" s="509" t="s">
        <v>6905</v>
      </c>
      <c r="H2336" s="509" t="s">
        <v>6906</v>
      </c>
      <c r="I2336" s="515">
        <v>47.94</v>
      </c>
      <c r="J2336" s="77">
        <v>1</v>
      </c>
      <c r="K2336" s="92"/>
    </row>
    <row r="2337" spans="1:11" ht="41.4" x14ac:dyDescent="0.25">
      <c r="A2337" s="14" t="s">
        <v>5268</v>
      </c>
      <c r="B2337" s="511" t="s">
        <v>6902</v>
      </c>
      <c r="C2337" s="469" t="s">
        <v>6893</v>
      </c>
      <c r="D2337" s="570">
        <v>45850</v>
      </c>
      <c r="E2337" s="523" t="s">
        <v>6903</v>
      </c>
      <c r="F2337" s="517" t="s">
        <v>6918</v>
      </c>
      <c r="G2337" s="509" t="s">
        <v>6905</v>
      </c>
      <c r="H2337" s="509" t="s">
        <v>6906</v>
      </c>
      <c r="I2337" s="515">
        <v>50.12</v>
      </c>
      <c r="J2337" s="77">
        <v>1</v>
      </c>
      <c r="K2337" s="92"/>
    </row>
    <row r="2338" spans="1:11" ht="41.4" x14ac:dyDescent="0.25">
      <c r="A2338" s="14" t="s">
        <v>5268</v>
      </c>
      <c r="B2338" s="511" t="s">
        <v>6902</v>
      </c>
      <c r="C2338" s="469" t="s">
        <v>6893</v>
      </c>
      <c r="D2338" s="570">
        <v>45898</v>
      </c>
      <c r="E2338" s="523" t="s">
        <v>6903</v>
      </c>
      <c r="F2338" s="517" t="s">
        <v>6919</v>
      </c>
      <c r="G2338" s="509" t="s">
        <v>6905</v>
      </c>
      <c r="H2338" s="509" t="s">
        <v>6906</v>
      </c>
      <c r="I2338" s="515">
        <v>27.2</v>
      </c>
      <c r="J2338" s="77">
        <v>1</v>
      </c>
      <c r="K2338" s="92"/>
    </row>
    <row r="2339" spans="1:11" ht="41.4" x14ac:dyDescent="0.25">
      <c r="A2339" s="14" t="s">
        <v>5268</v>
      </c>
      <c r="B2339" s="511" t="s">
        <v>6902</v>
      </c>
      <c r="C2339" s="469" t="s">
        <v>6893</v>
      </c>
      <c r="D2339" s="570">
        <v>45898</v>
      </c>
      <c r="E2339" s="523" t="s">
        <v>6903</v>
      </c>
      <c r="F2339" s="517" t="s">
        <v>6920</v>
      </c>
      <c r="G2339" s="509" t="s">
        <v>6905</v>
      </c>
      <c r="H2339" s="509" t="s">
        <v>6906</v>
      </c>
      <c r="I2339" s="515">
        <v>29.84</v>
      </c>
      <c r="J2339" s="77">
        <v>1</v>
      </c>
      <c r="K2339" s="92"/>
    </row>
    <row r="2340" spans="1:11" ht="41.4" x14ac:dyDescent="0.25">
      <c r="A2340" s="14" t="s">
        <v>5268</v>
      </c>
      <c r="B2340" s="511" t="s">
        <v>6902</v>
      </c>
      <c r="C2340" s="469" t="s">
        <v>6893</v>
      </c>
      <c r="D2340" s="570">
        <v>45917</v>
      </c>
      <c r="E2340" s="523" t="s">
        <v>6903</v>
      </c>
      <c r="F2340" s="517" t="s">
        <v>6921</v>
      </c>
      <c r="G2340" s="509" t="s">
        <v>6905</v>
      </c>
      <c r="H2340" s="509" t="s">
        <v>6906</v>
      </c>
      <c r="I2340" s="515">
        <v>75.72</v>
      </c>
      <c r="J2340" s="77">
        <v>1</v>
      </c>
      <c r="K2340" s="92"/>
    </row>
    <row r="2341" spans="1:11" ht="13.2" x14ac:dyDescent="0.25">
      <c r="A2341" s="14" t="s">
        <v>5268</v>
      </c>
      <c r="B2341" s="511" t="s">
        <v>6902</v>
      </c>
      <c r="C2341" s="469" t="s">
        <v>6893</v>
      </c>
      <c r="D2341" s="570">
        <v>45917</v>
      </c>
      <c r="E2341" s="523" t="s">
        <v>6903</v>
      </c>
      <c r="F2341" s="517" t="s">
        <v>6922</v>
      </c>
      <c r="G2341" s="509" t="s">
        <v>6905</v>
      </c>
      <c r="H2341" s="509" t="s">
        <v>6906</v>
      </c>
      <c r="I2341" s="515">
        <v>3.8</v>
      </c>
      <c r="J2341" s="77">
        <v>1</v>
      </c>
      <c r="K2341" s="92"/>
    </row>
    <row r="2342" spans="1:11" ht="13.2" x14ac:dyDescent="0.25">
      <c r="A2342" s="14" t="s">
        <v>5268</v>
      </c>
      <c r="B2342" s="511" t="s">
        <v>6902</v>
      </c>
      <c r="C2342" s="469" t="s">
        <v>6893</v>
      </c>
      <c r="D2342" s="570">
        <v>45955</v>
      </c>
      <c r="E2342" s="523" t="s">
        <v>6903</v>
      </c>
      <c r="F2342" s="517" t="s">
        <v>6923</v>
      </c>
      <c r="G2342" s="509" t="s">
        <v>6905</v>
      </c>
      <c r="H2342" s="509" t="s">
        <v>6906</v>
      </c>
      <c r="I2342" s="515">
        <v>103.2</v>
      </c>
      <c r="J2342" s="77">
        <v>1</v>
      </c>
      <c r="K2342" s="92"/>
    </row>
    <row r="2343" spans="1:11" ht="13.2" x14ac:dyDescent="0.25">
      <c r="A2343" s="14" t="s">
        <v>5268</v>
      </c>
      <c r="B2343" s="511" t="s">
        <v>6902</v>
      </c>
      <c r="C2343" s="469" t="s">
        <v>6893</v>
      </c>
      <c r="D2343" s="570">
        <v>45965</v>
      </c>
      <c r="E2343" s="523" t="s">
        <v>6903</v>
      </c>
      <c r="F2343" s="517" t="s">
        <v>6924</v>
      </c>
      <c r="G2343" s="509" t="s">
        <v>6905</v>
      </c>
      <c r="H2343" s="509" t="s">
        <v>6906</v>
      </c>
      <c r="I2343" s="515">
        <v>4.45</v>
      </c>
      <c r="J2343" s="77">
        <v>1</v>
      </c>
      <c r="K2343" s="92"/>
    </row>
    <row r="2344" spans="1:11" ht="21" x14ac:dyDescent="0.25">
      <c r="A2344" s="14" t="s">
        <v>5268</v>
      </c>
      <c r="B2344" s="511" t="s">
        <v>6902</v>
      </c>
      <c r="C2344" s="469" t="s">
        <v>6893</v>
      </c>
      <c r="D2344" s="570">
        <v>45989</v>
      </c>
      <c r="E2344" s="523" t="s">
        <v>6903</v>
      </c>
      <c r="F2344" s="517" t="s">
        <v>6925</v>
      </c>
      <c r="G2344" s="509" t="s">
        <v>6905</v>
      </c>
      <c r="H2344" s="509" t="s">
        <v>6906</v>
      </c>
      <c r="I2344" s="515">
        <v>108</v>
      </c>
      <c r="J2344" s="77">
        <v>1</v>
      </c>
      <c r="K2344" s="92"/>
    </row>
    <row r="2345" spans="1:11" ht="41.4" x14ac:dyDescent="0.25">
      <c r="A2345" s="14" t="s">
        <v>5268</v>
      </c>
      <c r="B2345" s="511" t="s">
        <v>6902</v>
      </c>
      <c r="C2345" s="469" t="s">
        <v>6893</v>
      </c>
      <c r="D2345" s="570">
        <v>45989</v>
      </c>
      <c r="E2345" s="523" t="s">
        <v>6903</v>
      </c>
      <c r="F2345" s="517" t="s">
        <v>6926</v>
      </c>
      <c r="G2345" s="509" t="s">
        <v>6905</v>
      </c>
      <c r="H2345" s="509" t="s">
        <v>6906</v>
      </c>
      <c r="I2345" s="515">
        <v>353.15</v>
      </c>
      <c r="J2345" s="77">
        <v>1</v>
      </c>
      <c r="K2345" s="92"/>
    </row>
    <row r="2346" spans="1:11" ht="21" x14ac:dyDescent="0.25">
      <c r="A2346" s="14" t="s">
        <v>5268</v>
      </c>
      <c r="B2346" s="511" t="s">
        <v>6902</v>
      </c>
      <c r="C2346" s="469" t="s">
        <v>6893</v>
      </c>
      <c r="D2346" s="570">
        <v>45992</v>
      </c>
      <c r="E2346" s="523" t="s">
        <v>6903</v>
      </c>
      <c r="F2346" s="517" t="s">
        <v>6927</v>
      </c>
      <c r="G2346" s="509" t="s">
        <v>6905</v>
      </c>
      <c r="H2346" s="509" t="s">
        <v>6906</v>
      </c>
      <c r="I2346" s="515">
        <v>90</v>
      </c>
      <c r="J2346" s="77">
        <v>1</v>
      </c>
      <c r="K2346" s="92"/>
    </row>
    <row r="2347" spans="1:11" ht="82.2" x14ac:dyDescent="0.25">
      <c r="A2347" s="14" t="s">
        <v>5268</v>
      </c>
      <c r="B2347" s="526"/>
      <c r="C2347" s="527"/>
      <c r="D2347" s="528"/>
      <c r="E2347" s="545"/>
      <c r="F2347" s="546" t="s">
        <v>6965</v>
      </c>
      <c r="G2347" s="527"/>
      <c r="H2347" s="528"/>
      <c r="I2347" s="510"/>
      <c r="J2347" s="77">
        <v>1</v>
      </c>
      <c r="K2347" s="92"/>
    </row>
    <row r="2348" spans="1:11" ht="31.2" x14ac:dyDescent="0.25">
      <c r="A2348" s="14" t="s">
        <v>5268</v>
      </c>
      <c r="B2348" s="511" t="s">
        <v>6966</v>
      </c>
      <c r="C2348" s="469" t="s">
        <v>6966</v>
      </c>
      <c r="D2348" s="570" t="s">
        <v>6967</v>
      </c>
      <c r="E2348" s="523" t="s">
        <v>3156</v>
      </c>
      <c r="F2348" s="517" t="s">
        <v>6968</v>
      </c>
      <c r="G2348" s="509"/>
      <c r="H2348" s="509" t="s">
        <v>6969</v>
      </c>
      <c r="I2348" s="515">
        <v>42.4</v>
      </c>
      <c r="J2348" s="77">
        <v>1</v>
      </c>
      <c r="K2348" s="92"/>
    </row>
    <row r="2349" spans="1:11" ht="31.2" x14ac:dyDescent="0.25">
      <c r="A2349" s="14" t="s">
        <v>5268</v>
      </c>
      <c r="B2349" s="511" t="s">
        <v>6966</v>
      </c>
      <c r="C2349" s="469" t="s">
        <v>6966</v>
      </c>
      <c r="D2349" s="570" t="s">
        <v>6967</v>
      </c>
      <c r="E2349" s="523" t="s">
        <v>3156</v>
      </c>
      <c r="F2349" s="517" t="s">
        <v>6970</v>
      </c>
      <c r="G2349" s="509"/>
      <c r="H2349" s="509" t="s">
        <v>6969</v>
      </c>
      <c r="I2349" s="515">
        <v>104.7</v>
      </c>
      <c r="J2349" s="77">
        <v>1</v>
      </c>
      <c r="K2349" s="92"/>
    </row>
    <row r="2350" spans="1:11" ht="41.4" x14ac:dyDescent="0.25">
      <c r="A2350" s="14" t="s">
        <v>5268</v>
      </c>
      <c r="B2350" s="511" t="s">
        <v>6971</v>
      </c>
      <c r="C2350" s="469" t="s">
        <v>6971</v>
      </c>
      <c r="D2350" s="570" t="s">
        <v>6972</v>
      </c>
      <c r="E2350" s="523" t="s">
        <v>3156</v>
      </c>
      <c r="F2350" s="517" t="s">
        <v>6973</v>
      </c>
      <c r="G2350" s="509"/>
      <c r="H2350" s="509" t="s">
        <v>6969</v>
      </c>
      <c r="I2350" s="515">
        <v>145.75</v>
      </c>
      <c r="J2350" s="77">
        <v>1</v>
      </c>
      <c r="K2350" s="92"/>
    </row>
    <row r="2351" spans="1:11" ht="31.2" x14ac:dyDescent="0.25">
      <c r="A2351" s="14" t="s">
        <v>5268</v>
      </c>
      <c r="B2351" s="511" t="s">
        <v>6971</v>
      </c>
      <c r="C2351" s="469" t="s">
        <v>6974</v>
      </c>
      <c r="D2351" s="570" t="s">
        <v>6662</v>
      </c>
      <c r="E2351" s="523" t="s">
        <v>3156</v>
      </c>
      <c r="F2351" s="517" t="s">
        <v>6975</v>
      </c>
      <c r="G2351" s="509">
        <v>37806203</v>
      </c>
      <c r="H2351" s="509" t="s">
        <v>6976</v>
      </c>
      <c r="I2351" s="515">
        <v>75</v>
      </c>
      <c r="J2351" s="77">
        <v>1</v>
      </c>
      <c r="K2351" s="92"/>
    </row>
    <row r="2352" spans="1:11" ht="31.2" x14ac:dyDescent="0.25">
      <c r="A2352" s="14" t="s">
        <v>5268</v>
      </c>
      <c r="B2352" s="511" t="s">
        <v>6971</v>
      </c>
      <c r="C2352" s="469" t="s">
        <v>6971</v>
      </c>
      <c r="D2352" s="570" t="s">
        <v>6977</v>
      </c>
      <c r="E2352" s="523" t="s">
        <v>3156</v>
      </c>
      <c r="F2352" s="517" t="s">
        <v>6978</v>
      </c>
      <c r="G2352" s="509">
        <v>10873988</v>
      </c>
      <c r="H2352" s="509" t="s">
        <v>6979</v>
      </c>
      <c r="I2352" s="515">
        <v>190</v>
      </c>
      <c r="J2352" s="77">
        <v>1</v>
      </c>
      <c r="K2352" s="92"/>
    </row>
    <row r="2353" spans="1:11" ht="41.4" x14ac:dyDescent="0.25">
      <c r="A2353" s="14" t="s">
        <v>5268</v>
      </c>
      <c r="B2353" s="511" t="s">
        <v>6980</v>
      </c>
      <c r="C2353" s="469" t="s">
        <v>6980</v>
      </c>
      <c r="D2353" s="570" t="s">
        <v>6981</v>
      </c>
      <c r="E2353" s="523" t="s">
        <v>3156</v>
      </c>
      <c r="F2353" s="517" t="s">
        <v>6982</v>
      </c>
      <c r="G2353" s="509"/>
      <c r="H2353" s="509" t="s">
        <v>6969</v>
      </c>
      <c r="I2353" s="515">
        <v>102.16</v>
      </c>
      <c r="J2353" s="77">
        <v>1</v>
      </c>
      <c r="K2353" s="92"/>
    </row>
    <row r="2354" spans="1:11" ht="41.4" x14ac:dyDescent="0.25">
      <c r="A2354" s="14" t="s">
        <v>5268</v>
      </c>
      <c r="B2354" s="511" t="s">
        <v>6983</v>
      </c>
      <c r="C2354" s="469" t="s">
        <v>6983</v>
      </c>
      <c r="D2354" s="570" t="s">
        <v>5615</v>
      </c>
      <c r="E2354" s="523" t="s">
        <v>3156</v>
      </c>
      <c r="F2354" s="517" t="s">
        <v>6984</v>
      </c>
      <c r="G2354" s="509"/>
      <c r="H2354" s="509" t="s">
        <v>6969</v>
      </c>
      <c r="I2354" s="515">
        <v>344.99</v>
      </c>
      <c r="J2354" s="77">
        <v>1</v>
      </c>
      <c r="K2354" s="92"/>
    </row>
    <row r="2355" spans="1:11" ht="51.6" x14ac:dyDescent="0.25">
      <c r="A2355" s="14" t="s">
        <v>5268</v>
      </c>
      <c r="B2355" s="511" t="s">
        <v>6985</v>
      </c>
      <c r="C2355" s="469"/>
      <c r="D2355" s="570" t="s">
        <v>5615</v>
      </c>
      <c r="E2355" s="523" t="s">
        <v>3156</v>
      </c>
      <c r="F2355" s="517" t="s">
        <v>6986</v>
      </c>
      <c r="G2355" s="509"/>
      <c r="H2355" s="509" t="s">
        <v>6969</v>
      </c>
      <c r="I2355" s="515">
        <v>242.46</v>
      </c>
      <c r="J2355" s="77">
        <v>1</v>
      </c>
      <c r="K2355" s="92"/>
    </row>
    <row r="2356" spans="1:11" ht="31.2" x14ac:dyDescent="0.25">
      <c r="A2356" s="14" t="s">
        <v>5268</v>
      </c>
      <c r="B2356" s="511" t="s">
        <v>6987</v>
      </c>
      <c r="C2356" s="469" t="s">
        <v>6988</v>
      </c>
      <c r="D2356" s="570" t="s">
        <v>5615</v>
      </c>
      <c r="E2356" s="523" t="s">
        <v>3156</v>
      </c>
      <c r="F2356" s="517" t="s">
        <v>6989</v>
      </c>
      <c r="G2356" s="509">
        <v>30222931</v>
      </c>
      <c r="H2356" s="509" t="s">
        <v>6990</v>
      </c>
      <c r="I2356" s="515">
        <v>208</v>
      </c>
      <c r="J2356" s="77">
        <v>1</v>
      </c>
      <c r="K2356" s="92"/>
    </row>
    <row r="2357" spans="1:11" ht="31.2" x14ac:dyDescent="0.25">
      <c r="A2357" s="14" t="s">
        <v>5268</v>
      </c>
      <c r="B2357" s="511" t="s">
        <v>6991</v>
      </c>
      <c r="C2357" s="469" t="s">
        <v>6991</v>
      </c>
      <c r="D2357" s="570" t="s">
        <v>6992</v>
      </c>
      <c r="E2357" s="523" t="s">
        <v>3156</v>
      </c>
      <c r="F2357" s="517" t="s">
        <v>6993</v>
      </c>
      <c r="G2357" s="509">
        <v>45330638</v>
      </c>
      <c r="H2357" s="509" t="s">
        <v>6994</v>
      </c>
      <c r="I2357" s="515">
        <v>160</v>
      </c>
      <c r="J2357" s="77">
        <v>1</v>
      </c>
      <c r="K2357" s="92"/>
    </row>
    <row r="2358" spans="1:11" ht="21" x14ac:dyDescent="0.25">
      <c r="A2358" s="14" t="s">
        <v>5268</v>
      </c>
      <c r="B2358" s="511" t="s">
        <v>6991</v>
      </c>
      <c r="C2358" s="469">
        <v>20251532</v>
      </c>
      <c r="D2358" s="570" t="s">
        <v>6995</v>
      </c>
      <c r="E2358" s="523" t="s">
        <v>3156</v>
      </c>
      <c r="F2358" s="517" t="s">
        <v>6996</v>
      </c>
      <c r="G2358" s="509">
        <v>73443875</v>
      </c>
      <c r="H2358" s="509" t="s">
        <v>6997</v>
      </c>
      <c r="I2358" s="515">
        <v>205.18</v>
      </c>
      <c r="J2358" s="77">
        <v>1</v>
      </c>
      <c r="K2358" s="92"/>
    </row>
    <row r="2359" spans="1:11" ht="41.4" x14ac:dyDescent="0.25">
      <c r="A2359" s="14" t="s">
        <v>5268</v>
      </c>
      <c r="B2359" s="511" t="s">
        <v>6998</v>
      </c>
      <c r="C2359" s="469">
        <v>250741</v>
      </c>
      <c r="D2359" s="570">
        <v>45796</v>
      </c>
      <c r="E2359" s="523" t="s">
        <v>3156</v>
      </c>
      <c r="F2359" s="517" t="s">
        <v>6999</v>
      </c>
      <c r="G2359" s="509">
        <v>24186881</v>
      </c>
      <c r="H2359" s="509" t="s">
        <v>7000</v>
      </c>
      <c r="I2359" s="515">
        <v>571</v>
      </c>
      <c r="J2359" s="77">
        <v>1</v>
      </c>
      <c r="K2359" s="92"/>
    </row>
    <row r="2360" spans="1:11" ht="31.2" x14ac:dyDescent="0.25">
      <c r="A2360" s="14" t="s">
        <v>5268</v>
      </c>
      <c r="B2360" s="511" t="s">
        <v>6998</v>
      </c>
      <c r="C2360" s="469">
        <v>250741</v>
      </c>
      <c r="D2360" s="570">
        <v>45796</v>
      </c>
      <c r="E2360" s="523" t="s">
        <v>3156</v>
      </c>
      <c r="F2360" s="517" t="s">
        <v>7001</v>
      </c>
      <c r="G2360" s="509">
        <v>24186881</v>
      </c>
      <c r="H2360" s="509" t="s">
        <v>7000</v>
      </c>
      <c r="I2360" s="515">
        <v>522</v>
      </c>
      <c r="J2360" s="77">
        <v>1</v>
      </c>
      <c r="K2360" s="92"/>
    </row>
    <row r="2361" spans="1:11" ht="41.4" x14ac:dyDescent="0.25">
      <c r="A2361" s="14" t="s">
        <v>5268</v>
      </c>
      <c r="B2361" s="511" t="s">
        <v>7002</v>
      </c>
      <c r="C2361" s="469">
        <v>20250052</v>
      </c>
      <c r="D2361" s="570">
        <v>45819</v>
      </c>
      <c r="E2361" s="523" t="s">
        <v>3156</v>
      </c>
      <c r="F2361" s="517" t="s">
        <v>7003</v>
      </c>
      <c r="G2361" s="509">
        <v>51144786</v>
      </c>
      <c r="H2361" s="509" t="s">
        <v>7004</v>
      </c>
      <c r="I2361" s="515">
        <v>460</v>
      </c>
      <c r="J2361" s="77">
        <v>1</v>
      </c>
      <c r="K2361" s="92"/>
    </row>
    <row r="2362" spans="1:11" ht="41.4" x14ac:dyDescent="0.25">
      <c r="A2362" s="14" t="s">
        <v>5268</v>
      </c>
      <c r="B2362" s="511" t="s">
        <v>7005</v>
      </c>
      <c r="C2362" s="469">
        <v>20250056</v>
      </c>
      <c r="D2362" s="570">
        <v>45866</v>
      </c>
      <c r="E2362" s="523" t="s">
        <v>3156</v>
      </c>
      <c r="F2362" s="517" t="s">
        <v>7006</v>
      </c>
      <c r="G2362" s="509">
        <v>51144786</v>
      </c>
      <c r="H2362" s="509" t="s">
        <v>7004</v>
      </c>
      <c r="I2362" s="515">
        <v>392</v>
      </c>
      <c r="J2362" s="77">
        <v>1</v>
      </c>
      <c r="K2362" s="92"/>
    </row>
    <row r="2363" spans="1:11" ht="41.4" x14ac:dyDescent="0.25">
      <c r="A2363" s="14" t="s">
        <v>5268</v>
      </c>
      <c r="B2363" s="511" t="s">
        <v>7007</v>
      </c>
      <c r="C2363" s="469" t="s">
        <v>7007</v>
      </c>
      <c r="D2363" s="570" t="s">
        <v>7008</v>
      </c>
      <c r="E2363" s="523" t="s">
        <v>3156</v>
      </c>
      <c r="F2363" s="517" t="s">
        <v>7009</v>
      </c>
      <c r="G2363" s="509"/>
      <c r="H2363" s="509" t="s">
        <v>6969</v>
      </c>
      <c r="I2363" s="515">
        <v>162.80000000000001</v>
      </c>
      <c r="J2363" s="77">
        <v>1</v>
      </c>
      <c r="K2363" s="92"/>
    </row>
    <row r="2364" spans="1:11" ht="31.2" x14ac:dyDescent="0.25">
      <c r="A2364" s="14" t="s">
        <v>5268</v>
      </c>
      <c r="B2364" s="511" t="s">
        <v>7007</v>
      </c>
      <c r="C2364" s="469" t="s">
        <v>7007</v>
      </c>
      <c r="D2364" s="570" t="s">
        <v>7008</v>
      </c>
      <c r="E2364" s="523" t="s">
        <v>3156</v>
      </c>
      <c r="F2364" s="517" t="s">
        <v>7010</v>
      </c>
      <c r="G2364" s="509">
        <v>45024871</v>
      </c>
      <c r="H2364" s="509" t="s">
        <v>7011</v>
      </c>
      <c r="I2364" s="515">
        <v>90.7</v>
      </c>
      <c r="J2364" s="77">
        <v>1</v>
      </c>
      <c r="K2364" s="92"/>
    </row>
    <row r="2365" spans="1:11" ht="31.2" x14ac:dyDescent="0.25">
      <c r="A2365" s="14" t="s">
        <v>5268</v>
      </c>
      <c r="B2365" s="511" t="s">
        <v>7007</v>
      </c>
      <c r="C2365" s="469">
        <v>203</v>
      </c>
      <c r="D2365" s="570" t="s">
        <v>7008</v>
      </c>
      <c r="E2365" s="523" t="s">
        <v>3156</v>
      </c>
      <c r="F2365" s="517" t="s">
        <v>7012</v>
      </c>
      <c r="G2365" s="509">
        <v>45024871</v>
      </c>
      <c r="H2365" s="509" t="s">
        <v>7011</v>
      </c>
      <c r="I2365" s="515">
        <v>74</v>
      </c>
      <c r="J2365" s="77">
        <v>1</v>
      </c>
      <c r="K2365" s="92"/>
    </row>
    <row r="2366" spans="1:11" ht="31.2" x14ac:dyDescent="0.25">
      <c r="A2366" s="14" t="s">
        <v>5268</v>
      </c>
      <c r="B2366" s="511" t="s">
        <v>7013</v>
      </c>
      <c r="C2366" s="469">
        <v>251321</v>
      </c>
      <c r="D2366" s="570" t="s">
        <v>3536</v>
      </c>
      <c r="E2366" s="523" t="s">
        <v>3156</v>
      </c>
      <c r="F2366" s="517" t="s">
        <v>7014</v>
      </c>
      <c r="G2366" s="509">
        <v>24186881</v>
      </c>
      <c r="H2366" s="509" t="s">
        <v>7000</v>
      </c>
      <c r="I2366" s="515">
        <v>450</v>
      </c>
      <c r="J2366" s="77">
        <v>1</v>
      </c>
      <c r="K2366" s="92"/>
    </row>
    <row r="2367" spans="1:11" ht="31.2" x14ac:dyDescent="0.25">
      <c r="A2367" s="14" t="s">
        <v>5268</v>
      </c>
      <c r="B2367" s="511" t="s">
        <v>7015</v>
      </c>
      <c r="C2367" s="469">
        <v>25003</v>
      </c>
      <c r="D2367" s="570" t="s">
        <v>3486</v>
      </c>
      <c r="E2367" s="523" t="s">
        <v>3156</v>
      </c>
      <c r="F2367" s="517" t="s">
        <v>7016</v>
      </c>
      <c r="G2367" s="509">
        <v>46382411</v>
      </c>
      <c r="H2367" s="509" t="s">
        <v>7017</v>
      </c>
      <c r="I2367" s="515">
        <v>176.86</v>
      </c>
      <c r="J2367" s="77">
        <v>1</v>
      </c>
      <c r="K2367" s="92"/>
    </row>
    <row r="2368" spans="1:11" ht="31.2" x14ac:dyDescent="0.25">
      <c r="A2368" s="14" t="s">
        <v>5268</v>
      </c>
      <c r="B2368" s="511" t="s">
        <v>7015</v>
      </c>
      <c r="C2368" s="469">
        <v>25003</v>
      </c>
      <c r="D2368" s="570" t="s">
        <v>3486</v>
      </c>
      <c r="E2368" s="523" t="s">
        <v>5550</v>
      </c>
      <c r="F2368" s="517" t="s">
        <v>7018</v>
      </c>
      <c r="G2368" s="509">
        <v>46382411</v>
      </c>
      <c r="H2368" s="509" t="s">
        <v>7017</v>
      </c>
      <c r="I2368" s="515">
        <v>1313.14</v>
      </c>
      <c r="J2368" s="77">
        <v>1</v>
      </c>
      <c r="K2368" s="92"/>
    </row>
    <row r="2369" spans="1:11" ht="31.2" x14ac:dyDescent="0.25">
      <c r="A2369" s="14" t="s">
        <v>5268</v>
      </c>
      <c r="B2369" s="511" t="s">
        <v>7019</v>
      </c>
      <c r="C2369" s="469" t="s">
        <v>7007</v>
      </c>
      <c r="D2369" s="570" t="s">
        <v>3635</v>
      </c>
      <c r="E2369" s="523" t="s">
        <v>5550</v>
      </c>
      <c r="F2369" s="517" t="s">
        <v>7020</v>
      </c>
      <c r="G2369" s="509">
        <v>31196314</v>
      </c>
      <c r="H2369" s="509" t="s">
        <v>7021</v>
      </c>
      <c r="I2369" s="515">
        <v>27.6</v>
      </c>
      <c r="J2369" s="77">
        <v>1</v>
      </c>
      <c r="K2369" s="92"/>
    </row>
    <row r="2370" spans="1:11" ht="31.2" x14ac:dyDescent="0.25">
      <c r="A2370" s="14" t="s">
        <v>5268</v>
      </c>
      <c r="B2370" s="511" t="s">
        <v>7019</v>
      </c>
      <c r="C2370" s="469" t="s">
        <v>7007</v>
      </c>
      <c r="D2370" s="570" t="s">
        <v>3635</v>
      </c>
      <c r="E2370" s="523" t="s">
        <v>5550</v>
      </c>
      <c r="F2370" s="517" t="s">
        <v>7022</v>
      </c>
      <c r="G2370" s="509"/>
      <c r="H2370" s="509" t="s">
        <v>6969</v>
      </c>
      <c r="I2370" s="515">
        <v>54.46</v>
      </c>
      <c r="J2370" s="77">
        <v>1</v>
      </c>
      <c r="K2370" s="92"/>
    </row>
    <row r="2371" spans="1:11" ht="41.4" x14ac:dyDescent="0.25">
      <c r="A2371" s="14" t="s">
        <v>5268</v>
      </c>
      <c r="B2371" s="511" t="s">
        <v>7023</v>
      </c>
      <c r="C2371" s="469" t="s">
        <v>7023</v>
      </c>
      <c r="D2371" s="570" t="s">
        <v>6800</v>
      </c>
      <c r="E2371" s="523" t="s">
        <v>5550</v>
      </c>
      <c r="F2371" s="517" t="s">
        <v>7024</v>
      </c>
      <c r="G2371" s="509"/>
      <c r="H2371" s="509" t="s">
        <v>6969</v>
      </c>
      <c r="I2371" s="515">
        <v>61.14</v>
      </c>
      <c r="J2371" s="77">
        <v>1</v>
      </c>
      <c r="K2371" s="92"/>
    </row>
    <row r="2372" spans="1:11" ht="41.4" x14ac:dyDescent="0.25">
      <c r="A2372" s="14" t="s">
        <v>5268</v>
      </c>
      <c r="B2372" s="511" t="s">
        <v>7025</v>
      </c>
      <c r="C2372" s="469" t="s">
        <v>7025</v>
      </c>
      <c r="D2372" s="570" t="s">
        <v>7026</v>
      </c>
      <c r="E2372" s="523" t="s">
        <v>5550</v>
      </c>
      <c r="F2372" s="517" t="s">
        <v>7027</v>
      </c>
      <c r="G2372" s="509"/>
      <c r="H2372" s="509" t="s">
        <v>6969</v>
      </c>
      <c r="I2372" s="515">
        <v>71.040000000000006</v>
      </c>
      <c r="J2372" s="77">
        <v>1</v>
      </c>
      <c r="K2372" s="92"/>
    </row>
    <row r="2373" spans="1:11" ht="31.2" x14ac:dyDescent="0.25">
      <c r="A2373" s="14" t="s">
        <v>5268</v>
      </c>
      <c r="B2373" s="511" t="s">
        <v>7025</v>
      </c>
      <c r="C2373" s="469" t="s">
        <v>7025</v>
      </c>
      <c r="D2373" s="570" t="s">
        <v>7026</v>
      </c>
      <c r="E2373" s="523" t="s">
        <v>5550</v>
      </c>
      <c r="F2373" s="517" t="s">
        <v>7028</v>
      </c>
      <c r="G2373" s="509">
        <v>30857805</v>
      </c>
      <c r="H2373" s="509" t="s">
        <v>7029</v>
      </c>
      <c r="I2373" s="515">
        <v>173</v>
      </c>
      <c r="J2373" s="77">
        <v>1</v>
      </c>
      <c r="K2373" s="92"/>
    </row>
    <row r="2374" spans="1:11" ht="41.4" x14ac:dyDescent="0.25">
      <c r="A2374" s="14" t="s">
        <v>5268</v>
      </c>
      <c r="B2374" s="511" t="s">
        <v>7030</v>
      </c>
      <c r="C2374" s="469" t="s">
        <v>7030</v>
      </c>
      <c r="D2374" s="570" t="s">
        <v>7031</v>
      </c>
      <c r="E2374" s="523" t="s">
        <v>5550</v>
      </c>
      <c r="F2374" s="517" t="s">
        <v>7032</v>
      </c>
      <c r="G2374" s="509">
        <v>31196314</v>
      </c>
      <c r="H2374" s="509" t="s">
        <v>7021</v>
      </c>
      <c r="I2374" s="515">
        <v>260.89999999999998</v>
      </c>
      <c r="J2374" s="77">
        <v>1</v>
      </c>
      <c r="K2374" s="92"/>
    </row>
    <row r="2375" spans="1:11" ht="51.6" x14ac:dyDescent="0.25">
      <c r="A2375" s="14" t="s">
        <v>5268</v>
      </c>
      <c r="B2375" s="511" t="s">
        <v>7030</v>
      </c>
      <c r="C2375" s="469" t="s">
        <v>7030</v>
      </c>
      <c r="D2375" s="570" t="s">
        <v>7031</v>
      </c>
      <c r="E2375" s="523" t="s">
        <v>5550</v>
      </c>
      <c r="F2375" s="517" t="s">
        <v>7033</v>
      </c>
      <c r="G2375" s="509">
        <v>31196314</v>
      </c>
      <c r="H2375" s="509" t="s">
        <v>6969</v>
      </c>
      <c r="I2375" s="515">
        <v>168.72</v>
      </c>
      <c r="J2375" s="77">
        <v>1</v>
      </c>
      <c r="K2375" s="92"/>
    </row>
    <row r="2376" spans="1:11" ht="21" x14ac:dyDescent="0.25">
      <c r="A2376" s="14" t="s">
        <v>5268</v>
      </c>
      <c r="B2376" s="511" t="s">
        <v>7034</v>
      </c>
      <c r="C2376" s="469" t="s">
        <v>7034</v>
      </c>
      <c r="D2376" s="570" t="s">
        <v>4018</v>
      </c>
      <c r="E2376" s="523" t="s">
        <v>5550</v>
      </c>
      <c r="F2376" s="517" t="s">
        <v>7035</v>
      </c>
      <c r="G2376" s="509"/>
      <c r="H2376" s="509" t="s">
        <v>7036</v>
      </c>
      <c r="I2376" s="515">
        <v>1100</v>
      </c>
      <c r="J2376" s="77">
        <v>1</v>
      </c>
      <c r="K2376" s="92"/>
    </row>
    <row r="2377" spans="1:11" ht="21" x14ac:dyDescent="0.25">
      <c r="A2377" s="14" t="s">
        <v>5268</v>
      </c>
      <c r="B2377" s="511" t="s">
        <v>7037</v>
      </c>
      <c r="C2377" s="469">
        <v>403609</v>
      </c>
      <c r="D2377" s="570">
        <v>46006</v>
      </c>
      <c r="E2377" s="523" t="s">
        <v>5550</v>
      </c>
      <c r="F2377" s="517" t="s">
        <v>7038</v>
      </c>
      <c r="G2377" s="509">
        <v>46382411</v>
      </c>
      <c r="H2377" s="509" t="s">
        <v>7017</v>
      </c>
      <c r="I2377" s="515">
        <v>1490</v>
      </c>
      <c r="J2377" s="77">
        <v>1</v>
      </c>
      <c r="K2377" s="92"/>
    </row>
    <row r="2378" spans="1:11" ht="61.8" x14ac:dyDescent="0.25">
      <c r="A2378" s="14" t="s">
        <v>5268</v>
      </c>
      <c r="B2378" s="526"/>
      <c r="C2378" s="527"/>
      <c r="D2378" s="528"/>
      <c r="E2378" s="545"/>
      <c r="F2378" s="546" t="s">
        <v>7039</v>
      </c>
      <c r="G2378" s="527"/>
      <c r="H2378" s="528"/>
      <c r="I2378" s="510"/>
      <c r="J2378" s="77">
        <v>1</v>
      </c>
      <c r="K2378" s="92"/>
    </row>
    <row r="2379" spans="1:11" ht="72" x14ac:dyDescent="0.25">
      <c r="A2379" s="14" t="s">
        <v>5268</v>
      </c>
      <c r="B2379" s="511" t="s">
        <v>7040</v>
      </c>
      <c r="C2379" s="469" t="s">
        <v>7041</v>
      </c>
      <c r="D2379" s="570" t="s">
        <v>3799</v>
      </c>
      <c r="E2379" s="523" t="s">
        <v>7042</v>
      </c>
      <c r="F2379" s="517" t="s">
        <v>7043</v>
      </c>
      <c r="G2379" s="509">
        <v>50029886</v>
      </c>
      <c r="H2379" s="509" t="s">
        <v>7044</v>
      </c>
      <c r="I2379" s="515">
        <v>428.08</v>
      </c>
      <c r="J2379" s="77">
        <v>1</v>
      </c>
      <c r="K2379" s="92"/>
    </row>
    <row r="2380" spans="1:11" ht="82.2" x14ac:dyDescent="0.25">
      <c r="A2380" s="14" t="s">
        <v>5268</v>
      </c>
      <c r="B2380" s="511" t="s">
        <v>7040</v>
      </c>
      <c r="C2380" s="469" t="s">
        <v>7041</v>
      </c>
      <c r="D2380" s="570" t="s">
        <v>3799</v>
      </c>
      <c r="E2380" s="523" t="s">
        <v>7042</v>
      </c>
      <c r="F2380" s="517" t="s">
        <v>7045</v>
      </c>
      <c r="G2380" s="509">
        <v>50029886</v>
      </c>
      <c r="H2380" s="509" t="s">
        <v>7044</v>
      </c>
      <c r="I2380" s="515">
        <v>276.39999999999998</v>
      </c>
      <c r="J2380" s="77">
        <v>1</v>
      </c>
      <c r="K2380" s="92"/>
    </row>
    <row r="2381" spans="1:11" ht="72" x14ac:dyDescent="0.25">
      <c r="A2381" s="14" t="s">
        <v>5268</v>
      </c>
      <c r="B2381" s="511" t="s">
        <v>7040</v>
      </c>
      <c r="C2381" s="469" t="s">
        <v>7041</v>
      </c>
      <c r="D2381" s="570" t="s">
        <v>3799</v>
      </c>
      <c r="E2381" s="523" t="s">
        <v>7042</v>
      </c>
      <c r="F2381" s="517" t="s">
        <v>7046</v>
      </c>
      <c r="G2381" s="509">
        <v>50029886</v>
      </c>
      <c r="H2381" s="509" t="s">
        <v>7044</v>
      </c>
      <c r="I2381" s="515">
        <v>408.32</v>
      </c>
      <c r="J2381" s="77">
        <v>1</v>
      </c>
      <c r="K2381" s="92"/>
    </row>
    <row r="2382" spans="1:11" ht="31.2" x14ac:dyDescent="0.25">
      <c r="A2382" s="14" t="s">
        <v>5268</v>
      </c>
      <c r="B2382" s="511" t="s">
        <v>7040</v>
      </c>
      <c r="C2382" s="469" t="s">
        <v>7041</v>
      </c>
      <c r="D2382" s="570" t="s">
        <v>5306</v>
      </c>
      <c r="E2382" s="523" t="s">
        <v>7042</v>
      </c>
      <c r="F2382" s="517" t="s">
        <v>7047</v>
      </c>
      <c r="G2382" s="509">
        <v>50029886</v>
      </c>
      <c r="H2382" s="509" t="s">
        <v>7044</v>
      </c>
      <c r="I2382" s="515">
        <v>16</v>
      </c>
      <c r="J2382" s="77">
        <v>1</v>
      </c>
      <c r="K2382" s="92"/>
    </row>
    <row r="2383" spans="1:11" ht="21" x14ac:dyDescent="0.25">
      <c r="A2383" s="14" t="s">
        <v>5268</v>
      </c>
      <c r="B2383" s="511" t="s">
        <v>7040</v>
      </c>
      <c r="C2383" s="469" t="s">
        <v>7041</v>
      </c>
      <c r="D2383" s="570" t="s">
        <v>3799</v>
      </c>
      <c r="E2383" s="523" t="s">
        <v>7042</v>
      </c>
      <c r="F2383" s="517" t="s">
        <v>7048</v>
      </c>
      <c r="G2383" s="509">
        <v>50029886</v>
      </c>
      <c r="H2383" s="509" t="s">
        <v>7044</v>
      </c>
      <c r="I2383" s="515">
        <v>147.6</v>
      </c>
      <c r="J2383" s="77">
        <v>1</v>
      </c>
      <c r="K2383" s="92"/>
    </row>
    <row r="2384" spans="1:11" ht="21" x14ac:dyDescent="0.25">
      <c r="A2384" s="14" t="s">
        <v>5268</v>
      </c>
      <c r="B2384" s="511" t="s">
        <v>7040</v>
      </c>
      <c r="C2384" s="469" t="s">
        <v>7041</v>
      </c>
      <c r="D2384" s="570" t="s">
        <v>3799</v>
      </c>
      <c r="E2384" s="523" t="s">
        <v>7042</v>
      </c>
      <c r="F2384" s="517" t="s">
        <v>7049</v>
      </c>
      <c r="G2384" s="509">
        <v>50029886</v>
      </c>
      <c r="H2384" s="509" t="s">
        <v>7044</v>
      </c>
      <c r="I2384" s="515">
        <v>442.8</v>
      </c>
      <c r="J2384" s="77">
        <v>1</v>
      </c>
      <c r="K2384" s="92"/>
    </row>
    <row r="2385" spans="1:11" ht="21" x14ac:dyDescent="0.25">
      <c r="A2385" s="14" t="s">
        <v>5268</v>
      </c>
      <c r="B2385" s="511" t="s">
        <v>7040</v>
      </c>
      <c r="C2385" s="469" t="s">
        <v>7041</v>
      </c>
      <c r="D2385" s="570" t="s">
        <v>3799</v>
      </c>
      <c r="E2385" s="523" t="s">
        <v>7042</v>
      </c>
      <c r="F2385" s="517" t="s">
        <v>7050</v>
      </c>
      <c r="G2385" s="509">
        <v>50029886</v>
      </c>
      <c r="H2385" s="509" t="s">
        <v>7044</v>
      </c>
      <c r="I2385" s="515">
        <v>535.04999999999995</v>
      </c>
      <c r="J2385" s="77">
        <v>1</v>
      </c>
      <c r="K2385" s="92"/>
    </row>
    <row r="2386" spans="1:11" ht="21" x14ac:dyDescent="0.25">
      <c r="A2386" s="14" t="s">
        <v>5268</v>
      </c>
      <c r="B2386" s="511" t="s">
        <v>7040</v>
      </c>
      <c r="C2386" s="469" t="s">
        <v>7041</v>
      </c>
      <c r="D2386" s="570" t="s">
        <v>3799</v>
      </c>
      <c r="E2386" s="523" t="s">
        <v>7042</v>
      </c>
      <c r="F2386" s="517" t="s">
        <v>7051</v>
      </c>
      <c r="G2386" s="509">
        <v>50029886</v>
      </c>
      <c r="H2386" s="509" t="s">
        <v>7044</v>
      </c>
      <c r="I2386" s="515">
        <v>221.4</v>
      </c>
      <c r="J2386" s="77">
        <v>1</v>
      </c>
      <c r="K2386" s="92"/>
    </row>
    <row r="2387" spans="1:11" ht="21" x14ac:dyDescent="0.25">
      <c r="A2387" s="14" t="s">
        <v>5268</v>
      </c>
      <c r="B2387" s="511" t="s">
        <v>7040</v>
      </c>
      <c r="C2387" s="469" t="s">
        <v>7041</v>
      </c>
      <c r="D2387" s="570" t="s">
        <v>3799</v>
      </c>
      <c r="E2387" s="523" t="s">
        <v>7042</v>
      </c>
      <c r="F2387" s="517" t="s">
        <v>7052</v>
      </c>
      <c r="G2387" s="509">
        <v>50029886</v>
      </c>
      <c r="H2387" s="509" t="s">
        <v>7044</v>
      </c>
      <c r="I2387" s="515">
        <v>221.4</v>
      </c>
      <c r="J2387" s="77">
        <v>1</v>
      </c>
      <c r="K2387" s="92"/>
    </row>
    <row r="2388" spans="1:11" ht="21" x14ac:dyDescent="0.25">
      <c r="A2388" s="14" t="s">
        <v>5268</v>
      </c>
      <c r="B2388" s="511" t="s">
        <v>7040</v>
      </c>
      <c r="C2388" s="469" t="s">
        <v>7041</v>
      </c>
      <c r="D2388" s="570" t="s">
        <v>3799</v>
      </c>
      <c r="E2388" s="523" t="s">
        <v>7042</v>
      </c>
      <c r="F2388" s="517" t="s">
        <v>7053</v>
      </c>
      <c r="G2388" s="509">
        <v>50029886</v>
      </c>
      <c r="H2388" s="509" t="s">
        <v>7044</v>
      </c>
      <c r="I2388" s="515">
        <v>202.95</v>
      </c>
      <c r="J2388" s="77">
        <v>1</v>
      </c>
      <c r="K2388" s="92"/>
    </row>
    <row r="2389" spans="1:11" ht="31.2" x14ac:dyDescent="0.25">
      <c r="A2389" s="14" t="s">
        <v>5268</v>
      </c>
      <c r="B2389" s="511" t="s">
        <v>7040</v>
      </c>
      <c r="C2389" s="469" t="s">
        <v>7041</v>
      </c>
      <c r="D2389" s="570" t="s">
        <v>6709</v>
      </c>
      <c r="E2389" s="523" t="s">
        <v>7042</v>
      </c>
      <c r="F2389" s="517" t="s">
        <v>7054</v>
      </c>
      <c r="G2389" s="509">
        <v>50029886</v>
      </c>
      <c r="H2389" s="509" t="s">
        <v>7044</v>
      </c>
      <c r="I2389" s="515">
        <v>10</v>
      </c>
      <c r="J2389" s="77">
        <v>1</v>
      </c>
      <c r="K2389" s="92"/>
    </row>
    <row r="2390" spans="1:11" ht="31.2" x14ac:dyDescent="0.25">
      <c r="A2390" s="14" t="s">
        <v>5268</v>
      </c>
      <c r="B2390" s="511" t="s">
        <v>7040</v>
      </c>
      <c r="C2390" s="469" t="s">
        <v>7041</v>
      </c>
      <c r="D2390" s="570" t="s">
        <v>7055</v>
      </c>
      <c r="E2390" s="523" t="s">
        <v>7042</v>
      </c>
      <c r="F2390" s="517" t="s">
        <v>7056</v>
      </c>
      <c r="G2390" s="509">
        <v>50029886</v>
      </c>
      <c r="H2390" s="509" t="s">
        <v>7044</v>
      </c>
      <c r="I2390" s="515">
        <v>10</v>
      </c>
      <c r="J2390" s="77">
        <v>1</v>
      </c>
      <c r="K2390" s="92"/>
    </row>
    <row r="2391" spans="1:11" ht="21" x14ac:dyDescent="0.25">
      <c r="A2391" s="14" t="s">
        <v>5268</v>
      </c>
      <c r="B2391" s="511" t="s">
        <v>7040</v>
      </c>
      <c r="C2391" s="469" t="s">
        <v>7041</v>
      </c>
      <c r="D2391" s="570" t="s">
        <v>7055</v>
      </c>
      <c r="E2391" s="523" t="s">
        <v>7042</v>
      </c>
      <c r="F2391" s="517" t="s">
        <v>7057</v>
      </c>
      <c r="G2391" s="509">
        <v>50029886</v>
      </c>
      <c r="H2391" s="509" t="s">
        <v>7044</v>
      </c>
      <c r="I2391" s="515">
        <v>30</v>
      </c>
      <c r="J2391" s="77">
        <v>1</v>
      </c>
      <c r="K2391" s="92"/>
    </row>
    <row r="2392" spans="1:11" ht="92.4" x14ac:dyDescent="0.25">
      <c r="A2392" s="14" t="s">
        <v>5268</v>
      </c>
      <c r="B2392" s="526"/>
      <c r="C2392" s="527"/>
      <c r="D2392" s="528"/>
      <c r="E2392" s="545"/>
      <c r="F2392" s="546" t="s">
        <v>7058</v>
      </c>
      <c r="G2392" s="527"/>
      <c r="H2392" s="528"/>
      <c r="I2392" s="510"/>
      <c r="J2392" s="77">
        <v>1</v>
      </c>
      <c r="K2392" s="92"/>
    </row>
    <row r="2393" spans="1:11" ht="31.2" x14ac:dyDescent="0.25">
      <c r="A2393" s="14" t="s">
        <v>5268</v>
      </c>
      <c r="B2393" s="511" t="s">
        <v>7059</v>
      </c>
      <c r="C2393" s="469">
        <v>20250180</v>
      </c>
      <c r="D2393" s="570">
        <v>45807</v>
      </c>
      <c r="E2393" s="523" t="s">
        <v>3362</v>
      </c>
      <c r="F2393" s="517" t="s">
        <v>7060</v>
      </c>
      <c r="G2393" s="509">
        <v>55825826</v>
      </c>
      <c r="H2393" s="509" t="s">
        <v>7061</v>
      </c>
      <c r="I2393" s="515">
        <v>93.8</v>
      </c>
      <c r="J2393" s="77">
        <v>1</v>
      </c>
      <c r="K2393" s="92"/>
    </row>
    <row r="2394" spans="1:11" ht="21" x14ac:dyDescent="0.25">
      <c r="A2394" s="14" t="s">
        <v>5268</v>
      </c>
      <c r="B2394" s="511" t="s">
        <v>7062</v>
      </c>
      <c r="C2394" s="469" t="s">
        <v>7063</v>
      </c>
      <c r="D2394" s="570">
        <v>45808</v>
      </c>
      <c r="E2394" s="523" t="s">
        <v>3362</v>
      </c>
      <c r="F2394" s="517" t="s">
        <v>7064</v>
      </c>
      <c r="G2394" s="509">
        <v>151653</v>
      </c>
      <c r="H2394" s="509" t="s">
        <v>7065</v>
      </c>
      <c r="I2394" s="515">
        <v>0.44</v>
      </c>
      <c r="J2394" s="77">
        <v>1</v>
      </c>
      <c r="K2394" s="92"/>
    </row>
    <row r="2395" spans="1:11" ht="41.4" x14ac:dyDescent="0.25">
      <c r="A2395" s="14" t="s">
        <v>5268</v>
      </c>
      <c r="B2395" s="511" t="s">
        <v>7066</v>
      </c>
      <c r="C2395" s="469">
        <v>20250330</v>
      </c>
      <c r="D2395" s="570">
        <v>45908</v>
      </c>
      <c r="E2395" s="523" t="s">
        <v>3362</v>
      </c>
      <c r="F2395" s="517" t="s">
        <v>7067</v>
      </c>
      <c r="G2395" s="509">
        <v>55825826</v>
      </c>
      <c r="H2395" s="509" t="s">
        <v>7061</v>
      </c>
      <c r="I2395" s="515">
        <v>53.26</v>
      </c>
      <c r="J2395" s="77">
        <v>1</v>
      </c>
      <c r="K2395" s="92"/>
    </row>
    <row r="2396" spans="1:11" ht="41.4" x14ac:dyDescent="0.25">
      <c r="A2396" s="14" t="s">
        <v>5268</v>
      </c>
      <c r="B2396" s="511" t="s">
        <v>7066</v>
      </c>
      <c r="C2396" s="469">
        <v>20250330</v>
      </c>
      <c r="D2396" s="570">
        <v>45908</v>
      </c>
      <c r="E2396" s="523" t="s">
        <v>5550</v>
      </c>
      <c r="F2396" s="517" t="s">
        <v>7068</v>
      </c>
      <c r="G2396" s="509">
        <v>55825826</v>
      </c>
      <c r="H2396" s="509" t="s">
        <v>7061</v>
      </c>
      <c r="I2396" s="515">
        <v>44.73</v>
      </c>
      <c r="J2396" s="77">
        <v>1</v>
      </c>
      <c r="K2396" s="92"/>
    </row>
    <row r="2397" spans="1:11" ht="21" x14ac:dyDescent="0.25">
      <c r="A2397" s="14" t="s">
        <v>5268</v>
      </c>
      <c r="B2397" s="511" t="s">
        <v>7069</v>
      </c>
      <c r="C2397" s="469" t="s">
        <v>7069</v>
      </c>
      <c r="D2397" s="570">
        <v>45930</v>
      </c>
      <c r="E2397" s="523" t="s">
        <v>5550</v>
      </c>
      <c r="F2397" s="517" t="s">
        <v>7070</v>
      </c>
      <c r="G2397" s="509">
        <v>151653</v>
      </c>
      <c r="H2397" s="509" t="s">
        <v>7065</v>
      </c>
      <c r="I2397" s="515">
        <v>0.22</v>
      </c>
      <c r="J2397" s="77">
        <v>1</v>
      </c>
      <c r="K2397" s="92"/>
    </row>
    <row r="2398" spans="1:11" ht="21" x14ac:dyDescent="0.25">
      <c r="A2398" s="14" t="s">
        <v>5268</v>
      </c>
      <c r="B2398" s="511" t="s">
        <v>7071</v>
      </c>
      <c r="C2398" s="469" t="s">
        <v>7072</v>
      </c>
      <c r="D2398" s="570">
        <v>45946</v>
      </c>
      <c r="E2398" s="523" t="s">
        <v>5550</v>
      </c>
      <c r="F2398" s="517" t="s">
        <v>7073</v>
      </c>
      <c r="G2398" s="509">
        <v>56916591</v>
      </c>
      <c r="H2398" s="509" t="s">
        <v>5455</v>
      </c>
      <c r="I2398" s="515">
        <v>72.5</v>
      </c>
      <c r="J2398" s="77">
        <v>1</v>
      </c>
      <c r="K2398" s="92"/>
    </row>
    <row r="2399" spans="1:11" ht="21" x14ac:dyDescent="0.25">
      <c r="A2399" s="14" t="s">
        <v>5268</v>
      </c>
      <c r="B2399" s="511" t="s">
        <v>7074</v>
      </c>
      <c r="C2399" s="469" t="s">
        <v>7074</v>
      </c>
      <c r="D2399" s="570">
        <v>45961</v>
      </c>
      <c r="E2399" s="523" t="s">
        <v>5550</v>
      </c>
      <c r="F2399" s="517" t="s">
        <v>7075</v>
      </c>
      <c r="G2399" s="509">
        <v>151653</v>
      </c>
      <c r="H2399" s="509" t="s">
        <v>7065</v>
      </c>
      <c r="I2399" s="515">
        <v>0.22</v>
      </c>
      <c r="J2399" s="77">
        <v>1</v>
      </c>
      <c r="K2399" s="92"/>
    </row>
    <row r="2400" spans="1:11" ht="31.2" x14ac:dyDescent="0.25">
      <c r="A2400" s="14" t="s">
        <v>5268</v>
      </c>
      <c r="B2400" s="511" t="s">
        <v>7076</v>
      </c>
      <c r="C2400" s="469">
        <v>20250496</v>
      </c>
      <c r="D2400" s="570">
        <v>46022</v>
      </c>
      <c r="E2400" s="523" t="s">
        <v>5550</v>
      </c>
      <c r="F2400" s="517" t="s">
        <v>7077</v>
      </c>
      <c r="G2400" s="509">
        <v>55825826</v>
      </c>
      <c r="H2400" s="509" t="s">
        <v>7061</v>
      </c>
      <c r="I2400" s="515">
        <v>29</v>
      </c>
      <c r="J2400" s="77">
        <v>1</v>
      </c>
      <c r="K2400" s="92"/>
    </row>
    <row r="2401" spans="1:11" ht="21" x14ac:dyDescent="0.25">
      <c r="A2401" s="14" t="s">
        <v>5268</v>
      </c>
      <c r="B2401" s="511" t="s">
        <v>7078</v>
      </c>
      <c r="C2401" s="469" t="s">
        <v>7078</v>
      </c>
      <c r="D2401" s="570">
        <v>46022</v>
      </c>
      <c r="E2401" s="523" t="s">
        <v>5550</v>
      </c>
      <c r="F2401" s="517" t="s">
        <v>7075</v>
      </c>
      <c r="G2401" s="509">
        <v>151653</v>
      </c>
      <c r="H2401" s="509" t="s">
        <v>7065</v>
      </c>
      <c r="I2401" s="515">
        <v>0.22</v>
      </c>
      <c r="J2401" s="77">
        <v>1</v>
      </c>
      <c r="K2401" s="92"/>
    </row>
    <row r="2402" spans="1:11" ht="21" x14ac:dyDescent="0.25">
      <c r="A2402" s="14" t="s">
        <v>5268</v>
      </c>
      <c r="B2402" s="511" t="s">
        <v>7079</v>
      </c>
      <c r="C2402" s="469">
        <v>26001</v>
      </c>
      <c r="D2402" s="570">
        <v>46026</v>
      </c>
      <c r="E2402" s="523" t="s">
        <v>5550</v>
      </c>
      <c r="F2402" s="517" t="s">
        <v>7080</v>
      </c>
      <c r="G2402" s="509">
        <v>55825826</v>
      </c>
      <c r="H2402" s="509" t="s">
        <v>7061</v>
      </c>
      <c r="I2402" s="515">
        <v>0.61</v>
      </c>
      <c r="J2402" s="77">
        <v>1</v>
      </c>
      <c r="K2402" s="92"/>
    </row>
    <row r="2403" spans="1:11" ht="92.4" x14ac:dyDescent="0.25">
      <c r="A2403" s="14" t="s">
        <v>5268</v>
      </c>
      <c r="B2403" s="526"/>
      <c r="C2403" s="527"/>
      <c r="D2403" s="528"/>
      <c r="E2403" s="545"/>
      <c r="F2403" s="546" t="s">
        <v>7081</v>
      </c>
      <c r="G2403" s="527"/>
      <c r="H2403" s="528"/>
      <c r="I2403" s="510"/>
      <c r="J2403" s="77">
        <v>1</v>
      </c>
      <c r="K2403" s="92"/>
    </row>
    <row r="2404" spans="1:11" ht="31.2" x14ac:dyDescent="0.25">
      <c r="A2404" s="14" t="s">
        <v>5268</v>
      </c>
      <c r="B2404" s="511" t="s">
        <v>7082</v>
      </c>
      <c r="C2404" s="469" t="s">
        <v>7083</v>
      </c>
      <c r="D2404" s="570">
        <v>45661</v>
      </c>
      <c r="E2404" s="523" t="s">
        <v>3362</v>
      </c>
      <c r="F2404" s="517" t="s">
        <v>7084</v>
      </c>
      <c r="G2404" s="509">
        <v>31300421</v>
      </c>
      <c r="H2404" s="509" t="s">
        <v>7085</v>
      </c>
      <c r="I2404" s="515">
        <v>5</v>
      </c>
      <c r="J2404" s="77">
        <v>1</v>
      </c>
      <c r="K2404" s="92"/>
    </row>
    <row r="2405" spans="1:11" ht="31.2" x14ac:dyDescent="0.25">
      <c r="A2405" s="14" t="s">
        <v>5268</v>
      </c>
      <c r="B2405" s="511" t="s">
        <v>7086</v>
      </c>
      <c r="C2405" s="469" t="s">
        <v>7087</v>
      </c>
      <c r="D2405" s="570">
        <v>45661</v>
      </c>
      <c r="E2405" s="523" t="s">
        <v>3362</v>
      </c>
      <c r="F2405" s="517" t="s">
        <v>7088</v>
      </c>
      <c r="G2405" s="509">
        <v>31300421</v>
      </c>
      <c r="H2405" s="509" t="s">
        <v>7085</v>
      </c>
      <c r="I2405" s="515">
        <v>5</v>
      </c>
      <c r="J2405" s="77">
        <v>1</v>
      </c>
      <c r="K2405" s="92"/>
    </row>
    <row r="2406" spans="1:11" ht="31.2" x14ac:dyDescent="0.25">
      <c r="A2406" s="14" t="s">
        <v>5268</v>
      </c>
      <c r="B2406" s="511" t="s">
        <v>7086</v>
      </c>
      <c r="C2406" s="469" t="s">
        <v>7089</v>
      </c>
      <c r="D2406" s="570">
        <v>45662</v>
      </c>
      <c r="E2406" s="523" t="s">
        <v>3362</v>
      </c>
      <c r="F2406" s="517" t="s">
        <v>7090</v>
      </c>
      <c r="G2406" s="509">
        <v>31300421</v>
      </c>
      <c r="H2406" s="509" t="s">
        <v>7085</v>
      </c>
      <c r="I2406" s="515">
        <v>5</v>
      </c>
      <c r="J2406" s="77">
        <v>1</v>
      </c>
      <c r="K2406" s="92"/>
    </row>
    <row r="2407" spans="1:11" ht="31.2" x14ac:dyDescent="0.25">
      <c r="A2407" s="14" t="s">
        <v>5268</v>
      </c>
      <c r="B2407" s="511" t="s">
        <v>7091</v>
      </c>
      <c r="C2407" s="469" t="s">
        <v>7092</v>
      </c>
      <c r="D2407" s="570">
        <v>45682</v>
      </c>
      <c r="E2407" s="523" t="s">
        <v>3362</v>
      </c>
      <c r="F2407" s="517" t="s">
        <v>7093</v>
      </c>
      <c r="G2407" s="509">
        <v>31300421</v>
      </c>
      <c r="H2407" s="509" t="s">
        <v>7085</v>
      </c>
      <c r="I2407" s="515">
        <v>5</v>
      </c>
      <c r="J2407" s="77">
        <v>1</v>
      </c>
      <c r="K2407" s="92"/>
    </row>
    <row r="2408" spans="1:11" ht="31.2" x14ac:dyDescent="0.25">
      <c r="A2408" s="14" t="s">
        <v>5268</v>
      </c>
      <c r="B2408" s="511" t="s">
        <v>7091</v>
      </c>
      <c r="C2408" s="469" t="s">
        <v>7094</v>
      </c>
      <c r="D2408" s="570">
        <v>45683</v>
      </c>
      <c r="E2408" s="523" t="s">
        <v>3362</v>
      </c>
      <c r="F2408" s="517" t="s">
        <v>7093</v>
      </c>
      <c r="G2408" s="509">
        <v>31300421</v>
      </c>
      <c r="H2408" s="509" t="s">
        <v>7085</v>
      </c>
      <c r="I2408" s="515">
        <v>5</v>
      </c>
      <c r="J2408" s="77">
        <v>1</v>
      </c>
      <c r="K2408" s="92"/>
    </row>
    <row r="2409" spans="1:11" ht="31.2" x14ac:dyDescent="0.25">
      <c r="A2409" s="14" t="s">
        <v>5268</v>
      </c>
      <c r="B2409" s="511" t="s">
        <v>7095</v>
      </c>
      <c r="C2409" s="469" t="s">
        <v>7096</v>
      </c>
      <c r="D2409" s="570">
        <v>45683</v>
      </c>
      <c r="E2409" s="523" t="s">
        <v>3362</v>
      </c>
      <c r="F2409" s="517" t="s">
        <v>7097</v>
      </c>
      <c r="G2409" s="509">
        <v>31300421</v>
      </c>
      <c r="H2409" s="509" t="s">
        <v>7085</v>
      </c>
      <c r="I2409" s="515">
        <v>10</v>
      </c>
      <c r="J2409" s="77">
        <v>1</v>
      </c>
      <c r="K2409" s="92"/>
    </row>
    <row r="2410" spans="1:11" ht="31.2" x14ac:dyDescent="0.25">
      <c r="A2410" s="14" t="s">
        <v>5268</v>
      </c>
      <c r="B2410" s="511" t="s">
        <v>7098</v>
      </c>
      <c r="C2410" s="469" t="s">
        <v>7099</v>
      </c>
      <c r="D2410" s="570">
        <v>45696</v>
      </c>
      <c r="E2410" s="523" t="s">
        <v>3362</v>
      </c>
      <c r="F2410" s="517" t="s">
        <v>7100</v>
      </c>
      <c r="G2410" s="509">
        <v>37784013</v>
      </c>
      <c r="H2410" s="509" t="s">
        <v>7101</v>
      </c>
      <c r="I2410" s="515">
        <v>8</v>
      </c>
      <c r="J2410" s="77">
        <v>1</v>
      </c>
      <c r="K2410" s="92"/>
    </row>
    <row r="2411" spans="1:11" ht="31.2" x14ac:dyDescent="0.25">
      <c r="A2411" s="14" t="s">
        <v>5268</v>
      </c>
      <c r="B2411" s="511" t="s">
        <v>7098</v>
      </c>
      <c r="C2411" s="469" t="s">
        <v>7102</v>
      </c>
      <c r="D2411" s="570">
        <v>45697</v>
      </c>
      <c r="E2411" s="523" t="s">
        <v>3362</v>
      </c>
      <c r="F2411" s="517" t="s">
        <v>7100</v>
      </c>
      <c r="G2411" s="509">
        <v>37784013</v>
      </c>
      <c r="H2411" s="509" t="s">
        <v>7101</v>
      </c>
      <c r="I2411" s="515">
        <v>8</v>
      </c>
      <c r="J2411" s="77">
        <v>1</v>
      </c>
      <c r="K2411" s="92"/>
    </row>
    <row r="2412" spans="1:11" ht="31.2" x14ac:dyDescent="0.25">
      <c r="A2412" s="14" t="s">
        <v>5268</v>
      </c>
      <c r="B2412" s="511" t="s">
        <v>7103</v>
      </c>
      <c r="C2412" s="469" t="s">
        <v>7103</v>
      </c>
      <c r="D2412" s="570">
        <v>45738</v>
      </c>
      <c r="E2412" s="523" t="s">
        <v>3362</v>
      </c>
      <c r="F2412" s="517" t="s">
        <v>7104</v>
      </c>
      <c r="G2412" s="509"/>
      <c r="H2412" s="509" t="s">
        <v>7105</v>
      </c>
      <c r="I2412" s="515">
        <v>11.2</v>
      </c>
      <c r="J2412" s="77">
        <v>1</v>
      </c>
      <c r="K2412" s="92"/>
    </row>
    <row r="2413" spans="1:11" ht="31.2" x14ac:dyDescent="0.25">
      <c r="A2413" s="14" t="s">
        <v>5268</v>
      </c>
      <c r="B2413" s="511" t="s">
        <v>7106</v>
      </c>
      <c r="C2413" s="469" t="s">
        <v>7107</v>
      </c>
      <c r="D2413" s="570">
        <v>45738</v>
      </c>
      <c r="E2413" s="523" t="s">
        <v>3362</v>
      </c>
      <c r="F2413" s="517" t="s">
        <v>7108</v>
      </c>
      <c r="G2413" s="509">
        <v>31300421</v>
      </c>
      <c r="H2413" s="509" t="s">
        <v>7109</v>
      </c>
      <c r="I2413" s="515">
        <v>20</v>
      </c>
      <c r="J2413" s="77">
        <v>1</v>
      </c>
      <c r="K2413" s="92"/>
    </row>
    <row r="2414" spans="1:11" ht="31.2" x14ac:dyDescent="0.25">
      <c r="A2414" s="14" t="s">
        <v>5268</v>
      </c>
      <c r="B2414" s="511" t="s">
        <v>7110</v>
      </c>
      <c r="C2414" s="469" t="s">
        <v>7111</v>
      </c>
      <c r="D2414" s="570">
        <v>45801</v>
      </c>
      <c r="E2414" s="523" t="s">
        <v>3362</v>
      </c>
      <c r="F2414" s="517" t="s">
        <v>7112</v>
      </c>
      <c r="G2414" s="509">
        <v>31300421</v>
      </c>
      <c r="H2414" s="509" t="s">
        <v>7085</v>
      </c>
      <c r="I2414" s="515">
        <v>20</v>
      </c>
      <c r="J2414" s="77">
        <v>1</v>
      </c>
      <c r="K2414" s="92"/>
    </row>
    <row r="2415" spans="1:11" ht="31.2" x14ac:dyDescent="0.25">
      <c r="A2415" s="14" t="s">
        <v>5268</v>
      </c>
      <c r="B2415" s="511" t="s">
        <v>7113</v>
      </c>
      <c r="C2415" s="469" t="s">
        <v>7113</v>
      </c>
      <c r="D2415" s="570">
        <v>45802</v>
      </c>
      <c r="E2415" s="523" t="s">
        <v>3362</v>
      </c>
      <c r="F2415" s="517" t="s">
        <v>7114</v>
      </c>
      <c r="G2415" s="509"/>
      <c r="H2415" s="509" t="s">
        <v>7115</v>
      </c>
      <c r="I2415" s="515">
        <v>12</v>
      </c>
      <c r="J2415" s="77">
        <v>1</v>
      </c>
      <c r="K2415" s="92"/>
    </row>
    <row r="2416" spans="1:11" ht="31.2" x14ac:dyDescent="0.25">
      <c r="A2416" s="14" t="s">
        <v>5268</v>
      </c>
      <c r="B2416" s="511" t="s">
        <v>7116</v>
      </c>
      <c r="C2416" s="469" t="s">
        <v>7117</v>
      </c>
      <c r="D2416" s="570">
        <v>45801</v>
      </c>
      <c r="E2416" s="523" t="s">
        <v>3362</v>
      </c>
      <c r="F2416" s="517" t="s">
        <v>7118</v>
      </c>
      <c r="G2416" s="509">
        <v>31300421</v>
      </c>
      <c r="H2416" s="509" t="s">
        <v>7085</v>
      </c>
      <c r="I2416" s="515">
        <v>5</v>
      </c>
      <c r="J2416" s="77">
        <v>1</v>
      </c>
      <c r="K2416" s="92"/>
    </row>
    <row r="2417" spans="1:11" ht="21" x14ac:dyDescent="0.25">
      <c r="A2417" s="14" t="s">
        <v>5268</v>
      </c>
      <c r="B2417" s="511" t="s">
        <v>7119</v>
      </c>
      <c r="C2417" s="469">
        <v>3223521</v>
      </c>
      <c r="D2417" s="570">
        <v>45858</v>
      </c>
      <c r="E2417" s="523" t="s">
        <v>3362</v>
      </c>
      <c r="F2417" s="517" t="s">
        <v>7120</v>
      </c>
      <c r="G2417" s="509">
        <v>31300421</v>
      </c>
      <c r="H2417" s="509" t="s">
        <v>7085</v>
      </c>
      <c r="I2417" s="515">
        <v>32</v>
      </c>
      <c r="J2417" s="77">
        <v>1</v>
      </c>
      <c r="K2417" s="92"/>
    </row>
    <row r="2418" spans="1:11" ht="31.2" x14ac:dyDescent="0.25">
      <c r="A2418" s="14" t="s">
        <v>5268</v>
      </c>
      <c r="B2418" s="511" t="s">
        <v>7121</v>
      </c>
      <c r="C2418" s="469" t="s">
        <v>7121</v>
      </c>
      <c r="D2418" s="570">
        <v>45872</v>
      </c>
      <c r="E2418" s="523" t="s">
        <v>3362</v>
      </c>
      <c r="F2418" s="517" t="s">
        <v>7122</v>
      </c>
      <c r="G2418" s="509"/>
      <c r="H2418" s="509" t="s">
        <v>7123</v>
      </c>
      <c r="I2418" s="515">
        <v>72</v>
      </c>
      <c r="J2418" s="77">
        <v>1</v>
      </c>
      <c r="K2418" s="92"/>
    </row>
    <row r="2419" spans="1:11" ht="41.4" x14ac:dyDescent="0.25">
      <c r="A2419" s="14" t="s">
        <v>5268</v>
      </c>
      <c r="B2419" s="511" t="s">
        <v>7124</v>
      </c>
      <c r="C2419" s="469" t="s">
        <v>7125</v>
      </c>
      <c r="D2419" s="570">
        <v>45881</v>
      </c>
      <c r="E2419" s="523" t="s">
        <v>3362</v>
      </c>
      <c r="F2419" s="517" t="s">
        <v>7126</v>
      </c>
      <c r="G2419" s="509">
        <v>46375376</v>
      </c>
      <c r="H2419" s="509" t="s">
        <v>7127</v>
      </c>
      <c r="I2419" s="515">
        <v>600</v>
      </c>
      <c r="J2419" s="77">
        <v>1</v>
      </c>
      <c r="K2419" s="92"/>
    </row>
    <row r="2420" spans="1:11" ht="41.4" x14ac:dyDescent="0.25">
      <c r="A2420" s="14" t="s">
        <v>5268</v>
      </c>
      <c r="B2420" s="511" t="s">
        <v>7124</v>
      </c>
      <c r="C2420" s="469" t="s">
        <v>7128</v>
      </c>
      <c r="D2420" s="570">
        <v>45881</v>
      </c>
      <c r="E2420" s="523" t="s">
        <v>3362</v>
      </c>
      <c r="F2420" s="517" t="s">
        <v>7129</v>
      </c>
      <c r="G2420" s="509">
        <v>46375376</v>
      </c>
      <c r="H2420" s="509" t="s">
        <v>7127</v>
      </c>
      <c r="I2420" s="515">
        <v>38</v>
      </c>
      <c r="J2420" s="77">
        <v>1</v>
      </c>
      <c r="K2420" s="92"/>
    </row>
    <row r="2421" spans="1:11" ht="21" x14ac:dyDescent="0.25">
      <c r="A2421" s="14" t="s">
        <v>5268</v>
      </c>
      <c r="B2421" s="511" t="s">
        <v>7130</v>
      </c>
      <c r="C2421" s="469">
        <v>25101918</v>
      </c>
      <c r="D2421" s="570">
        <v>45949</v>
      </c>
      <c r="E2421" s="523" t="s">
        <v>3362</v>
      </c>
      <c r="F2421" s="517" t="s">
        <v>7131</v>
      </c>
      <c r="G2421" s="509">
        <v>31300421</v>
      </c>
      <c r="H2421" s="509" t="s">
        <v>7085</v>
      </c>
      <c r="I2421" s="515">
        <v>16</v>
      </c>
      <c r="J2421" s="77">
        <v>1</v>
      </c>
      <c r="K2421" s="92"/>
    </row>
    <row r="2422" spans="1:11" ht="31.2" x14ac:dyDescent="0.25">
      <c r="A2422" s="14" t="s">
        <v>5268</v>
      </c>
      <c r="B2422" s="511" t="s">
        <v>7132</v>
      </c>
      <c r="C2422" s="469" t="s">
        <v>7132</v>
      </c>
      <c r="D2422" s="570">
        <v>45948</v>
      </c>
      <c r="E2422" s="523" t="s">
        <v>3362</v>
      </c>
      <c r="F2422" s="517" t="s">
        <v>7133</v>
      </c>
      <c r="G2422" s="509"/>
      <c r="H2422" s="509" t="s">
        <v>7134</v>
      </c>
      <c r="I2422" s="515">
        <v>24</v>
      </c>
      <c r="J2422" s="77">
        <v>1</v>
      </c>
      <c r="K2422" s="92"/>
    </row>
    <row r="2423" spans="1:11" ht="31.2" x14ac:dyDescent="0.25">
      <c r="A2423" s="14" t="s">
        <v>5268</v>
      </c>
      <c r="B2423" s="511" t="s">
        <v>7132</v>
      </c>
      <c r="C2423" s="469" t="s">
        <v>7132</v>
      </c>
      <c r="D2423" s="570">
        <v>45949</v>
      </c>
      <c r="E2423" s="523" t="s">
        <v>3362</v>
      </c>
      <c r="F2423" s="517" t="s">
        <v>7133</v>
      </c>
      <c r="G2423" s="509"/>
      <c r="H2423" s="509" t="s">
        <v>7134</v>
      </c>
      <c r="I2423" s="515">
        <v>24</v>
      </c>
      <c r="J2423" s="77">
        <v>1</v>
      </c>
      <c r="K2423" s="92"/>
    </row>
    <row r="2424" spans="1:11" ht="21" x14ac:dyDescent="0.25">
      <c r="A2424" s="14" t="s">
        <v>5268</v>
      </c>
      <c r="B2424" s="511" t="s">
        <v>7135</v>
      </c>
      <c r="C2424" s="469">
        <v>25101915</v>
      </c>
      <c r="D2424" s="570">
        <v>45949</v>
      </c>
      <c r="E2424" s="523" t="s">
        <v>3362</v>
      </c>
      <c r="F2424" s="517" t="s">
        <v>7136</v>
      </c>
      <c r="G2424" s="509">
        <v>31300421</v>
      </c>
      <c r="H2424" s="509" t="s">
        <v>7085</v>
      </c>
      <c r="I2424" s="515">
        <v>16</v>
      </c>
      <c r="J2424" s="77">
        <v>1</v>
      </c>
      <c r="K2424" s="92"/>
    </row>
    <row r="2425" spans="1:11" ht="21" x14ac:dyDescent="0.25">
      <c r="A2425" s="14" t="s">
        <v>5268</v>
      </c>
      <c r="B2425" s="511" t="s">
        <v>7137</v>
      </c>
      <c r="C2425" s="469" t="s">
        <v>7138</v>
      </c>
      <c r="D2425" s="570">
        <v>45980</v>
      </c>
      <c r="E2425" s="523" t="s">
        <v>3362</v>
      </c>
      <c r="F2425" s="517" t="s">
        <v>7139</v>
      </c>
      <c r="G2425" s="509">
        <v>46375376</v>
      </c>
      <c r="H2425" s="509" t="s">
        <v>7127</v>
      </c>
      <c r="I2425" s="515">
        <v>599.5</v>
      </c>
      <c r="J2425" s="77">
        <v>1</v>
      </c>
      <c r="K2425" s="92"/>
    </row>
    <row r="2426" spans="1:11" ht="31.2" x14ac:dyDescent="0.25">
      <c r="A2426" s="14" t="s">
        <v>5268</v>
      </c>
      <c r="B2426" s="511" t="s">
        <v>7137</v>
      </c>
      <c r="C2426" s="469" t="s">
        <v>7140</v>
      </c>
      <c r="D2426" s="570">
        <v>45980</v>
      </c>
      <c r="E2426" s="523" t="s">
        <v>3362</v>
      </c>
      <c r="F2426" s="517" t="s">
        <v>7141</v>
      </c>
      <c r="G2426" s="509">
        <v>46375376</v>
      </c>
      <c r="H2426" s="509" t="s">
        <v>7127</v>
      </c>
      <c r="I2426" s="515">
        <v>229.3</v>
      </c>
      <c r="J2426" s="77">
        <v>1</v>
      </c>
      <c r="K2426" s="92"/>
    </row>
    <row r="2427" spans="1:11" ht="31.2" x14ac:dyDescent="0.25">
      <c r="A2427" s="14" t="s">
        <v>5268</v>
      </c>
      <c r="B2427" s="511" t="s">
        <v>7137</v>
      </c>
      <c r="C2427" s="469" t="s">
        <v>7140</v>
      </c>
      <c r="D2427" s="570">
        <v>45980</v>
      </c>
      <c r="E2427" s="523" t="s">
        <v>5550</v>
      </c>
      <c r="F2427" s="517" t="s">
        <v>7142</v>
      </c>
      <c r="G2427" s="509">
        <v>46375376</v>
      </c>
      <c r="H2427" s="509" t="s">
        <v>7127</v>
      </c>
      <c r="I2427" s="515">
        <v>513.20000000000005</v>
      </c>
      <c r="J2427" s="77">
        <v>1</v>
      </c>
      <c r="K2427" s="92"/>
    </row>
    <row r="2428" spans="1:11" ht="31.2" x14ac:dyDescent="0.25">
      <c r="A2428" s="14" t="s">
        <v>5268</v>
      </c>
      <c r="B2428" s="511" t="s">
        <v>7143</v>
      </c>
      <c r="C2428" s="469" t="s">
        <v>7144</v>
      </c>
      <c r="D2428" s="570">
        <v>45980</v>
      </c>
      <c r="E2428" s="523" t="s">
        <v>5550</v>
      </c>
      <c r="F2428" s="517" t="s">
        <v>7145</v>
      </c>
      <c r="G2428" s="509">
        <v>46375376</v>
      </c>
      <c r="H2428" s="509" t="s">
        <v>7127</v>
      </c>
      <c r="I2428" s="515">
        <v>252</v>
      </c>
      <c r="J2428" s="77">
        <v>1</v>
      </c>
      <c r="K2428" s="92"/>
    </row>
    <row r="2429" spans="1:11" ht="31.2" x14ac:dyDescent="0.25">
      <c r="A2429" s="14" t="s">
        <v>5268</v>
      </c>
      <c r="B2429" s="511" t="s">
        <v>7146</v>
      </c>
      <c r="C2429" s="469" t="s">
        <v>7146</v>
      </c>
      <c r="D2429" s="570">
        <v>45990</v>
      </c>
      <c r="E2429" s="523" t="s">
        <v>5550</v>
      </c>
      <c r="F2429" s="517" t="s">
        <v>7147</v>
      </c>
      <c r="G2429" s="509"/>
      <c r="H2429" s="509" t="s">
        <v>7148</v>
      </c>
      <c r="I2429" s="515">
        <v>7.65</v>
      </c>
      <c r="J2429" s="77">
        <v>1</v>
      </c>
      <c r="K2429" s="92"/>
    </row>
    <row r="2430" spans="1:11" ht="31.2" x14ac:dyDescent="0.25">
      <c r="A2430" s="14" t="s">
        <v>5268</v>
      </c>
      <c r="B2430" s="511" t="s">
        <v>7146</v>
      </c>
      <c r="C2430" s="469" t="s">
        <v>7146</v>
      </c>
      <c r="D2430" s="570">
        <v>45991</v>
      </c>
      <c r="E2430" s="523" t="s">
        <v>5550</v>
      </c>
      <c r="F2430" s="517" t="s">
        <v>7149</v>
      </c>
      <c r="G2430" s="509"/>
      <c r="H2430" s="509" t="s">
        <v>7148</v>
      </c>
      <c r="I2430" s="515">
        <v>7.65</v>
      </c>
      <c r="J2430" s="77">
        <v>1</v>
      </c>
      <c r="K2430" s="92"/>
    </row>
    <row r="2431" spans="1:11" ht="31.2" x14ac:dyDescent="0.25">
      <c r="A2431" s="14" t="s">
        <v>5268</v>
      </c>
      <c r="B2431" s="511" t="s">
        <v>7150</v>
      </c>
      <c r="C2431" s="469" t="s">
        <v>7151</v>
      </c>
      <c r="D2431" s="570">
        <v>45990</v>
      </c>
      <c r="E2431" s="523" t="s">
        <v>5550</v>
      </c>
      <c r="F2431" s="517" t="s">
        <v>7152</v>
      </c>
      <c r="G2431" s="509">
        <v>37784013</v>
      </c>
      <c r="H2431" s="509" t="s">
        <v>7101</v>
      </c>
      <c r="I2431" s="515">
        <v>24</v>
      </c>
      <c r="J2431" s="77">
        <v>1</v>
      </c>
      <c r="K2431" s="92"/>
    </row>
    <row r="2432" spans="1:11" ht="31.2" x14ac:dyDescent="0.25">
      <c r="A2432" s="14" t="s">
        <v>5268</v>
      </c>
      <c r="B2432" s="511" t="s">
        <v>7150</v>
      </c>
      <c r="C2432" s="469" t="s">
        <v>7153</v>
      </c>
      <c r="D2432" s="570">
        <v>45990</v>
      </c>
      <c r="E2432" s="523" t="s">
        <v>5550</v>
      </c>
      <c r="F2432" s="517" t="s">
        <v>7152</v>
      </c>
      <c r="G2432" s="509">
        <v>37784013</v>
      </c>
      <c r="H2432" s="509" t="s">
        <v>7101</v>
      </c>
      <c r="I2432" s="515">
        <v>24</v>
      </c>
      <c r="J2432" s="77">
        <v>1</v>
      </c>
      <c r="K2432" s="92"/>
    </row>
    <row r="2433" spans="1:11" ht="31.2" x14ac:dyDescent="0.25">
      <c r="A2433" s="14" t="s">
        <v>5268</v>
      </c>
      <c r="B2433" s="511" t="s">
        <v>7154</v>
      </c>
      <c r="C2433" s="469" t="s">
        <v>7154</v>
      </c>
      <c r="D2433" s="570">
        <v>45998</v>
      </c>
      <c r="E2433" s="523" t="s">
        <v>5550</v>
      </c>
      <c r="F2433" s="517" t="s">
        <v>7155</v>
      </c>
      <c r="G2433" s="509"/>
      <c r="H2433" s="509" t="s">
        <v>7156</v>
      </c>
      <c r="I2433" s="515">
        <v>119</v>
      </c>
      <c r="J2433" s="77">
        <v>1</v>
      </c>
      <c r="K2433" s="92"/>
    </row>
    <row r="2434" spans="1:11" ht="21" x14ac:dyDescent="0.25">
      <c r="A2434" s="14" t="s">
        <v>5268</v>
      </c>
      <c r="B2434" s="511" t="s">
        <v>7154</v>
      </c>
      <c r="C2434" s="469" t="s">
        <v>7154</v>
      </c>
      <c r="D2434" s="570">
        <v>45998</v>
      </c>
      <c r="E2434" s="523" t="s">
        <v>5550</v>
      </c>
      <c r="F2434" s="517" t="s">
        <v>7157</v>
      </c>
      <c r="G2434" s="509"/>
      <c r="H2434" s="509" t="s">
        <v>7156</v>
      </c>
      <c r="I2434" s="515">
        <v>114.8</v>
      </c>
      <c r="J2434" s="77">
        <v>1</v>
      </c>
      <c r="K2434" s="92"/>
    </row>
    <row r="2435" spans="1:11" ht="21" x14ac:dyDescent="0.25">
      <c r="A2435" s="14" t="s">
        <v>5268</v>
      </c>
      <c r="B2435" s="511" t="s">
        <v>7154</v>
      </c>
      <c r="C2435" s="469">
        <v>443</v>
      </c>
      <c r="D2435" s="570">
        <v>45996</v>
      </c>
      <c r="E2435" s="523" t="s">
        <v>5550</v>
      </c>
      <c r="F2435" s="517" t="s">
        <v>7158</v>
      </c>
      <c r="G2435" s="509">
        <v>36554316</v>
      </c>
      <c r="H2435" s="509" t="s">
        <v>7159</v>
      </c>
      <c r="I2435" s="515">
        <v>260</v>
      </c>
      <c r="J2435" s="77">
        <v>1</v>
      </c>
      <c r="K2435" s="92"/>
    </row>
    <row r="2436" spans="1:11" ht="21" x14ac:dyDescent="0.25">
      <c r="A2436" s="14" t="s">
        <v>5268</v>
      </c>
      <c r="B2436" s="511" t="s">
        <v>7154</v>
      </c>
      <c r="C2436" s="469">
        <v>5</v>
      </c>
      <c r="D2436" s="570">
        <v>45997</v>
      </c>
      <c r="E2436" s="523" t="s">
        <v>5550</v>
      </c>
      <c r="F2436" s="517" t="s">
        <v>7160</v>
      </c>
      <c r="G2436" s="509">
        <v>31196314</v>
      </c>
      <c r="H2436" s="509" t="s">
        <v>7161</v>
      </c>
      <c r="I2436" s="515">
        <v>70</v>
      </c>
      <c r="J2436" s="77">
        <v>1</v>
      </c>
      <c r="K2436" s="92"/>
    </row>
    <row r="2437" spans="1:11" ht="41.4" x14ac:dyDescent="0.25">
      <c r="A2437" s="14" t="s">
        <v>5268</v>
      </c>
      <c r="B2437" s="511" t="s">
        <v>7162</v>
      </c>
      <c r="C2437" s="469">
        <v>10</v>
      </c>
      <c r="D2437" s="570">
        <v>45998</v>
      </c>
      <c r="E2437" s="523" t="s">
        <v>5550</v>
      </c>
      <c r="F2437" s="517" t="s">
        <v>7163</v>
      </c>
      <c r="G2437" s="509">
        <v>46397931</v>
      </c>
      <c r="H2437" s="509" t="s">
        <v>3079</v>
      </c>
      <c r="I2437" s="515">
        <v>313.10000000000002</v>
      </c>
      <c r="J2437" s="77">
        <v>1</v>
      </c>
      <c r="K2437" s="92"/>
    </row>
    <row r="2438" spans="1:11" ht="41.4" x14ac:dyDescent="0.25">
      <c r="A2438" s="14" t="s">
        <v>5268</v>
      </c>
      <c r="B2438" s="511" t="s">
        <v>7164</v>
      </c>
      <c r="C2438" s="469">
        <v>2250105</v>
      </c>
      <c r="D2438" s="570">
        <v>45998</v>
      </c>
      <c r="E2438" s="523" t="s">
        <v>5550</v>
      </c>
      <c r="F2438" s="517" t="s">
        <v>7165</v>
      </c>
      <c r="G2438" s="509">
        <v>603341</v>
      </c>
      <c r="H2438" s="509" t="s">
        <v>7166</v>
      </c>
      <c r="I2438" s="515">
        <v>64.599999999999994</v>
      </c>
      <c r="J2438" s="77">
        <v>1</v>
      </c>
      <c r="K2438" s="92"/>
    </row>
    <row r="2439" spans="1:11" ht="61.8" x14ac:dyDescent="0.25">
      <c r="A2439" s="14" t="s">
        <v>5268</v>
      </c>
      <c r="B2439" s="526"/>
      <c r="C2439" s="527"/>
      <c r="D2439" s="528"/>
      <c r="E2439" s="545"/>
      <c r="F2439" s="546" t="s">
        <v>7167</v>
      </c>
      <c r="G2439" s="527"/>
      <c r="H2439" s="528"/>
      <c r="I2439" s="510"/>
      <c r="J2439" s="77">
        <v>1</v>
      </c>
      <c r="K2439" s="92"/>
    </row>
    <row r="2440" spans="1:11" ht="51.6" x14ac:dyDescent="0.25">
      <c r="A2440" s="14" t="s">
        <v>5268</v>
      </c>
      <c r="B2440" s="511" t="s">
        <v>7168</v>
      </c>
      <c r="C2440" s="469" t="s">
        <v>7169</v>
      </c>
      <c r="D2440" s="570" t="s">
        <v>7170</v>
      </c>
      <c r="E2440" s="523" t="s">
        <v>4862</v>
      </c>
      <c r="F2440" s="517" t="s">
        <v>7171</v>
      </c>
      <c r="G2440" s="509">
        <v>42096928</v>
      </c>
      <c r="H2440" s="509" t="s">
        <v>7172</v>
      </c>
      <c r="I2440" s="515">
        <v>176</v>
      </c>
      <c r="J2440" s="77">
        <v>1</v>
      </c>
      <c r="K2440" s="92"/>
    </row>
    <row r="2441" spans="1:11" ht="31.2" x14ac:dyDescent="0.25">
      <c r="A2441" s="14" t="s">
        <v>5268</v>
      </c>
      <c r="B2441" s="511" t="s">
        <v>7168</v>
      </c>
      <c r="C2441" s="469" t="s">
        <v>7169</v>
      </c>
      <c r="D2441" s="570" t="s">
        <v>7173</v>
      </c>
      <c r="E2441" s="523" t="s">
        <v>4862</v>
      </c>
      <c r="F2441" s="517" t="s">
        <v>7174</v>
      </c>
      <c r="G2441" s="509">
        <v>42096928</v>
      </c>
      <c r="H2441" s="509" t="s">
        <v>7172</v>
      </c>
      <c r="I2441" s="515">
        <v>20</v>
      </c>
      <c r="J2441" s="77">
        <v>1</v>
      </c>
      <c r="K2441" s="92"/>
    </row>
    <row r="2442" spans="1:11" ht="61.8" x14ac:dyDescent="0.25">
      <c r="A2442" s="14" t="s">
        <v>5268</v>
      </c>
      <c r="B2442" s="511" t="s">
        <v>7168</v>
      </c>
      <c r="C2442" s="469" t="s">
        <v>7169</v>
      </c>
      <c r="D2442" s="570" t="s">
        <v>6896</v>
      </c>
      <c r="E2442" s="523" t="s">
        <v>4862</v>
      </c>
      <c r="F2442" s="517" t="s">
        <v>7175</v>
      </c>
      <c r="G2442" s="509">
        <v>42096928</v>
      </c>
      <c r="H2442" s="509" t="s">
        <v>7172</v>
      </c>
      <c r="I2442" s="515">
        <v>282</v>
      </c>
      <c r="J2442" s="77">
        <v>1</v>
      </c>
      <c r="K2442" s="92"/>
    </row>
    <row r="2443" spans="1:11" ht="51.6" x14ac:dyDescent="0.25">
      <c r="A2443" s="14" t="s">
        <v>5268</v>
      </c>
      <c r="B2443" s="511" t="s">
        <v>7168</v>
      </c>
      <c r="C2443" s="469" t="s">
        <v>7169</v>
      </c>
      <c r="D2443" s="570" t="s">
        <v>3599</v>
      </c>
      <c r="E2443" s="523" t="s">
        <v>4862</v>
      </c>
      <c r="F2443" s="517" t="s">
        <v>7176</v>
      </c>
      <c r="G2443" s="509">
        <v>42096928</v>
      </c>
      <c r="H2443" s="509" t="s">
        <v>7172</v>
      </c>
      <c r="I2443" s="515">
        <v>288.39999999999998</v>
      </c>
      <c r="J2443" s="77">
        <v>1</v>
      </c>
      <c r="K2443" s="92"/>
    </row>
    <row r="2444" spans="1:11" ht="51.6" x14ac:dyDescent="0.25">
      <c r="A2444" s="14" t="s">
        <v>5268</v>
      </c>
      <c r="B2444" s="511" t="s">
        <v>7168</v>
      </c>
      <c r="C2444" s="469" t="s">
        <v>7169</v>
      </c>
      <c r="D2444" s="570" t="s">
        <v>5306</v>
      </c>
      <c r="E2444" s="523" t="s">
        <v>4862</v>
      </c>
      <c r="F2444" s="517" t="s">
        <v>7177</v>
      </c>
      <c r="G2444" s="509">
        <v>42096928</v>
      </c>
      <c r="H2444" s="509" t="s">
        <v>7172</v>
      </c>
      <c r="I2444" s="515">
        <v>209.8</v>
      </c>
      <c r="J2444" s="77">
        <v>1</v>
      </c>
      <c r="K2444" s="92"/>
    </row>
    <row r="2445" spans="1:11" ht="51.6" x14ac:dyDescent="0.25">
      <c r="A2445" s="14" t="s">
        <v>5268</v>
      </c>
      <c r="B2445" s="511" t="s">
        <v>7168</v>
      </c>
      <c r="C2445" s="469" t="s">
        <v>7169</v>
      </c>
      <c r="D2445" s="570" t="s">
        <v>6701</v>
      </c>
      <c r="E2445" s="523" t="s">
        <v>4862</v>
      </c>
      <c r="F2445" s="517" t="s">
        <v>7178</v>
      </c>
      <c r="G2445" s="509">
        <v>42096928</v>
      </c>
      <c r="H2445" s="509" t="s">
        <v>7172</v>
      </c>
      <c r="I2445" s="515">
        <v>216</v>
      </c>
      <c r="J2445" s="77">
        <v>1</v>
      </c>
      <c r="K2445" s="92"/>
    </row>
    <row r="2446" spans="1:11" ht="41.4" x14ac:dyDescent="0.25">
      <c r="A2446" s="14" t="s">
        <v>5268</v>
      </c>
      <c r="B2446" s="511" t="s">
        <v>7168</v>
      </c>
      <c r="C2446" s="469" t="s">
        <v>7169</v>
      </c>
      <c r="D2446" s="570" t="s">
        <v>4145</v>
      </c>
      <c r="E2446" s="523" t="s">
        <v>4862</v>
      </c>
      <c r="F2446" s="517" t="s">
        <v>7179</v>
      </c>
      <c r="G2446" s="509">
        <v>42096928</v>
      </c>
      <c r="H2446" s="509" t="s">
        <v>7172</v>
      </c>
      <c r="I2446" s="515">
        <v>102.77</v>
      </c>
      <c r="J2446" s="77">
        <v>1</v>
      </c>
      <c r="K2446" s="92"/>
    </row>
    <row r="2447" spans="1:11" ht="51.6" x14ac:dyDescent="0.25">
      <c r="A2447" s="14" t="s">
        <v>5268</v>
      </c>
      <c r="B2447" s="511" t="s">
        <v>7168</v>
      </c>
      <c r="C2447" s="469" t="s">
        <v>7169</v>
      </c>
      <c r="D2447" s="570" t="s">
        <v>3199</v>
      </c>
      <c r="E2447" s="523" t="s">
        <v>4862</v>
      </c>
      <c r="F2447" s="517" t="s">
        <v>7180</v>
      </c>
      <c r="G2447" s="509">
        <v>42096928</v>
      </c>
      <c r="H2447" s="509" t="s">
        <v>7172</v>
      </c>
      <c r="I2447" s="515">
        <v>156.53</v>
      </c>
      <c r="J2447" s="77">
        <v>1</v>
      </c>
      <c r="K2447" s="92"/>
    </row>
    <row r="2448" spans="1:11" ht="41.4" x14ac:dyDescent="0.25">
      <c r="A2448" s="14" t="s">
        <v>5268</v>
      </c>
      <c r="B2448" s="511" t="s">
        <v>7168</v>
      </c>
      <c r="C2448" s="469" t="s">
        <v>7169</v>
      </c>
      <c r="D2448" s="570" t="s">
        <v>7181</v>
      </c>
      <c r="E2448" s="523" t="s">
        <v>4862</v>
      </c>
      <c r="F2448" s="517" t="s">
        <v>7182</v>
      </c>
      <c r="G2448" s="509">
        <v>42096928</v>
      </c>
      <c r="H2448" s="509" t="s">
        <v>7172</v>
      </c>
      <c r="I2448" s="515">
        <v>156.19999999999999</v>
      </c>
      <c r="J2448" s="77">
        <v>1</v>
      </c>
      <c r="K2448" s="92"/>
    </row>
    <row r="2449" spans="1:11" ht="31.2" x14ac:dyDescent="0.25">
      <c r="A2449" s="14" t="s">
        <v>5268</v>
      </c>
      <c r="B2449" s="511" t="s">
        <v>7168</v>
      </c>
      <c r="C2449" s="469" t="s">
        <v>7169</v>
      </c>
      <c r="D2449" s="570" t="s">
        <v>7181</v>
      </c>
      <c r="E2449" s="523" t="s">
        <v>4862</v>
      </c>
      <c r="F2449" s="517" t="s">
        <v>7183</v>
      </c>
      <c r="G2449" s="509">
        <v>42096928</v>
      </c>
      <c r="H2449" s="509" t="s">
        <v>7172</v>
      </c>
      <c r="I2449" s="515">
        <v>60</v>
      </c>
      <c r="J2449" s="77">
        <v>1</v>
      </c>
      <c r="K2449" s="92"/>
    </row>
    <row r="2450" spans="1:11" ht="51.6" x14ac:dyDescent="0.25">
      <c r="A2450" s="14" t="s">
        <v>5268</v>
      </c>
      <c r="B2450" s="511" t="s">
        <v>7168</v>
      </c>
      <c r="C2450" s="469" t="s">
        <v>7169</v>
      </c>
      <c r="D2450" s="570" t="s">
        <v>7184</v>
      </c>
      <c r="E2450" s="523" t="s">
        <v>4862</v>
      </c>
      <c r="F2450" s="517" t="s">
        <v>7185</v>
      </c>
      <c r="G2450" s="509">
        <v>42096928</v>
      </c>
      <c r="H2450" s="509" t="s">
        <v>7172</v>
      </c>
      <c r="I2450" s="515">
        <v>320.8</v>
      </c>
      <c r="J2450" s="77">
        <v>1</v>
      </c>
      <c r="K2450" s="92"/>
    </row>
    <row r="2451" spans="1:11" ht="41.4" x14ac:dyDescent="0.25">
      <c r="A2451" s="14" t="s">
        <v>5268</v>
      </c>
      <c r="B2451" s="511" t="s">
        <v>7168</v>
      </c>
      <c r="C2451" s="469" t="s">
        <v>7169</v>
      </c>
      <c r="D2451" s="570" t="s">
        <v>6620</v>
      </c>
      <c r="E2451" s="523" t="s">
        <v>4862</v>
      </c>
      <c r="F2451" s="517" t="s">
        <v>7186</v>
      </c>
      <c r="G2451" s="509">
        <v>42096928</v>
      </c>
      <c r="H2451" s="509" t="s">
        <v>7172</v>
      </c>
      <c r="I2451" s="515">
        <v>216.4</v>
      </c>
      <c r="J2451" s="77">
        <v>1</v>
      </c>
      <c r="K2451" s="92"/>
    </row>
    <row r="2452" spans="1:11" ht="31.2" x14ac:dyDescent="0.25">
      <c r="A2452" s="14" t="s">
        <v>5268</v>
      </c>
      <c r="B2452" s="511" t="s">
        <v>7168</v>
      </c>
      <c r="C2452" s="469" t="s">
        <v>7169</v>
      </c>
      <c r="D2452" s="570" t="s">
        <v>4544</v>
      </c>
      <c r="E2452" s="523" t="s">
        <v>4862</v>
      </c>
      <c r="F2452" s="517" t="s">
        <v>7187</v>
      </c>
      <c r="G2452" s="509">
        <v>42096928</v>
      </c>
      <c r="H2452" s="509" t="s">
        <v>7172</v>
      </c>
      <c r="I2452" s="515">
        <v>73.599999999999994</v>
      </c>
      <c r="J2452" s="77">
        <v>1</v>
      </c>
      <c r="K2452" s="92"/>
    </row>
    <row r="2453" spans="1:11" ht="41.4" x14ac:dyDescent="0.25">
      <c r="A2453" s="14" t="s">
        <v>5268</v>
      </c>
      <c r="B2453" s="511" t="s">
        <v>7168</v>
      </c>
      <c r="C2453" s="469" t="s">
        <v>7169</v>
      </c>
      <c r="D2453" s="570" t="s">
        <v>7188</v>
      </c>
      <c r="E2453" s="523" t="s">
        <v>4862</v>
      </c>
      <c r="F2453" s="517" t="s">
        <v>7189</v>
      </c>
      <c r="G2453" s="509">
        <v>42096928</v>
      </c>
      <c r="H2453" s="509" t="s">
        <v>7172</v>
      </c>
      <c r="I2453" s="515">
        <v>376.5</v>
      </c>
      <c r="J2453" s="77">
        <v>1</v>
      </c>
      <c r="K2453" s="92"/>
    </row>
    <row r="2454" spans="1:11" ht="61.8" x14ac:dyDescent="0.25">
      <c r="A2454" s="14" t="s">
        <v>5268</v>
      </c>
      <c r="B2454" s="526"/>
      <c r="C2454" s="527"/>
      <c r="D2454" s="528"/>
      <c r="E2454" s="545"/>
      <c r="F2454" s="546" t="s">
        <v>7190</v>
      </c>
      <c r="G2454" s="527"/>
      <c r="H2454" s="528"/>
      <c r="I2454" s="510"/>
      <c r="J2454" s="77">
        <v>1</v>
      </c>
      <c r="K2454" s="92"/>
    </row>
    <row r="2455" spans="1:11" ht="51.6" x14ac:dyDescent="0.25">
      <c r="A2455" s="14" t="s">
        <v>5268</v>
      </c>
      <c r="B2455" s="526"/>
      <c r="C2455" s="527"/>
      <c r="D2455" s="528"/>
      <c r="E2455" s="545"/>
      <c r="F2455" s="575" t="s">
        <v>7191</v>
      </c>
      <c r="G2455" s="509">
        <v>35988983</v>
      </c>
      <c r="H2455" s="509" t="s">
        <v>7192</v>
      </c>
      <c r="I2455" s="515"/>
      <c r="J2455" s="77">
        <v>1</v>
      </c>
      <c r="K2455" s="92"/>
    </row>
    <row r="2456" spans="1:11" ht="21" x14ac:dyDescent="0.25">
      <c r="A2456" s="14" t="s">
        <v>5268</v>
      </c>
      <c r="B2456" s="511">
        <v>250450</v>
      </c>
      <c r="C2456" s="469" t="s">
        <v>7193</v>
      </c>
      <c r="D2456" s="570">
        <v>45676</v>
      </c>
      <c r="E2456" s="523" t="s">
        <v>3104</v>
      </c>
      <c r="F2456" s="517" t="s">
        <v>7194</v>
      </c>
      <c r="G2456" s="509">
        <v>35988983</v>
      </c>
      <c r="H2456" s="509" t="s">
        <v>7192</v>
      </c>
      <c r="I2456" s="515">
        <v>150</v>
      </c>
      <c r="J2456" s="77">
        <v>1</v>
      </c>
      <c r="K2456" s="92"/>
    </row>
    <row r="2457" spans="1:11" ht="21" x14ac:dyDescent="0.25">
      <c r="A2457" s="14" t="s">
        <v>5268</v>
      </c>
      <c r="B2457" s="511">
        <v>250450</v>
      </c>
      <c r="C2457" s="469" t="s">
        <v>7193</v>
      </c>
      <c r="D2457" s="570">
        <v>45676</v>
      </c>
      <c r="E2457" s="523" t="s">
        <v>3104</v>
      </c>
      <c r="F2457" s="517" t="s">
        <v>7195</v>
      </c>
      <c r="G2457" s="509">
        <v>35988983</v>
      </c>
      <c r="H2457" s="509" t="s">
        <v>7192</v>
      </c>
      <c r="I2457" s="515">
        <v>47.15</v>
      </c>
      <c r="J2457" s="77">
        <v>1</v>
      </c>
      <c r="K2457" s="92"/>
    </row>
    <row r="2458" spans="1:11" ht="21" x14ac:dyDescent="0.25">
      <c r="A2458" s="14" t="s">
        <v>5268</v>
      </c>
      <c r="B2458" s="511">
        <v>250450</v>
      </c>
      <c r="C2458" s="469" t="s">
        <v>7193</v>
      </c>
      <c r="D2458" s="570">
        <v>45676</v>
      </c>
      <c r="E2458" s="523" t="s">
        <v>3104</v>
      </c>
      <c r="F2458" s="517" t="s">
        <v>7196</v>
      </c>
      <c r="G2458" s="509">
        <v>35988983</v>
      </c>
      <c r="H2458" s="509" t="s">
        <v>7192</v>
      </c>
      <c r="I2458" s="515">
        <v>47.15</v>
      </c>
      <c r="J2458" s="77">
        <v>1</v>
      </c>
      <c r="K2458" s="92"/>
    </row>
    <row r="2459" spans="1:11" ht="61.8" x14ac:dyDescent="0.25">
      <c r="A2459" s="14" t="s">
        <v>5268</v>
      </c>
      <c r="B2459" s="526"/>
      <c r="C2459" s="527"/>
      <c r="D2459" s="528"/>
      <c r="E2459" s="545"/>
      <c r="F2459" s="575" t="s">
        <v>7197</v>
      </c>
      <c r="G2459" s="509">
        <v>35988983</v>
      </c>
      <c r="H2459" s="509" t="s">
        <v>7192</v>
      </c>
      <c r="I2459" s="515"/>
      <c r="J2459" s="77">
        <v>1</v>
      </c>
      <c r="K2459" s="92"/>
    </row>
    <row r="2460" spans="1:11" ht="21" x14ac:dyDescent="0.25">
      <c r="A2460" s="14" t="s">
        <v>5268</v>
      </c>
      <c r="B2460" s="511">
        <v>250450</v>
      </c>
      <c r="C2460" s="469" t="s">
        <v>7193</v>
      </c>
      <c r="D2460" s="570">
        <v>45704</v>
      </c>
      <c r="E2460" s="523" t="s">
        <v>3104</v>
      </c>
      <c r="F2460" s="517" t="s">
        <v>7198</v>
      </c>
      <c r="G2460" s="509">
        <v>35988983</v>
      </c>
      <c r="H2460" s="509" t="s">
        <v>7192</v>
      </c>
      <c r="I2460" s="515">
        <v>150</v>
      </c>
      <c r="J2460" s="77">
        <v>1</v>
      </c>
      <c r="K2460" s="92"/>
    </row>
    <row r="2461" spans="1:11" ht="21" x14ac:dyDescent="0.25">
      <c r="A2461" s="14" t="s">
        <v>5268</v>
      </c>
      <c r="B2461" s="511">
        <v>250450</v>
      </c>
      <c r="C2461" s="469" t="s">
        <v>7193</v>
      </c>
      <c r="D2461" s="570">
        <v>45704</v>
      </c>
      <c r="E2461" s="523" t="s">
        <v>3104</v>
      </c>
      <c r="F2461" s="517" t="s">
        <v>7199</v>
      </c>
      <c r="G2461" s="509">
        <v>35988983</v>
      </c>
      <c r="H2461" s="509" t="s">
        <v>7192</v>
      </c>
      <c r="I2461" s="515">
        <v>111.83</v>
      </c>
      <c r="J2461" s="77">
        <v>1</v>
      </c>
      <c r="K2461" s="92"/>
    </row>
    <row r="2462" spans="1:11" ht="21" x14ac:dyDescent="0.25">
      <c r="A2462" s="14" t="s">
        <v>5268</v>
      </c>
      <c r="B2462" s="511">
        <v>250450</v>
      </c>
      <c r="C2462" s="469" t="s">
        <v>7193</v>
      </c>
      <c r="D2462" s="570">
        <v>45704</v>
      </c>
      <c r="E2462" s="523" t="s">
        <v>3104</v>
      </c>
      <c r="F2462" s="517" t="s">
        <v>7200</v>
      </c>
      <c r="G2462" s="509">
        <v>35988983</v>
      </c>
      <c r="H2462" s="509" t="s">
        <v>7192</v>
      </c>
      <c r="I2462" s="515">
        <v>111.83</v>
      </c>
      <c r="J2462" s="77">
        <v>1</v>
      </c>
      <c r="K2462" s="92"/>
    </row>
    <row r="2463" spans="1:11" ht="41.4" x14ac:dyDescent="0.25">
      <c r="A2463" s="14" t="s">
        <v>5268</v>
      </c>
      <c r="B2463" s="526"/>
      <c r="C2463" s="527"/>
      <c r="D2463" s="528"/>
      <c r="E2463" s="545"/>
      <c r="F2463" s="575" t="s">
        <v>7201</v>
      </c>
      <c r="G2463" s="509">
        <v>35988983</v>
      </c>
      <c r="H2463" s="509" t="s">
        <v>7192</v>
      </c>
      <c r="I2463" s="515"/>
      <c r="J2463" s="77">
        <v>1</v>
      </c>
      <c r="K2463" s="92"/>
    </row>
    <row r="2464" spans="1:11" ht="21" x14ac:dyDescent="0.25">
      <c r="A2464" s="14" t="s">
        <v>5268</v>
      </c>
      <c r="B2464" s="511">
        <v>250450</v>
      </c>
      <c r="C2464" s="469" t="s">
        <v>7193</v>
      </c>
      <c r="D2464" s="570">
        <v>45732</v>
      </c>
      <c r="E2464" s="523" t="s">
        <v>3104</v>
      </c>
      <c r="F2464" s="517" t="s">
        <v>7202</v>
      </c>
      <c r="G2464" s="509">
        <v>35988983</v>
      </c>
      <c r="H2464" s="509" t="s">
        <v>7192</v>
      </c>
      <c r="I2464" s="515">
        <v>155</v>
      </c>
      <c r="J2464" s="77">
        <v>1</v>
      </c>
      <c r="K2464" s="92"/>
    </row>
    <row r="2465" spans="1:11" ht="21" x14ac:dyDescent="0.25">
      <c r="A2465" s="14" t="s">
        <v>5268</v>
      </c>
      <c r="B2465" s="511">
        <v>250450</v>
      </c>
      <c r="C2465" s="469" t="s">
        <v>7193</v>
      </c>
      <c r="D2465" s="570">
        <v>45732</v>
      </c>
      <c r="E2465" s="523" t="s">
        <v>3104</v>
      </c>
      <c r="F2465" s="517" t="s">
        <v>7203</v>
      </c>
      <c r="G2465" s="509">
        <v>35988983</v>
      </c>
      <c r="H2465" s="509" t="s">
        <v>7192</v>
      </c>
      <c r="I2465" s="515">
        <v>42.4</v>
      </c>
      <c r="J2465" s="77">
        <v>1</v>
      </c>
      <c r="K2465" s="92"/>
    </row>
    <row r="2466" spans="1:11" ht="21" x14ac:dyDescent="0.25">
      <c r="A2466" s="14" t="s">
        <v>5268</v>
      </c>
      <c r="B2466" s="511">
        <v>250450</v>
      </c>
      <c r="C2466" s="469" t="s">
        <v>7193</v>
      </c>
      <c r="D2466" s="570">
        <v>45732</v>
      </c>
      <c r="E2466" s="523" t="s">
        <v>3104</v>
      </c>
      <c r="F2466" s="517" t="s">
        <v>7204</v>
      </c>
      <c r="G2466" s="509">
        <v>35988983</v>
      </c>
      <c r="H2466" s="509" t="s">
        <v>7192</v>
      </c>
      <c r="I2466" s="515">
        <v>42.4</v>
      </c>
      <c r="J2466" s="77">
        <v>1</v>
      </c>
      <c r="K2466" s="92"/>
    </row>
    <row r="2467" spans="1:11" ht="41.4" x14ac:dyDescent="0.25">
      <c r="A2467" s="14" t="s">
        <v>5268</v>
      </c>
      <c r="B2467" s="526"/>
      <c r="C2467" s="527"/>
      <c r="D2467" s="528"/>
      <c r="E2467" s="545"/>
      <c r="F2467" s="575" t="s">
        <v>7205</v>
      </c>
      <c r="G2467" s="509">
        <v>35988983</v>
      </c>
      <c r="H2467" s="509" t="s">
        <v>7192</v>
      </c>
      <c r="I2467" s="515"/>
      <c r="J2467" s="77">
        <v>1</v>
      </c>
      <c r="K2467" s="92"/>
    </row>
    <row r="2468" spans="1:11" ht="21" x14ac:dyDescent="0.25">
      <c r="A2468" s="14" t="s">
        <v>5268</v>
      </c>
      <c r="B2468" s="511">
        <v>250450</v>
      </c>
      <c r="C2468" s="469" t="s">
        <v>7193</v>
      </c>
      <c r="D2468" s="570">
        <v>45739</v>
      </c>
      <c r="E2468" s="523" t="s">
        <v>3104</v>
      </c>
      <c r="F2468" s="517" t="s">
        <v>7206</v>
      </c>
      <c r="G2468" s="509">
        <v>35988983</v>
      </c>
      <c r="H2468" s="509" t="s">
        <v>7192</v>
      </c>
      <c r="I2468" s="515">
        <v>40</v>
      </c>
      <c r="J2468" s="77">
        <v>1</v>
      </c>
      <c r="K2468" s="92"/>
    </row>
    <row r="2469" spans="1:11" ht="21" x14ac:dyDescent="0.25">
      <c r="A2469" s="14" t="s">
        <v>5268</v>
      </c>
      <c r="B2469" s="511">
        <v>250450</v>
      </c>
      <c r="C2469" s="469" t="s">
        <v>7193</v>
      </c>
      <c r="D2469" s="570" t="s">
        <v>3104</v>
      </c>
      <c r="E2469" s="523" t="s">
        <v>3104</v>
      </c>
      <c r="F2469" s="517" t="s">
        <v>7207</v>
      </c>
      <c r="G2469" s="509">
        <v>35988983</v>
      </c>
      <c r="H2469" s="509" t="s">
        <v>7192</v>
      </c>
      <c r="I2469" s="515">
        <v>53.5</v>
      </c>
      <c r="J2469" s="77">
        <v>1</v>
      </c>
      <c r="K2469" s="92"/>
    </row>
    <row r="2470" spans="1:11" ht="51.6" x14ac:dyDescent="0.25">
      <c r="A2470" s="14" t="s">
        <v>5268</v>
      </c>
      <c r="B2470" s="526"/>
      <c r="C2470" s="527"/>
      <c r="D2470" s="528"/>
      <c r="E2470" s="545"/>
      <c r="F2470" s="575" t="s">
        <v>7208</v>
      </c>
      <c r="G2470" s="509">
        <v>35988983</v>
      </c>
      <c r="H2470" s="509" t="s">
        <v>7192</v>
      </c>
      <c r="I2470" s="515"/>
      <c r="J2470" s="77">
        <v>1</v>
      </c>
      <c r="K2470" s="92"/>
    </row>
    <row r="2471" spans="1:11" ht="21" x14ac:dyDescent="0.25">
      <c r="A2471" s="14" t="s">
        <v>5268</v>
      </c>
      <c r="B2471" s="511">
        <v>250450</v>
      </c>
      <c r="C2471" s="469" t="s">
        <v>7193</v>
      </c>
      <c r="D2471" s="570">
        <v>45746</v>
      </c>
      <c r="E2471" s="523" t="s">
        <v>3104</v>
      </c>
      <c r="F2471" s="517" t="s">
        <v>7209</v>
      </c>
      <c r="G2471" s="509">
        <v>35988983</v>
      </c>
      <c r="H2471" s="509" t="s">
        <v>7192</v>
      </c>
      <c r="I2471" s="515">
        <v>145</v>
      </c>
      <c r="J2471" s="77">
        <v>1</v>
      </c>
      <c r="K2471" s="92"/>
    </row>
    <row r="2472" spans="1:11" ht="21" x14ac:dyDescent="0.25">
      <c r="A2472" s="14" t="s">
        <v>5268</v>
      </c>
      <c r="B2472" s="511">
        <v>250450</v>
      </c>
      <c r="C2472" s="469" t="s">
        <v>7193</v>
      </c>
      <c r="D2472" s="570">
        <v>45744</v>
      </c>
      <c r="E2472" s="523" t="s">
        <v>3104</v>
      </c>
      <c r="F2472" s="517" t="s">
        <v>7210</v>
      </c>
      <c r="G2472" s="509">
        <v>35988983</v>
      </c>
      <c r="H2472" s="509" t="s">
        <v>7192</v>
      </c>
      <c r="I2472" s="515">
        <v>82.15</v>
      </c>
      <c r="J2472" s="77">
        <v>1</v>
      </c>
      <c r="K2472" s="92"/>
    </row>
    <row r="2473" spans="1:11" ht="21" x14ac:dyDescent="0.25">
      <c r="A2473" s="14" t="s">
        <v>5268</v>
      </c>
      <c r="B2473" s="511">
        <v>250450</v>
      </c>
      <c r="C2473" s="469" t="s">
        <v>7193</v>
      </c>
      <c r="D2473" s="570">
        <v>45746</v>
      </c>
      <c r="E2473" s="523" t="s">
        <v>3104</v>
      </c>
      <c r="F2473" s="517" t="s">
        <v>7211</v>
      </c>
      <c r="G2473" s="509">
        <v>35988983</v>
      </c>
      <c r="H2473" s="509" t="s">
        <v>7192</v>
      </c>
      <c r="I2473" s="515">
        <v>244.3</v>
      </c>
      <c r="J2473" s="77">
        <v>1</v>
      </c>
      <c r="K2473" s="92"/>
    </row>
    <row r="2474" spans="1:11" ht="51.6" x14ac:dyDescent="0.25">
      <c r="A2474" s="14" t="s">
        <v>5268</v>
      </c>
      <c r="B2474" s="526"/>
      <c r="C2474" s="527"/>
      <c r="D2474" s="528"/>
      <c r="E2474" s="545"/>
      <c r="F2474" s="575" t="s">
        <v>7212</v>
      </c>
      <c r="G2474" s="509">
        <v>35988983</v>
      </c>
      <c r="H2474" s="509" t="s">
        <v>7192</v>
      </c>
      <c r="I2474" s="515"/>
      <c r="J2474" s="77">
        <v>1</v>
      </c>
      <c r="K2474" s="92"/>
    </row>
    <row r="2475" spans="1:11" ht="21" x14ac:dyDescent="0.25">
      <c r="A2475" s="14" t="s">
        <v>5268</v>
      </c>
      <c r="B2475" s="511">
        <v>250450</v>
      </c>
      <c r="C2475" s="469" t="s">
        <v>7193</v>
      </c>
      <c r="D2475" s="570">
        <v>45774</v>
      </c>
      <c r="E2475" s="523" t="s">
        <v>3104</v>
      </c>
      <c r="F2475" s="517" t="s">
        <v>7213</v>
      </c>
      <c r="G2475" s="509">
        <v>35988983</v>
      </c>
      <c r="H2475" s="509" t="s">
        <v>7192</v>
      </c>
      <c r="I2475" s="515">
        <v>80</v>
      </c>
      <c r="J2475" s="77">
        <v>1</v>
      </c>
      <c r="K2475" s="92"/>
    </row>
    <row r="2476" spans="1:11" ht="21" x14ac:dyDescent="0.25">
      <c r="A2476" s="14" t="s">
        <v>5268</v>
      </c>
      <c r="B2476" s="511">
        <v>250450</v>
      </c>
      <c r="C2476" s="469" t="s">
        <v>7193</v>
      </c>
      <c r="D2476" s="570">
        <v>45774</v>
      </c>
      <c r="E2476" s="523" t="s">
        <v>3104</v>
      </c>
      <c r="F2476" s="517" t="s">
        <v>7214</v>
      </c>
      <c r="G2476" s="509">
        <v>35988983</v>
      </c>
      <c r="H2476" s="509" t="s">
        <v>7192</v>
      </c>
      <c r="I2476" s="515">
        <v>35.5</v>
      </c>
      <c r="J2476" s="77">
        <v>1</v>
      </c>
      <c r="K2476" s="92"/>
    </row>
    <row r="2477" spans="1:11" ht="21" x14ac:dyDescent="0.25">
      <c r="A2477" s="14" t="s">
        <v>5268</v>
      </c>
      <c r="B2477" s="511">
        <v>250450</v>
      </c>
      <c r="C2477" s="469" t="s">
        <v>7193</v>
      </c>
      <c r="D2477" s="570">
        <v>45774</v>
      </c>
      <c r="E2477" s="523" t="s">
        <v>3104</v>
      </c>
      <c r="F2477" s="517" t="s">
        <v>7215</v>
      </c>
      <c r="G2477" s="509">
        <v>35988983</v>
      </c>
      <c r="H2477" s="509" t="s">
        <v>7192</v>
      </c>
      <c r="I2477" s="515">
        <v>35.5</v>
      </c>
      <c r="J2477" s="77">
        <v>1</v>
      </c>
      <c r="K2477" s="92"/>
    </row>
    <row r="2478" spans="1:11" ht="41.4" x14ac:dyDescent="0.25">
      <c r="A2478" s="14" t="s">
        <v>5268</v>
      </c>
      <c r="B2478" s="526"/>
      <c r="C2478" s="527"/>
      <c r="D2478" s="528"/>
      <c r="E2478" s="545"/>
      <c r="F2478" s="575" t="s">
        <v>7216</v>
      </c>
      <c r="G2478" s="509">
        <v>35988983</v>
      </c>
      <c r="H2478" s="509" t="s">
        <v>7192</v>
      </c>
      <c r="I2478" s="515"/>
      <c r="J2478" s="77">
        <v>1</v>
      </c>
      <c r="K2478" s="92"/>
    </row>
    <row r="2479" spans="1:11" ht="21" x14ac:dyDescent="0.25">
      <c r="A2479" s="14" t="s">
        <v>5268</v>
      </c>
      <c r="B2479" s="511">
        <v>250450</v>
      </c>
      <c r="C2479" s="469" t="s">
        <v>7193</v>
      </c>
      <c r="D2479" s="570">
        <v>45784</v>
      </c>
      <c r="E2479" s="523" t="s">
        <v>3104</v>
      </c>
      <c r="F2479" s="517" t="s">
        <v>7217</v>
      </c>
      <c r="G2479" s="509">
        <v>35988983</v>
      </c>
      <c r="H2479" s="509" t="s">
        <v>7192</v>
      </c>
      <c r="I2479" s="515">
        <v>160</v>
      </c>
      <c r="J2479" s="77">
        <v>1</v>
      </c>
      <c r="K2479" s="92"/>
    </row>
    <row r="2480" spans="1:11" ht="21" x14ac:dyDescent="0.25">
      <c r="A2480" s="14" t="s">
        <v>5268</v>
      </c>
      <c r="B2480" s="511">
        <v>250450</v>
      </c>
      <c r="C2480" s="469" t="s">
        <v>7193</v>
      </c>
      <c r="D2480" s="570">
        <v>45786</v>
      </c>
      <c r="E2480" s="523" t="s">
        <v>3104</v>
      </c>
      <c r="F2480" s="517" t="s">
        <v>7218</v>
      </c>
      <c r="G2480" s="509">
        <v>35988983</v>
      </c>
      <c r="H2480" s="509" t="s">
        <v>7192</v>
      </c>
      <c r="I2480" s="515">
        <v>237</v>
      </c>
      <c r="J2480" s="77">
        <v>1</v>
      </c>
      <c r="K2480" s="92"/>
    </row>
    <row r="2481" spans="1:11" ht="21" x14ac:dyDescent="0.25">
      <c r="A2481" s="14" t="s">
        <v>5268</v>
      </c>
      <c r="B2481" s="511">
        <v>250450</v>
      </c>
      <c r="C2481" s="469" t="s">
        <v>7193</v>
      </c>
      <c r="D2481" s="570">
        <v>45787</v>
      </c>
      <c r="E2481" s="523" t="s">
        <v>3104</v>
      </c>
      <c r="F2481" s="517" t="s">
        <v>7219</v>
      </c>
      <c r="G2481" s="509">
        <v>35988983</v>
      </c>
      <c r="H2481" s="509" t="s">
        <v>7192</v>
      </c>
      <c r="I2481" s="515">
        <v>339.2</v>
      </c>
      <c r="J2481" s="77">
        <v>1</v>
      </c>
      <c r="K2481" s="92"/>
    </row>
    <row r="2482" spans="1:11" ht="51.6" x14ac:dyDescent="0.25">
      <c r="A2482" s="14" t="s">
        <v>5268</v>
      </c>
      <c r="B2482" s="526"/>
      <c r="C2482" s="527"/>
      <c r="D2482" s="528"/>
      <c r="E2482" s="545"/>
      <c r="F2482" s="575" t="s">
        <v>7220</v>
      </c>
      <c r="G2482" s="509">
        <v>35988983</v>
      </c>
      <c r="H2482" s="509" t="s">
        <v>7192</v>
      </c>
      <c r="I2482" s="515"/>
      <c r="J2482" s="77">
        <v>1</v>
      </c>
      <c r="K2482" s="92"/>
    </row>
    <row r="2483" spans="1:11" ht="21" x14ac:dyDescent="0.25">
      <c r="A2483" s="14" t="s">
        <v>5268</v>
      </c>
      <c r="B2483" s="511">
        <v>250450</v>
      </c>
      <c r="C2483" s="469" t="s">
        <v>7193</v>
      </c>
      <c r="D2483" s="570">
        <v>45802</v>
      </c>
      <c r="E2483" s="523" t="s">
        <v>3104</v>
      </c>
      <c r="F2483" s="517" t="s">
        <v>7221</v>
      </c>
      <c r="G2483" s="509">
        <v>35988983</v>
      </c>
      <c r="H2483" s="509" t="s">
        <v>7192</v>
      </c>
      <c r="I2483" s="515">
        <v>120</v>
      </c>
      <c r="J2483" s="77">
        <v>1</v>
      </c>
      <c r="K2483" s="92"/>
    </row>
    <row r="2484" spans="1:11" ht="21" x14ac:dyDescent="0.25">
      <c r="A2484" s="14" t="s">
        <v>5268</v>
      </c>
      <c r="B2484" s="511">
        <v>250450</v>
      </c>
      <c r="C2484" s="469" t="s">
        <v>7193</v>
      </c>
      <c r="D2484" s="570">
        <v>45800</v>
      </c>
      <c r="E2484" s="523" t="s">
        <v>3104</v>
      </c>
      <c r="F2484" s="517" t="s">
        <v>7222</v>
      </c>
      <c r="G2484" s="509">
        <v>35988983</v>
      </c>
      <c r="H2484" s="509" t="s">
        <v>7192</v>
      </c>
      <c r="I2484" s="515">
        <v>70</v>
      </c>
      <c r="J2484" s="77">
        <v>1</v>
      </c>
      <c r="K2484" s="92"/>
    </row>
    <row r="2485" spans="1:11" ht="21" x14ac:dyDescent="0.25">
      <c r="A2485" s="14" t="s">
        <v>5268</v>
      </c>
      <c r="B2485" s="511">
        <v>250450</v>
      </c>
      <c r="C2485" s="469" t="s">
        <v>7193</v>
      </c>
      <c r="D2485" s="570">
        <v>45800</v>
      </c>
      <c r="E2485" s="523" t="s">
        <v>3104</v>
      </c>
      <c r="F2485" s="517" t="s">
        <v>7223</v>
      </c>
      <c r="G2485" s="509">
        <v>35988983</v>
      </c>
      <c r="H2485" s="509" t="s">
        <v>7192</v>
      </c>
      <c r="I2485" s="515">
        <v>35</v>
      </c>
      <c r="J2485" s="77">
        <v>1</v>
      </c>
      <c r="K2485" s="92"/>
    </row>
    <row r="2486" spans="1:11" ht="21" x14ac:dyDescent="0.25">
      <c r="A2486" s="14" t="s">
        <v>5268</v>
      </c>
      <c r="B2486" s="511">
        <v>250450</v>
      </c>
      <c r="C2486" s="469" t="s">
        <v>7193</v>
      </c>
      <c r="D2486" s="570">
        <v>45800</v>
      </c>
      <c r="E2486" s="523" t="s">
        <v>3104</v>
      </c>
      <c r="F2486" s="517" t="s">
        <v>7223</v>
      </c>
      <c r="G2486" s="509">
        <v>35988983</v>
      </c>
      <c r="H2486" s="509" t="s">
        <v>7192</v>
      </c>
      <c r="I2486" s="515">
        <v>35</v>
      </c>
      <c r="J2486" s="77">
        <v>1</v>
      </c>
      <c r="K2486" s="92"/>
    </row>
    <row r="2487" spans="1:11" ht="21" x14ac:dyDescent="0.25">
      <c r="A2487" s="14" t="s">
        <v>5268</v>
      </c>
      <c r="B2487" s="511">
        <v>250450</v>
      </c>
      <c r="C2487" s="469" t="s">
        <v>7193</v>
      </c>
      <c r="D2487" s="570">
        <v>45801</v>
      </c>
      <c r="E2487" s="523" t="s">
        <v>3104</v>
      </c>
      <c r="F2487" s="517" t="s">
        <v>7224</v>
      </c>
      <c r="G2487" s="509">
        <v>35988983</v>
      </c>
      <c r="H2487" s="509" t="s">
        <v>7192</v>
      </c>
      <c r="I2487" s="515">
        <v>120.84</v>
      </c>
      <c r="J2487" s="77">
        <v>1</v>
      </c>
      <c r="K2487" s="92"/>
    </row>
    <row r="2488" spans="1:11" ht="51.6" x14ac:dyDescent="0.25">
      <c r="A2488" s="14" t="s">
        <v>5268</v>
      </c>
      <c r="B2488" s="526"/>
      <c r="C2488" s="527"/>
      <c r="D2488" s="528"/>
      <c r="E2488" s="545"/>
      <c r="F2488" s="575" t="s">
        <v>7225</v>
      </c>
      <c r="G2488" s="509">
        <v>35988983</v>
      </c>
      <c r="H2488" s="509" t="s">
        <v>7192</v>
      </c>
      <c r="I2488" s="515"/>
      <c r="J2488" s="77">
        <v>1</v>
      </c>
      <c r="K2488" s="92"/>
    </row>
    <row r="2489" spans="1:11" ht="21" x14ac:dyDescent="0.25">
      <c r="A2489" s="14" t="s">
        <v>5268</v>
      </c>
      <c r="B2489" s="511">
        <v>250450</v>
      </c>
      <c r="C2489" s="469" t="s">
        <v>7193</v>
      </c>
      <c r="D2489" s="570">
        <v>45830</v>
      </c>
      <c r="E2489" s="523" t="s">
        <v>3104</v>
      </c>
      <c r="F2489" s="517" t="s">
        <v>7221</v>
      </c>
      <c r="G2489" s="509">
        <v>35988983</v>
      </c>
      <c r="H2489" s="509" t="s">
        <v>7192</v>
      </c>
      <c r="I2489" s="515">
        <v>125</v>
      </c>
      <c r="J2489" s="77">
        <v>1</v>
      </c>
      <c r="K2489" s="92"/>
    </row>
    <row r="2490" spans="1:11" ht="21" x14ac:dyDescent="0.25">
      <c r="A2490" s="14" t="s">
        <v>5268</v>
      </c>
      <c r="B2490" s="511">
        <v>250450</v>
      </c>
      <c r="C2490" s="469" t="s">
        <v>7193</v>
      </c>
      <c r="D2490" s="570">
        <v>45828</v>
      </c>
      <c r="E2490" s="523" t="s">
        <v>3104</v>
      </c>
      <c r="F2490" s="517" t="s">
        <v>7226</v>
      </c>
      <c r="G2490" s="509">
        <v>35988983</v>
      </c>
      <c r="H2490" s="509" t="s">
        <v>7192</v>
      </c>
      <c r="I2490" s="515">
        <v>60</v>
      </c>
      <c r="J2490" s="77">
        <v>1</v>
      </c>
      <c r="K2490" s="92"/>
    </row>
    <row r="2491" spans="1:11" ht="21" x14ac:dyDescent="0.25">
      <c r="A2491" s="14" t="s">
        <v>5268</v>
      </c>
      <c r="B2491" s="511">
        <v>250450</v>
      </c>
      <c r="C2491" s="469" t="s">
        <v>7193</v>
      </c>
      <c r="D2491" s="570">
        <v>45828</v>
      </c>
      <c r="E2491" s="523" t="s">
        <v>3104</v>
      </c>
      <c r="F2491" s="517" t="s">
        <v>7227</v>
      </c>
      <c r="G2491" s="509">
        <v>35988983</v>
      </c>
      <c r="H2491" s="509" t="s">
        <v>7192</v>
      </c>
      <c r="I2491" s="515">
        <v>100</v>
      </c>
      <c r="J2491" s="77">
        <v>1</v>
      </c>
      <c r="K2491" s="92"/>
    </row>
    <row r="2492" spans="1:11" ht="21" x14ac:dyDescent="0.25">
      <c r="A2492" s="14" t="s">
        <v>5268</v>
      </c>
      <c r="B2492" s="511"/>
      <c r="C2492" s="469"/>
      <c r="D2492" s="570"/>
      <c r="E2492" s="523" t="s">
        <v>3104</v>
      </c>
      <c r="F2492" s="517" t="s">
        <v>7228</v>
      </c>
      <c r="G2492" s="509">
        <v>35988983</v>
      </c>
      <c r="H2492" s="509" t="s">
        <v>7192</v>
      </c>
      <c r="I2492" s="515">
        <v>120.84</v>
      </c>
      <c r="J2492" s="77">
        <v>1</v>
      </c>
      <c r="K2492" s="92"/>
    </row>
    <row r="2493" spans="1:11" ht="51.6" x14ac:dyDescent="0.25">
      <c r="A2493" s="14" t="s">
        <v>5268</v>
      </c>
      <c r="B2493" s="526"/>
      <c r="C2493" s="527"/>
      <c r="D2493" s="528"/>
      <c r="E2493" s="545"/>
      <c r="F2493" s="575" t="s">
        <v>7229</v>
      </c>
      <c r="G2493" s="509">
        <v>35988983</v>
      </c>
      <c r="H2493" s="509" t="s">
        <v>7192</v>
      </c>
      <c r="I2493" s="515"/>
      <c r="J2493" s="77">
        <v>1</v>
      </c>
      <c r="K2493" s="92"/>
    </row>
    <row r="2494" spans="1:11" ht="21" x14ac:dyDescent="0.25">
      <c r="A2494" s="14" t="s">
        <v>5268</v>
      </c>
      <c r="B2494" s="511">
        <v>250450</v>
      </c>
      <c r="C2494" s="469" t="s">
        <v>7193</v>
      </c>
      <c r="D2494" s="570">
        <v>45872</v>
      </c>
      <c r="E2494" s="523" t="s">
        <v>3104</v>
      </c>
      <c r="F2494" s="517" t="s">
        <v>7230</v>
      </c>
      <c r="G2494" s="509">
        <v>35988983</v>
      </c>
      <c r="H2494" s="509" t="s">
        <v>7192</v>
      </c>
      <c r="I2494" s="515">
        <v>130</v>
      </c>
      <c r="J2494" s="77">
        <v>1</v>
      </c>
      <c r="K2494" s="92"/>
    </row>
    <row r="2495" spans="1:11" ht="21" x14ac:dyDescent="0.25">
      <c r="A2495" s="14" t="s">
        <v>5268</v>
      </c>
      <c r="B2495" s="511">
        <v>250450</v>
      </c>
      <c r="C2495" s="469" t="s">
        <v>7193</v>
      </c>
      <c r="D2495" s="570">
        <v>45872</v>
      </c>
      <c r="E2495" s="523" t="s">
        <v>3104</v>
      </c>
      <c r="F2495" s="517" t="s">
        <v>7231</v>
      </c>
      <c r="G2495" s="509">
        <v>35988983</v>
      </c>
      <c r="H2495" s="509" t="s">
        <v>7192</v>
      </c>
      <c r="I2495" s="515">
        <v>35.5</v>
      </c>
      <c r="J2495" s="77">
        <v>1</v>
      </c>
      <c r="K2495" s="92"/>
    </row>
    <row r="2496" spans="1:11" ht="21" x14ac:dyDescent="0.25">
      <c r="A2496" s="14" t="s">
        <v>5268</v>
      </c>
      <c r="B2496" s="511">
        <v>250450</v>
      </c>
      <c r="C2496" s="469" t="s">
        <v>7193</v>
      </c>
      <c r="D2496" s="570">
        <v>45872</v>
      </c>
      <c r="E2496" s="523" t="s">
        <v>3104</v>
      </c>
      <c r="F2496" s="517" t="s">
        <v>7232</v>
      </c>
      <c r="G2496" s="509">
        <v>35988983</v>
      </c>
      <c r="H2496" s="509" t="s">
        <v>7192</v>
      </c>
      <c r="I2496" s="515">
        <v>35.5</v>
      </c>
      <c r="J2496" s="77">
        <v>1</v>
      </c>
      <c r="K2496" s="92"/>
    </row>
    <row r="2497" spans="1:11" ht="41.4" x14ac:dyDescent="0.25">
      <c r="A2497" s="14" t="s">
        <v>5268</v>
      </c>
      <c r="B2497" s="526"/>
      <c r="C2497" s="527"/>
      <c r="D2497" s="528"/>
      <c r="E2497" s="545"/>
      <c r="F2497" s="575" t="s">
        <v>7233</v>
      </c>
      <c r="G2497" s="509">
        <v>35988983</v>
      </c>
      <c r="H2497" s="509" t="s">
        <v>7192</v>
      </c>
      <c r="I2497" s="515"/>
      <c r="J2497" s="77">
        <v>1</v>
      </c>
      <c r="K2497" s="92"/>
    </row>
    <row r="2498" spans="1:11" ht="21" x14ac:dyDescent="0.25">
      <c r="A2498" s="14" t="s">
        <v>5268</v>
      </c>
      <c r="B2498" s="511">
        <v>250450</v>
      </c>
      <c r="C2498" s="469" t="s">
        <v>7193</v>
      </c>
      <c r="D2498" s="570">
        <v>45900</v>
      </c>
      <c r="E2498" s="523" t="s">
        <v>3104</v>
      </c>
      <c r="F2498" s="517" t="s">
        <v>7213</v>
      </c>
      <c r="G2498" s="509">
        <v>35988983</v>
      </c>
      <c r="H2498" s="509" t="s">
        <v>7192</v>
      </c>
      <c r="I2498" s="515">
        <v>170</v>
      </c>
      <c r="J2498" s="77">
        <v>1</v>
      </c>
      <c r="K2498" s="92"/>
    </row>
    <row r="2499" spans="1:11" ht="51.6" x14ac:dyDescent="0.25">
      <c r="A2499" s="14" t="s">
        <v>5268</v>
      </c>
      <c r="B2499" s="526"/>
      <c r="C2499" s="527"/>
      <c r="D2499" s="528"/>
      <c r="E2499" s="545"/>
      <c r="F2499" s="575" t="s">
        <v>7212</v>
      </c>
      <c r="G2499" s="509">
        <v>35988983</v>
      </c>
      <c r="H2499" s="509" t="s">
        <v>7192</v>
      </c>
      <c r="I2499" s="515"/>
      <c r="J2499" s="77">
        <v>1</v>
      </c>
      <c r="K2499" s="92"/>
    </row>
    <row r="2500" spans="1:11" ht="21" x14ac:dyDescent="0.25">
      <c r="A2500" s="14" t="s">
        <v>5268</v>
      </c>
      <c r="B2500" s="511">
        <v>250450</v>
      </c>
      <c r="C2500" s="469" t="s">
        <v>7193</v>
      </c>
      <c r="D2500" s="570">
        <v>45914</v>
      </c>
      <c r="E2500" s="523" t="s">
        <v>3104</v>
      </c>
      <c r="F2500" s="517" t="s">
        <v>7234</v>
      </c>
      <c r="G2500" s="509">
        <v>35988983</v>
      </c>
      <c r="H2500" s="509" t="s">
        <v>7192</v>
      </c>
      <c r="I2500" s="515">
        <v>85</v>
      </c>
      <c r="J2500" s="77">
        <v>1</v>
      </c>
      <c r="K2500" s="92"/>
    </row>
    <row r="2501" spans="1:11" ht="61.8" x14ac:dyDescent="0.25">
      <c r="A2501" s="14" t="s">
        <v>5268</v>
      </c>
      <c r="B2501" s="511">
        <v>250450</v>
      </c>
      <c r="C2501" s="469" t="s">
        <v>7193</v>
      </c>
      <c r="D2501" s="570">
        <v>45694</v>
      </c>
      <c r="E2501" s="523" t="s">
        <v>3104</v>
      </c>
      <c r="F2501" s="517" t="s">
        <v>7235</v>
      </c>
      <c r="G2501" s="509">
        <v>35988983</v>
      </c>
      <c r="H2501" s="509" t="s">
        <v>7192</v>
      </c>
      <c r="I2501" s="515">
        <v>743.61</v>
      </c>
      <c r="J2501" s="77">
        <v>1</v>
      </c>
      <c r="K2501" s="92"/>
    </row>
    <row r="2502" spans="1:11" ht="92.4" x14ac:dyDescent="0.25">
      <c r="A2502" s="14" t="s">
        <v>5268</v>
      </c>
      <c r="B2502" s="511">
        <v>250450</v>
      </c>
      <c r="C2502" s="469" t="s">
        <v>7193</v>
      </c>
      <c r="D2502" s="570">
        <v>45837</v>
      </c>
      <c r="E2502" s="523" t="s">
        <v>3104</v>
      </c>
      <c r="F2502" s="517" t="s">
        <v>7236</v>
      </c>
      <c r="G2502" s="509">
        <v>35988983</v>
      </c>
      <c r="H2502" s="509" t="s">
        <v>7192</v>
      </c>
      <c r="I2502" s="515">
        <v>1013.8</v>
      </c>
      <c r="J2502" s="77">
        <v>1</v>
      </c>
      <c r="K2502" s="92"/>
    </row>
    <row r="2503" spans="1:11" ht="82.2" x14ac:dyDescent="0.25">
      <c r="A2503" s="14" t="s">
        <v>5268</v>
      </c>
      <c r="B2503" s="526"/>
      <c r="C2503" s="527"/>
      <c r="D2503" s="528"/>
      <c r="E2503" s="545"/>
      <c r="F2503" s="546" t="s">
        <v>7237</v>
      </c>
      <c r="G2503" s="527"/>
      <c r="H2503" s="528"/>
      <c r="I2503" s="510"/>
      <c r="J2503" s="77">
        <v>1</v>
      </c>
      <c r="K2503" s="92"/>
    </row>
    <row r="2504" spans="1:11" ht="21" x14ac:dyDescent="0.25">
      <c r="A2504" s="14" t="s">
        <v>5268</v>
      </c>
      <c r="B2504" s="526"/>
      <c r="C2504" s="527"/>
      <c r="D2504" s="528"/>
      <c r="E2504" s="545"/>
      <c r="F2504" s="575" t="s">
        <v>7238</v>
      </c>
      <c r="G2504" s="509"/>
      <c r="H2504" s="509"/>
      <c r="I2504" s="515"/>
      <c r="J2504" s="77">
        <v>1</v>
      </c>
      <c r="K2504" s="92"/>
    </row>
    <row r="2505" spans="1:11" ht="13.2" x14ac:dyDescent="0.25">
      <c r="A2505" s="14" t="s">
        <v>5268</v>
      </c>
      <c r="B2505" s="511" t="s">
        <v>7239</v>
      </c>
      <c r="C2505" s="469" t="s">
        <v>7240</v>
      </c>
      <c r="D2505" s="570" t="s">
        <v>7241</v>
      </c>
      <c r="E2505" s="523" t="s">
        <v>6538</v>
      </c>
      <c r="F2505" s="517" t="s">
        <v>7242</v>
      </c>
      <c r="G2505" s="509">
        <v>31196314</v>
      </c>
      <c r="H2505" s="509" t="s">
        <v>6953</v>
      </c>
      <c r="I2505" s="515">
        <v>75</v>
      </c>
      <c r="J2505" s="77">
        <v>1</v>
      </c>
      <c r="K2505" s="92"/>
    </row>
    <row r="2506" spans="1:11" ht="21" x14ac:dyDescent="0.25">
      <c r="A2506" s="14" t="s">
        <v>5268</v>
      </c>
      <c r="B2506" s="511" t="s">
        <v>7239</v>
      </c>
      <c r="C2506" s="469" t="s">
        <v>7240</v>
      </c>
      <c r="D2506" s="570">
        <v>45676</v>
      </c>
      <c r="E2506" s="523" t="s">
        <v>6538</v>
      </c>
      <c r="F2506" s="517" t="s">
        <v>7243</v>
      </c>
      <c r="G2506" s="509">
        <v>31196314</v>
      </c>
      <c r="H2506" s="509" t="s">
        <v>6953</v>
      </c>
      <c r="I2506" s="515">
        <v>114.06</v>
      </c>
      <c r="J2506" s="77">
        <v>1</v>
      </c>
      <c r="K2506" s="92"/>
    </row>
    <row r="2507" spans="1:11" ht="21" x14ac:dyDescent="0.25">
      <c r="A2507" s="14" t="s">
        <v>5268</v>
      </c>
      <c r="B2507" s="526"/>
      <c r="C2507" s="527"/>
      <c r="D2507" s="528"/>
      <c r="E2507" s="545"/>
      <c r="F2507" s="575" t="s">
        <v>7244</v>
      </c>
      <c r="G2507" s="509"/>
      <c r="H2507" s="509"/>
      <c r="I2507" s="515"/>
      <c r="J2507" s="77">
        <v>1</v>
      </c>
      <c r="K2507" s="92"/>
    </row>
    <row r="2508" spans="1:11" ht="13.2" x14ac:dyDescent="0.25">
      <c r="A2508" s="14" t="s">
        <v>5268</v>
      </c>
      <c r="B2508" s="511" t="s">
        <v>7239</v>
      </c>
      <c r="C2508" s="469" t="s">
        <v>7240</v>
      </c>
      <c r="D2508" s="570">
        <v>45682</v>
      </c>
      <c r="E2508" s="523" t="s">
        <v>6538</v>
      </c>
      <c r="F2508" s="517" t="s">
        <v>7245</v>
      </c>
      <c r="G2508" s="509">
        <v>31196314</v>
      </c>
      <c r="H2508" s="509" t="s">
        <v>6953</v>
      </c>
      <c r="I2508" s="515">
        <v>25</v>
      </c>
      <c r="J2508" s="77">
        <v>1</v>
      </c>
      <c r="K2508" s="92"/>
    </row>
    <row r="2509" spans="1:11" ht="21" x14ac:dyDescent="0.25">
      <c r="A2509" s="14" t="s">
        <v>5268</v>
      </c>
      <c r="B2509" s="511" t="s">
        <v>7239</v>
      </c>
      <c r="C2509" s="469" t="s">
        <v>7240</v>
      </c>
      <c r="D2509" s="570">
        <v>45699</v>
      </c>
      <c r="E2509" s="523" t="s">
        <v>6538</v>
      </c>
      <c r="F2509" s="517" t="s">
        <v>7246</v>
      </c>
      <c r="G2509" s="509">
        <v>31196314</v>
      </c>
      <c r="H2509" s="509" t="s">
        <v>6953</v>
      </c>
      <c r="I2509" s="515">
        <v>77.7</v>
      </c>
      <c r="J2509" s="77">
        <v>1</v>
      </c>
      <c r="K2509" s="92"/>
    </row>
    <row r="2510" spans="1:11" ht="31.2" x14ac:dyDescent="0.25">
      <c r="A2510" s="14" t="s">
        <v>5268</v>
      </c>
      <c r="B2510" s="526"/>
      <c r="C2510" s="527"/>
      <c r="D2510" s="528"/>
      <c r="E2510" s="545"/>
      <c r="F2510" s="575" t="s">
        <v>7247</v>
      </c>
      <c r="G2510" s="509"/>
      <c r="H2510" s="509"/>
      <c r="I2510" s="515"/>
      <c r="J2510" s="77">
        <v>1</v>
      </c>
      <c r="K2510" s="92"/>
    </row>
    <row r="2511" spans="1:11" ht="13.2" x14ac:dyDescent="0.25">
      <c r="A2511" s="14" t="s">
        <v>5268</v>
      </c>
      <c r="B2511" s="511" t="s">
        <v>7239</v>
      </c>
      <c r="C2511" s="469" t="s">
        <v>7240</v>
      </c>
      <c r="D2511" s="570">
        <v>45703</v>
      </c>
      <c r="E2511" s="523" t="s">
        <v>6538</v>
      </c>
      <c r="F2511" s="517" t="s">
        <v>7248</v>
      </c>
      <c r="G2511" s="509">
        <v>31196314</v>
      </c>
      <c r="H2511" s="509" t="s">
        <v>6953</v>
      </c>
      <c r="I2511" s="515">
        <v>155</v>
      </c>
      <c r="J2511" s="77">
        <v>1</v>
      </c>
      <c r="K2511" s="92"/>
    </row>
    <row r="2512" spans="1:11" ht="21" x14ac:dyDescent="0.25">
      <c r="A2512" s="14" t="s">
        <v>5268</v>
      </c>
      <c r="B2512" s="511" t="s">
        <v>7239</v>
      </c>
      <c r="C2512" s="469" t="s">
        <v>7240</v>
      </c>
      <c r="D2512" s="570">
        <v>45703</v>
      </c>
      <c r="E2512" s="523" t="s">
        <v>6538</v>
      </c>
      <c r="F2512" s="517" t="s">
        <v>7249</v>
      </c>
      <c r="G2512" s="509">
        <v>31196314</v>
      </c>
      <c r="H2512" s="509" t="s">
        <v>6953</v>
      </c>
      <c r="I2512" s="515">
        <v>60.7</v>
      </c>
      <c r="J2512" s="77">
        <v>1</v>
      </c>
      <c r="K2512" s="92"/>
    </row>
    <row r="2513" spans="1:11" ht="31.2" x14ac:dyDescent="0.25">
      <c r="A2513" s="14" t="s">
        <v>5268</v>
      </c>
      <c r="B2513" s="526"/>
      <c r="C2513" s="527"/>
      <c r="D2513" s="528"/>
      <c r="E2513" s="545"/>
      <c r="F2513" s="575" t="s">
        <v>7250</v>
      </c>
      <c r="G2513" s="509"/>
      <c r="H2513" s="509"/>
      <c r="I2513" s="515"/>
      <c r="J2513" s="77">
        <v>1</v>
      </c>
      <c r="K2513" s="92"/>
    </row>
    <row r="2514" spans="1:11" ht="21" x14ac:dyDescent="0.25">
      <c r="A2514" s="14" t="s">
        <v>5268</v>
      </c>
      <c r="B2514" s="511" t="s">
        <v>7239</v>
      </c>
      <c r="C2514" s="469" t="s">
        <v>7240</v>
      </c>
      <c r="D2514" s="570">
        <v>45704</v>
      </c>
      <c r="E2514" s="523" t="s">
        <v>6538</v>
      </c>
      <c r="F2514" s="517" t="s">
        <v>7251</v>
      </c>
      <c r="G2514" s="509">
        <v>31196314</v>
      </c>
      <c r="H2514" s="509" t="s">
        <v>6953</v>
      </c>
      <c r="I2514" s="515">
        <v>126.3</v>
      </c>
      <c r="J2514" s="77">
        <v>1</v>
      </c>
      <c r="K2514" s="92"/>
    </row>
    <row r="2515" spans="1:11" ht="21" x14ac:dyDescent="0.25">
      <c r="A2515" s="14" t="s">
        <v>5268</v>
      </c>
      <c r="B2515" s="526"/>
      <c r="C2515" s="527"/>
      <c r="D2515" s="528"/>
      <c r="E2515" s="545"/>
      <c r="F2515" s="575" t="s">
        <v>7252</v>
      </c>
      <c r="G2515" s="509"/>
      <c r="H2515" s="509"/>
      <c r="I2515" s="515"/>
      <c r="J2515" s="77">
        <v>1</v>
      </c>
      <c r="K2515" s="92"/>
    </row>
    <row r="2516" spans="1:11" ht="13.2" x14ac:dyDescent="0.25">
      <c r="A2516" s="14" t="s">
        <v>5268</v>
      </c>
      <c r="B2516" s="511" t="s">
        <v>7239</v>
      </c>
      <c r="C2516" s="469" t="s">
        <v>7240</v>
      </c>
      <c r="D2516" s="570">
        <v>45710</v>
      </c>
      <c r="E2516" s="523" t="s">
        <v>6538</v>
      </c>
      <c r="F2516" s="517" t="s">
        <v>7253</v>
      </c>
      <c r="G2516" s="509">
        <v>31196314</v>
      </c>
      <c r="H2516" s="509" t="s">
        <v>6953</v>
      </c>
      <c r="I2516" s="515">
        <v>15</v>
      </c>
      <c r="J2516" s="77">
        <v>1</v>
      </c>
      <c r="K2516" s="92"/>
    </row>
    <row r="2517" spans="1:11" ht="21" x14ac:dyDescent="0.25">
      <c r="A2517" s="14" t="s">
        <v>5268</v>
      </c>
      <c r="B2517" s="511" t="s">
        <v>7239</v>
      </c>
      <c r="C2517" s="469" t="s">
        <v>7240</v>
      </c>
      <c r="D2517" s="570">
        <v>45710</v>
      </c>
      <c r="E2517" s="523" t="s">
        <v>6538</v>
      </c>
      <c r="F2517" s="517" t="s">
        <v>7254</v>
      </c>
      <c r="G2517" s="509">
        <v>31196314</v>
      </c>
      <c r="H2517" s="509" t="s">
        <v>6953</v>
      </c>
      <c r="I2517" s="515">
        <v>68.099999999999994</v>
      </c>
      <c r="J2517" s="77">
        <v>1</v>
      </c>
      <c r="K2517" s="92"/>
    </row>
    <row r="2518" spans="1:11" ht="31.2" x14ac:dyDescent="0.25">
      <c r="A2518" s="14" t="s">
        <v>5268</v>
      </c>
      <c r="B2518" s="526"/>
      <c r="C2518" s="527"/>
      <c r="D2518" s="528"/>
      <c r="E2518" s="545"/>
      <c r="F2518" s="575" t="s">
        <v>7255</v>
      </c>
      <c r="G2518" s="509"/>
      <c r="H2518" s="509"/>
      <c r="I2518" s="515"/>
      <c r="J2518" s="77">
        <v>1</v>
      </c>
      <c r="K2518" s="92"/>
    </row>
    <row r="2519" spans="1:11" ht="13.2" x14ac:dyDescent="0.25">
      <c r="A2519" s="14" t="s">
        <v>5268</v>
      </c>
      <c r="B2519" s="511" t="s">
        <v>7239</v>
      </c>
      <c r="C2519" s="469" t="s">
        <v>7240</v>
      </c>
      <c r="D2519" s="570">
        <v>45738</v>
      </c>
      <c r="E2519" s="523" t="s">
        <v>6538</v>
      </c>
      <c r="F2519" s="517" t="s">
        <v>7256</v>
      </c>
      <c r="G2519" s="509">
        <v>31196314</v>
      </c>
      <c r="H2519" s="509" t="s">
        <v>6953</v>
      </c>
      <c r="I2519" s="515">
        <v>30</v>
      </c>
      <c r="J2519" s="77">
        <v>1</v>
      </c>
      <c r="K2519" s="92"/>
    </row>
    <row r="2520" spans="1:11" ht="13.2" x14ac:dyDescent="0.25">
      <c r="A2520" s="14" t="s">
        <v>5268</v>
      </c>
      <c r="B2520" s="511" t="s">
        <v>7239</v>
      </c>
      <c r="C2520" s="469" t="s">
        <v>7240</v>
      </c>
      <c r="D2520" s="570">
        <v>45739</v>
      </c>
      <c r="E2520" s="523" t="s">
        <v>6538</v>
      </c>
      <c r="F2520" s="517" t="s">
        <v>7257</v>
      </c>
      <c r="G2520" s="509">
        <v>31196314</v>
      </c>
      <c r="H2520" s="509" t="s">
        <v>6953</v>
      </c>
      <c r="I2520" s="515">
        <v>85.2</v>
      </c>
      <c r="J2520" s="77">
        <v>1</v>
      </c>
      <c r="K2520" s="92"/>
    </row>
    <row r="2521" spans="1:11" ht="13.2" x14ac:dyDescent="0.25">
      <c r="A2521" s="14" t="s">
        <v>5268</v>
      </c>
      <c r="B2521" s="511" t="s">
        <v>7239</v>
      </c>
      <c r="C2521" s="469" t="s">
        <v>7240</v>
      </c>
      <c r="D2521" s="570">
        <v>45739</v>
      </c>
      <c r="E2521" s="523" t="s">
        <v>6538</v>
      </c>
      <c r="F2521" s="517" t="s">
        <v>7258</v>
      </c>
      <c r="G2521" s="509">
        <v>31196314</v>
      </c>
      <c r="H2521" s="509" t="s">
        <v>6953</v>
      </c>
      <c r="I2521" s="515">
        <v>43.6</v>
      </c>
      <c r="J2521" s="77">
        <v>1</v>
      </c>
      <c r="K2521" s="92"/>
    </row>
    <row r="2522" spans="1:11" ht="21" x14ac:dyDescent="0.25">
      <c r="A2522" s="14" t="s">
        <v>5268</v>
      </c>
      <c r="B2522" s="511" t="s">
        <v>7239</v>
      </c>
      <c r="C2522" s="469" t="s">
        <v>7240</v>
      </c>
      <c r="D2522" s="570">
        <v>45739</v>
      </c>
      <c r="E2522" s="523" t="s">
        <v>6538</v>
      </c>
      <c r="F2522" s="517" t="s">
        <v>7259</v>
      </c>
      <c r="G2522" s="509">
        <v>31196314</v>
      </c>
      <c r="H2522" s="509" t="s">
        <v>6953</v>
      </c>
      <c r="I2522" s="515">
        <v>236.6</v>
      </c>
      <c r="J2522" s="77">
        <v>1</v>
      </c>
      <c r="K2522" s="92"/>
    </row>
    <row r="2523" spans="1:11" ht="31.2" x14ac:dyDescent="0.25">
      <c r="A2523" s="14" t="s">
        <v>5268</v>
      </c>
      <c r="B2523" s="526"/>
      <c r="C2523" s="527"/>
      <c r="D2523" s="528"/>
      <c r="E2523" s="545"/>
      <c r="F2523" s="575" t="s">
        <v>7260</v>
      </c>
      <c r="G2523" s="509"/>
      <c r="H2523" s="509"/>
      <c r="I2523" s="515"/>
      <c r="J2523" s="77">
        <v>1</v>
      </c>
      <c r="K2523" s="92"/>
    </row>
    <row r="2524" spans="1:11" ht="13.2" x14ac:dyDescent="0.25">
      <c r="A2524" s="14" t="s">
        <v>5268</v>
      </c>
      <c r="B2524" s="511" t="s">
        <v>7239</v>
      </c>
      <c r="C2524" s="469" t="s">
        <v>7240</v>
      </c>
      <c r="D2524" s="570">
        <v>45745</v>
      </c>
      <c r="E2524" s="523" t="s">
        <v>6538</v>
      </c>
      <c r="F2524" s="517" t="s">
        <v>7261</v>
      </c>
      <c r="G2524" s="509">
        <v>31196314</v>
      </c>
      <c r="H2524" s="509" t="s">
        <v>6953</v>
      </c>
      <c r="I2524" s="515">
        <v>45</v>
      </c>
      <c r="J2524" s="77">
        <v>1</v>
      </c>
      <c r="K2524" s="92"/>
    </row>
    <row r="2525" spans="1:11" ht="21" x14ac:dyDescent="0.25">
      <c r="A2525" s="14" t="s">
        <v>5268</v>
      </c>
      <c r="B2525" s="511" t="s">
        <v>7239</v>
      </c>
      <c r="C2525" s="469" t="s">
        <v>7240</v>
      </c>
      <c r="D2525" s="570">
        <v>45745</v>
      </c>
      <c r="E2525" s="523" t="s">
        <v>6538</v>
      </c>
      <c r="F2525" s="517" t="s">
        <v>7262</v>
      </c>
      <c r="G2525" s="509">
        <v>31196314</v>
      </c>
      <c r="H2525" s="509" t="s">
        <v>6953</v>
      </c>
      <c r="I2525" s="515">
        <v>86</v>
      </c>
      <c r="J2525" s="77">
        <v>1</v>
      </c>
      <c r="K2525" s="92"/>
    </row>
    <row r="2526" spans="1:11" ht="21" x14ac:dyDescent="0.25">
      <c r="A2526" s="14" t="s">
        <v>5268</v>
      </c>
      <c r="B2526" s="526"/>
      <c r="C2526" s="527"/>
      <c r="D2526" s="528"/>
      <c r="E2526" s="545"/>
      <c r="F2526" s="575" t="s">
        <v>7263</v>
      </c>
      <c r="G2526" s="509"/>
      <c r="H2526" s="509"/>
      <c r="I2526" s="515"/>
      <c r="J2526" s="77">
        <v>1</v>
      </c>
      <c r="K2526" s="92"/>
    </row>
    <row r="2527" spans="1:11" ht="13.2" x14ac:dyDescent="0.25">
      <c r="A2527" s="14" t="s">
        <v>5268</v>
      </c>
      <c r="B2527" s="511" t="s">
        <v>7239</v>
      </c>
      <c r="C2527" s="469" t="s">
        <v>7240</v>
      </c>
      <c r="D2527" s="570">
        <v>45746</v>
      </c>
      <c r="E2527" s="523" t="s">
        <v>6538</v>
      </c>
      <c r="F2527" s="517" t="s">
        <v>7261</v>
      </c>
      <c r="G2527" s="509">
        <v>31196314</v>
      </c>
      <c r="H2527" s="509" t="s">
        <v>6953</v>
      </c>
      <c r="I2527" s="515">
        <v>45</v>
      </c>
      <c r="J2527" s="77">
        <v>1</v>
      </c>
      <c r="K2527" s="92"/>
    </row>
    <row r="2528" spans="1:11" ht="21" x14ac:dyDescent="0.25">
      <c r="A2528" s="14" t="s">
        <v>5268</v>
      </c>
      <c r="B2528" s="511" t="s">
        <v>7239</v>
      </c>
      <c r="C2528" s="469" t="s">
        <v>7240</v>
      </c>
      <c r="D2528" s="570">
        <v>45746</v>
      </c>
      <c r="E2528" s="523" t="s">
        <v>6538</v>
      </c>
      <c r="F2528" s="517" t="s">
        <v>7264</v>
      </c>
      <c r="G2528" s="509">
        <v>31196314</v>
      </c>
      <c r="H2528" s="509" t="s">
        <v>6953</v>
      </c>
      <c r="I2528" s="515">
        <v>80.3</v>
      </c>
      <c r="J2528" s="77">
        <v>1</v>
      </c>
      <c r="K2528" s="92"/>
    </row>
    <row r="2529" spans="1:11" ht="31.2" x14ac:dyDescent="0.25">
      <c r="A2529" s="14" t="s">
        <v>5268</v>
      </c>
      <c r="B2529" s="526"/>
      <c r="C2529" s="527"/>
      <c r="D2529" s="528"/>
      <c r="E2529" s="545"/>
      <c r="F2529" s="575" t="s">
        <v>7265</v>
      </c>
      <c r="G2529" s="509"/>
      <c r="H2529" s="509"/>
      <c r="I2529" s="515"/>
      <c r="J2529" s="77">
        <v>1</v>
      </c>
      <c r="K2529" s="92"/>
    </row>
    <row r="2530" spans="1:11" ht="13.2" x14ac:dyDescent="0.25">
      <c r="A2530" s="14" t="s">
        <v>5268</v>
      </c>
      <c r="B2530" s="511" t="s">
        <v>7239</v>
      </c>
      <c r="C2530" s="469" t="s">
        <v>7240</v>
      </c>
      <c r="D2530" s="570">
        <v>45758</v>
      </c>
      <c r="E2530" s="523" t="s">
        <v>6538</v>
      </c>
      <c r="F2530" s="517" t="s">
        <v>7253</v>
      </c>
      <c r="G2530" s="509">
        <v>31196314</v>
      </c>
      <c r="H2530" s="509" t="s">
        <v>6953</v>
      </c>
      <c r="I2530" s="515">
        <v>10</v>
      </c>
      <c r="J2530" s="77">
        <v>1</v>
      </c>
      <c r="K2530" s="92"/>
    </row>
    <row r="2531" spans="1:11" ht="21" x14ac:dyDescent="0.25">
      <c r="A2531" s="14" t="s">
        <v>5268</v>
      </c>
      <c r="B2531" s="511" t="s">
        <v>7239</v>
      </c>
      <c r="C2531" s="469" t="s">
        <v>7240</v>
      </c>
      <c r="D2531" s="570">
        <v>45759</v>
      </c>
      <c r="E2531" s="523" t="s">
        <v>6538</v>
      </c>
      <c r="F2531" s="517" t="s">
        <v>7262</v>
      </c>
      <c r="G2531" s="509">
        <v>31196314</v>
      </c>
      <c r="H2531" s="509" t="s">
        <v>6953</v>
      </c>
      <c r="I2531" s="515">
        <v>89.73</v>
      </c>
      <c r="J2531" s="77">
        <v>1</v>
      </c>
      <c r="K2531" s="92"/>
    </row>
    <row r="2532" spans="1:11" ht="21" x14ac:dyDescent="0.25">
      <c r="A2532" s="14" t="s">
        <v>5268</v>
      </c>
      <c r="B2532" s="526"/>
      <c r="C2532" s="527"/>
      <c r="D2532" s="528"/>
      <c r="E2532" s="545"/>
      <c r="F2532" s="575" t="s">
        <v>7266</v>
      </c>
      <c r="G2532" s="509"/>
      <c r="H2532" s="509"/>
      <c r="I2532" s="515"/>
      <c r="J2532" s="77">
        <v>1</v>
      </c>
      <c r="K2532" s="92"/>
    </row>
    <row r="2533" spans="1:11" ht="13.2" x14ac:dyDescent="0.25">
      <c r="A2533" s="14" t="s">
        <v>5268</v>
      </c>
      <c r="B2533" s="511" t="s">
        <v>7239</v>
      </c>
      <c r="C2533" s="469" t="s">
        <v>7240</v>
      </c>
      <c r="D2533" s="570">
        <v>45759</v>
      </c>
      <c r="E2533" s="523" t="s">
        <v>6538</v>
      </c>
      <c r="F2533" s="517" t="s">
        <v>7267</v>
      </c>
      <c r="G2533" s="509">
        <v>31196314</v>
      </c>
      <c r="H2533" s="509" t="s">
        <v>6953</v>
      </c>
      <c r="I2533" s="515">
        <v>95</v>
      </c>
      <c r="J2533" s="77">
        <v>1</v>
      </c>
      <c r="K2533" s="92"/>
    </row>
    <row r="2534" spans="1:11" ht="21" x14ac:dyDescent="0.25">
      <c r="A2534" s="14" t="s">
        <v>5268</v>
      </c>
      <c r="B2534" s="511" t="s">
        <v>7239</v>
      </c>
      <c r="C2534" s="469" t="s">
        <v>7240</v>
      </c>
      <c r="D2534" s="570">
        <v>45759</v>
      </c>
      <c r="E2534" s="523" t="s">
        <v>6538</v>
      </c>
      <c r="F2534" s="517" t="s">
        <v>7268</v>
      </c>
      <c r="G2534" s="509">
        <v>31196314</v>
      </c>
      <c r="H2534" s="509" t="s">
        <v>6953</v>
      </c>
      <c r="I2534" s="515">
        <v>77.010000000000005</v>
      </c>
      <c r="J2534" s="77">
        <v>1</v>
      </c>
      <c r="K2534" s="92"/>
    </row>
    <row r="2535" spans="1:11" ht="21" x14ac:dyDescent="0.25">
      <c r="A2535" s="14" t="s">
        <v>5268</v>
      </c>
      <c r="B2535" s="526"/>
      <c r="C2535" s="527"/>
      <c r="D2535" s="528"/>
      <c r="E2535" s="545"/>
      <c r="F2535" s="575" t="s">
        <v>7269</v>
      </c>
      <c r="G2535" s="509"/>
      <c r="H2535" s="509"/>
      <c r="I2535" s="515"/>
      <c r="J2535" s="77">
        <v>1</v>
      </c>
      <c r="K2535" s="92"/>
    </row>
    <row r="2536" spans="1:11" ht="13.2" x14ac:dyDescent="0.25">
      <c r="A2536" s="14" t="s">
        <v>5268</v>
      </c>
      <c r="B2536" s="511" t="s">
        <v>7239</v>
      </c>
      <c r="C2536" s="469" t="s">
        <v>7240</v>
      </c>
      <c r="D2536" s="570">
        <v>45794</v>
      </c>
      <c r="E2536" s="523" t="s">
        <v>6538</v>
      </c>
      <c r="F2536" s="517" t="s">
        <v>7270</v>
      </c>
      <c r="G2536" s="509">
        <v>31196314</v>
      </c>
      <c r="H2536" s="509" t="s">
        <v>6953</v>
      </c>
      <c r="I2536" s="515">
        <v>32</v>
      </c>
      <c r="J2536" s="77">
        <v>1</v>
      </c>
      <c r="K2536" s="92"/>
    </row>
    <row r="2537" spans="1:11" ht="21" x14ac:dyDescent="0.25">
      <c r="A2537" s="14" t="s">
        <v>5268</v>
      </c>
      <c r="B2537" s="511" t="s">
        <v>7239</v>
      </c>
      <c r="C2537" s="469" t="s">
        <v>7240</v>
      </c>
      <c r="D2537" s="570">
        <v>45794</v>
      </c>
      <c r="E2537" s="523" t="s">
        <v>6538</v>
      </c>
      <c r="F2537" s="517" t="s">
        <v>7271</v>
      </c>
      <c r="G2537" s="509">
        <v>31196314</v>
      </c>
      <c r="H2537" s="509" t="s">
        <v>6953</v>
      </c>
      <c r="I2537" s="515">
        <v>41.35</v>
      </c>
      <c r="J2537" s="77">
        <v>1</v>
      </c>
      <c r="K2537" s="92"/>
    </row>
    <row r="2538" spans="1:11" ht="21" x14ac:dyDescent="0.25">
      <c r="A2538" s="14" t="s">
        <v>5268</v>
      </c>
      <c r="B2538" s="526"/>
      <c r="C2538" s="527"/>
      <c r="D2538" s="528"/>
      <c r="E2538" s="545"/>
      <c r="F2538" s="575" t="s">
        <v>7272</v>
      </c>
      <c r="G2538" s="509"/>
      <c r="H2538" s="509"/>
      <c r="I2538" s="515"/>
      <c r="J2538" s="77">
        <v>1</v>
      </c>
      <c r="K2538" s="92"/>
    </row>
    <row r="2539" spans="1:11" ht="13.2" x14ac:dyDescent="0.25">
      <c r="A2539" s="14" t="s">
        <v>5268</v>
      </c>
      <c r="B2539" s="511" t="s">
        <v>7239</v>
      </c>
      <c r="C2539" s="469" t="s">
        <v>7240</v>
      </c>
      <c r="D2539" s="570">
        <v>45843</v>
      </c>
      <c r="E2539" s="523" t="s">
        <v>6538</v>
      </c>
      <c r="F2539" s="517" t="s">
        <v>7273</v>
      </c>
      <c r="G2539" s="509">
        <v>31196314</v>
      </c>
      <c r="H2539" s="509" t="s">
        <v>6953</v>
      </c>
      <c r="I2539" s="515">
        <v>30</v>
      </c>
      <c r="J2539" s="77">
        <v>1</v>
      </c>
      <c r="K2539" s="92"/>
    </row>
    <row r="2540" spans="1:11" ht="21" x14ac:dyDescent="0.25">
      <c r="A2540" s="14" t="s">
        <v>5268</v>
      </c>
      <c r="B2540" s="511" t="s">
        <v>7239</v>
      </c>
      <c r="C2540" s="469" t="s">
        <v>7240</v>
      </c>
      <c r="D2540" s="570">
        <v>45843</v>
      </c>
      <c r="E2540" s="523" t="s">
        <v>6538</v>
      </c>
      <c r="F2540" s="517" t="s">
        <v>7274</v>
      </c>
      <c r="G2540" s="509">
        <v>31196314</v>
      </c>
      <c r="H2540" s="509" t="s">
        <v>6953</v>
      </c>
      <c r="I2540" s="515">
        <v>42.6</v>
      </c>
      <c r="J2540" s="77">
        <v>1</v>
      </c>
      <c r="K2540" s="92"/>
    </row>
    <row r="2541" spans="1:11" ht="31.2" x14ac:dyDescent="0.25">
      <c r="A2541" s="14" t="s">
        <v>5268</v>
      </c>
      <c r="B2541" s="526"/>
      <c r="C2541" s="527"/>
      <c r="D2541" s="528"/>
      <c r="E2541" s="545"/>
      <c r="F2541" s="575" t="s">
        <v>7275</v>
      </c>
      <c r="G2541" s="509"/>
      <c r="H2541" s="509"/>
      <c r="I2541" s="515"/>
      <c r="J2541" s="77">
        <v>1</v>
      </c>
      <c r="K2541" s="92"/>
    </row>
    <row r="2542" spans="1:11" ht="13.2" x14ac:dyDescent="0.25">
      <c r="A2542" s="14" t="s">
        <v>5268</v>
      </c>
      <c r="B2542" s="511" t="s">
        <v>7239</v>
      </c>
      <c r="C2542" s="469" t="s">
        <v>7240</v>
      </c>
      <c r="D2542" s="570">
        <v>45878</v>
      </c>
      <c r="E2542" s="523" t="s">
        <v>6538</v>
      </c>
      <c r="F2542" s="517" t="s">
        <v>7276</v>
      </c>
      <c r="G2542" s="509">
        <v>31196314</v>
      </c>
      <c r="H2542" s="509" t="s">
        <v>6953</v>
      </c>
      <c r="I2542" s="515">
        <v>60</v>
      </c>
      <c r="J2542" s="77">
        <v>1</v>
      </c>
      <c r="K2542" s="92"/>
    </row>
    <row r="2543" spans="1:11" ht="21" x14ac:dyDescent="0.25">
      <c r="A2543" s="14" t="s">
        <v>5268</v>
      </c>
      <c r="B2543" s="511" t="s">
        <v>7239</v>
      </c>
      <c r="C2543" s="469" t="s">
        <v>7240</v>
      </c>
      <c r="D2543" s="570">
        <v>45878</v>
      </c>
      <c r="E2543" s="523" t="s">
        <v>6538</v>
      </c>
      <c r="F2543" s="517" t="s">
        <v>7277</v>
      </c>
      <c r="G2543" s="509">
        <v>31196314</v>
      </c>
      <c r="H2543" s="509" t="s">
        <v>6953</v>
      </c>
      <c r="I2543" s="515">
        <v>80.349999999999994</v>
      </c>
      <c r="J2543" s="77">
        <v>1</v>
      </c>
      <c r="K2543" s="92"/>
    </row>
    <row r="2544" spans="1:11" ht="21" x14ac:dyDescent="0.25">
      <c r="A2544" s="14" t="s">
        <v>5268</v>
      </c>
      <c r="B2544" s="526"/>
      <c r="C2544" s="527"/>
      <c r="D2544" s="528"/>
      <c r="E2544" s="545"/>
      <c r="F2544" s="575" t="s">
        <v>7278</v>
      </c>
      <c r="G2544" s="509"/>
      <c r="H2544" s="509"/>
      <c r="I2544" s="515"/>
      <c r="J2544" s="77">
        <v>1</v>
      </c>
      <c r="K2544" s="92"/>
    </row>
    <row r="2545" spans="1:11" ht="13.2" x14ac:dyDescent="0.25">
      <c r="A2545" s="14" t="s">
        <v>5268</v>
      </c>
      <c r="B2545" s="511" t="s">
        <v>7239</v>
      </c>
      <c r="C2545" s="469" t="s">
        <v>7240</v>
      </c>
      <c r="D2545" s="570">
        <v>45885</v>
      </c>
      <c r="E2545" s="523" t="s">
        <v>6538</v>
      </c>
      <c r="F2545" s="517" t="s">
        <v>7261</v>
      </c>
      <c r="G2545" s="509">
        <v>31196314</v>
      </c>
      <c r="H2545" s="509" t="s">
        <v>6953</v>
      </c>
      <c r="I2545" s="515">
        <v>30</v>
      </c>
      <c r="J2545" s="77">
        <v>1</v>
      </c>
      <c r="K2545" s="92"/>
    </row>
    <row r="2546" spans="1:11" ht="21" x14ac:dyDescent="0.25">
      <c r="A2546" s="14" t="s">
        <v>5268</v>
      </c>
      <c r="B2546" s="511" t="s">
        <v>7239</v>
      </c>
      <c r="C2546" s="469" t="s">
        <v>7240</v>
      </c>
      <c r="D2546" s="570">
        <v>45899</v>
      </c>
      <c r="E2546" s="523" t="s">
        <v>6538</v>
      </c>
      <c r="F2546" s="517" t="s">
        <v>7279</v>
      </c>
      <c r="G2546" s="509">
        <v>31196314</v>
      </c>
      <c r="H2546" s="509" t="s">
        <v>6953</v>
      </c>
      <c r="I2546" s="515">
        <v>82</v>
      </c>
      <c r="J2546" s="77">
        <v>1</v>
      </c>
      <c r="K2546" s="92"/>
    </row>
    <row r="2547" spans="1:11" ht="31.2" x14ac:dyDescent="0.25">
      <c r="A2547" s="14" t="s">
        <v>5268</v>
      </c>
      <c r="B2547" s="526"/>
      <c r="C2547" s="527"/>
      <c r="D2547" s="528"/>
      <c r="E2547" s="545"/>
      <c r="F2547" s="575" t="s">
        <v>7280</v>
      </c>
      <c r="G2547" s="509"/>
      <c r="H2547" s="509"/>
      <c r="I2547" s="515"/>
      <c r="J2547" s="77">
        <v>1</v>
      </c>
      <c r="K2547" s="92"/>
    </row>
    <row r="2548" spans="1:11" ht="13.2" x14ac:dyDescent="0.25">
      <c r="A2548" s="14" t="s">
        <v>5268</v>
      </c>
      <c r="B2548" s="511" t="s">
        <v>7239</v>
      </c>
      <c r="C2548" s="469" t="s">
        <v>7240</v>
      </c>
      <c r="D2548" s="570">
        <v>45899</v>
      </c>
      <c r="E2548" s="523" t="s">
        <v>6538</v>
      </c>
      <c r="F2548" s="517" t="s">
        <v>7281</v>
      </c>
      <c r="G2548" s="509">
        <v>31196314</v>
      </c>
      <c r="H2548" s="509" t="s">
        <v>6953</v>
      </c>
      <c r="I2548" s="515">
        <v>80</v>
      </c>
      <c r="J2548" s="77">
        <v>1</v>
      </c>
      <c r="K2548" s="92"/>
    </row>
    <row r="2549" spans="1:11" ht="13.2" x14ac:dyDescent="0.25">
      <c r="A2549" s="14" t="s">
        <v>5268</v>
      </c>
      <c r="B2549" s="511" t="s">
        <v>7239</v>
      </c>
      <c r="C2549" s="469" t="s">
        <v>7240</v>
      </c>
      <c r="D2549" s="570">
        <v>45899</v>
      </c>
      <c r="E2549" s="523" t="s">
        <v>6538</v>
      </c>
      <c r="F2549" s="517" t="s">
        <v>7282</v>
      </c>
      <c r="G2549" s="509">
        <v>31196314</v>
      </c>
      <c r="H2549" s="509" t="s">
        <v>6953</v>
      </c>
      <c r="I2549" s="515">
        <v>100</v>
      </c>
      <c r="J2549" s="77">
        <v>1</v>
      </c>
      <c r="K2549" s="92"/>
    </row>
    <row r="2550" spans="1:11" ht="21" x14ac:dyDescent="0.25">
      <c r="A2550" s="14" t="s">
        <v>5268</v>
      </c>
      <c r="B2550" s="511" t="s">
        <v>7239</v>
      </c>
      <c r="C2550" s="469" t="s">
        <v>7240</v>
      </c>
      <c r="D2550" s="570">
        <v>45900</v>
      </c>
      <c r="E2550" s="523" t="s">
        <v>6538</v>
      </c>
      <c r="F2550" s="517" t="s">
        <v>7283</v>
      </c>
      <c r="G2550" s="509">
        <v>31196314</v>
      </c>
      <c r="H2550" s="509" t="s">
        <v>6953</v>
      </c>
      <c r="I2550" s="515">
        <v>117</v>
      </c>
      <c r="J2550" s="77">
        <v>1</v>
      </c>
      <c r="K2550" s="92"/>
    </row>
    <row r="2551" spans="1:11" ht="13.2" x14ac:dyDescent="0.25">
      <c r="A2551" s="14" t="s">
        <v>5268</v>
      </c>
      <c r="B2551" s="511" t="s">
        <v>7239</v>
      </c>
      <c r="C2551" s="469" t="s">
        <v>7240</v>
      </c>
      <c r="D2551" s="570">
        <v>45900</v>
      </c>
      <c r="E2551" s="523" t="s">
        <v>6538</v>
      </c>
      <c r="F2551" s="517" t="s">
        <v>7284</v>
      </c>
      <c r="G2551" s="509">
        <v>31196314</v>
      </c>
      <c r="H2551" s="509" t="s">
        <v>6953</v>
      </c>
      <c r="I2551" s="515">
        <v>165.6</v>
      </c>
      <c r="J2551" s="77">
        <v>1</v>
      </c>
      <c r="K2551" s="92"/>
    </row>
    <row r="2552" spans="1:11" ht="31.2" x14ac:dyDescent="0.25">
      <c r="A2552" s="14" t="s">
        <v>5268</v>
      </c>
      <c r="B2552" s="526"/>
      <c r="C2552" s="527"/>
      <c r="D2552" s="528"/>
      <c r="E2552" s="545"/>
      <c r="F2552" s="575" t="s">
        <v>7285</v>
      </c>
      <c r="G2552" s="509"/>
      <c r="H2552" s="509"/>
      <c r="I2552" s="515"/>
      <c r="J2552" s="77">
        <v>1</v>
      </c>
      <c r="K2552" s="92"/>
    </row>
    <row r="2553" spans="1:11" ht="13.2" x14ac:dyDescent="0.25">
      <c r="A2553" s="14" t="s">
        <v>5268</v>
      </c>
      <c r="B2553" s="511" t="s">
        <v>7239</v>
      </c>
      <c r="C2553" s="469" t="s">
        <v>7240</v>
      </c>
      <c r="D2553" s="570">
        <v>45912</v>
      </c>
      <c r="E2553" s="523" t="s">
        <v>6538</v>
      </c>
      <c r="F2553" s="517" t="s">
        <v>7286</v>
      </c>
      <c r="G2553" s="509">
        <v>31196314</v>
      </c>
      <c r="H2553" s="509" t="s">
        <v>6953</v>
      </c>
      <c r="I2553" s="515">
        <v>60</v>
      </c>
      <c r="J2553" s="77">
        <v>1</v>
      </c>
      <c r="K2553" s="92"/>
    </row>
    <row r="2554" spans="1:11" ht="31.2" x14ac:dyDescent="0.25">
      <c r="A2554" s="14" t="s">
        <v>5268</v>
      </c>
      <c r="B2554" s="511" t="s">
        <v>7239</v>
      </c>
      <c r="C2554" s="469" t="s">
        <v>7240</v>
      </c>
      <c r="D2554" s="570">
        <v>45914</v>
      </c>
      <c r="E2554" s="523" t="s">
        <v>6538</v>
      </c>
      <c r="F2554" s="517" t="s">
        <v>7287</v>
      </c>
      <c r="G2554" s="509">
        <v>31196314</v>
      </c>
      <c r="H2554" s="509" t="s">
        <v>6953</v>
      </c>
      <c r="I2554" s="515">
        <v>93.8</v>
      </c>
      <c r="J2554" s="77">
        <v>1</v>
      </c>
      <c r="K2554" s="92"/>
    </row>
    <row r="2555" spans="1:11" ht="92.4" x14ac:dyDescent="0.25">
      <c r="A2555" s="14" t="s">
        <v>5268</v>
      </c>
      <c r="B2555" s="526"/>
      <c r="C2555" s="527"/>
      <c r="D2555" s="528"/>
      <c r="E2555" s="545"/>
      <c r="F2555" s="546" t="s">
        <v>7288</v>
      </c>
      <c r="G2555" s="527"/>
      <c r="H2555" s="528"/>
      <c r="I2555" s="510"/>
      <c r="J2555" s="77">
        <v>1</v>
      </c>
      <c r="K2555" s="92"/>
    </row>
    <row r="2556" spans="1:11" ht="21" x14ac:dyDescent="0.25">
      <c r="A2556" s="14" t="s">
        <v>5268</v>
      </c>
      <c r="B2556" s="526"/>
      <c r="C2556" s="527"/>
      <c r="D2556" s="528"/>
      <c r="E2556" s="545"/>
      <c r="F2556" s="575" t="s">
        <v>7289</v>
      </c>
      <c r="G2556" s="509"/>
      <c r="H2556" s="509"/>
      <c r="I2556" s="515"/>
      <c r="J2556" s="77">
        <v>1</v>
      </c>
      <c r="K2556" s="92"/>
    </row>
    <row r="2557" spans="1:11" ht="21" x14ac:dyDescent="0.25">
      <c r="A2557" s="14" t="s">
        <v>5268</v>
      </c>
      <c r="B2557" s="511" t="s">
        <v>7290</v>
      </c>
      <c r="C2557" s="469" t="s">
        <v>7291</v>
      </c>
      <c r="D2557" s="570">
        <v>45688</v>
      </c>
      <c r="E2557" s="523" t="s">
        <v>3151</v>
      </c>
      <c r="F2557" s="517" t="s">
        <v>7292</v>
      </c>
      <c r="G2557" s="509">
        <v>31300421</v>
      </c>
      <c r="H2557" s="509" t="s">
        <v>7293</v>
      </c>
      <c r="I2557" s="515">
        <v>113.6</v>
      </c>
      <c r="J2557" s="77">
        <v>1</v>
      </c>
      <c r="K2557" s="92"/>
    </row>
    <row r="2558" spans="1:11" ht="13.2" x14ac:dyDescent="0.25">
      <c r="A2558" s="14" t="s">
        <v>5268</v>
      </c>
      <c r="B2558" s="511" t="s">
        <v>7294</v>
      </c>
      <c r="C2558" s="469" t="s">
        <v>7294</v>
      </c>
      <c r="D2558" s="570">
        <v>45661</v>
      </c>
      <c r="E2558" s="523" t="s">
        <v>3151</v>
      </c>
      <c r="F2558" s="517" t="s">
        <v>7295</v>
      </c>
      <c r="G2558" s="509"/>
      <c r="H2558" s="509" t="s">
        <v>7296</v>
      </c>
      <c r="I2558" s="515">
        <v>58.3</v>
      </c>
      <c r="J2558" s="77">
        <v>1</v>
      </c>
      <c r="K2558" s="92"/>
    </row>
    <row r="2559" spans="1:11" ht="21" x14ac:dyDescent="0.25">
      <c r="A2559" s="14" t="s">
        <v>5268</v>
      </c>
      <c r="B2559" s="526"/>
      <c r="C2559" s="527"/>
      <c r="D2559" s="528"/>
      <c r="E2559" s="545"/>
      <c r="F2559" s="575" t="s">
        <v>7297</v>
      </c>
      <c r="G2559" s="509"/>
      <c r="H2559" s="509"/>
      <c r="I2559" s="515"/>
      <c r="J2559" s="77">
        <v>1</v>
      </c>
      <c r="K2559" s="92"/>
    </row>
    <row r="2560" spans="1:11" ht="21" x14ac:dyDescent="0.25">
      <c r="A2560" s="14" t="s">
        <v>5268</v>
      </c>
      <c r="B2560" s="511" t="s">
        <v>7298</v>
      </c>
      <c r="C2560" s="469">
        <v>4233</v>
      </c>
      <c r="D2560" s="570">
        <v>45675</v>
      </c>
      <c r="E2560" s="523" t="s">
        <v>3151</v>
      </c>
      <c r="F2560" s="517" t="s">
        <v>7299</v>
      </c>
      <c r="G2560" s="509" t="s">
        <v>7300</v>
      </c>
      <c r="H2560" s="509" t="s">
        <v>7301</v>
      </c>
      <c r="I2560" s="515">
        <v>20</v>
      </c>
      <c r="J2560" s="77">
        <v>1</v>
      </c>
      <c r="K2560" s="92"/>
    </row>
    <row r="2561" spans="1:11" ht="13.2" x14ac:dyDescent="0.25">
      <c r="A2561" s="14" t="s">
        <v>5268</v>
      </c>
      <c r="B2561" s="511" t="s">
        <v>7298</v>
      </c>
      <c r="C2561" s="469" t="s">
        <v>7298</v>
      </c>
      <c r="D2561" s="570">
        <v>45676</v>
      </c>
      <c r="E2561" s="523" t="s">
        <v>3151</v>
      </c>
      <c r="F2561" s="517" t="s">
        <v>7302</v>
      </c>
      <c r="G2561" s="509" t="s">
        <v>7303</v>
      </c>
      <c r="H2561" s="509" t="s">
        <v>7304</v>
      </c>
      <c r="I2561" s="515">
        <v>20</v>
      </c>
      <c r="J2561" s="77">
        <v>1</v>
      </c>
      <c r="K2561" s="92"/>
    </row>
    <row r="2562" spans="1:11" ht="13.2" x14ac:dyDescent="0.25">
      <c r="A2562" s="14" t="s">
        <v>5268</v>
      </c>
      <c r="B2562" s="511" t="s">
        <v>7298</v>
      </c>
      <c r="C2562" s="469" t="s">
        <v>7298</v>
      </c>
      <c r="D2562" s="570">
        <v>45688</v>
      </c>
      <c r="E2562" s="523" t="s">
        <v>3151</v>
      </c>
      <c r="F2562" s="517" t="s">
        <v>7305</v>
      </c>
      <c r="G2562" s="509"/>
      <c r="H2562" s="509" t="s">
        <v>7306</v>
      </c>
      <c r="I2562" s="515">
        <v>121.9</v>
      </c>
      <c r="J2562" s="77">
        <v>1</v>
      </c>
      <c r="K2562" s="92"/>
    </row>
    <row r="2563" spans="1:11" ht="21" x14ac:dyDescent="0.25">
      <c r="A2563" s="14" t="s">
        <v>5268</v>
      </c>
      <c r="B2563" s="526"/>
      <c r="C2563" s="527"/>
      <c r="D2563" s="528"/>
      <c r="E2563" s="545"/>
      <c r="F2563" s="575" t="s">
        <v>7307</v>
      </c>
      <c r="G2563" s="509"/>
      <c r="H2563" s="509"/>
      <c r="I2563" s="515"/>
      <c r="J2563" s="77">
        <v>1</v>
      </c>
      <c r="K2563" s="92"/>
    </row>
    <row r="2564" spans="1:11" ht="13.2" x14ac:dyDescent="0.25">
      <c r="A2564" s="14" t="s">
        <v>5268</v>
      </c>
      <c r="B2564" s="511" t="s">
        <v>7308</v>
      </c>
      <c r="C2564" s="469" t="s">
        <v>7309</v>
      </c>
      <c r="D2564" s="570">
        <v>45682</v>
      </c>
      <c r="E2564" s="523" t="s">
        <v>3151</v>
      </c>
      <c r="F2564" s="517" t="s">
        <v>7310</v>
      </c>
      <c r="G2564" s="509">
        <v>31300421</v>
      </c>
      <c r="H2564" s="509" t="s">
        <v>7293</v>
      </c>
      <c r="I2564" s="515">
        <v>30</v>
      </c>
      <c r="J2564" s="77">
        <v>1</v>
      </c>
      <c r="K2564" s="92"/>
    </row>
    <row r="2565" spans="1:11" ht="13.2" x14ac:dyDescent="0.25">
      <c r="A2565" s="14" t="s">
        <v>5268</v>
      </c>
      <c r="B2565" s="511" t="s">
        <v>7308</v>
      </c>
      <c r="C2565" s="469" t="s">
        <v>7308</v>
      </c>
      <c r="D2565" s="570">
        <v>45682</v>
      </c>
      <c r="E2565" s="523" t="s">
        <v>3151</v>
      </c>
      <c r="F2565" s="517" t="s">
        <v>7311</v>
      </c>
      <c r="G2565" s="509"/>
      <c r="H2565" s="509" t="s">
        <v>7312</v>
      </c>
      <c r="I2565" s="515">
        <v>31.8</v>
      </c>
      <c r="J2565" s="77">
        <v>1</v>
      </c>
      <c r="K2565" s="92"/>
    </row>
    <row r="2566" spans="1:11" ht="13.2" x14ac:dyDescent="0.25">
      <c r="A2566" s="14" t="s">
        <v>5268</v>
      </c>
      <c r="B2566" s="511" t="s">
        <v>7313</v>
      </c>
      <c r="C2566" s="469" t="s">
        <v>7313</v>
      </c>
      <c r="D2566" s="570">
        <v>45682</v>
      </c>
      <c r="E2566" s="523" t="s">
        <v>3151</v>
      </c>
      <c r="F2566" s="517" t="s">
        <v>7314</v>
      </c>
      <c r="G2566" s="509"/>
      <c r="H2566" s="509" t="s">
        <v>7315</v>
      </c>
      <c r="I2566" s="515">
        <v>29.15</v>
      </c>
      <c r="J2566" s="77">
        <v>1</v>
      </c>
      <c r="K2566" s="92"/>
    </row>
    <row r="2567" spans="1:11" ht="13.2" x14ac:dyDescent="0.25">
      <c r="A2567" s="14" t="s">
        <v>5268</v>
      </c>
      <c r="B2567" s="526"/>
      <c r="C2567" s="527"/>
      <c r="D2567" s="528"/>
      <c r="E2567" s="545"/>
      <c r="F2567" s="575" t="s">
        <v>7316</v>
      </c>
      <c r="G2567" s="509"/>
      <c r="H2567" s="509"/>
      <c r="I2567" s="515"/>
      <c r="J2567" s="77">
        <v>1</v>
      </c>
      <c r="K2567" s="92"/>
    </row>
    <row r="2568" spans="1:11" ht="13.2" x14ac:dyDescent="0.25">
      <c r="A2568" s="14" t="s">
        <v>5268</v>
      </c>
      <c r="B2568" s="511" t="s">
        <v>7317</v>
      </c>
      <c r="C2568" s="469" t="s">
        <v>7318</v>
      </c>
      <c r="D2568" s="570">
        <v>45702</v>
      </c>
      <c r="E2568" s="523" t="s">
        <v>3151</v>
      </c>
      <c r="F2568" s="517" t="s">
        <v>7319</v>
      </c>
      <c r="G2568" s="509" t="s">
        <v>7320</v>
      </c>
      <c r="H2568" s="509" t="s">
        <v>7321</v>
      </c>
      <c r="I2568" s="515">
        <v>38</v>
      </c>
      <c r="J2568" s="77">
        <v>1</v>
      </c>
      <c r="K2568" s="92"/>
    </row>
    <row r="2569" spans="1:11" ht="13.2" x14ac:dyDescent="0.25">
      <c r="A2569" s="14" t="s">
        <v>5268</v>
      </c>
      <c r="B2569" s="511" t="s">
        <v>7317</v>
      </c>
      <c r="C2569" s="469" t="s">
        <v>7322</v>
      </c>
      <c r="D2569" s="570">
        <v>45703</v>
      </c>
      <c r="E2569" s="523" t="s">
        <v>3151</v>
      </c>
      <c r="F2569" s="517" t="s">
        <v>7319</v>
      </c>
      <c r="G2569" s="509" t="s">
        <v>7320</v>
      </c>
      <c r="H2569" s="509" t="s">
        <v>7321</v>
      </c>
      <c r="I2569" s="515">
        <v>38</v>
      </c>
      <c r="J2569" s="77">
        <v>1</v>
      </c>
      <c r="K2569" s="92"/>
    </row>
    <row r="2570" spans="1:11" ht="13.2" x14ac:dyDescent="0.25">
      <c r="A2570" s="14" t="s">
        <v>5268</v>
      </c>
      <c r="B2570" s="511" t="s">
        <v>7317</v>
      </c>
      <c r="C2570" s="469" t="s">
        <v>7323</v>
      </c>
      <c r="D2570" s="570">
        <v>45703</v>
      </c>
      <c r="E2570" s="523" t="s">
        <v>3151</v>
      </c>
      <c r="F2570" s="517" t="s">
        <v>7324</v>
      </c>
      <c r="G2570" s="509" t="s">
        <v>7325</v>
      </c>
      <c r="H2570" s="509" t="s">
        <v>6733</v>
      </c>
      <c r="I2570" s="515">
        <v>20</v>
      </c>
      <c r="J2570" s="77">
        <v>1</v>
      </c>
      <c r="K2570" s="92"/>
    </row>
    <row r="2571" spans="1:11" ht="21" x14ac:dyDescent="0.25">
      <c r="A2571" s="14" t="s">
        <v>5268</v>
      </c>
      <c r="B2571" s="526"/>
      <c r="C2571" s="527"/>
      <c r="D2571" s="528"/>
      <c r="E2571" s="545"/>
      <c r="F2571" s="575" t="s">
        <v>7326</v>
      </c>
      <c r="G2571" s="509"/>
      <c r="H2571" s="509"/>
      <c r="I2571" s="515"/>
      <c r="J2571" s="77">
        <v>1</v>
      </c>
      <c r="K2571" s="92"/>
    </row>
    <row r="2572" spans="1:11" ht="13.2" x14ac:dyDescent="0.25">
      <c r="A2572" s="14" t="s">
        <v>5268</v>
      </c>
      <c r="B2572" s="511" t="s">
        <v>7327</v>
      </c>
      <c r="C2572" s="469" t="s">
        <v>6523</v>
      </c>
      <c r="D2572" s="570">
        <v>45710</v>
      </c>
      <c r="E2572" s="523" t="s">
        <v>3151</v>
      </c>
      <c r="F2572" s="517" t="s">
        <v>7328</v>
      </c>
      <c r="G2572" s="509" t="s">
        <v>7329</v>
      </c>
      <c r="H2572" s="509" t="s">
        <v>7330</v>
      </c>
      <c r="I2572" s="515">
        <v>10</v>
      </c>
      <c r="J2572" s="77">
        <v>1</v>
      </c>
      <c r="K2572" s="92"/>
    </row>
    <row r="2573" spans="1:11" ht="13.2" x14ac:dyDescent="0.25">
      <c r="A2573" s="14" t="s">
        <v>5268</v>
      </c>
      <c r="B2573" s="511" t="s">
        <v>7327</v>
      </c>
      <c r="C2573" s="469" t="s">
        <v>7327</v>
      </c>
      <c r="D2573" s="570">
        <v>45710</v>
      </c>
      <c r="E2573" s="523" t="s">
        <v>3151</v>
      </c>
      <c r="F2573" s="517" t="s">
        <v>7331</v>
      </c>
      <c r="G2573" s="509"/>
      <c r="H2573" s="509" t="s">
        <v>7312</v>
      </c>
      <c r="I2573" s="515">
        <v>12.2</v>
      </c>
      <c r="J2573" s="77">
        <v>1</v>
      </c>
      <c r="K2573" s="92"/>
    </row>
    <row r="2574" spans="1:11" ht="21" x14ac:dyDescent="0.25">
      <c r="A2574" s="14" t="s">
        <v>5268</v>
      </c>
      <c r="B2574" s="526"/>
      <c r="C2574" s="527"/>
      <c r="D2574" s="528"/>
      <c r="E2574" s="545"/>
      <c r="F2574" s="575" t="s">
        <v>7332</v>
      </c>
      <c r="G2574" s="509"/>
      <c r="H2574" s="509"/>
      <c r="I2574" s="515"/>
      <c r="J2574" s="77">
        <v>1</v>
      </c>
      <c r="K2574" s="92"/>
    </row>
    <row r="2575" spans="1:11" ht="13.2" x14ac:dyDescent="0.25">
      <c r="A2575" s="14" t="s">
        <v>5268</v>
      </c>
      <c r="B2575" s="511" t="s">
        <v>7333</v>
      </c>
      <c r="C2575" s="469" t="s">
        <v>7334</v>
      </c>
      <c r="D2575" s="570">
        <v>45725</v>
      </c>
      <c r="E2575" s="523" t="s">
        <v>3151</v>
      </c>
      <c r="F2575" s="517" t="s">
        <v>7335</v>
      </c>
      <c r="G2575" s="509" t="s">
        <v>7329</v>
      </c>
      <c r="H2575" s="509" t="s">
        <v>7330</v>
      </c>
      <c r="I2575" s="515">
        <v>30</v>
      </c>
      <c r="J2575" s="77">
        <v>1</v>
      </c>
      <c r="K2575" s="92"/>
    </row>
    <row r="2576" spans="1:11" ht="13.2" x14ac:dyDescent="0.25">
      <c r="A2576" s="14" t="s">
        <v>5268</v>
      </c>
      <c r="B2576" s="511" t="s">
        <v>7333</v>
      </c>
      <c r="C2576" s="469" t="s">
        <v>7333</v>
      </c>
      <c r="D2576" s="570">
        <v>45725</v>
      </c>
      <c r="E2576" s="523" t="s">
        <v>3151</v>
      </c>
      <c r="F2576" s="517" t="s">
        <v>7336</v>
      </c>
      <c r="G2576" s="509"/>
      <c r="H2576" s="509" t="s">
        <v>7312</v>
      </c>
      <c r="I2576" s="515">
        <v>28.1</v>
      </c>
      <c r="J2576" s="77">
        <v>1</v>
      </c>
      <c r="K2576" s="92"/>
    </row>
    <row r="2577" spans="1:11" ht="21" x14ac:dyDescent="0.25">
      <c r="A2577" s="14" t="s">
        <v>5268</v>
      </c>
      <c r="B2577" s="526"/>
      <c r="C2577" s="527"/>
      <c r="D2577" s="528"/>
      <c r="E2577" s="545"/>
      <c r="F2577" s="575" t="s">
        <v>7337</v>
      </c>
      <c r="G2577" s="509"/>
      <c r="H2577" s="509"/>
      <c r="I2577" s="515"/>
      <c r="J2577" s="77">
        <v>1</v>
      </c>
      <c r="K2577" s="92"/>
    </row>
    <row r="2578" spans="1:11" ht="13.2" x14ac:dyDescent="0.25">
      <c r="A2578" s="14" t="s">
        <v>5268</v>
      </c>
      <c r="B2578" s="511" t="s">
        <v>7338</v>
      </c>
      <c r="C2578" s="469" t="s">
        <v>7339</v>
      </c>
      <c r="D2578" s="570">
        <v>45737</v>
      </c>
      <c r="E2578" s="523" t="s">
        <v>3151</v>
      </c>
      <c r="F2578" s="517" t="s">
        <v>7340</v>
      </c>
      <c r="G2578" s="509">
        <v>31300421</v>
      </c>
      <c r="H2578" s="509" t="s">
        <v>7293</v>
      </c>
      <c r="I2578" s="515">
        <v>10</v>
      </c>
      <c r="J2578" s="77">
        <v>1</v>
      </c>
      <c r="K2578" s="92"/>
    </row>
    <row r="2579" spans="1:11" ht="13.2" x14ac:dyDescent="0.25">
      <c r="A2579" s="14" t="s">
        <v>5268</v>
      </c>
      <c r="B2579" s="511" t="s">
        <v>7338</v>
      </c>
      <c r="C2579" s="469" t="s">
        <v>7341</v>
      </c>
      <c r="D2579" s="570">
        <v>45738</v>
      </c>
      <c r="E2579" s="523" t="s">
        <v>3151</v>
      </c>
      <c r="F2579" s="517" t="s">
        <v>7342</v>
      </c>
      <c r="G2579" s="509">
        <v>31300421</v>
      </c>
      <c r="H2579" s="509" t="s">
        <v>7293</v>
      </c>
      <c r="I2579" s="515">
        <v>10</v>
      </c>
      <c r="J2579" s="77">
        <v>1</v>
      </c>
      <c r="K2579" s="92"/>
    </row>
    <row r="2580" spans="1:11" ht="13.2" x14ac:dyDescent="0.25">
      <c r="A2580" s="14" t="s">
        <v>5268</v>
      </c>
      <c r="B2580" s="511" t="s">
        <v>7338</v>
      </c>
      <c r="C2580" s="469" t="s">
        <v>7338</v>
      </c>
      <c r="D2580" s="570">
        <v>45738</v>
      </c>
      <c r="E2580" s="523" t="s">
        <v>3151</v>
      </c>
      <c r="F2580" s="517" t="s">
        <v>7336</v>
      </c>
      <c r="G2580" s="509"/>
      <c r="H2580" s="509" t="s">
        <v>7312</v>
      </c>
      <c r="I2580" s="515">
        <v>67.44</v>
      </c>
      <c r="J2580" s="77">
        <v>1</v>
      </c>
      <c r="K2580" s="92"/>
    </row>
    <row r="2581" spans="1:11" ht="21" x14ac:dyDescent="0.25">
      <c r="A2581" s="14" t="s">
        <v>5268</v>
      </c>
      <c r="B2581" s="526"/>
      <c r="C2581" s="527"/>
      <c r="D2581" s="528"/>
      <c r="E2581" s="545"/>
      <c r="F2581" s="575" t="s">
        <v>7343</v>
      </c>
      <c r="G2581" s="509"/>
      <c r="H2581" s="509"/>
      <c r="I2581" s="515"/>
      <c r="J2581" s="77">
        <v>1</v>
      </c>
      <c r="K2581" s="92"/>
    </row>
    <row r="2582" spans="1:11" ht="13.2" x14ac:dyDescent="0.25">
      <c r="A2582" s="14" t="s">
        <v>5268</v>
      </c>
      <c r="B2582" s="511" t="s">
        <v>7344</v>
      </c>
      <c r="C2582" s="469" t="s">
        <v>7345</v>
      </c>
      <c r="D2582" s="570">
        <v>45745</v>
      </c>
      <c r="E2582" s="523" t="s">
        <v>3151</v>
      </c>
      <c r="F2582" s="517" t="s">
        <v>7346</v>
      </c>
      <c r="G2582" s="509" t="s">
        <v>7347</v>
      </c>
      <c r="H2582" s="509" t="s">
        <v>7348</v>
      </c>
      <c r="I2582" s="515">
        <v>15</v>
      </c>
      <c r="J2582" s="77">
        <v>1</v>
      </c>
      <c r="K2582" s="92"/>
    </row>
    <row r="2583" spans="1:11" ht="13.2" x14ac:dyDescent="0.25">
      <c r="A2583" s="14" t="s">
        <v>5268</v>
      </c>
      <c r="B2583" s="511" t="s">
        <v>7344</v>
      </c>
      <c r="C2583" s="469" t="s">
        <v>7344</v>
      </c>
      <c r="D2583" s="570">
        <v>45745</v>
      </c>
      <c r="E2583" s="523" t="s">
        <v>3151</v>
      </c>
      <c r="F2583" s="517" t="s">
        <v>7331</v>
      </c>
      <c r="G2583" s="509"/>
      <c r="H2583" s="509" t="s">
        <v>7312</v>
      </c>
      <c r="I2583" s="515">
        <v>32.6</v>
      </c>
      <c r="J2583" s="77">
        <v>1</v>
      </c>
      <c r="K2583" s="92"/>
    </row>
    <row r="2584" spans="1:11" ht="21" x14ac:dyDescent="0.25">
      <c r="A2584" s="14" t="s">
        <v>5268</v>
      </c>
      <c r="B2584" s="526"/>
      <c r="C2584" s="527"/>
      <c r="D2584" s="528"/>
      <c r="E2584" s="545"/>
      <c r="F2584" s="575" t="s">
        <v>7349</v>
      </c>
      <c r="G2584" s="509"/>
      <c r="H2584" s="509"/>
      <c r="I2584" s="515"/>
      <c r="J2584" s="77">
        <v>1</v>
      </c>
      <c r="K2584" s="92"/>
    </row>
    <row r="2585" spans="1:11" ht="13.2" x14ac:dyDescent="0.25">
      <c r="A2585" s="14" t="s">
        <v>5268</v>
      </c>
      <c r="B2585" s="511" t="s">
        <v>7350</v>
      </c>
      <c r="C2585" s="469" t="s">
        <v>7351</v>
      </c>
      <c r="D2585" s="570">
        <v>45760</v>
      </c>
      <c r="E2585" s="523" t="s">
        <v>3151</v>
      </c>
      <c r="F2585" s="517" t="s">
        <v>7328</v>
      </c>
      <c r="G2585" s="509" t="s">
        <v>7352</v>
      </c>
      <c r="H2585" s="509" t="s">
        <v>7353</v>
      </c>
      <c r="I2585" s="515">
        <v>20</v>
      </c>
      <c r="J2585" s="77">
        <v>1</v>
      </c>
      <c r="K2585" s="92"/>
    </row>
    <row r="2586" spans="1:11" ht="13.2" x14ac:dyDescent="0.25">
      <c r="A2586" s="14" t="s">
        <v>5268</v>
      </c>
      <c r="B2586" s="511" t="s">
        <v>7350</v>
      </c>
      <c r="C2586" s="469" t="s">
        <v>7350</v>
      </c>
      <c r="D2586" s="570">
        <v>45760</v>
      </c>
      <c r="E2586" s="523" t="s">
        <v>3151</v>
      </c>
      <c r="F2586" s="517" t="s">
        <v>7354</v>
      </c>
      <c r="G2586" s="509"/>
      <c r="H2586" s="509" t="s">
        <v>7312</v>
      </c>
      <c r="I2586" s="515">
        <v>224.8</v>
      </c>
      <c r="J2586" s="77">
        <v>1</v>
      </c>
      <c r="K2586" s="92"/>
    </row>
    <row r="2587" spans="1:11" ht="21" x14ac:dyDescent="0.25">
      <c r="A2587" s="14" t="s">
        <v>5268</v>
      </c>
      <c r="B2587" s="526"/>
      <c r="C2587" s="527"/>
      <c r="D2587" s="528"/>
      <c r="E2587" s="545"/>
      <c r="F2587" s="575" t="s">
        <v>7355</v>
      </c>
      <c r="G2587" s="509"/>
      <c r="H2587" s="509"/>
      <c r="I2587" s="515"/>
      <c r="J2587" s="77">
        <v>1</v>
      </c>
      <c r="K2587" s="92"/>
    </row>
    <row r="2588" spans="1:11" ht="13.2" x14ac:dyDescent="0.25">
      <c r="A2588" s="14" t="s">
        <v>5268</v>
      </c>
      <c r="B2588" s="511" t="s">
        <v>7356</v>
      </c>
      <c r="C2588" s="469" t="s">
        <v>7357</v>
      </c>
      <c r="D2588" s="570">
        <v>45802</v>
      </c>
      <c r="E2588" s="523" t="s">
        <v>3151</v>
      </c>
      <c r="F2588" s="517" t="s">
        <v>7358</v>
      </c>
      <c r="G2588" s="509">
        <v>31300421</v>
      </c>
      <c r="H2588" s="509" t="s">
        <v>7293</v>
      </c>
      <c r="I2588" s="515">
        <v>40</v>
      </c>
      <c r="J2588" s="77">
        <v>1</v>
      </c>
      <c r="K2588" s="92"/>
    </row>
    <row r="2589" spans="1:11" ht="13.2" x14ac:dyDescent="0.25">
      <c r="A2589" s="14" t="s">
        <v>5268</v>
      </c>
      <c r="B2589" s="511" t="s">
        <v>7356</v>
      </c>
      <c r="C2589" s="469" t="s">
        <v>7356</v>
      </c>
      <c r="D2589" s="570">
        <v>45802</v>
      </c>
      <c r="E2589" s="523" t="s">
        <v>3151</v>
      </c>
      <c r="F2589" s="517" t="s">
        <v>7336</v>
      </c>
      <c r="G2589" s="509"/>
      <c r="H2589" s="509" t="s">
        <v>7312</v>
      </c>
      <c r="I2589" s="515">
        <v>67.44</v>
      </c>
      <c r="J2589" s="77">
        <v>1</v>
      </c>
      <c r="K2589" s="92"/>
    </row>
    <row r="2590" spans="1:11" ht="21" x14ac:dyDescent="0.25">
      <c r="A2590" s="14" t="s">
        <v>5268</v>
      </c>
      <c r="B2590" s="526"/>
      <c r="C2590" s="527"/>
      <c r="D2590" s="528"/>
      <c r="E2590" s="545"/>
      <c r="F2590" s="575" t="s">
        <v>7359</v>
      </c>
      <c r="G2590" s="509"/>
      <c r="H2590" s="509"/>
      <c r="I2590" s="515"/>
      <c r="J2590" s="77">
        <v>1</v>
      </c>
      <c r="K2590" s="92"/>
    </row>
    <row r="2591" spans="1:11" ht="13.2" x14ac:dyDescent="0.25">
      <c r="A2591" s="14" t="s">
        <v>5268</v>
      </c>
      <c r="B2591" s="511" t="s">
        <v>7360</v>
      </c>
      <c r="C2591" s="469" t="s">
        <v>7361</v>
      </c>
      <c r="D2591" s="570">
        <v>45830</v>
      </c>
      <c r="E2591" s="523" t="s">
        <v>3151</v>
      </c>
      <c r="F2591" s="517" t="s">
        <v>7362</v>
      </c>
      <c r="G2591" s="509">
        <v>31300421</v>
      </c>
      <c r="H2591" s="509" t="s">
        <v>7293</v>
      </c>
      <c r="I2591" s="515">
        <v>20</v>
      </c>
      <c r="J2591" s="77">
        <v>1</v>
      </c>
      <c r="K2591" s="92"/>
    </row>
    <row r="2592" spans="1:11" ht="13.2" x14ac:dyDescent="0.25">
      <c r="A2592" s="14" t="s">
        <v>5268</v>
      </c>
      <c r="B2592" s="511" t="s">
        <v>7360</v>
      </c>
      <c r="C2592" s="469" t="s">
        <v>7360</v>
      </c>
      <c r="D2592" s="570">
        <v>45830</v>
      </c>
      <c r="E2592" s="523" t="s">
        <v>3151</v>
      </c>
      <c r="F2592" s="517" t="s">
        <v>7331</v>
      </c>
      <c r="G2592" s="509"/>
      <c r="H2592" s="509" t="s">
        <v>7312</v>
      </c>
      <c r="I2592" s="515">
        <v>35.520000000000003</v>
      </c>
      <c r="J2592" s="77">
        <v>1</v>
      </c>
      <c r="K2592" s="92"/>
    </row>
    <row r="2593" spans="1:11" ht="21" x14ac:dyDescent="0.25">
      <c r="A2593" s="14" t="s">
        <v>5268</v>
      </c>
      <c r="B2593" s="526"/>
      <c r="C2593" s="527"/>
      <c r="D2593" s="528"/>
      <c r="E2593" s="545"/>
      <c r="F2593" s="575" t="s">
        <v>7363</v>
      </c>
      <c r="G2593" s="509"/>
      <c r="H2593" s="509"/>
      <c r="I2593" s="515"/>
      <c r="J2593" s="77">
        <v>1</v>
      </c>
      <c r="K2593" s="92"/>
    </row>
    <row r="2594" spans="1:11" ht="13.2" x14ac:dyDescent="0.25">
      <c r="A2594" s="14" t="s">
        <v>5268</v>
      </c>
      <c r="B2594" s="511" t="s">
        <v>7364</v>
      </c>
      <c r="C2594" s="469" t="s">
        <v>7365</v>
      </c>
      <c r="D2594" s="570">
        <v>45885</v>
      </c>
      <c r="E2594" s="523" t="s">
        <v>3151</v>
      </c>
      <c r="F2594" s="517" t="s">
        <v>7366</v>
      </c>
      <c r="G2594" s="509">
        <v>31300421</v>
      </c>
      <c r="H2594" s="509" t="s">
        <v>7293</v>
      </c>
      <c r="I2594" s="515">
        <v>32</v>
      </c>
      <c r="J2594" s="77">
        <v>1</v>
      </c>
      <c r="K2594" s="92"/>
    </row>
    <row r="2595" spans="1:11" ht="13.2" x14ac:dyDescent="0.25">
      <c r="A2595" s="14" t="s">
        <v>5268</v>
      </c>
      <c r="B2595" s="511" t="s">
        <v>7364</v>
      </c>
      <c r="C2595" s="469" t="s">
        <v>7364</v>
      </c>
      <c r="D2595" s="570">
        <v>45885</v>
      </c>
      <c r="E2595" s="523" t="s">
        <v>3151</v>
      </c>
      <c r="F2595" s="517" t="s">
        <v>7331</v>
      </c>
      <c r="G2595" s="509"/>
      <c r="H2595" s="509" t="s">
        <v>7312</v>
      </c>
      <c r="I2595" s="515">
        <v>35.520000000000003</v>
      </c>
      <c r="J2595" s="77">
        <v>1</v>
      </c>
      <c r="K2595" s="92"/>
    </row>
    <row r="2596" spans="1:11" ht="13.2" x14ac:dyDescent="0.25">
      <c r="A2596" s="14" t="s">
        <v>5268</v>
      </c>
      <c r="B2596" s="526"/>
      <c r="C2596" s="527"/>
      <c r="D2596" s="528"/>
      <c r="E2596" s="545"/>
      <c r="F2596" s="575" t="s">
        <v>7367</v>
      </c>
      <c r="G2596" s="509"/>
      <c r="H2596" s="509"/>
      <c r="I2596" s="515"/>
      <c r="J2596" s="77">
        <v>1</v>
      </c>
      <c r="K2596" s="92"/>
    </row>
    <row r="2597" spans="1:11" ht="21" x14ac:dyDescent="0.25">
      <c r="A2597" s="14" t="s">
        <v>5268</v>
      </c>
      <c r="B2597" s="511" t="s">
        <v>7368</v>
      </c>
      <c r="C2597" s="469" t="s">
        <v>7369</v>
      </c>
      <c r="D2597" s="570">
        <v>45894</v>
      </c>
      <c r="E2597" s="523" t="s">
        <v>3151</v>
      </c>
      <c r="F2597" s="517" t="s">
        <v>7370</v>
      </c>
      <c r="G2597" s="509">
        <v>35919001</v>
      </c>
      <c r="H2597" s="509" t="s">
        <v>3320</v>
      </c>
      <c r="I2597" s="515">
        <v>90</v>
      </c>
      <c r="J2597" s="77">
        <v>1</v>
      </c>
      <c r="K2597" s="92"/>
    </row>
    <row r="2598" spans="1:11" ht="21" x14ac:dyDescent="0.25">
      <c r="A2598" s="14" t="s">
        <v>5268</v>
      </c>
      <c r="B2598" s="511" t="s">
        <v>7371</v>
      </c>
      <c r="C2598" s="469" t="s">
        <v>7372</v>
      </c>
      <c r="D2598" s="570">
        <v>45900</v>
      </c>
      <c r="E2598" s="523" t="s">
        <v>3151</v>
      </c>
      <c r="F2598" s="517" t="s">
        <v>7373</v>
      </c>
      <c r="G2598" s="509" t="s">
        <v>7374</v>
      </c>
      <c r="H2598" s="509" t="s">
        <v>7375</v>
      </c>
      <c r="I2598" s="515">
        <v>160</v>
      </c>
      <c r="J2598" s="77">
        <v>1</v>
      </c>
      <c r="K2598" s="92"/>
    </row>
    <row r="2599" spans="1:11" ht="13.2" x14ac:dyDescent="0.25">
      <c r="A2599" s="14" t="s">
        <v>5268</v>
      </c>
      <c r="B2599" s="511" t="s">
        <v>7371</v>
      </c>
      <c r="C2599" s="469" t="s">
        <v>7376</v>
      </c>
      <c r="D2599" s="570">
        <v>45900</v>
      </c>
      <c r="E2599" s="523" t="s">
        <v>3151</v>
      </c>
      <c r="F2599" s="517" t="s">
        <v>7377</v>
      </c>
      <c r="G2599" s="509" t="s">
        <v>7378</v>
      </c>
      <c r="H2599" s="509" t="s">
        <v>7379</v>
      </c>
      <c r="I2599" s="515">
        <v>30</v>
      </c>
      <c r="J2599" s="77">
        <v>1</v>
      </c>
      <c r="K2599" s="92"/>
    </row>
    <row r="2600" spans="1:11" ht="21" x14ac:dyDescent="0.25">
      <c r="A2600" s="14" t="s">
        <v>5268</v>
      </c>
      <c r="B2600" s="511" t="s">
        <v>7371</v>
      </c>
      <c r="C2600" s="469" t="s">
        <v>7371</v>
      </c>
      <c r="D2600" s="570">
        <v>45900</v>
      </c>
      <c r="E2600" s="523" t="s">
        <v>3151</v>
      </c>
      <c r="F2600" s="517" t="s">
        <v>7380</v>
      </c>
      <c r="G2600" s="509"/>
      <c r="H2600" s="509" t="s">
        <v>7381</v>
      </c>
      <c r="I2600" s="515">
        <v>131.13</v>
      </c>
      <c r="J2600" s="77">
        <v>1</v>
      </c>
      <c r="K2600" s="92"/>
    </row>
    <row r="2601" spans="1:11" ht="21" x14ac:dyDescent="0.25">
      <c r="A2601" s="14" t="s">
        <v>5268</v>
      </c>
      <c r="B2601" s="511" t="s">
        <v>7371</v>
      </c>
      <c r="C2601" s="469" t="s">
        <v>7371</v>
      </c>
      <c r="D2601" s="570">
        <v>45900</v>
      </c>
      <c r="E2601" s="523" t="s">
        <v>3151</v>
      </c>
      <c r="F2601" s="517" t="s">
        <v>7382</v>
      </c>
      <c r="G2601" s="509"/>
      <c r="H2601" s="509" t="s">
        <v>7381</v>
      </c>
      <c r="I2601" s="515">
        <v>31.67</v>
      </c>
      <c r="J2601" s="77">
        <v>1</v>
      </c>
      <c r="K2601" s="92"/>
    </row>
    <row r="2602" spans="1:11" ht="13.2" x14ac:dyDescent="0.25">
      <c r="A2602" s="14" t="s">
        <v>5268</v>
      </c>
      <c r="B2602" s="526"/>
      <c r="C2602" s="527"/>
      <c r="D2602" s="528"/>
      <c r="E2602" s="545"/>
      <c r="F2602" s="575" t="s">
        <v>7383</v>
      </c>
      <c r="G2602" s="509"/>
      <c r="H2602" s="509"/>
      <c r="I2602" s="515"/>
      <c r="J2602" s="77">
        <v>1</v>
      </c>
      <c r="K2602" s="92"/>
    </row>
    <row r="2603" spans="1:11" ht="13.2" x14ac:dyDescent="0.25">
      <c r="A2603" s="14" t="s">
        <v>5268</v>
      </c>
      <c r="B2603" s="511" t="s">
        <v>7384</v>
      </c>
      <c r="C2603" s="469" t="s">
        <v>7385</v>
      </c>
      <c r="D2603" s="570">
        <v>45912</v>
      </c>
      <c r="E2603" s="523" t="s">
        <v>5550</v>
      </c>
      <c r="F2603" s="517" t="s">
        <v>7386</v>
      </c>
      <c r="G2603" s="509" t="s">
        <v>7387</v>
      </c>
      <c r="H2603" s="509" t="s">
        <v>7388</v>
      </c>
      <c r="I2603" s="515">
        <v>160</v>
      </c>
      <c r="J2603" s="77">
        <v>1</v>
      </c>
      <c r="K2603" s="92"/>
    </row>
    <row r="2604" spans="1:11" ht="13.2" x14ac:dyDescent="0.25">
      <c r="A2604" s="14" t="s">
        <v>5268</v>
      </c>
      <c r="B2604" s="511" t="s">
        <v>7389</v>
      </c>
      <c r="C2604" s="469" t="s">
        <v>7390</v>
      </c>
      <c r="D2604" s="570">
        <v>45913</v>
      </c>
      <c r="E2604" s="523" t="s">
        <v>5550</v>
      </c>
      <c r="F2604" s="517" t="s">
        <v>7324</v>
      </c>
      <c r="G2604" s="509" t="s">
        <v>7378</v>
      </c>
      <c r="H2604" s="509" t="s">
        <v>7379</v>
      </c>
      <c r="I2604" s="515">
        <v>30</v>
      </c>
      <c r="J2604" s="77">
        <v>1</v>
      </c>
      <c r="K2604" s="92"/>
    </row>
    <row r="2605" spans="1:11" ht="13.2" x14ac:dyDescent="0.25">
      <c r="A2605" s="14" t="s">
        <v>5268</v>
      </c>
      <c r="B2605" s="526"/>
      <c r="C2605" s="527"/>
      <c r="D2605" s="528"/>
      <c r="E2605" s="545"/>
      <c r="F2605" s="575" t="s">
        <v>7391</v>
      </c>
      <c r="G2605" s="509"/>
      <c r="H2605" s="509"/>
      <c r="I2605" s="515"/>
      <c r="J2605" s="77">
        <v>1</v>
      </c>
      <c r="K2605" s="92"/>
    </row>
    <row r="2606" spans="1:11" ht="13.2" x14ac:dyDescent="0.25">
      <c r="A2606" s="14" t="s">
        <v>5268</v>
      </c>
      <c r="B2606" s="511" t="s">
        <v>7392</v>
      </c>
      <c r="C2606" s="469" t="s">
        <v>7393</v>
      </c>
      <c r="D2606" s="570">
        <v>45949</v>
      </c>
      <c r="E2606" s="523" t="s">
        <v>5550</v>
      </c>
      <c r="F2606" s="517" t="s">
        <v>7394</v>
      </c>
      <c r="G2606" s="509">
        <v>31300421</v>
      </c>
      <c r="H2606" s="509" t="s">
        <v>7293</v>
      </c>
      <c r="I2606" s="515">
        <v>96</v>
      </c>
      <c r="J2606" s="77">
        <v>1</v>
      </c>
      <c r="K2606" s="92"/>
    </row>
    <row r="2607" spans="1:11" ht="13.2" x14ac:dyDescent="0.25">
      <c r="A2607" s="14" t="s">
        <v>5268</v>
      </c>
      <c r="B2607" s="511" t="s">
        <v>7392</v>
      </c>
      <c r="C2607" s="469" t="s">
        <v>7392</v>
      </c>
      <c r="D2607" s="570">
        <v>45949</v>
      </c>
      <c r="E2607" s="523" t="s">
        <v>5550</v>
      </c>
      <c r="F2607" s="517" t="s">
        <v>7336</v>
      </c>
      <c r="G2607" s="509"/>
      <c r="H2607" s="509" t="s">
        <v>7312</v>
      </c>
      <c r="I2607" s="515">
        <v>71.040000000000006</v>
      </c>
      <c r="J2607" s="77">
        <v>1</v>
      </c>
      <c r="K2607" s="92"/>
    </row>
    <row r="2608" spans="1:11" ht="21" x14ac:dyDescent="0.25">
      <c r="A2608" s="14" t="s">
        <v>5268</v>
      </c>
      <c r="B2608" s="511" t="s">
        <v>7395</v>
      </c>
      <c r="C2608" s="469" t="s">
        <v>7395</v>
      </c>
      <c r="D2608" s="570">
        <v>45949</v>
      </c>
      <c r="E2608" s="523" t="s">
        <v>5550</v>
      </c>
      <c r="F2608" s="517" t="s">
        <v>7396</v>
      </c>
      <c r="G2608" s="509"/>
      <c r="H2608" s="509" t="s">
        <v>7315</v>
      </c>
      <c r="I2608" s="515">
        <v>52.89</v>
      </c>
      <c r="J2608" s="77">
        <v>1</v>
      </c>
      <c r="K2608" s="92"/>
    </row>
    <row r="2609" spans="1:11" ht="21" x14ac:dyDescent="0.25">
      <c r="A2609" s="14" t="s">
        <v>5268</v>
      </c>
      <c r="B2609" s="511" t="s">
        <v>7397</v>
      </c>
      <c r="C2609" s="469" t="s">
        <v>7398</v>
      </c>
      <c r="D2609" s="570">
        <v>45706</v>
      </c>
      <c r="E2609" s="523" t="s">
        <v>5550</v>
      </c>
      <c r="F2609" s="517" t="s">
        <v>7399</v>
      </c>
      <c r="G2609" s="509">
        <v>46397931</v>
      </c>
      <c r="H2609" s="509" t="s">
        <v>3079</v>
      </c>
      <c r="I2609" s="515">
        <v>196.6</v>
      </c>
      <c r="J2609" s="77">
        <v>1</v>
      </c>
      <c r="K2609" s="92"/>
    </row>
    <row r="2610" spans="1:11" ht="31.2" x14ac:dyDescent="0.25">
      <c r="A2610" s="14" t="s">
        <v>5268</v>
      </c>
      <c r="B2610" s="511" t="s">
        <v>7397</v>
      </c>
      <c r="C2610" s="469" t="s">
        <v>7398</v>
      </c>
      <c r="D2610" s="570">
        <v>45706</v>
      </c>
      <c r="E2610" s="523" t="s">
        <v>5550</v>
      </c>
      <c r="F2610" s="517" t="s">
        <v>7400</v>
      </c>
      <c r="G2610" s="509">
        <v>46397931</v>
      </c>
      <c r="H2610" s="509" t="s">
        <v>3079</v>
      </c>
      <c r="I2610" s="515">
        <v>164.4</v>
      </c>
      <c r="J2610" s="77">
        <v>1</v>
      </c>
      <c r="K2610" s="92"/>
    </row>
    <row r="2611" spans="1:11" ht="21" x14ac:dyDescent="0.25">
      <c r="A2611" s="14" t="s">
        <v>5268</v>
      </c>
      <c r="B2611" s="511" t="s">
        <v>7401</v>
      </c>
      <c r="C2611" s="469" t="s">
        <v>7402</v>
      </c>
      <c r="D2611" s="570">
        <v>45757</v>
      </c>
      <c r="E2611" s="523" t="s">
        <v>5550</v>
      </c>
      <c r="F2611" s="517" t="s">
        <v>7403</v>
      </c>
      <c r="G2611" s="509">
        <v>51144786</v>
      </c>
      <c r="H2611" s="509" t="s">
        <v>7404</v>
      </c>
      <c r="I2611" s="515">
        <v>169</v>
      </c>
      <c r="J2611" s="77">
        <v>1</v>
      </c>
      <c r="K2611" s="92"/>
    </row>
    <row r="2612" spans="1:11" ht="21" x14ac:dyDescent="0.25">
      <c r="A2612" s="14" t="s">
        <v>5268</v>
      </c>
      <c r="B2612" s="511" t="s">
        <v>7405</v>
      </c>
      <c r="C2612" s="469" t="s">
        <v>7406</v>
      </c>
      <c r="D2612" s="570">
        <v>45814</v>
      </c>
      <c r="E2612" s="523" t="s">
        <v>5550</v>
      </c>
      <c r="F2612" s="517" t="s">
        <v>7407</v>
      </c>
      <c r="G2612" s="509">
        <v>36513148</v>
      </c>
      <c r="H2612" s="509" t="s">
        <v>7408</v>
      </c>
      <c r="I2612" s="515">
        <v>560.9</v>
      </c>
      <c r="J2612" s="77">
        <v>1</v>
      </c>
      <c r="K2612" s="92"/>
    </row>
    <row r="2613" spans="1:11" ht="31.2" x14ac:dyDescent="0.25">
      <c r="A2613" s="14" t="s">
        <v>5268</v>
      </c>
      <c r="B2613" s="511" t="s">
        <v>7409</v>
      </c>
      <c r="C2613" s="469" t="s">
        <v>7410</v>
      </c>
      <c r="D2613" s="570">
        <v>45828</v>
      </c>
      <c r="E2613" s="523" t="s">
        <v>5550</v>
      </c>
      <c r="F2613" s="517" t="s">
        <v>7411</v>
      </c>
      <c r="G2613" s="509">
        <v>36487295</v>
      </c>
      <c r="H2613" s="509" t="s">
        <v>7412</v>
      </c>
      <c r="I2613" s="515">
        <v>60</v>
      </c>
      <c r="J2613" s="77">
        <v>1</v>
      </c>
      <c r="K2613" s="92"/>
    </row>
    <row r="2614" spans="1:11" ht="31.2" x14ac:dyDescent="0.25">
      <c r="A2614" s="14" t="s">
        <v>5268</v>
      </c>
      <c r="B2614" s="511" t="s">
        <v>7413</v>
      </c>
      <c r="C2614" s="469" t="s">
        <v>7414</v>
      </c>
      <c r="D2614" s="570">
        <v>45899</v>
      </c>
      <c r="E2614" s="523" t="s">
        <v>5550</v>
      </c>
      <c r="F2614" s="517" t="s">
        <v>7415</v>
      </c>
      <c r="G2614" s="509">
        <v>46397931</v>
      </c>
      <c r="H2614" s="509" t="s">
        <v>3079</v>
      </c>
      <c r="I2614" s="515">
        <v>30</v>
      </c>
      <c r="J2614" s="77">
        <v>1</v>
      </c>
      <c r="K2614" s="92"/>
    </row>
    <row r="2615" spans="1:11" ht="92.4" x14ac:dyDescent="0.25">
      <c r="A2615" s="14" t="s">
        <v>5268</v>
      </c>
      <c r="B2615" s="526"/>
      <c r="C2615" s="527"/>
      <c r="D2615" s="528"/>
      <c r="E2615" s="545"/>
      <c r="F2615" s="546" t="s">
        <v>7416</v>
      </c>
      <c r="G2615" s="527"/>
      <c r="H2615" s="528"/>
      <c r="I2615" s="510"/>
      <c r="J2615" s="77">
        <v>1</v>
      </c>
      <c r="K2615" s="92"/>
    </row>
    <row r="2616" spans="1:11" ht="21" x14ac:dyDescent="0.25">
      <c r="A2616" s="14" t="s">
        <v>5268</v>
      </c>
      <c r="B2616" s="511" t="s">
        <v>7417</v>
      </c>
      <c r="C2616" s="469" t="s">
        <v>7417</v>
      </c>
      <c r="D2616" s="570">
        <v>45825</v>
      </c>
      <c r="E2616" s="523" t="s">
        <v>3196</v>
      </c>
      <c r="F2616" s="546" t="s">
        <v>7418</v>
      </c>
      <c r="G2616" s="509">
        <v>32462832</v>
      </c>
      <c r="H2616" s="509" t="s">
        <v>7419</v>
      </c>
      <c r="I2616" s="515">
        <v>340</v>
      </c>
      <c r="J2616" s="77">
        <v>1</v>
      </c>
      <c r="K2616" s="92"/>
    </row>
    <row r="2617" spans="1:11" ht="51.6" x14ac:dyDescent="0.25">
      <c r="A2617" s="14" t="s">
        <v>5268</v>
      </c>
      <c r="B2617" s="511" t="s">
        <v>7420</v>
      </c>
      <c r="C2617" s="469" t="s">
        <v>7420</v>
      </c>
      <c r="D2617" s="570">
        <v>45915</v>
      </c>
      <c r="E2617" s="523" t="s">
        <v>3196</v>
      </c>
      <c r="F2617" s="546" t="s">
        <v>7421</v>
      </c>
      <c r="G2617" s="509">
        <v>31944671</v>
      </c>
      <c r="H2617" s="509" t="s">
        <v>7422</v>
      </c>
      <c r="I2617" s="515">
        <v>108.93</v>
      </c>
      <c r="J2617" s="77">
        <v>1</v>
      </c>
      <c r="K2617" s="92"/>
    </row>
    <row r="2618" spans="1:11" ht="72" x14ac:dyDescent="0.25">
      <c r="A2618" s="14" t="s">
        <v>5268</v>
      </c>
      <c r="B2618" s="511" t="s">
        <v>7423</v>
      </c>
      <c r="C2618" s="469" t="s">
        <v>7423</v>
      </c>
      <c r="D2618" s="570">
        <v>45955</v>
      </c>
      <c r="E2618" s="523" t="s">
        <v>3196</v>
      </c>
      <c r="F2618" s="546" t="s">
        <v>7424</v>
      </c>
      <c r="G2618" s="509">
        <v>31944671</v>
      </c>
      <c r="H2618" s="509" t="s">
        <v>7422</v>
      </c>
      <c r="I2618" s="515">
        <v>220.81</v>
      </c>
      <c r="J2618" s="77">
        <v>1</v>
      </c>
      <c r="K2618" s="92"/>
    </row>
    <row r="2619" spans="1:11" ht="61.8" x14ac:dyDescent="0.25">
      <c r="A2619" s="14" t="s">
        <v>5268</v>
      </c>
      <c r="B2619" s="511" t="s">
        <v>7425</v>
      </c>
      <c r="C2619" s="469" t="s">
        <v>7425</v>
      </c>
      <c r="D2619" s="570">
        <v>45999</v>
      </c>
      <c r="E2619" s="523" t="s">
        <v>3196</v>
      </c>
      <c r="F2619" s="546" t="s">
        <v>7426</v>
      </c>
      <c r="G2619" s="509">
        <v>31944671</v>
      </c>
      <c r="H2619" s="509" t="s">
        <v>7422</v>
      </c>
      <c r="I2619" s="515">
        <v>67.760000000000005</v>
      </c>
      <c r="J2619" s="77">
        <v>1</v>
      </c>
      <c r="K2619" s="92"/>
    </row>
    <row r="2620" spans="1:11" ht="61.8" x14ac:dyDescent="0.25">
      <c r="A2620" s="14" t="s">
        <v>5268</v>
      </c>
      <c r="B2620" s="511" t="s">
        <v>7425</v>
      </c>
      <c r="C2620" s="469" t="s">
        <v>7425</v>
      </c>
      <c r="D2620" s="570">
        <v>45999</v>
      </c>
      <c r="E2620" s="523" t="s">
        <v>5550</v>
      </c>
      <c r="F2620" s="546" t="s">
        <v>7427</v>
      </c>
      <c r="G2620" s="509">
        <v>31944671</v>
      </c>
      <c r="H2620" s="509" t="s">
        <v>7422</v>
      </c>
      <c r="I2620" s="515">
        <v>200.43</v>
      </c>
      <c r="J2620" s="77">
        <v>1</v>
      </c>
      <c r="K2620" s="92"/>
    </row>
    <row r="2621" spans="1:11" ht="51.6" x14ac:dyDescent="0.25">
      <c r="A2621" s="14" t="s">
        <v>5268</v>
      </c>
      <c r="B2621" s="511" t="s">
        <v>7425</v>
      </c>
      <c r="C2621" s="469">
        <v>2515231096</v>
      </c>
      <c r="D2621" s="570">
        <v>45996</v>
      </c>
      <c r="E2621" s="523" t="s">
        <v>5550</v>
      </c>
      <c r="F2621" s="546" t="s">
        <v>7428</v>
      </c>
      <c r="G2621" s="509">
        <v>35919001</v>
      </c>
      <c r="H2621" s="509" t="s">
        <v>7429</v>
      </c>
      <c r="I2621" s="515">
        <v>10.130000000000001</v>
      </c>
      <c r="J2621" s="77">
        <v>1</v>
      </c>
      <c r="K2621" s="92"/>
    </row>
    <row r="2622" spans="1:11" ht="41.4" x14ac:dyDescent="0.25">
      <c r="A2622" s="14" t="s">
        <v>5268</v>
      </c>
      <c r="B2622" s="511" t="s">
        <v>7425</v>
      </c>
      <c r="C2622" s="469">
        <v>9001621475</v>
      </c>
      <c r="D2622" s="570">
        <v>45996</v>
      </c>
      <c r="E2622" s="523" t="s">
        <v>5550</v>
      </c>
      <c r="F2622" s="546" t="s">
        <v>7430</v>
      </c>
      <c r="G2622" s="509">
        <v>36284831</v>
      </c>
      <c r="H2622" s="509" t="s">
        <v>7431</v>
      </c>
      <c r="I2622" s="515">
        <v>11.64</v>
      </c>
      <c r="J2622" s="77">
        <v>1</v>
      </c>
      <c r="K2622" s="92"/>
    </row>
    <row r="2623" spans="1:11" ht="41.4" x14ac:dyDescent="0.25">
      <c r="A2623" s="14" t="s">
        <v>5268</v>
      </c>
      <c r="B2623" s="511" t="s">
        <v>7425</v>
      </c>
      <c r="C2623" s="469">
        <v>20250025</v>
      </c>
      <c r="D2623" s="570">
        <v>45996</v>
      </c>
      <c r="E2623" s="523" t="s">
        <v>5550</v>
      </c>
      <c r="F2623" s="546" t="s">
        <v>7432</v>
      </c>
      <c r="G2623" s="509">
        <v>57262187</v>
      </c>
      <c r="H2623" s="509" t="s">
        <v>7433</v>
      </c>
      <c r="I2623" s="515">
        <v>190</v>
      </c>
      <c r="J2623" s="77">
        <v>1</v>
      </c>
      <c r="K2623" s="92"/>
    </row>
    <row r="2624" spans="1:11" ht="41.4" x14ac:dyDescent="0.25">
      <c r="A2624" s="14" t="s">
        <v>5268</v>
      </c>
      <c r="B2624" s="511" t="s">
        <v>7425</v>
      </c>
      <c r="C2624" s="469">
        <v>2</v>
      </c>
      <c r="D2624" s="570">
        <v>45998</v>
      </c>
      <c r="E2624" s="523" t="s">
        <v>5550</v>
      </c>
      <c r="F2624" s="546" t="s">
        <v>7434</v>
      </c>
      <c r="G2624" s="509">
        <v>31196314</v>
      </c>
      <c r="H2624" s="509" t="s">
        <v>7161</v>
      </c>
      <c r="I2624" s="515">
        <v>50</v>
      </c>
      <c r="J2624" s="77">
        <v>1</v>
      </c>
      <c r="K2624" s="92"/>
    </row>
    <row r="2625" spans="1:11" ht="41.4" x14ac:dyDescent="0.25">
      <c r="A2625" s="14" t="s">
        <v>5268</v>
      </c>
      <c r="B2625" s="511" t="s">
        <v>7425</v>
      </c>
      <c r="C2625" s="469" t="s">
        <v>7425</v>
      </c>
      <c r="D2625" s="570">
        <v>45998</v>
      </c>
      <c r="E2625" s="523" t="s">
        <v>5550</v>
      </c>
      <c r="F2625" s="546" t="s">
        <v>7435</v>
      </c>
      <c r="G2625" s="509">
        <v>31944671</v>
      </c>
      <c r="H2625" s="509" t="s">
        <v>7422</v>
      </c>
      <c r="I2625" s="515">
        <v>141.30000000000001</v>
      </c>
      <c r="J2625" s="77">
        <v>1</v>
      </c>
      <c r="K2625" s="92"/>
    </row>
    <row r="2626" spans="1:11" ht="41.4" x14ac:dyDescent="0.25">
      <c r="A2626" s="14" t="s">
        <v>5268</v>
      </c>
      <c r="B2626" s="511" t="s">
        <v>7436</v>
      </c>
      <c r="C2626" s="469">
        <v>25052526</v>
      </c>
      <c r="D2626" s="570">
        <v>45802</v>
      </c>
      <c r="E2626" s="523" t="s">
        <v>5550</v>
      </c>
      <c r="F2626" s="575" t="s">
        <v>7437</v>
      </c>
      <c r="G2626" s="509">
        <v>31300421</v>
      </c>
      <c r="H2626" s="509" t="s">
        <v>7438</v>
      </c>
      <c r="I2626" s="515">
        <v>10</v>
      </c>
      <c r="J2626" s="77">
        <v>1</v>
      </c>
      <c r="K2626" s="92"/>
    </row>
    <row r="2627" spans="1:11" ht="41.4" x14ac:dyDescent="0.25">
      <c r="A2627" s="14" t="s">
        <v>5268</v>
      </c>
      <c r="B2627" s="511" t="s">
        <v>7436</v>
      </c>
      <c r="C2627" s="469">
        <v>25062233</v>
      </c>
      <c r="D2627" s="570">
        <v>45830</v>
      </c>
      <c r="E2627" s="523" t="s">
        <v>5550</v>
      </c>
      <c r="F2627" s="575" t="s">
        <v>7439</v>
      </c>
      <c r="G2627" s="509">
        <v>31300421</v>
      </c>
      <c r="H2627" s="509" t="s">
        <v>7438</v>
      </c>
      <c r="I2627" s="515">
        <v>20</v>
      </c>
      <c r="J2627" s="77">
        <v>1</v>
      </c>
      <c r="K2627" s="92"/>
    </row>
    <row r="2628" spans="1:11" ht="31.2" x14ac:dyDescent="0.25">
      <c r="A2628" s="14" t="s">
        <v>5268</v>
      </c>
      <c r="B2628" s="511" t="s">
        <v>7436</v>
      </c>
      <c r="C2628" s="469">
        <v>3223525</v>
      </c>
      <c r="D2628" s="570">
        <v>45858</v>
      </c>
      <c r="E2628" s="523" t="s">
        <v>5550</v>
      </c>
      <c r="F2628" s="575" t="s">
        <v>7440</v>
      </c>
      <c r="G2628" s="509">
        <v>31300421</v>
      </c>
      <c r="H2628" s="509" t="s">
        <v>7438</v>
      </c>
      <c r="I2628" s="515">
        <v>40</v>
      </c>
      <c r="J2628" s="77">
        <v>1</v>
      </c>
      <c r="K2628" s="92"/>
    </row>
    <row r="2629" spans="1:11" ht="31.2" x14ac:dyDescent="0.25">
      <c r="A2629" s="14" t="s">
        <v>5268</v>
      </c>
      <c r="B2629" s="511" t="s">
        <v>7436</v>
      </c>
      <c r="C2629" s="469">
        <v>3223541</v>
      </c>
      <c r="D2629" s="570">
        <v>45886</v>
      </c>
      <c r="E2629" s="523" t="s">
        <v>5550</v>
      </c>
      <c r="F2629" s="575" t="s">
        <v>7441</v>
      </c>
      <c r="G2629" s="509">
        <v>31300421</v>
      </c>
      <c r="H2629" s="509" t="s">
        <v>7438</v>
      </c>
      <c r="I2629" s="515">
        <v>32</v>
      </c>
      <c r="J2629" s="77">
        <v>1</v>
      </c>
      <c r="K2629" s="92"/>
    </row>
    <row r="2630" spans="1:11" ht="31.2" x14ac:dyDescent="0.25">
      <c r="A2630" s="14" t="s">
        <v>5268</v>
      </c>
      <c r="B2630" s="511" t="s">
        <v>7436</v>
      </c>
      <c r="C2630" s="469">
        <v>25101921</v>
      </c>
      <c r="D2630" s="570">
        <v>45949</v>
      </c>
      <c r="E2630" s="523" t="s">
        <v>5550</v>
      </c>
      <c r="F2630" s="575" t="s">
        <v>7442</v>
      </c>
      <c r="G2630" s="509">
        <v>31300421</v>
      </c>
      <c r="H2630" s="509" t="s">
        <v>7438</v>
      </c>
      <c r="I2630" s="515">
        <v>32</v>
      </c>
      <c r="J2630" s="77">
        <v>1</v>
      </c>
      <c r="K2630" s="92"/>
    </row>
    <row r="2631" spans="1:11" ht="82.2" x14ac:dyDescent="0.25">
      <c r="A2631" s="14" t="s">
        <v>5268</v>
      </c>
      <c r="B2631" s="526"/>
      <c r="C2631" s="527"/>
      <c r="D2631" s="528"/>
      <c r="E2631" s="545"/>
      <c r="F2631" s="546" t="s">
        <v>7443</v>
      </c>
      <c r="G2631" s="527"/>
      <c r="H2631" s="528"/>
      <c r="I2631" s="510"/>
      <c r="J2631" s="77">
        <v>1</v>
      </c>
      <c r="K2631" s="92"/>
    </row>
    <row r="2632" spans="1:11" ht="41.4" x14ac:dyDescent="0.25">
      <c r="A2632" s="14" t="s">
        <v>5268</v>
      </c>
      <c r="B2632" s="511" t="s">
        <v>7444</v>
      </c>
      <c r="C2632" s="469" t="s">
        <v>7445</v>
      </c>
      <c r="D2632" s="570">
        <v>45996</v>
      </c>
      <c r="E2632" s="523" t="s">
        <v>5606</v>
      </c>
      <c r="F2632" s="517" t="s">
        <v>7446</v>
      </c>
      <c r="G2632" s="509">
        <v>46397931</v>
      </c>
      <c r="H2632" s="509" t="s">
        <v>7447</v>
      </c>
      <c r="I2632" s="515">
        <v>295</v>
      </c>
      <c r="J2632" s="77">
        <v>1</v>
      </c>
      <c r="K2632" s="92"/>
    </row>
    <row r="2633" spans="1:11" ht="51.6" x14ac:dyDescent="0.25">
      <c r="A2633" s="14" t="s">
        <v>5268</v>
      </c>
      <c r="B2633" s="511" t="s">
        <v>7444</v>
      </c>
      <c r="C2633" s="469" t="s">
        <v>7445</v>
      </c>
      <c r="D2633" s="570">
        <v>45996</v>
      </c>
      <c r="E2633" s="523" t="s">
        <v>5550</v>
      </c>
      <c r="F2633" s="517" t="s">
        <v>7448</v>
      </c>
      <c r="G2633" s="509">
        <v>46397931</v>
      </c>
      <c r="H2633" s="509" t="s">
        <v>7447</v>
      </c>
      <c r="I2633" s="515">
        <v>180.4</v>
      </c>
      <c r="J2633" s="77">
        <v>1</v>
      </c>
      <c r="K2633" s="92"/>
    </row>
    <row r="2634" spans="1:11" ht="31.2" x14ac:dyDescent="0.25">
      <c r="A2634" s="14" t="s">
        <v>5268</v>
      </c>
      <c r="B2634" s="511" t="s">
        <v>7449</v>
      </c>
      <c r="C2634" s="469" t="s">
        <v>7450</v>
      </c>
      <c r="D2634" s="570">
        <v>45996</v>
      </c>
      <c r="E2634" s="523" t="s">
        <v>5550</v>
      </c>
      <c r="F2634" s="517" t="s">
        <v>7451</v>
      </c>
      <c r="G2634" s="509">
        <v>46397931</v>
      </c>
      <c r="H2634" s="509" t="s">
        <v>7452</v>
      </c>
      <c r="I2634" s="515">
        <v>69.599999999999994</v>
      </c>
      <c r="J2634" s="77">
        <v>1</v>
      </c>
      <c r="K2634" s="92"/>
    </row>
    <row r="2635" spans="1:11" ht="41.4" x14ac:dyDescent="0.25">
      <c r="A2635" s="14" t="s">
        <v>5268</v>
      </c>
      <c r="B2635" s="511" t="s">
        <v>7453</v>
      </c>
      <c r="C2635" s="469" t="s">
        <v>7454</v>
      </c>
      <c r="D2635" s="570">
        <v>45899</v>
      </c>
      <c r="E2635" s="523" t="s">
        <v>5550</v>
      </c>
      <c r="F2635" s="517" t="s">
        <v>7455</v>
      </c>
      <c r="G2635" s="509">
        <v>45024871</v>
      </c>
      <c r="H2635" s="509" t="s">
        <v>7456</v>
      </c>
      <c r="I2635" s="515">
        <v>45</v>
      </c>
      <c r="J2635" s="77">
        <v>1</v>
      </c>
      <c r="K2635" s="92"/>
    </row>
    <row r="2636" spans="1:11" ht="82.2" x14ac:dyDescent="0.25">
      <c r="A2636" s="14" t="s">
        <v>5268</v>
      </c>
      <c r="B2636" s="526"/>
      <c r="C2636" s="527"/>
      <c r="D2636" s="528"/>
      <c r="E2636" s="545"/>
      <c r="F2636" s="546" t="s">
        <v>7457</v>
      </c>
      <c r="G2636" s="527"/>
      <c r="H2636" s="528"/>
      <c r="I2636" s="510"/>
      <c r="J2636" s="77">
        <v>1</v>
      </c>
      <c r="K2636" s="92"/>
    </row>
    <row r="2637" spans="1:11" ht="41.4" x14ac:dyDescent="0.25">
      <c r="A2637" s="14" t="s">
        <v>5268</v>
      </c>
      <c r="B2637" s="511">
        <v>502025</v>
      </c>
      <c r="C2637" s="469">
        <v>20252329</v>
      </c>
      <c r="D2637" s="570" t="s">
        <v>5681</v>
      </c>
      <c r="E2637" s="523" t="s">
        <v>5288</v>
      </c>
      <c r="F2637" s="517" t="s">
        <v>7458</v>
      </c>
      <c r="G2637" s="509">
        <v>31380123</v>
      </c>
      <c r="H2637" s="509" t="s">
        <v>3009</v>
      </c>
      <c r="I2637" s="515">
        <v>1440.56</v>
      </c>
      <c r="J2637" s="77">
        <v>1</v>
      </c>
      <c r="K2637" s="92"/>
    </row>
    <row r="2638" spans="1:11" ht="51.6" x14ac:dyDescent="0.25">
      <c r="A2638" s="14" t="s">
        <v>5268</v>
      </c>
      <c r="B2638" s="511">
        <v>512025</v>
      </c>
      <c r="C2638" s="469" t="s">
        <v>7459</v>
      </c>
      <c r="D2638" s="570" t="s">
        <v>7460</v>
      </c>
      <c r="E2638" s="523" t="s">
        <v>5550</v>
      </c>
      <c r="F2638" s="517" t="s">
        <v>7461</v>
      </c>
      <c r="G2638" s="509"/>
      <c r="H2638" s="509" t="s">
        <v>5623</v>
      </c>
      <c r="I2638" s="515">
        <v>329.44</v>
      </c>
      <c r="J2638" s="77">
        <v>1</v>
      </c>
      <c r="K2638" s="92"/>
    </row>
    <row r="2639" spans="1:11" ht="82.2" x14ac:dyDescent="0.25">
      <c r="A2639" s="14" t="s">
        <v>5268</v>
      </c>
      <c r="B2639" s="526"/>
      <c r="C2639" s="527"/>
      <c r="D2639" s="528"/>
      <c r="E2639" s="545"/>
      <c r="F2639" s="546" t="s">
        <v>7462</v>
      </c>
      <c r="G2639" s="527"/>
      <c r="H2639" s="528"/>
      <c r="I2639" s="510"/>
      <c r="J2639" s="77">
        <v>1</v>
      </c>
      <c r="K2639" s="92"/>
    </row>
    <row r="2640" spans="1:11" ht="51.6" x14ac:dyDescent="0.25">
      <c r="A2640" s="14" t="s">
        <v>5268</v>
      </c>
      <c r="B2640" s="511">
        <v>2511350</v>
      </c>
      <c r="C2640" s="469">
        <v>2025048</v>
      </c>
      <c r="D2640" s="570" t="s">
        <v>6590</v>
      </c>
      <c r="E2640" s="523" t="s">
        <v>3151</v>
      </c>
      <c r="F2640" s="517" t="s">
        <v>7463</v>
      </c>
      <c r="G2640" s="509">
        <v>47497718</v>
      </c>
      <c r="H2640" s="509" t="s">
        <v>7464</v>
      </c>
      <c r="I2640" s="515">
        <v>1840</v>
      </c>
      <c r="J2640" s="77">
        <v>1</v>
      </c>
      <c r="K2640" s="92"/>
    </row>
    <row r="2641" spans="1:11" ht="51.6" x14ac:dyDescent="0.25">
      <c r="A2641" s="14" t="s">
        <v>5268</v>
      </c>
      <c r="B2641" s="511">
        <v>2511249</v>
      </c>
      <c r="C2641" s="469">
        <v>2025057</v>
      </c>
      <c r="D2641" s="570" t="s">
        <v>7465</v>
      </c>
      <c r="E2641" s="523" t="s">
        <v>3151</v>
      </c>
      <c r="F2641" s="517" t="s">
        <v>7466</v>
      </c>
      <c r="G2641" s="509">
        <v>37716034</v>
      </c>
      <c r="H2641" s="509" t="s">
        <v>7467</v>
      </c>
      <c r="I2641" s="515">
        <v>667.5</v>
      </c>
      <c r="J2641" s="77">
        <v>1</v>
      </c>
      <c r="K2641" s="92"/>
    </row>
    <row r="2642" spans="1:11" ht="72" x14ac:dyDescent="0.25">
      <c r="A2642" s="14" t="s">
        <v>5268</v>
      </c>
      <c r="B2642" s="511">
        <v>2511249</v>
      </c>
      <c r="C2642" s="469">
        <v>2025057</v>
      </c>
      <c r="D2642" s="570" t="s">
        <v>7465</v>
      </c>
      <c r="E2642" s="523" t="s">
        <v>5550</v>
      </c>
      <c r="F2642" s="517" t="s">
        <v>7468</v>
      </c>
      <c r="G2642" s="509">
        <v>37716034</v>
      </c>
      <c r="H2642" s="509" t="s">
        <v>7467</v>
      </c>
      <c r="I2642" s="515">
        <v>1243.5</v>
      </c>
      <c r="J2642" s="77">
        <v>1</v>
      </c>
      <c r="K2642" s="92"/>
    </row>
    <row r="2643" spans="1:11" ht="41.4" x14ac:dyDescent="0.25">
      <c r="A2643" s="14" t="s">
        <v>5268</v>
      </c>
      <c r="B2643" s="511">
        <v>25067</v>
      </c>
      <c r="C2643" s="469">
        <v>20250050</v>
      </c>
      <c r="D2643" s="570" t="s">
        <v>3012</v>
      </c>
      <c r="E2643" s="523" t="s">
        <v>5550</v>
      </c>
      <c r="F2643" s="517" t="s">
        <v>7469</v>
      </c>
      <c r="G2643" s="509">
        <v>69755787</v>
      </c>
      <c r="H2643" s="509" t="s">
        <v>3435</v>
      </c>
      <c r="I2643" s="515">
        <v>900</v>
      </c>
      <c r="J2643" s="77">
        <v>1</v>
      </c>
      <c r="K2643" s="92"/>
    </row>
    <row r="2644" spans="1:11" ht="41.4" x14ac:dyDescent="0.25">
      <c r="A2644" s="14" t="s">
        <v>5268</v>
      </c>
      <c r="B2644" s="511">
        <v>2511355</v>
      </c>
      <c r="C2644" s="469" t="s">
        <v>7470</v>
      </c>
      <c r="D2644" s="570" t="s">
        <v>6590</v>
      </c>
      <c r="E2644" s="523" t="s">
        <v>5550</v>
      </c>
      <c r="F2644" s="517" t="s">
        <v>7471</v>
      </c>
      <c r="G2644" s="509">
        <v>36238635</v>
      </c>
      <c r="H2644" s="509" t="s">
        <v>5548</v>
      </c>
      <c r="I2644" s="515">
        <v>364</v>
      </c>
      <c r="J2644" s="77">
        <v>1</v>
      </c>
      <c r="K2644" s="92"/>
    </row>
    <row r="2645" spans="1:11" ht="82.2" x14ac:dyDescent="0.25">
      <c r="A2645" s="14" t="s">
        <v>5268</v>
      </c>
      <c r="B2645" s="526"/>
      <c r="C2645" s="527"/>
      <c r="D2645" s="528"/>
      <c r="E2645" s="545"/>
      <c r="F2645" s="546" t="s">
        <v>7472</v>
      </c>
      <c r="G2645" s="527"/>
      <c r="H2645" s="528"/>
      <c r="I2645" s="510"/>
      <c r="J2645" s="77">
        <v>1</v>
      </c>
      <c r="K2645" s="92"/>
    </row>
    <row r="2646" spans="1:11" ht="51.6" x14ac:dyDescent="0.25">
      <c r="A2646" s="14" t="s">
        <v>5268</v>
      </c>
      <c r="B2646" s="511" t="s">
        <v>7473</v>
      </c>
      <c r="C2646" s="469" t="s">
        <v>7473</v>
      </c>
      <c r="D2646" s="570">
        <v>45950</v>
      </c>
      <c r="E2646" s="523" t="s">
        <v>6276</v>
      </c>
      <c r="F2646" s="517" t="s">
        <v>7474</v>
      </c>
      <c r="G2646" s="509" t="s">
        <v>7329</v>
      </c>
      <c r="H2646" s="509" t="s">
        <v>7475</v>
      </c>
      <c r="I2646" s="515">
        <v>515.39</v>
      </c>
      <c r="J2646" s="77">
        <v>1</v>
      </c>
      <c r="K2646" s="92"/>
    </row>
    <row r="2647" spans="1:11" ht="51.6" x14ac:dyDescent="0.25">
      <c r="A2647" s="14" t="s">
        <v>5268</v>
      </c>
      <c r="B2647" s="511" t="s">
        <v>7473</v>
      </c>
      <c r="C2647" s="469" t="s">
        <v>7473</v>
      </c>
      <c r="D2647" s="570">
        <v>45950</v>
      </c>
      <c r="E2647" s="523" t="s">
        <v>6276</v>
      </c>
      <c r="F2647" s="517" t="s">
        <v>7476</v>
      </c>
      <c r="G2647" s="509">
        <v>35522232</v>
      </c>
      <c r="H2647" s="509" t="s">
        <v>7475</v>
      </c>
      <c r="I2647" s="515">
        <v>369.96</v>
      </c>
      <c r="J2647" s="77">
        <v>1</v>
      </c>
      <c r="K2647" s="92"/>
    </row>
    <row r="2648" spans="1:11" ht="41.4" x14ac:dyDescent="0.25">
      <c r="A2648" s="14" t="s">
        <v>5268</v>
      </c>
      <c r="B2648" s="511" t="s">
        <v>7473</v>
      </c>
      <c r="C2648" s="469" t="s">
        <v>7473</v>
      </c>
      <c r="D2648" s="570">
        <v>45950</v>
      </c>
      <c r="E2648" s="523" t="s">
        <v>6276</v>
      </c>
      <c r="F2648" s="517" t="s">
        <v>7477</v>
      </c>
      <c r="G2648" s="509">
        <v>35522232</v>
      </c>
      <c r="H2648" s="509" t="s">
        <v>7475</v>
      </c>
      <c r="I2648" s="515">
        <v>198.66</v>
      </c>
      <c r="J2648" s="77">
        <v>1</v>
      </c>
      <c r="K2648" s="92"/>
    </row>
    <row r="2649" spans="1:11" ht="41.4" x14ac:dyDescent="0.25">
      <c r="A2649" s="14" t="s">
        <v>5268</v>
      </c>
      <c r="B2649" s="511" t="s">
        <v>7473</v>
      </c>
      <c r="C2649" s="469" t="s">
        <v>7473</v>
      </c>
      <c r="D2649" s="570">
        <v>45950</v>
      </c>
      <c r="E2649" s="523" t="s">
        <v>6276</v>
      </c>
      <c r="F2649" s="517" t="s">
        <v>7478</v>
      </c>
      <c r="G2649" s="509">
        <v>35522232</v>
      </c>
      <c r="H2649" s="509" t="s">
        <v>7475</v>
      </c>
      <c r="I2649" s="515">
        <v>95.99</v>
      </c>
      <c r="J2649" s="77">
        <v>1</v>
      </c>
      <c r="K2649" s="92"/>
    </row>
    <row r="2650" spans="1:11" ht="41.4" x14ac:dyDescent="0.25">
      <c r="A2650" s="14" t="s">
        <v>5268</v>
      </c>
      <c r="B2650" s="511" t="s">
        <v>7473</v>
      </c>
      <c r="C2650" s="469" t="s">
        <v>7473</v>
      </c>
      <c r="D2650" s="570">
        <v>45950</v>
      </c>
      <c r="E2650" s="523" t="s">
        <v>5550</v>
      </c>
      <c r="F2650" s="517" t="s">
        <v>7479</v>
      </c>
      <c r="G2650" s="509">
        <v>35522232</v>
      </c>
      <c r="H2650" s="509" t="s">
        <v>7475</v>
      </c>
      <c r="I2650" s="515">
        <v>176.14</v>
      </c>
      <c r="J2650" s="77">
        <v>1</v>
      </c>
      <c r="K2650" s="92"/>
    </row>
    <row r="2651" spans="1:11" ht="41.4" x14ac:dyDescent="0.25">
      <c r="A2651" s="14" t="s">
        <v>5268</v>
      </c>
      <c r="B2651" s="511" t="s">
        <v>7473</v>
      </c>
      <c r="C2651" s="469" t="s">
        <v>7480</v>
      </c>
      <c r="D2651" s="570">
        <v>45950</v>
      </c>
      <c r="E2651" s="523" t="s">
        <v>5550</v>
      </c>
      <c r="F2651" s="517" t="s">
        <v>7481</v>
      </c>
      <c r="G2651" s="509">
        <v>46397931</v>
      </c>
      <c r="H2651" s="509" t="s">
        <v>3079</v>
      </c>
      <c r="I2651" s="515">
        <v>551.20000000000005</v>
      </c>
      <c r="J2651" s="77">
        <v>1</v>
      </c>
      <c r="K2651" s="92"/>
    </row>
    <row r="2652" spans="1:11" ht="82.2" x14ac:dyDescent="0.25">
      <c r="A2652" s="14" t="s">
        <v>5268</v>
      </c>
      <c r="B2652" s="511" t="s">
        <v>7473</v>
      </c>
      <c r="C2652" s="469" t="s">
        <v>7480</v>
      </c>
      <c r="D2652" s="570">
        <v>45950</v>
      </c>
      <c r="E2652" s="523" t="s">
        <v>5550</v>
      </c>
      <c r="F2652" s="517" t="s">
        <v>7482</v>
      </c>
      <c r="G2652" s="509">
        <v>46397931</v>
      </c>
      <c r="H2652" s="509" t="s">
        <v>3079</v>
      </c>
      <c r="I2652" s="515">
        <v>287.26</v>
      </c>
      <c r="J2652" s="77">
        <v>1</v>
      </c>
      <c r="K2652" s="92"/>
    </row>
    <row r="2653" spans="1:11" ht="31.2" x14ac:dyDescent="0.25">
      <c r="A2653" s="14" t="s">
        <v>5268</v>
      </c>
      <c r="B2653" s="511" t="s">
        <v>7473</v>
      </c>
      <c r="C2653" s="469" t="s">
        <v>7480</v>
      </c>
      <c r="D2653" s="570">
        <v>45950</v>
      </c>
      <c r="E2653" s="523" t="s">
        <v>5550</v>
      </c>
      <c r="F2653" s="517" t="s">
        <v>7483</v>
      </c>
      <c r="G2653" s="509">
        <v>46397931</v>
      </c>
      <c r="H2653" s="509" t="s">
        <v>3079</v>
      </c>
      <c r="I2653" s="515">
        <v>165.4</v>
      </c>
      <c r="J2653" s="77">
        <v>1</v>
      </c>
      <c r="K2653" s="92"/>
    </row>
    <row r="2654" spans="1:11" ht="82.2" x14ac:dyDescent="0.25">
      <c r="A2654" s="14" t="s">
        <v>5268</v>
      </c>
      <c r="B2654" s="526"/>
      <c r="C2654" s="527"/>
      <c r="D2654" s="528"/>
      <c r="E2654" s="545"/>
      <c r="F2654" s="546" t="s">
        <v>7484</v>
      </c>
      <c r="G2654" s="527"/>
      <c r="H2654" s="528"/>
      <c r="I2654" s="510"/>
      <c r="J2654" s="77">
        <v>1</v>
      </c>
      <c r="K2654" s="92"/>
    </row>
    <row r="2655" spans="1:11" ht="41.4" x14ac:dyDescent="0.25">
      <c r="A2655" s="14" t="s">
        <v>5268</v>
      </c>
      <c r="B2655" s="511">
        <v>3025007</v>
      </c>
      <c r="C2655" s="469">
        <v>20250031</v>
      </c>
      <c r="D2655" s="570" t="s">
        <v>7485</v>
      </c>
      <c r="E2655" s="523" t="s">
        <v>3196</v>
      </c>
      <c r="F2655" s="517" t="s">
        <v>7486</v>
      </c>
      <c r="G2655" s="509" t="s">
        <v>7487</v>
      </c>
      <c r="H2655" s="509" t="s">
        <v>7488</v>
      </c>
      <c r="I2655" s="515">
        <v>960.05</v>
      </c>
      <c r="J2655" s="77">
        <v>1</v>
      </c>
      <c r="K2655" s="92"/>
    </row>
    <row r="2656" spans="1:11" ht="41.4" x14ac:dyDescent="0.25">
      <c r="A2656" s="14" t="s">
        <v>5268</v>
      </c>
      <c r="B2656" s="511">
        <v>3025008</v>
      </c>
      <c r="C2656" s="469" t="s">
        <v>7489</v>
      </c>
      <c r="D2656" s="570" t="s">
        <v>7490</v>
      </c>
      <c r="E2656" s="523" t="s">
        <v>3196</v>
      </c>
      <c r="F2656" s="517" t="s">
        <v>7491</v>
      </c>
      <c r="G2656" s="509">
        <v>37840029</v>
      </c>
      <c r="H2656" s="509" t="s">
        <v>4817</v>
      </c>
      <c r="I2656" s="515">
        <v>516</v>
      </c>
      <c r="J2656" s="77">
        <v>1</v>
      </c>
      <c r="K2656" s="92"/>
    </row>
    <row r="2657" spans="1:11" ht="21" x14ac:dyDescent="0.25">
      <c r="A2657" s="14" t="s">
        <v>5268</v>
      </c>
      <c r="B2657" s="511">
        <v>3025015</v>
      </c>
      <c r="C2657" s="469" t="s">
        <v>7492</v>
      </c>
      <c r="D2657" s="570" t="s">
        <v>7493</v>
      </c>
      <c r="E2657" s="523" t="s">
        <v>3196</v>
      </c>
      <c r="F2657" s="517" t="s">
        <v>7494</v>
      </c>
      <c r="G2657" s="509">
        <v>37840029</v>
      </c>
      <c r="H2657" s="509" t="s">
        <v>4817</v>
      </c>
      <c r="I2657" s="515">
        <v>85</v>
      </c>
      <c r="J2657" s="77">
        <v>1</v>
      </c>
      <c r="K2657" s="92"/>
    </row>
    <row r="2658" spans="1:11" ht="21" x14ac:dyDescent="0.25">
      <c r="A2658" s="14" t="s">
        <v>5268</v>
      </c>
      <c r="B2658" s="511">
        <v>3025028</v>
      </c>
      <c r="C2658" s="469">
        <v>25041</v>
      </c>
      <c r="D2658" s="570" t="s">
        <v>7495</v>
      </c>
      <c r="E2658" s="523" t="s">
        <v>3196</v>
      </c>
      <c r="F2658" s="517" t="s">
        <v>7496</v>
      </c>
      <c r="G2658" s="509">
        <v>37840029</v>
      </c>
      <c r="H2658" s="509" t="s">
        <v>4817</v>
      </c>
      <c r="I2658" s="515">
        <v>70</v>
      </c>
      <c r="J2658" s="77">
        <v>1</v>
      </c>
      <c r="K2658" s="92"/>
    </row>
    <row r="2659" spans="1:11" ht="31.2" x14ac:dyDescent="0.25">
      <c r="A2659" s="14" t="s">
        <v>5268</v>
      </c>
      <c r="B2659" s="511">
        <v>3025060</v>
      </c>
      <c r="C2659" s="469">
        <v>25044</v>
      </c>
      <c r="D2659" s="570" t="s">
        <v>7497</v>
      </c>
      <c r="E2659" s="523" t="s">
        <v>3196</v>
      </c>
      <c r="F2659" s="517" t="s">
        <v>7498</v>
      </c>
      <c r="G2659" s="509">
        <v>37840029</v>
      </c>
      <c r="H2659" s="509" t="s">
        <v>4817</v>
      </c>
      <c r="I2659" s="515">
        <v>85</v>
      </c>
      <c r="J2659" s="77">
        <v>1</v>
      </c>
      <c r="K2659" s="92"/>
    </row>
    <row r="2660" spans="1:11" ht="31.2" x14ac:dyDescent="0.25">
      <c r="A2660" s="14" t="s">
        <v>5268</v>
      </c>
      <c r="B2660" s="511">
        <v>3025062</v>
      </c>
      <c r="C2660" s="469">
        <v>25071</v>
      </c>
      <c r="D2660" s="570" t="s">
        <v>7499</v>
      </c>
      <c r="E2660" s="523" t="s">
        <v>3196</v>
      </c>
      <c r="F2660" s="517" t="s">
        <v>7500</v>
      </c>
      <c r="G2660" s="509">
        <v>37840029</v>
      </c>
      <c r="H2660" s="509" t="s">
        <v>4817</v>
      </c>
      <c r="I2660" s="515">
        <v>240</v>
      </c>
      <c r="J2660" s="77">
        <v>1</v>
      </c>
      <c r="K2660" s="92"/>
    </row>
    <row r="2661" spans="1:11" ht="31.2" x14ac:dyDescent="0.25">
      <c r="A2661" s="14" t="s">
        <v>5268</v>
      </c>
      <c r="B2661" s="511">
        <v>3025035</v>
      </c>
      <c r="C2661" s="469" t="s">
        <v>7501</v>
      </c>
      <c r="D2661" s="570" t="s">
        <v>4711</v>
      </c>
      <c r="E2661" s="523" t="s">
        <v>3196</v>
      </c>
      <c r="F2661" s="517" t="s">
        <v>7502</v>
      </c>
      <c r="G2661" s="509" t="s">
        <v>7503</v>
      </c>
      <c r="H2661" s="509" t="s">
        <v>7504</v>
      </c>
      <c r="I2661" s="515">
        <v>108.95</v>
      </c>
      <c r="J2661" s="77">
        <v>1</v>
      </c>
      <c r="K2661" s="92"/>
    </row>
    <row r="2662" spans="1:11" ht="31.2" x14ac:dyDescent="0.25">
      <c r="A2662" s="14" t="s">
        <v>5268</v>
      </c>
      <c r="B2662" s="511">
        <v>3025035</v>
      </c>
      <c r="C2662" s="469" t="s">
        <v>7501</v>
      </c>
      <c r="D2662" s="570" t="s">
        <v>4711</v>
      </c>
      <c r="E2662" s="523" t="s">
        <v>5550</v>
      </c>
      <c r="F2662" s="517" t="s">
        <v>7505</v>
      </c>
      <c r="G2662" s="509" t="s">
        <v>7503</v>
      </c>
      <c r="H2662" s="509" t="s">
        <v>7504</v>
      </c>
      <c r="I2662" s="515">
        <v>263.05</v>
      </c>
      <c r="J2662" s="77">
        <v>1</v>
      </c>
      <c r="K2662" s="92"/>
    </row>
    <row r="2663" spans="1:11" ht="31.2" x14ac:dyDescent="0.25">
      <c r="A2663" s="14" t="s">
        <v>5268</v>
      </c>
      <c r="B2663" s="511">
        <v>3025035</v>
      </c>
      <c r="C2663" s="469" t="s">
        <v>5661</v>
      </c>
      <c r="D2663" s="570" t="s">
        <v>4711</v>
      </c>
      <c r="E2663" s="523" t="s">
        <v>5550</v>
      </c>
      <c r="F2663" s="517" t="s">
        <v>7506</v>
      </c>
      <c r="G2663" s="509"/>
      <c r="H2663" s="509" t="s">
        <v>7507</v>
      </c>
      <c r="I2663" s="515">
        <v>912</v>
      </c>
      <c r="J2663" s="77">
        <v>1</v>
      </c>
      <c r="K2663" s="92"/>
    </row>
    <row r="2664" spans="1:11" ht="31.2" x14ac:dyDescent="0.25">
      <c r="A2664" s="14" t="s">
        <v>5268</v>
      </c>
      <c r="B2664" s="511">
        <v>3025035</v>
      </c>
      <c r="C2664" s="469">
        <v>6804036462</v>
      </c>
      <c r="D2664" s="570" t="s">
        <v>4711</v>
      </c>
      <c r="E2664" s="523" t="s">
        <v>5550</v>
      </c>
      <c r="F2664" s="517" t="s">
        <v>7508</v>
      </c>
      <c r="G2664" s="509"/>
      <c r="H2664" s="509" t="s">
        <v>7507</v>
      </c>
      <c r="I2664" s="515">
        <v>36</v>
      </c>
      <c r="J2664" s="77">
        <v>1</v>
      </c>
      <c r="K2664" s="92"/>
    </row>
    <row r="2665" spans="1:11" ht="31.2" x14ac:dyDescent="0.25">
      <c r="A2665" s="14" t="s">
        <v>5268</v>
      </c>
      <c r="B2665" s="511">
        <v>3025005</v>
      </c>
      <c r="C2665" s="469">
        <v>20250004</v>
      </c>
      <c r="D2665" s="570" t="s">
        <v>4711</v>
      </c>
      <c r="E2665" s="523" t="s">
        <v>5550</v>
      </c>
      <c r="F2665" s="517" t="s">
        <v>7509</v>
      </c>
      <c r="G2665" s="509">
        <v>34550151</v>
      </c>
      <c r="H2665" s="509" t="s">
        <v>3997</v>
      </c>
      <c r="I2665" s="515">
        <v>853.95</v>
      </c>
      <c r="J2665" s="77">
        <v>1</v>
      </c>
      <c r="K2665" s="92"/>
    </row>
    <row r="2666" spans="1:11" ht="61.8" x14ac:dyDescent="0.25">
      <c r="A2666" s="14" t="s">
        <v>5268</v>
      </c>
      <c r="B2666" s="526"/>
      <c r="C2666" s="527"/>
      <c r="D2666" s="528"/>
      <c r="E2666" s="545"/>
      <c r="F2666" s="546" t="s">
        <v>7510</v>
      </c>
      <c r="G2666" s="527"/>
      <c r="H2666" s="528"/>
      <c r="I2666" s="510"/>
      <c r="J2666" s="77">
        <v>1</v>
      </c>
      <c r="K2666" s="92"/>
    </row>
    <row r="2667" spans="1:11" ht="61.8" x14ac:dyDescent="0.25">
      <c r="A2667" s="14" t="s">
        <v>5268</v>
      </c>
      <c r="B2667" s="511" t="s">
        <v>7511</v>
      </c>
      <c r="C2667" s="469" t="s">
        <v>6051</v>
      </c>
      <c r="D2667" s="570" t="s">
        <v>6740</v>
      </c>
      <c r="E2667" s="523" t="s">
        <v>3472</v>
      </c>
      <c r="F2667" s="517" t="s">
        <v>7512</v>
      </c>
      <c r="G2667" s="509">
        <v>36142077</v>
      </c>
      <c r="H2667" s="509" t="s">
        <v>7513</v>
      </c>
      <c r="I2667" s="515">
        <v>199.4</v>
      </c>
      <c r="J2667" s="77">
        <v>1</v>
      </c>
      <c r="K2667" s="92"/>
    </row>
    <row r="2668" spans="1:11" ht="72" x14ac:dyDescent="0.25">
      <c r="A2668" s="14" t="s">
        <v>5268</v>
      </c>
      <c r="B2668" s="511" t="s">
        <v>7511</v>
      </c>
      <c r="C2668" s="469" t="s">
        <v>6051</v>
      </c>
      <c r="D2668" s="570" t="s">
        <v>6611</v>
      </c>
      <c r="E2668" s="523" t="s">
        <v>3472</v>
      </c>
      <c r="F2668" s="517" t="s">
        <v>7514</v>
      </c>
      <c r="G2668" s="509">
        <v>36142077</v>
      </c>
      <c r="H2668" s="509" t="s">
        <v>7513</v>
      </c>
      <c r="I2668" s="515">
        <v>435.7</v>
      </c>
      <c r="J2668" s="77">
        <v>1</v>
      </c>
      <c r="K2668" s="92"/>
    </row>
    <row r="2669" spans="1:11" ht="61.8" x14ac:dyDescent="0.25">
      <c r="A2669" s="14" t="s">
        <v>5268</v>
      </c>
      <c r="B2669" s="511" t="s">
        <v>7511</v>
      </c>
      <c r="C2669" s="469" t="s">
        <v>6051</v>
      </c>
      <c r="D2669" s="570" t="s">
        <v>5338</v>
      </c>
      <c r="E2669" s="523" t="s">
        <v>3472</v>
      </c>
      <c r="F2669" s="517" t="s">
        <v>7515</v>
      </c>
      <c r="G2669" s="509">
        <v>36142077</v>
      </c>
      <c r="H2669" s="509" t="s">
        <v>7513</v>
      </c>
      <c r="I2669" s="515">
        <v>322.13</v>
      </c>
      <c r="J2669" s="77">
        <v>1</v>
      </c>
      <c r="K2669" s="92"/>
    </row>
    <row r="2670" spans="1:11" ht="51.6" x14ac:dyDescent="0.25">
      <c r="A2670" s="14" t="s">
        <v>5268</v>
      </c>
      <c r="B2670" s="511" t="s">
        <v>7511</v>
      </c>
      <c r="C2670" s="469" t="s">
        <v>6051</v>
      </c>
      <c r="D2670" s="570" t="s">
        <v>7516</v>
      </c>
      <c r="E2670" s="523" t="s">
        <v>3472</v>
      </c>
      <c r="F2670" s="517" t="s">
        <v>7517</v>
      </c>
      <c r="G2670" s="509">
        <v>36142077</v>
      </c>
      <c r="H2670" s="509" t="s">
        <v>7513</v>
      </c>
      <c r="I2670" s="515">
        <v>107.01</v>
      </c>
      <c r="J2670" s="77">
        <v>1</v>
      </c>
      <c r="K2670" s="92"/>
    </row>
    <row r="2671" spans="1:11" ht="72" x14ac:dyDescent="0.25">
      <c r="A2671" s="14" t="s">
        <v>5268</v>
      </c>
      <c r="B2671" s="511" t="s">
        <v>7511</v>
      </c>
      <c r="C2671" s="469" t="s">
        <v>6051</v>
      </c>
      <c r="D2671" s="570" t="s">
        <v>5407</v>
      </c>
      <c r="E2671" s="523" t="s">
        <v>3472</v>
      </c>
      <c r="F2671" s="517" t="s">
        <v>7518</v>
      </c>
      <c r="G2671" s="509">
        <v>36142077</v>
      </c>
      <c r="H2671" s="509" t="s">
        <v>7513</v>
      </c>
      <c r="I2671" s="515">
        <v>363.31</v>
      </c>
      <c r="J2671" s="77">
        <v>1</v>
      </c>
      <c r="K2671" s="92"/>
    </row>
    <row r="2672" spans="1:11" ht="61.8" x14ac:dyDescent="0.25">
      <c r="A2672" s="14" t="s">
        <v>5268</v>
      </c>
      <c r="B2672" s="511" t="s">
        <v>7511</v>
      </c>
      <c r="C2672" s="469" t="s">
        <v>6051</v>
      </c>
      <c r="D2672" s="570" t="s">
        <v>6780</v>
      </c>
      <c r="E2672" s="523" t="s">
        <v>3472</v>
      </c>
      <c r="F2672" s="517" t="s">
        <v>7519</v>
      </c>
      <c r="G2672" s="509">
        <v>36142077</v>
      </c>
      <c r="H2672" s="509" t="s">
        <v>7513</v>
      </c>
      <c r="I2672" s="515">
        <v>133.44999999999999</v>
      </c>
      <c r="J2672" s="77">
        <v>1</v>
      </c>
      <c r="K2672" s="92"/>
    </row>
    <row r="2673" spans="1:11" ht="31.2" x14ac:dyDescent="0.25">
      <c r="A2673" s="14" t="s">
        <v>5268</v>
      </c>
      <c r="B2673" s="511" t="s">
        <v>7511</v>
      </c>
      <c r="C2673" s="469" t="s">
        <v>6051</v>
      </c>
      <c r="D2673" s="570" t="s">
        <v>6606</v>
      </c>
      <c r="E2673" s="523" t="s">
        <v>3472</v>
      </c>
      <c r="F2673" s="517" t="s">
        <v>7520</v>
      </c>
      <c r="G2673" s="509">
        <v>36142077</v>
      </c>
      <c r="H2673" s="509" t="s">
        <v>7513</v>
      </c>
      <c r="I2673" s="515">
        <v>139</v>
      </c>
      <c r="J2673" s="77">
        <v>1</v>
      </c>
      <c r="K2673" s="92"/>
    </row>
    <row r="2674" spans="1:11" ht="21" x14ac:dyDescent="0.25">
      <c r="A2674" s="14" t="s">
        <v>5268</v>
      </c>
      <c r="B2674" s="511" t="s">
        <v>7511</v>
      </c>
      <c r="C2674" s="469" t="s">
        <v>6051</v>
      </c>
      <c r="D2674" s="570" t="s">
        <v>6780</v>
      </c>
      <c r="E2674" s="523" t="s">
        <v>3472</v>
      </c>
      <c r="F2674" s="517" t="s">
        <v>7521</v>
      </c>
      <c r="G2674" s="509">
        <v>36142077</v>
      </c>
      <c r="H2674" s="509" t="s">
        <v>7513</v>
      </c>
      <c r="I2674" s="515">
        <v>70</v>
      </c>
      <c r="J2674" s="77">
        <v>1</v>
      </c>
      <c r="K2674" s="92"/>
    </row>
    <row r="2675" spans="1:11" ht="61.8" x14ac:dyDescent="0.25">
      <c r="A2675" s="14" t="s">
        <v>5268</v>
      </c>
      <c r="B2675" s="526"/>
      <c r="C2675" s="527"/>
      <c r="D2675" s="528"/>
      <c r="E2675" s="545"/>
      <c r="F2675" s="546" t="s">
        <v>7522</v>
      </c>
      <c r="G2675" s="527"/>
      <c r="H2675" s="528"/>
      <c r="I2675" s="510"/>
      <c r="J2675" s="77">
        <v>1</v>
      </c>
      <c r="K2675" s="92"/>
    </row>
    <row r="2676" spans="1:11" ht="51.6" x14ac:dyDescent="0.25">
      <c r="A2676" s="14" t="s">
        <v>5268</v>
      </c>
      <c r="B2676" s="511" t="s">
        <v>7523</v>
      </c>
      <c r="C2676" s="469" t="s">
        <v>7524</v>
      </c>
      <c r="D2676" s="570" t="s">
        <v>3013</v>
      </c>
      <c r="E2676" s="523"/>
      <c r="F2676" s="517" t="s">
        <v>7525</v>
      </c>
      <c r="G2676" s="509">
        <v>53253892</v>
      </c>
      <c r="H2676" s="509" t="s">
        <v>7526</v>
      </c>
      <c r="I2676" s="515">
        <v>419.67</v>
      </c>
      <c r="J2676" s="77">
        <v>1</v>
      </c>
      <c r="K2676" s="92"/>
    </row>
    <row r="2677" spans="1:11" ht="51.6" x14ac:dyDescent="0.25">
      <c r="A2677" s="14" t="s">
        <v>5268</v>
      </c>
      <c r="B2677" s="511" t="s">
        <v>7523</v>
      </c>
      <c r="C2677" s="469" t="s">
        <v>7524</v>
      </c>
      <c r="D2677" s="570" t="s">
        <v>3013</v>
      </c>
      <c r="E2677" s="523"/>
      <c r="F2677" s="517" t="s">
        <v>7527</v>
      </c>
      <c r="G2677" s="509">
        <v>53253892</v>
      </c>
      <c r="H2677" s="509" t="s">
        <v>7526</v>
      </c>
      <c r="I2677" s="515">
        <v>185.56</v>
      </c>
      <c r="J2677" s="77">
        <v>1</v>
      </c>
      <c r="K2677" s="92"/>
    </row>
    <row r="2678" spans="1:11" ht="41.4" x14ac:dyDescent="0.25">
      <c r="A2678" s="14" t="s">
        <v>5268</v>
      </c>
      <c r="B2678" s="511" t="s">
        <v>7523</v>
      </c>
      <c r="C2678" s="469" t="s">
        <v>7524</v>
      </c>
      <c r="D2678" s="570" t="s">
        <v>3013</v>
      </c>
      <c r="E2678" s="523"/>
      <c r="F2678" s="517" t="s">
        <v>7528</v>
      </c>
      <c r="G2678" s="509">
        <v>53253892</v>
      </c>
      <c r="H2678" s="509" t="s">
        <v>7526</v>
      </c>
      <c r="I2678" s="515">
        <v>362.34</v>
      </c>
      <c r="J2678" s="77">
        <v>1</v>
      </c>
      <c r="K2678" s="92"/>
    </row>
    <row r="2679" spans="1:11" ht="61.8" x14ac:dyDescent="0.25">
      <c r="A2679" s="14" t="s">
        <v>5268</v>
      </c>
      <c r="B2679" s="511" t="s">
        <v>7523</v>
      </c>
      <c r="C2679" s="469" t="s">
        <v>7524</v>
      </c>
      <c r="D2679" s="570" t="s">
        <v>3013</v>
      </c>
      <c r="E2679" s="523"/>
      <c r="F2679" s="517" t="s">
        <v>7529</v>
      </c>
      <c r="G2679" s="509">
        <v>53253892</v>
      </c>
      <c r="H2679" s="509" t="s">
        <v>7526</v>
      </c>
      <c r="I2679" s="515">
        <v>212.43</v>
      </c>
      <c r="J2679" s="77">
        <v>1</v>
      </c>
      <c r="K2679" s="92"/>
    </row>
    <row r="2680" spans="1:11" ht="82.2" x14ac:dyDescent="0.25">
      <c r="A2680" s="14" t="s">
        <v>5268</v>
      </c>
      <c r="B2680" s="526"/>
      <c r="C2680" s="527"/>
      <c r="D2680" s="528"/>
      <c r="E2680" s="545"/>
      <c r="F2680" s="546" t="s">
        <v>7530</v>
      </c>
      <c r="G2680" s="527"/>
      <c r="H2680" s="528"/>
      <c r="I2680" s="510"/>
      <c r="J2680" s="77">
        <v>1</v>
      </c>
      <c r="K2680" s="92"/>
    </row>
    <row r="2681" spans="1:11" ht="51.6" x14ac:dyDescent="0.25">
      <c r="A2681" s="14" t="s">
        <v>5268</v>
      </c>
      <c r="B2681" s="511" t="s">
        <v>7531</v>
      </c>
      <c r="C2681" s="469" t="s">
        <v>7531</v>
      </c>
      <c r="D2681" s="570">
        <v>45668</v>
      </c>
      <c r="E2681" s="523" t="s">
        <v>5606</v>
      </c>
      <c r="F2681" s="517" t="s">
        <v>7532</v>
      </c>
      <c r="G2681" s="509"/>
      <c r="H2681" s="509" t="s">
        <v>7533</v>
      </c>
      <c r="I2681" s="515">
        <v>356.23</v>
      </c>
      <c r="J2681" s="77">
        <v>1</v>
      </c>
      <c r="K2681" s="92"/>
    </row>
    <row r="2682" spans="1:11" ht="51.6" x14ac:dyDescent="0.25">
      <c r="A2682" s="14" t="s">
        <v>5268</v>
      </c>
      <c r="B2682" s="511" t="s">
        <v>7534</v>
      </c>
      <c r="C2682" s="469" t="s">
        <v>7534</v>
      </c>
      <c r="D2682" s="570">
        <v>45669</v>
      </c>
      <c r="E2682" s="523" t="s">
        <v>5606</v>
      </c>
      <c r="F2682" s="517" t="s">
        <v>7535</v>
      </c>
      <c r="G2682" s="509"/>
      <c r="H2682" s="509" t="s">
        <v>7533</v>
      </c>
      <c r="I2682" s="515">
        <v>361.23</v>
      </c>
      <c r="J2682" s="77">
        <v>1</v>
      </c>
      <c r="K2682" s="92"/>
    </row>
    <row r="2683" spans="1:11" ht="61.8" x14ac:dyDescent="0.25">
      <c r="A2683" s="14" t="s">
        <v>5268</v>
      </c>
      <c r="B2683" s="511" t="s">
        <v>7536</v>
      </c>
      <c r="C2683" s="469" t="s">
        <v>7536</v>
      </c>
      <c r="D2683" s="570">
        <v>45682</v>
      </c>
      <c r="E2683" s="523" t="s">
        <v>5606</v>
      </c>
      <c r="F2683" s="517" t="s">
        <v>7537</v>
      </c>
      <c r="G2683" s="509"/>
      <c r="H2683" s="509" t="s">
        <v>7533</v>
      </c>
      <c r="I2683" s="515">
        <v>636.4</v>
      </c>
      <c r="J2683" s="77">
        <v>1</v>
      </c>
      <c r="K2683" s="92"/>
    </row>
    <row r="2684" spans="1:11" ht="31.2" x14ac:dyDescent="0.25">
      <c r="A2684" s="14" t="s">
        <v>5268</v>
      </c>
      <c r="B2684" s="511" t="s">
        <v>7538</v>
      </c>
      <c r="C2684" s="469" t="s">
        <v>7538</v>
      </c>
      <c r="D2684" s="570">
        <v>45689</v>
      </c>
      <c r="E2684" s="523" t="s">
        <v>5606</v>
      </c>
      <c r="F2684" s="517" t="s">
        <v>7539</v>
      </c>
      <c r="G2684" s="509"/>
      <c r="H2684" s="509" t="s">
        <v>7533</v>
      </c>
      <c r="I2684" s="515">
        <v>635.07000000000005</v>
      </c>
      <c r="J2684" s="77">
        <v>1</v>
      </c>
      <c r="K2684" s="92"/>
    </row>
    <row r="2685" spans="1:11" ht="61.8" x14ac:dyDescent="0.25">
      <c r="A2685" s="14" t="s">
        <v>5268</v>
      </c>
      <c r="B2685" s="511" t="s">
        <v>7540</v>
      </c>
      <c r="C2685" s="469" t="s">
        <v>7540</v>
      </c>
      <c r="D2685" s="570">
        <v>45690</v>
      </c>
      <c r="E2685" s="523" t="s">
        <v>5606</v>
      </c>
      <c r="F2685" s="517" t="s">
        <v>7541</v>
      </c>
      <c r="G2685" s="509"/>
      <c r="H2685" s="509" t="s">
        <v>7533</v>
      </c>
      <c r="I2685" s="515">
        <v>635.07000000000005</v>
      </c>
      <c r="J2685" s="77">
        <v>1</v>
      </c>
      <c r="K2685" s="92"/>
    </row>
    <row r="2686" spans="1:11" ht="61.8" x14ac:dyDescent="0.25">
      <c r="A2686" s="14" t="s">
        <v>5268</v>
      </c>
      <c r="B2686" s="511" t="s">
        <v>7542</v>
      </c>
      <c r="C2686" s="469" t="s">
        <v>7542</v>
      </c>
      <c r="D2686" s="570">
        <v>45696</v>
      </c>
      <c r="E2686" s="523" t="s">
        <v>5606</v>
      </c>
      <c r="F2686" s="517" t="s">
        <v>7543</v>
      </c>
      <c r="G2686" s="509"/>
      <c r="H2686" s="509" t="s">
        <v>7533</v>
      </c>
      <c r="I2686" s="515">
        <v>474.88</v>
      </c>
      <c r="J2686" s="77">
        <v>1</v>
      </c>
      <c r="K2686" s="92"/>
    </row>
    <row r="2687" spans="1:11" ht="61.8" x14ac:dyDescent="0.25">
      <c r="A2687" s="14" t="s">
        <v>5268</v>
      </c>
      <c r="B2687" s="511" t="s">
        <v>7544</v>
      </c>
      <c r="C2687" s="469" t="s">
        <v>7544</v>
      </c>
      <c r="D2687" s="570">
        <v>45697</v>
      </c>
      <c r="E2687" s="523" t="s">
        <v>5606</v>
      </c>
      <c r="F2687" s="517" t="s">
        <v>7545</v>
      </c>
      <c r="G2687" s="509"/>
      <c r="H2687" s="509" t="s">
        <v>7533</v>
      </c>
      <c r="I2687" s="515">
        <v>474.88</v>
      </c>
      <c r="J2687" s="77">
        <v>1</v>
      </c>
      <c r="K2687" s="92"/>
    </row>
    <row r="2688" spans="1:11" ht="61.8" x14ac:dyDescent="0.25">
      <c r="A2688" s="14" t="s">
        <v>5268</v>
      </c>
      <c r="B2688" s="511" t="s">
        <v>7546</v>
      </c>
      <c r="C2688" s="469" t="s">
        <v>7546</v>
      </c>
      <c r="D2688" s="570">
        <v>45724</v>
      </c>
      <c r="E2688" s="523" t="s">
        <v>5606</v>
      </c>
      <c r="F2688" s="517" t="s">
        <v>7547</v>
      </c>
      <c r="G2688" s="509"/>
      <c r="H2688" s="509" t="s">
        <v>7533</v>
      </c>
      <c r="I2688" s="515">
        <v>113.74</v>
      </c>
      <c r="J2688" s="77">
        <v>1</v>
      </c>
      <c r="K2688" s="92"/>
    </row>
    <row r="2689" spans="1:11" ht="61.8" x14ac:dyDescent="0.25">
      <c r="A2689" s="14" t="s">
        <v>5268</v>
      </c>
      <c r="B2689" s="511" t="s">
        <v>7546</v>
      </c>
      <c r="C2689" s="469" t="s">
        <v>7546</v>
      </c>
      <c r="D2689" s="570">
        <v>45724</v>
      </c>
      <c r="E2689" s="523" t="s">
        <v>5550</v>
      </c>
      <c r="F2689" s="517" t="s">
        <v>7547</v>
      </c>
      <c r="G2689" s="509"/>
      <c r="H2689" s="509" t="s">
        <v>7533</v>
      </c>
      <c r="I2689" s="515">
        <v>300.38</v>
      </c>
      <c r="J2689" s="77">
        <v>1</v>
      </c>
      <c r="K2689" s="92"/>
    </row>
    <row r="2690" spans="1:11" ht="61.8" x14ac:dyDescent="0.25">
      <c r="A2690" s="14" t="s">
        <v>5268</v>
      </c>
      <c r="B2690" s="511" t="s">
        <v>7548</v>
      </c>
      <c r="C2690" s="469" t="s">
        <v>7548</v>
      </c>
      <c r="D2690" s="570">
        <v>45725</v>
      </c>
      <c r="E2690" s="523" t="s">
        <v>5550</v>
      </c>
      <c r="F2690" s="517" t="s">
        <v>7549</v>
      </c>
      <c r="G2690" s="509"/>
      <c r="H2690" s="509" t="s">
        <v>7533</v>
      </c>
      <c r="I2690" s="515">
        <v>409.12</v>
      </c>
      <c r="J2690" s="77">
        <v>1</v>
      </c>
      <c r="K2690" s="92"/>
    </row>
    <row r="2691" spans="1:11" ht="61.8" x14ac:dyDescent="0.25">
      <c r="A2691" s="14" t="s">
        <v>5268</v>
      </c>
      <c r="B2691" s="511" t="s">
        <v>7550</v>
      </c>
      <c r="C2691" s="469" t="s">
        <v>7550</v>
      </c>
      <c r="D2691" s="570">
        <v>45731</v>
      </c>
      <c r="E2691" s="523" t="s">
        <v>5550</v>
      </c>
      <c r="F2691" s="517" t="s">
        <v>7551</v>
      </c>
      <c r="G2691" s="509"/>
      <c r="H2691" s="509" t="s">
        <v>7533</v>
      </c>
      <c r="I2691" s="515">
        <v>911.9</v>
      </c>
      <c r="J2691" s="77">
        <v>1</v>
      </c>
      <c r="K2691" s="92"/>
    </row>
    <row r="2692" spans="1:11" ht="41.4" x14ac:dyDescent="0.25">
      <c r="A2692" s="14" t="s">
        <v>5268</v>
      </c>
      <c r="B2692" s="511" t="s">
        <v>7552</v>
      </c>
      <c r="C2692" s="469" t="s">
        <v>7552</v>
      </c>
      <c r="D2692" s="570">
        <v>45732</v>
      </c>
      <c r="E2692" s="523" t="s">
        <v>5550</v>
      </c>
      <c r="F2692" s="517" t="s">
        <v>7553</v>
      </c>
      <c r="G2692" s="509"/>
      <c r="H2692" s="509" t="s">
        <v>7533</v>
      </c>
      <c r="I2692" s="515">
        <v>891.9</v>
      </c>
      <c r="J2692" s="77">
        <v>1</v>
      </c>
      <c r="K2692" s="92"/>
    </row>
    <row r="2693" spans="1:11" ht="51.6" x14ac:dyDescent="0.25">
      <c r="A2693" s="14" t="s">
        <v>5268</v>
      </c>
      <c r="B2693" s="511" t="s">
        <v>7554</v>
      </c>
      <c r="C2693" s="469">
        <v>2025038</v>
      </c>
      <c r="D2693" s="570">
        <v>45995</v>
      </c>
      <c r="E2693" s="523" t="s">
        <v>5550</v>
      </c>
      <c r="F2693" s="517" t="s">
        <v>7555</v>
      </c>
      <c r="G2693" s="509">
        <v>17598257</v>
      </c>
      <c r="H2693" s="509" t="s">
        <v>7556</v>
      </c>
      <c r="I2693" s="515">
        <v>1174.2</v>
      </c>
      <c r="J2693" s="77">
        <v>1</v>
      </c>
      <c r="K2693" s="92"/>
    </row>
    <row r="2694" spans="1:11" ht="61.8" x14ac:dyDescent="0.25">
      <c r="A2694" s="14" t="s">
        <v>5268</v>
      </c>
      <c r="B2694" s="526"/>
      <c r="C2694" s="527"/>
      <c r="D2694" s="528"/>
      <c r="E2694" s="545"/>
      <c r="F2694" s="546" t="s">
        <v>7557</v>
      </c>
      <c r="G2694" s="527"/>
      <c r="H2694" s="528"/>
      <c r="I2694" s="510"/>
      <c r="J2694" s="77">
        <v>1</v>
      </c>
      <c r="K2694" s="92"/>
    </row>
    <row r="2695" spans="1:11" ht="31.2" x14ac:dyDescent="0.25">
      <c r="A2695" s="14" t="s">
        <v>5268</v>
      </c>
      <c r="B2695" s="511" t="s">
        <v>7558</v>
      </c>
      <c r="C2695" s="469" t="s">
        <v>6523</v>
      </c>
      <c r="D2695" s="570" t="s">
        <v>7559</v>
      </c>
      <c r="E2695" s="523" t="s">
        <v>5430</v>
      </c>
      <c r="F2695" s="517" t="s">
        <v>7560</v>
      </c>
      <c r="G2695" s="509">
        <v>35547341</v>
      </c>
      <c r="H2695" s="509" t="s">
        <v>7561</v>
      </c>
      <c r="I2695" s="515">
        <v>54.8</v>
      </c>
      <c r="J2695" s="77">
        <v>1</v>
      </c>
      <c r="K2695" s="92"/>
    </row>
    <row r="2696" spans="1:11" ht="31.2" x14ac:dyDescent="0.25">
      <c r="A2696" s="14" t="s">
        <v>5268</v>
      </c>
      <c r="B2696" s="511" t="s">
        <v>7558</v>
      </c>
      <c r="C2696" s="469" t="s">
        <v>6523</v>
      </c>
      <c r="D2696" s="570" t="s">
        <v>7170</v>
      </c>
      <c r="E2696" s="523" t="s">
        <v>5430</v>
      </c>
      <c r="F2696" s="517" t="s">
        <v>10488</v>
      </c>
      <c r="G2696" s="509">
        <v>35547341</v>
      </c>
      <c r="H2696" s="509" t="s">
        <v>7561</v>
      </c>
      <c r="I2696" s="515">
        <v>54.8</v>
      </c>
      <c r="J2696" s="77">
        <v>1</v>
      </c>
      <c r="K2696" s="92"/>
    </row>
    <row r="2697" spans="1:11" ht="21" x14ac:dyDescent="0.25">
      <c r="A2697" s="14" t="s">
        <v>5268</v>
      </c>
      <c r="B2697" s="511" t="s">
        <v>7558</v>
      </c>
      <c r="C2697" s="469" t="s">
        <v>6523</v>
      </c>
      <c r="D2697" s="570" t="s">
        <v>7170</v>
      </c>
      <c r="E2697" s="523" t="s">
        <v>5430</v>
      </c>
      <c r="F2697" s="517" t="s">
        <v>7562</v>
      </c>
      <c r="G2697" s="509">
        <v>35547341</v>
      </c>
      <c r="H2697" s="509" t="s">
        <v>7561</v>
      </c>
      <c r="I2697" s="515">
        <v>20</v>
      </c>
      <c r="J2697" s="77">
        <v>1</v>
      </c>
      <c r="K2697" s="92"/>
    </row>
    <row r="2698" spans="1:11" ht="31.2" x14ac:dyDescent="0.25">
      <c r="A2698" s="14" t="s">
        <v>5268</v>
      </c>
      <c r="B2698" s="511" t="s">
        <v>7558</v>
      </c>
      <c r="C2698" s="469" t="s">
        <v>6523</v>
      </c>
      <c r="D2698" s="570" t="s">
        <v>6694</v>
      </c>
      <c r="E2698" s="523" t="s">
        <v>5430</v>
      </c>
      <c r="F2698" s="517" t="s">
        <v>10489</v>
      </c>
      <c r="G2698" s="509">
        <v>35547341</v>
      </c>
      <c r="H2698" s="509" t="s">
        <v>7561</v>
      </c>
      <c r="I2698" s="515">
        <v>70.099999999999994</v>
      </c>
      <c r="J2698" s="77">
        <v>1</v>
      </c>
      <c r="K2698" s="92"/>
    </row>
    <row r="2699" spans="1:11" ht="31.2" x14ac:dyDescent="0.25">
      <c r="A2699" s="14" t="s">
        <v>5268</v>
      </c>
      <c r="B2699" s="511" t="s">
        <v>7558</v>
      </c>
      <c r="C2699" s="469" t="s">
        <v>6523</v>
      </c>
      <c r="D2699" s="570" t="s">
        <v>6735</v>
      </c>
      <c r="E2699" s="523" t="s">
        <v>5430</v>
      </c>
      <c r="F2699" s="517" t="s">
        <v>10489</v>
      </c>
      <c r="G2699" s="509">
        <v>35547341</v>
      </c>
      <c r="H2699" s="509" t="s">
        <v>7561</v>
      </c>
      <c r="I2699" s="515">
        <v>70.099999999999994</v>
      </c>
      <c r="J2699" s="77">
        <v>1</v>
      </c>
      <c r="K2699" s="92"/>
    </row>
    <row r="2700" spans="1:11" ht="31.2" x14ac:dyDescent="0.25">
      <c r="A2700" s="14" t="s">
        <v>5268</v>
      </c>
      <c r="B2700" s="511" t="s">
        <v>7558</v>
      </c>
      <c r="C2700" s="469" t="s">
        <v>6523</v>
      </c>
      <c r="D2700" s="570" t="s">
        <v>6896</v>
      </c>
      <c r="E2700" s="523" t="s">
        <v>5430</v>
      </c>
      <c r="F2700" s="517" t="s">
        <v>10490</v>
      </c>
      <c r="G2700" s="509">
        <v>35547341</v>
      </c>
      <c r="H2700" s="509" t="s">
        <v>7561</v>
      </c>
      <c r="I2700" s="515">
        <v>54.8</v>
      </c>
      <c r="J2700" s="77">
        <v>1</v>
      </c>
      <c r="K2700" s="92"/>
    </row>
    <row r="2701" spans="1:11" ht="21" x14ac:dyDescent="0.25">
      <c r="A2701" s="14" t="s">
        <v>5268</v>
      </c>
      <c r="B2701" s="511" t="s">
        <v>7558</v>
      </c>
      <c r="C2701" s="469" t="s">
        <v>6523</v>
      </c>
      <c r="D2701" s="570" t="s">
        <v>7563</v>
      </c>
      <c r="E2701" s="523" t="s">
        <v>5430</v>
      </c>
      <c r="F2701" s="517" t="s">
        <v>7564</v>
      </c>
      <c r="G2701" s="509">
        <v>35547341</v>
      </c>
      <c r="H2701" s="509" t="s">
        <v>7561</v>
      </c>
      <c r="I2701" s="515">
        <v>20</v>
      </c>
      <c r="J2701" s="77">
        <v>1</v>
      </c>
      <c r="K2701" s="92"/>
    </row>
    <row r="2702" spans="1:11" ht="31.2" x14ac:dyDescent="0.25">
      <c r="A2702" s="14" t="s">
        <v>5268</v>
      </c>
      <c r="B2702" s="511" t="s">
        <v>7558</v>
      </c>
      <c r="C2702" s="469" t="s">
        <v>6523</v>
      </c>
      <c r="D2702" s="570" t="s">
        <v>7563</v>
      </c>
      <c r="E2702" s="523" t="s">
        <v>5430</v>
      </c>
      <c r="F2702" s="517" t="s">
        <v>10491</v>
      </c>
      <c r="G2702" s="509">
        <v>35547341</v>
      </c>
      <c r="H2702" s="509" t="s">
        <v>7561</v>
      </c>
      <c r="I2702" s="515">
        <v>54.8</v>
      </c>
      <c r="J2702" s="77">
        <v>1</v>
      </c>
      <c r="K2702" s="92"/>
    </row>
    <row r="2703" spans="1:11" ht="31.2" x14ac:dyDescent="0.25">
      <c r="A2703" s="14" t="s">
        <v>5268</v>
      </c>
      <c r="B2703" s="511" t="s">
        <v>7558</v>
      </c>
      <c r="C2703" s="469" t="s">
        <v>6523</v>
      </c>
      <c r="D2703" s="570" t="s">
        <v>3599</v>
      </c>
      <c r="E2703" s="523" t="s">
        <v>5430</v>
      </c>
      <c r="F2703" s="517" t="s">
        <v>10492</v>
      </c>
      <c r="G2703" s="509">
        <v>35547341</v>
      </c>
      <c r="H2703" s="509" t="s">
        <v>7561</v>
      </c>
      <c r="I2703" s="515">
        <v>67.2</v>
      </c>
      <c r="J2703" s="77">
        <v>1</v>
      </c>
      <c r="K2703" s="92"/>
    </row>
    <row r="2704" spans="1:11" ht="21" x14ac:dyDescent="0.25">
      <c r="A2704" s="14" t="s">
        <v>5268</v>
      </c>
      <c r="B2704" s="511" t="s">
        <v>7558</v>
      </c>
      <c r="C2704" s="469" t="s">
        <v>6523</v>
      </c>
      <c r="D2704" s="570" t="s">
        <v>6758</v>
      </c>
      <c r="E2704" s="523" t="s">
        <v>5430</v>
      </c>
      <c r="F2704" s="517" t="s">
        <v>7565</v>
      </c>
      <c r="G2704" s="509">
        <v>35547341</v>
      </c>
      <c r="H2704" s="509" t="s">
        <v>7561</v>
      </c>
      <c r="I2704" s="515">
        <v>40</v>
      </c>
      <c r="J2704" s="77">
        <v>1</v>
      </c>
      <c r="K2704" s="92"/>
    </row>
    <row r="2705" spans="1:11" ht="31.2" x14ac:dyDescent="0.25">
      <c r="A2705" s="14" t="s">
        <v>5268</v>
      </c>
      <c r="B2705" s="511" t="s">
        <v>7558</v>
      </c>
      <c r="C2705" s="469" t="s">
        <v>6523</v>
      </c>
      <c r="D2705" s="570" t="s">
        <v>6758</v>
      </c>
      <c r="E2705" s="523" t="s">
        <v>5430</v>
      </c>
      <c r="F2705" s="517" t="s">
        <v>10493</v>
      </c>
      <c r="G2705" s="509">
        <v>35547341</v>
      </c>
      <c r="H2705" s="509" t="s">
        <v>7561</v>
      </c>
      <c r="I2705" s="515">
        <v>67.2</v>
      </c>
      <c r="J2705" s="77">
        <v>1</v>
      </c>
      <c r="K2705" s="92"/>
    </row>
    <row r="2706" spans="1:11" ht="31.2" x14ac:dyDescent="0.25">
      <c r="A2706" s="14" t="s">
        <v>5268</v>
      </c>
      <c r="B2706" s="511" t="s">
        <v>7558</v>
      </c>
      <c r="C2706" s="469" t="s">
        <v>6523</v>
      </c>
      <c r="D2706" s="570" t="s">
        <v>6701</v>
      </c>
      <c r="E2706" s="523" t="s">
        <v>5430</v>
      </c>
      <c r="F2706" s="517" t="s">
        <v>10494</v>
      </c>
      <c r="G2706" s="509">
        <v>35547341</v>
      </c>
      <c r="H2706" s="509" t="s">
        <v>7561</v>
      </c>
      <c r="I2706" s="515">
        <v>61.5</v>
      </c>
      <c r="J2706" s="77">
        <v>1</v>
      </c>
      <c r="K2706" s="92"/>
    </row>
    <row r="2707" spans="1:11" ht="21" x14ac:dyDescent="0.25">
      <c r="A2707" s="14" t="s">
        <v>5268</v>
      </c>
      <c r="B2707" s="511" t="s">
        <v>7558</v>
      </c>
      <c r="C2707" s="469" t="s">
        <v>6523</v>
      </c>
      <c r="D2707" s="570" t="s">
        <v>7566</v>
      </c>
      <c r="E2707" s="523" t="s">
        <v>5430</v>
      </c>
      <c r="F2707" s="517" t="s">
        <v>7567</v>
      </c>
      <c r="G2707" s="509">
        <v>35547341</v>
      </c>
      <c r="H2707" s="509" t="s">
        <v>7561</v>
      </c>
      <c r="I2707" s="515">
        <v>35</v>
      </c>
      <c r="J2707" s="77">
        <v>1</v>
      </c>
      <c r="K2707" s="92"/>
    </row>
    <row r="2708" spans="1:11" ht="31.2" x14ac:dyDescent="0.25">
      <c r="A2708" s="14" t="s">
        <v>5268</v>
      </c>
      <c r="B2708" s="511" t="s">
        <v>7558</v>
      </c>
      <c r="C2708" s="469" t="s">
        <v>6523</v>
      </c>
      <c r="D2708" s="570" t="s">
        <v>7566</v>
      </c>
      <c r="E2708" s="523" t="s">
        <v>5430</v>
      </c>
      <c r="F2708" s="517" t="s">
        <v>10495</v>
      </c>
      <c r="G2708" s="509">
        <v>35547341</v>
      </c>
      <c r="H2708" s="509" t="s">
        <v>7561</v>
      </c>
      <c r="I2708" s="515">
        <v>61.5</v>
      </c>
      <c r="J2708" s="77">
        <v>1</v>
      </c>
      <c r="K2708" s="92"/>
    </row>
    <row r="2709" spans="1:11" ht="31.2" x14ac:dyDescent="0.25">
      <c r="A2709" s="14" t="s">
        <v>5268</v>
      </c>
      <c r="B2709" s="511" t="s">
        <v>7558</v>
      </c>
      <c r="C2709" s="469" t="s">
        <v>6523</v>
      </c>
      <c r="D2709" s="570" t="s">
        <v>5368</v>
      </c>
      <c r="E2709" s="523" t="s">
        <v>5430</v>
      </c>
      <c r="F2709" s="517" t="s">
        <v>10496</v>
      </c>
      <c r="G2709" s="509">
        <v>35547341</v>
      </c>
      <c r="H2709" s="509" t="s">
        <v>7561</v>
      </c>
      <c r="I2709" s="515">
        <v>54.8</v>
      </c>
      <c r="J2709" s="77">
        <v>1</v>
      </c>
      <c r="K2709" s="92"/>
    </row>
    <row r="2710" spans="1:11" ht="21" x14ac:dyDescent="0.25">
      <c r="A2710" s="14" t="s">
        <v>5268</v>
      </c>
      <c r="B2710" s="511" t="s">
        <v>7558</v>
      </c>
      <c r="C2710" s="469" t="s">
        <v>6523</v>
      </c>
      <c r="D2710" s="570" t="s">
        <v>5368</v>
      </c>
      <c r="E2710" s="523" t="s">
        <v>5430</v>
      </c>
      <c r="F2710" s="517" t="s">
        <v>7568</v>
      </c>
      <c r="G2710" s="509">
        <v>35547341</v>
      </c>
      <c r="H2710" s="509" t="s">
        <v>7561</v>
      </c>
      <c r="I2710" s="515">
        <v>20</v>
      </c>
      <c r="J2710" s="77">
        <v>1</v>
      </c>
      <c r="K2710" s="92"/>
    </row>
    <row r="2711" spans="1:11" ht="31.2" x14ac:dyDescent="0.25">
      <c r="A2711" s="14" t="s">
        <v>5268</v>
      </c>
      <c r="B2711" s="511" t="s">
        <v>7558</v>
      </c>
      <c r="C2711" s="469" t="s">
        <v>6523</v>
      </c>
      <c r="D2711" s="570" t="s">
        <v>6766</v>
      </c>
      <c r="E2711" s="523" t="s">
        <v>5430</v>
      </c>
      <c r="F2711" s="517" t="s">
        <v>10497</v>
      </c>
      <c r="G2711" s="509">
        <v>35547341</v>
      </c>
      <c r="H2711" s="509" t="s">
        <v>7561</v>
      </c>
      <c r="I2711" s="515">
        <v>61.5</v>
      </c>
      <c r="J2711" s="77">
        <v>1</v>
      </c>
      <c r="K2711" s="92"/>
    </row>
    <row r="2712" spans="1:11" ht="21" x14ac:dyDescent="0.25">
      <c r="A2712" s="14" t="s">
        <v>5268</v>
      </c>
      <c r="B2712" s="511" t="s">
        <v>7558</v>
      </c>
      <c r="C2712" s="469" t="s">
        <v>6523</v>
      </c>
      <c r="D2712" s="570" t="s">
        <v>6766</v>
      </c>
      <c r="E2712" s="523" t="s">
        <v>5430</v>
      </c>
      <c r="F2712" s="517" t="s">
        <v>7569</v>
      </c>
      <c r="G2712" s="509">
        <v>35547341</v>
      </c>
      <c r="H2712" s="509" t="s">
        <v>7561</v>
      </c>
      <c r="I2712" s="515">
        <v>15</v>
      </c>
      <c r="J2712" s="77">
        <v>1</v>
      </c>
      <c r="K2712" s="92"/>
    </row>
    <row r="2713" spans="1:11" ht="21" x14ac:dyDescent="0.25">
      <c r="A2713" s="14" t="s">
        <v>5268</v>
      </c>
      <c r="B2713" s="511" t="s">
        <v>7558</v>
      </c>
      <c r="C2713" s="469" t="s">
        <v>6523</v>
      </c>
      <c r="D2713" s="570" t="s">
        <v>4048</v>
      </c>
      <c r="E2713" s="523" t="s">
        <v>5430</v>
      </c>
      <c r="F2713" s="517" t="s">
        <v>7570</v>
      </c>
      <c r="G2713" s="509">
        <v>35547341</v>
      </c>
      <c r="H2713" s="509" t="s">
        <v>7561</v>
      </c>
      <c r="I2713" s="515">
        <v>15</v>
      </c>
      <c r="J2713" s="77">
        <v>1</v>
      </c>
      <c r="K2713" s="92"/>
    </row>
    <row r="2714" spans="1:11" ht="41.4" x14ac:dyDescent="0.25">
      <c r="A2714" s="14" t="s">
        <v>5268</v>
      </c>
      <c r="B2714" s="511" t="s">
        <v>7558</v>
      </c>
      <c r="C2714" s="469" t="s">
        <v>6523</v>
      </c>
      <c r="D2714" s="570" t="s">
        <v>4967</v>
      </c>
      <c r="E2714" s="523" t="s">
        <v>5430</v>
      </c>
      <c r="F2714" s="517" t="s">
        <v>7571</v>
      </c>
      <c r="G2714" s="509">
        <v>35547341</v>
      </c>
      <c r="H2714" s="509" t="s">
        <v>7561</v>
      </c>
      <c r="I2714" s="515">
        <v>576.9</v>
      </c>
      <c r="J2714" s="77">
        <v>1</v>
      </c>
      <c r="K2714" s="92"/>
    </row>
    <row r="2715" spans="1:11" ht="51.6" x14ac:dyDescent="0.25">
      <c r="A2715" s="14" t="s">
        <v>5268</v>
      </c>
      <c r="B2715" s="526"/>
      <c r="C2715" s="527"/>
      <c r="D2715" s="528"/>
      <c r="E2715" s="545"/>
      <c r="F2715" s="546" t="s">
        <v>7572</v>
      </c>
      <c r="G2715" s="527"/>
      <c r="H2715" s="528"/>
      <c r="I2715" s="510"/>
      <c r="J2715" s="77">
        <v>1</v>
      </c>
      <c r="K2715" s="92"/>
    </row>
    <row r="2716" spans="1:11" ht="41.4" x14ac:dyDescent="0.25">
      <c r="A2716" s="14" t="s">
        <v>5268</v>
      </c>
      <c r="B2716" s="511" t="s">
        <v>7573</v>
      </c>
      <c r="C2716" s="469">
        <v>202501</v>
      </c>
      <c r="D2716" s="570" t="s">
        <v>6455</v>
      </c>
      <c r="E2716" s="523" t="s">
        <v>6822</v>
      </c>
      <c r="F2716" s="517" t="s">
        <v>7574</v>
      </c>
      <c r="G2716" s="509">
        <v>53153821</v>
      </c>
      <c r="H2716" s="509" t="s">
        <v>7575</v>
      </c>
      <c r="I2716" s="515">
        <v>320</v>
      </c>
      <c r="J2716" s="77">
        <v>1</v>
      </c>
      <c r="K2716" s="92"/>
    </row>
    <row r="2717" spans="1:11" ht="31.2" x14ac:dyDescent="0.25">
      <c r="A2717" s="14" t="s">
        <v>5268</v>
      </c>
      <c r="B2717" s="511" t="s">
        <v>7573</v>
      </c>
      <c r="C2717" s="469">
        <v>202501</v>
      </c>
      <c r="D2717" s="570" t="s">
        <v>6822</v>
      </c>
      <c r="E2717" s="523" t="s">
        <v>6822</v>
      </c>
      <c r="F2717" s="517" t="s">
        <v>7576</v>
      </c>
      <c r="G2717" s="509">
        <v>53153821</v>
      </c>
      <c r="H2717" s="509" t="s">
        <v>7575</v>
      </c>
      <c r="I2717" s="515">
        <v>240</v>
      </c>
      <c r="J2717" s="77">
        <v>1</v>
      </c>
      <c r="K2717" s="92"/>
    </row>
    <row r="2718" spans="1:11" ht="21" x14ac:dyDescent="0.25">
      <c r="A2718" s="14" t="s">
        <v>5268</v>
      </c>
      <c r="B2718" s="511" t="s">
        <v>7573</v>
      </c>
      <c r="C2718" s="469">
        <v>202501</v>
      </c>
      <c r="D2718" s="570" t="s">
        <v>6694</v>
      </c>
      <c r="E2718" s="523" t="s">
        <v>6822</v>
      </c>
      <c r="F2718" s="517" t="s">
        <v>7577</v>
      </c>
      <c r="G2718" s="509">
        <v>53153821</v>
      </c>
      <c r="H2718" s="509" t="s">
        <v>7575</v>
      </c>
      <c r="I2718" s="515">
        <v>20</v>
      </c>
      <c r="J2718" s="77">
        <v>1</v>
      </c>
      <c r="K2718" s="92"/>
    </row>
    <row r="2719" spans="1:11" ht="31.2" x14ac:dyDescent="0.25">
      <c r="A2719" s="14" t="s">
        <v>5268</v>
      </c>
      <c r="B2719" s="511" t="s">
        <v>7573</v>
      </c>
      <c r="C2719" s="469">
        <v>202501</v>
      </c>
      <c r="D2719" s="570" t="s">
        <v>6662</v>
      </c>
      <c r="E2719" s="523" t="s">
        <v>6822</v>
      </c>
      <c r="F2719" s="517" t="s">
        <v>7578</v>
      </c>
      <c r="G2719" s="509">
        <v>53153821</v>
      </c>
      <c r="H2719" s="509" t="s">
        <v>7575</v>
      </c>
      <c r="I2719" s="515">
        <v>30</v>
      </c>
      <c r="J2719" s="77">
        <v>1</v>
      </c>
      <c r="K2719" s="92"/>
    </row>
    <row r="2720" spans="1:11" ht="21" x14ac:dyDescent="0.25">
      <c r="A2720" s="14" t="s">
        <v>5268</v>
      </c>
      <c r="B2720" s="511" t="s">
        <v>7573</v>
      </c>
      <c r="C2720" s="469">
        <v>202501</v>
      </c>
      <c r="D2720" s="570" t="s">
        <v>6748</v>
      </c>
      <c r="E2720" s="523" t="s">
        <v>6822</v>
      </c>
      <c r="F2720" s="517" t="s">
        <v>7579</v>
      </c>
      <c r="G2720" s="509">
        <v>53153821</v>
      </c>
      <c r="H2720" s="509" t="s">
        <v>7575</v>
      </c>
      <c r="I2720" s="515">
        <v>5</v>
      </c>
      <c r="J2720" s="77">
        <v>1</v>
      </c>
      <c r="K2720" s="92"/>
    </row>
    <row r="2721" spans="1:11" ht="31.2" x14ac:dyDescent="0.25">
      <c r="A2721" s="14" t="s">
        <v>5268</v>
      </c>
      <c r="B2721" s="511" t="s">
        <v>7573</v>
      </c>
      <c r="C2721" s="469">
        <v>202501</v>
      </c>
      <c r="D2721" s="570" t="s">
        <v>3861</v>
      </c>
      <c r="E2721" s="523" t="s">
        <v>6822</v>
      </c>
      <c r="F2721" s="517" t="s">
        <v>7580</v>
      </c>
      <c r="G2721" s="509">
        <v>53153821</v>
      </c>
      <c r="H2721" s="509" t="s">
        <v>7575</v>
      </c>
      <c r="I2721" s="515">
        <v>70</v>
      </c>
      <c r="J2721" s="77">
        <v>1</v>
      </c>
      <c r="K2721" s="92"/>
    </row>
    <row r="2722" spans="1:11" ht="21" x14ac:dyDescent="0.25">
      <c r="A2722" s="14" t="s">
        <v>5268</v>
      </c>
      <c r="B2722" s="511" t="s">
        <v>7573</v>
      </c>
      <c r="C2722" s="469">
        <v>202501</v>
      </c>
      <c r="D2722" s="570" t="s">
        <v>7581</v>
      </c>
      <c r="E2722" s="523" t="s">
        <v>6822</v>
      </c>
      <c r="F2722" s="517" t="s">
        <v>7582</v>
      </c>
      <c r="G2722" s="509">
        <v>53153821</v>
      </c>
      <c r="H2722" s="509" t="s">
        <v>7575</v>
      </c>
      <c r="I2722" s="515">
        <v>16</v>
      </c>
      <c r="J2722" s="77">
        <v>1</v>
      </c>
      <c r="K2722" s="92"/>
    </row>
    <row r="2723" spans="1:11" ht="21" x14ac:dyDescent="0.25">
      <c r="A2723" s="14" t="s">
        <v>5268</v>
      </c>
      <c r="B2723" s="511" t="s">
        <v>7573</v>
      </c>
      <c r="C2723" s="469">
        <v>202501</v>
      </c>
      <c r="D2723" s="570" t="s">
        <v>6766</v>
      </c>
      <c r="E2723" s="523" t="s">
        <v>6822</v>
      </c>
      <c r="F2723" s="517" t="s">
        <v>7583</v>
      </c>
      <c r="G2723" s="509">
        <v>53153821</v>
      </c>
      <c r="H2723" s="509" t="s">
        <v>7575</v>
      </c>
      <c r="I2723" s="515">
        <v>45</v>
      </c>
      <c r="J2723" s="77">
        <v>1</v>
      </c>
      <c r="K2723" s="92"/>
    </row>
    <row r="2724" spans="1:11" ht="21" x14ac:dyDescent="0.25">
      <c r="A2724" s="14" t="s">
        <v>5268</v>
      </c>
      <c r="B2724" s="511" t="s">
        <v>7573</v>
      </c>
      <c r="C2724" s="469">
        <v>202501</v>
      </c>
      <c r="D2724" s="570" t="s">
        <v>7584</v>
      </c>
      <c r="E2724" s="523" t="s">
        <v>6822</v>
      </c>
      <c r="F2724" s="517" t="s">
        <v>7585</v>
      </c>
      <c r="G2724" s="509">
        <v>53153821</v>
      </c>
      <c r="H2724" s="509" t="s">
        <v>7575</v>
      </c>
      <c r="I2724" s="515">
        <v>13</v>
      </c>
      <c r="J2724" s="77">
        <v>1</v>
      </c>
      <c r="K2724" s="92"/>
    </row>
    <row r="2725" spans="1:11" ht="31.2" x14ac:dyDescent="0.25">
      <c r="A2725" s="14" t="s">
        <v>5268</v>
      </c>
      <c r="B2725" s="511" t="s">
        <v>7573</v>
      </c>
      <c r="C2725" s="469">
        <v>202501</v>
      </c>
      <c r="D2725" s="570" t="s">
        <v>6800</v>
      </c>
      <c r="E2725" s="523" t="s">
        <v>6822</v>
      </c>
      <c r="F2725" s="517" t="s">
        <v>7586</v>
      </c>
      <c r="G2725" s="509">
        <v>53153821</v>
      </c>
      <c r="H2725" s="509" t="s">
        <v>7575</v>
      </c>
      <c r="I2725" s="515">
        <v>20</v>
      </c>
      <c r="J2725" s="77">
        <v>1</v>
      </c>
      <c r="K2725" s="92"/>
    </row>
    <row r="2726" spans="1:11" ht="21" x14ac:dyDescent="0.25">
      <c r="A2726" s="14" t="s">
        <v>5268</v>
      </c>
      <c r="B2726" s="511" t="s">
        <v>7573</v>
      </c>
      <c r="C2726" s="469">
        <v>202501</v>
      </c>
      <c r="D2726" s="570" t="s">
        <v>7587</v>
      </c>
      <c r="E2726" s="523" t="s">
        <v>6822</v>
      </c>
      <c r="F2726" s="517" t="s">
        <v>7588</v>
      </c>
      <c r="G2726" s="509">
        <v>53153821</v>
      </c>
      <c r="H2726" s="509" t="s">
        <v>7575</v>
      </c>
      <c r="I2726" s="515">
        <v>13</v>
      </c>
      <c r="J2726" s="77">
        <v>1</v>
      </c>
      <c r="K2726" s="92"/>
    </row>
    <row r="2727" spans="1:11" ht="21" x14ac:dyDescent="0.25">
      <c r="A2727" s="14" t="s">
        <v>5268</v>
      </c>
      <c r="B2727" s="511" t="s">
        <v>7573</v>
      </c>
      <c r="C2727" s="469">
        <v>202501</v>
      </c>
      <c r="D2727" s="570" t="s">
        <v>6934</v>
      </c>
      <c r="E2727" s="523" t="s">
        <v>6822</v>
      </c>
      <c r="F2727" s="517" t="s">
        <v>7589</v>
      </c>
      <c r="G2727" s="509">
        <v>53153821</v>
      </c>
      <c r="H2727" s="509" t="s">
        <v>7575</v>
      </c>
      <c r="I2727" s="515">
        <v>13</v>
      </c>
      <c r="J2727" s="77">
        <v>1</v>
      </c>
      <c r="K2727" s="92"/>
    </row>
    <row r="2728" spans="1:11" ht="31.2" x14ac:dyDescent="0.25">
      <c r="A2728" s="14" t="s">
        <v>5268</v>
      </c>
      <c r="B2728" s="511" t="s">
        <v>7573</v>
      </c>
      <c r="C2728" s="469">
        <v>202501</v>
      </c>
      <c r="D2728" s="570" t="s">
        <v>7590</v>
      </c>
      <c r="E2728" s="523" t="s">
        <v>6822</v>
      </c>
      <c r="F2728" s="517" t="s">
        <v>7591</v>
      </c>
      <c r="G2728" s="509">
        <v>53153821</v>
      </c>
      <c r="H2728" s="509" t="s">
        <v>7575</v>
      </c>
      <c r="I2728" s="515">
        <v>80</v>
      </c>
      <c r="J2728" s="77">
        <v>1</v>
      </c>
      <c r="K2728" s="92"/>
    </row>
    <row r="2729" spans="1:11" ht="61.8" x14ac:dyDescent="0.25">
      <c r="A2729" s="14" t="s">
        <v>5268</v>
      </c>
      <c r="B2729" s="526"/>
      <c r="C2729" s="527"/>
      <c r="D2729" s="528"/>
      <c r="E2729" s="545"/>
      <c r="F2729" s="546" t="s">
        <v>7592</v>
      </c>
      <c r="G2729" s="527"/>
      <c r="H2729" s="528"/>
      <c r="I2729" s="510"/>
      <c r="J2729" s="77">
        <v>1</v>
      </c>
      <c r="K2729" s="92"/>
    </row>
    <row r="2730" spans="1:11" ht="41.4" x14ac:dyDescent="0.25">
      <c r="A2730" s="14" t="s">
        <v>5268</v>
      </c>
      <c r="B2730" s="511" t="s">
        <v>7593</v>
      </c>
      <c r="C2730" s="469" t="s">
        <v>6594</v>
      </c>
      <c r="D2730" s="570" t="s">
        <v>7594</v>
      </c>
      <c r="E2730" s="523" t="s">
        <v>6467</v>
      </c>
      <c r="F2730" s="517" t="s">
        <v>7595</v>
      </c>
      <c r="G2730" s="509">
        <v>56916761</v>
      </c>
      <c r="H2730" s="509" t="s">
        <v>7596</v>
      </c>
      <c r="I2730" s="515">
        <v>165</v>
      </c>
      <c r="J2730" s="77">
        <v>1</v>
      </c>
      <c r="K2730" s="92"/>
    </row>
    <row r="2731" spans="1:11" ht="31.2" x14ac:dyDescent="0.25">
      <c r="A2731" s="14" t="s">
        <v>5268</v>
      </c>
      <c r="B2731" s="511" t="s">
        <v>7593</v>
      </c>
      <c r="C2731" s="469" t="s">
        <v>6594</v>
      </c>
      <c r="D2731" s="570" t="s">
        <v>7597</v>
      </c>
      <c r="E2731" s="523" t="s">
        <v>7598</v>
      </c>
      <c r="F2731" s="517" t="s">
        <v>7599</v>
      </c>
      <c r="G2731" s="509">
        <v>56916761</v>
      </c>
      <c r="H2731" s="509" t="s">
        <v>7596</v>
      </c>
      <c r="I2731" s="515">
        <v>8</v>
      </c>
      <c r="J2731" s="77">
        <v>1</v>
      </c>
      <c r="K2731" s="92"/>
    </row>
    <row r="2732" spans="1:11" ht="21" x14ac:dyDescent="0.25">
      <c r="A2732" s="14" t="s">
        <v>5268</v>
      </c>
      <c r="B2732" s="511" t="s">
        <v>7593</v>
      </c>
      <c r="C2732" s="469" t="s">
        <v>6594</v>
      </c>
      <c r="D2732" s="570" t="s">
        <v>3615</v>
      </c>
      <c r="E2732" s="523" t="s">
        <v>6467</v>
      </c>
      <c r="F2732" s="517" t="s">
        <v>7600</v>
      </c>
      <c r="G2732" s="509">
        <v>56916761</v>
      </c>
      <c r="H2732" s="509" t="s">
        <v>7596</v>
      </c>
      <c r="I2732" s="515">
        <v>10</v>
      </c>
      <c r="J2732" s="77">
        <v>1</v>
      </c>
      <c r="K2732" s="92"/>
    </row>
    <row r="2733" spans="1:11" ht="21" x14ac:dyDescent="0.25">
      <c r="A2733" s="14" t="s">
        <v>5268</v>
      </c>
      <c r="B2733" s="511" t="s">
        <v>7593</v>
      </c>
      <c r="C2733" s="469" t="s">
        <v>6594</v>
      </c>
      <c r="D2733" s="570" t="s">
        <v>7184</v>
      </c>
      <c r="E2733" s="523" t="s">
        <v>6467</v>
      </c>
      <c r="F2733" s="517" t="s">
        <v>7601</v>
      </c>
      <c r="G2733" s="509">
        <v>56916761</v>
      </c>
      <c r="H2733" s="509" t="s">
        <v>7596</v>
      </c>
      <c r="I2733" s="515">
        <v>10</v>
      </c>
      <c r="J2733" s="77">
        <v>1</v>
      </c>
      <c r="K2733" s="92"/>
    </row>
    <row r="2734" spans="1:11" ht="21" x14ac:dyDescent="0.25">
      <c r="A2734" s="14" t="s">
        <v>5268</v>
      </c>
      <c r="B2734" s="511" t="s">
        <v>7593</v>
      </c>
      <c r="C2734" s="469" t="s">
        <v>6594</v>
      </c>
      <c r="D2734" s="570" t="s">
        <v>7602</v>
      </c>
      <c r="E2734" s="523" t="s">
        <v>6467</v>
      </c>
      <c r="F2734" s="517" t="s">
        <v>7603</v>
      </c>
      <c r="G2734" s="509">
        <v>56916761</v>
      </c>
      <c r="H2734" s="509" t="s">
        <v>7596</v>
      </c>
      <c r="I2734" s="515">
        <v>10</v>
      </c>
      <c r="J2734" s="77">
        <v>1</v>
      </c>
      <c r="K2734" s="92"/>
    </row>
    <row r="2735" spans="1:11" ht="41.4" x14ac:dyDescent="0.25">
      <c r="A2735" s="14" t="s">
        <v>5268</v>
      </c>
      <c r="B2735" s="511" t="s">
        <v>7593</v>
      </c>
      <c r="C2735" s="469" t="s">
        <v>6594</v>
      </c>
      <c r="D2735" s="570" t="s">
        <v>7604</v>
      </c>
      <c r="E2735" s="523" t="s">
        <v>6467</v>
      </c>
      <c r="F2735" s="517" t="s">
        <v>7605</v>
      </c>
      <c r="G2735" s="509">
        <v>56916761</v>
      </c>
      <c r="H2735" s="509" t="s">
        <v>7596</v>
      </c>
      <c r="I2735" s="515">
        <v>145.19999999999999</v>
      </c>
      <c r="J2735" s="77">
        <v>1</v>
      </c>
      <c r="K2735" s="92"/>
    </row>
    <row r="2736" spans="1:11" ht="21" x14ac:dyDescent="0.25">
      <c r="A2736" s="14" t="s">
        <v>5268</v>
      </c>
      <c r="B2736" s="511" t="s">
        <v>7593</v>
      </c>
      <c r="C2736" s="469" t="s">
        <v>6594</v>
      </c>
      <c r="D2736" s="570" t="s">
        <v>7606</v>
      </c>
      <c r="E2736" s="523" t="s">
        <v>6467</v>
      </c>
      <c r="F2736" s="517" t="s">
        <v>7607</v>
      </c>
      <c r="G2736" s="509">
        <v>56916761</v>
      </c>
      <c r="H2736" s="509" t="s">
        <v>7596</v>
      </c>
      <c r="I2736" s="515">
        <v>20</v>
      </c>
      <c r="J2736" s="77">
        <v>1</v>
      </c>
      <c r="K2736" s="92"/>
    </row>
    <row r="2737" spans="1:11" ht="41.4" x14ac:dyDescent="0.25">
      <c r="A2737" s="14" t="s">
        <v>5268</v>
      </c>
      <c r="B2737" s="511" t="s">
        <v>7593</v>
      </c>
      <c r="C2737" s="469" t="s">
        <v>6594</v>
      </c>
      <c r="D2737" s="570"/>
      <c r="E2737" s="523" t="s">
        <v>6467</v>
      </c>
      <c r="F2737" s="517" t="s">
        <v>7608</v>
      </c>
      <c r="G2737" s="509">
        <v>56916761</v>
      </c>
      <c r="H2737" s="509" t="s">
        <v>7596</v>
      </c>
      <c r="I2737" s="515">
        <v>120</v>
      </c>
      <c r="J2737" s="77">
        <v>1</v>
      </c>
      <c r="K2737" s="92"/>
    </row>
    <row r="2738" spans="1:11" ht="21" x14ac:dyDescent="0.25">
      <c r="A2738" s="14" t="s">
        <v>5268</v>
      </c>
      <c r="B2738" s="511" t="s">
        <v>7593</v>
      </c>
      <c r="C2738" s="469" t="s">
        <v>6594</v>
      </c>
      <c r="D2738" s="570" t="s">
        <v>7609</v>
      </c>
      <c r="E2738" s="523" t="s">
        <v>6467</v>
      </c>
      <c r="F2738" s="517" t="s">
        <v>7610</v>
      </c>
      <c r="G2738" s="509">
        <v>56916761</v>
      </c>
      <c r="H2738" s="509" t="s">
        <v>7596</v>
      </c>
      <c r="I2738" s="515">
        <v>10</v>
      </c>
      <c r="J2738" s="77">
        <v>1</v>
      </c>
      <c r="K2738" s="92"/>
    </row>
    <row r="2739" spans="1:11" ht="41.4" x14ac:dyDescent="0.25">
      <c r="A2739" s="14" t="s">
        <v>5268</v>
      </c>
      <c r="B2739" s="511" t="s">
        <v>7593</v>
      </c>
      <c r="C2739" s="469" t="s">
        <v>6594</v>
      </c>
      <c r="D2739" s="570" t="s">
        <v>7611</v>
      </c>
      <c r="E2739" s="523" t="s">
        <v>6467</v>
      </c>
      <c r="F2739" s="517" t="s">
        <v>7612</v>
      </c>
      <c r="G2739" s="509">
        <v>56916761</v>
      </c>
      <c r="H2739" s="509" t="s">
        <v>7596</v>
      </c>
      <c r="I2739" s="515">
        <v>91.8</v>
      </c>
      <c r="J2739" s="77">
        <v>1</v>
      </c>
      <c r="K2739" s="92"/>
    </row>
    <row r="2740" spans="1:11" ht="61.8" x14ac:dyDescent="0.25">
      <c r="A2740" s="14" t="s">
        <v>5268</v>
      </c>
      <c r="B2740" s="526"/>
      <c r="C2740" s="527"/>
      <c r="D2740" s="528"/>
      <c r="E2740" s="545"/>
      <c r="F2740" s="546" t="s">
        <v>7613</v>
      </c>
      <c r="G2740" s="527"/>
      <c r="H2740" s="528"/>
      <c r="I2740" s="510"/>
      <c r="J2740" s="77">
        <v>1</v>
      </c>
      <c r="K2740" s="92"/>
    </row>
    <row r="2741" spans="1:11" ht="31.2" x14ac:dyDescent="0.25">
      <c r="A2741" s="14" t="s">
        <v>5268</v>
      </c>
      <c r="B2741" s="511" t="s">
        <v>7614</v>
      </c>
      <c r="C2741" s="469" t="s">
        <v>7169</v>
      </c>
      <c r="D2741" s="570" t="s">
        <v>4908</v>
      </c>
      <c r="E2741" s="523" t="s">
        <v>5654</v>
      </c>
      <c r="F2741" s="517" t="s">
        <v>7615</v>
      </c>
      <c r="G2741" s="509">
        <v>52242391</v>
      </c>
      <c r="H2741" s="509" t="s">
        <v>7616</v>
      </c>
      <c r="I2741" s="515">
        <v>83</v>
      </c>
      <c r="J2741" s="77">
        <v>1</v>
      </c>
      <c r="K2741" s="92"/>
    </row>
    <row r="2742" spans="1:11" ht="41.4" x14ac:dyDescent="0.25">
      <c r="A2742" s="14" t="s">
        <v>5268</v>
      </c>
      <c r="B2742" s="511" t="s">
        <v>7614</v>
      </c>
      <c r="C2742" s="469" t="s">
        <v>7169</v>
      </c>
      <c r="D2742" s="570" t="s">
        <v>4908</v>
      </c>
      <c r="E2742" s="523" t="s">
        <v>5654</v>
      </c>
      <c r="F2742" s="517" t="s">
        <v>7617</v>
      </c>
      <c r="G2742" s="509">
        <v>52242391</v>
      </c>
      <c r="H2742" s="509" t="s">
        <v>7616</v>
      </c>
      <c r="I2742" s="515">
        <v>84.3</v>
      </c>
      <c r="J2742" s="77">
        <v>1</v>
      </c>
      <c r="K2742" s="92"/>
    </row>
    <row r="2743" spans="1:11" ht="41.4" x14ac:dyDescent="0.25">
      <c r="A2743" s="14" t="s">
        <v>5268</v>
      </c>
      <c r="B2743" s="511" t="s">
        <v>7614</v>
      </c>
      <c r="C2743" s="469" t="s">
        <v>7169</v>
      </c>
      <c r="D2743" s="570" t="s">
        <v>7618</v>
      </c>
      <c r="E2743" s="523" t="s">
        <v>5654</v>
      </c>
      <c r="F2743" s="517" t="s">
        <v>7619</v>
      </c>
      <c r="G2743" s="509">
        <v>52242391</v>
      </c>
      <c r="H2743" s="509" t="s">
        <v>7616</v>
      </c>
      <c r="I2743" s="515">
        <v>1180</v>
      </c>
      <c r="J2743" s="77">
        <v>1</v>
      </c>
      <c r="K2743" s="92"/>
    </row>
    <row r="2744" spans="1:11" ht="51.6" x14ac:dyDescent="0.25">
      <c r="A2744" s="14" t="s">
        <v>5268</v>
      </c>
      <c r="B2744" s="511" t="s">
        <v>7614</v>
      </c>
      <c r="C2744" s="469" t="s">
        <v>7169</v>
      </c>
      <c r="D2744" s="570" t="s">
        <v>7618</v>
      </c>
      <c r="E2744" s="523" t="s">
        <v>5654</v>
      </c>
      <c r="F2744" s="517" t="s">
        <v>7620</v>
      </c>
      <c r="G2744" s="509">
        <v>52242391</v>
      </c>
      <c r="H2744" s="509" t="s">
        <v>7616</v>
      </c>
      <c r="I2744" s="515">
        <v>91.05</v>
      </c>
      <c r="J2744" s="77">
        <v>1</v>
      </c>
      <c r="K2744" s="92"/>
    </row>
    <row r="2745" spans="1:11" ht="41.4" x14ac:dyDescent="0.25">
      <c r="A2745" s="14" t="s">
        <v>5268</v>
      </c>
      <c r="B2745" s="511" t="s">
        <v>7614</v>
      </c>
      <c r="C2745" s="469" t="s">
        <v>7169</v>
      </c>
      <c r="D2745" s="570" t="s">
        <v>6962</v>
      </c>
      <c r="E2745" s="523" t="s">
        <v>5654</v>
      </c>
      <c r="F2745" s="517" t="s">
        <v>7621</v>
      </c>
      <c r="G2745" s="509">
        <v>52242391</v>
      </c>
      <c r="H2745" s="509" t="s">
        <v>7616</v>
      </c>
      <c r="I2745" s="515">
        <v>311.64999999999998</v>
      </c>
      <c r="J2745" s="77">
        <v>1</v>
      </c>
      <c r="K2745" s="92"/>
    </row>
    <row r="2746" spans="1:11" ht="41.4" x14ac:dyDescent="0.25">
      <c r="A2746" s="14" t="s">
        <v>5268</v>
      </c>
      <c r="B2746" s="511" t="s">
        <v>7614</v>
      </c>
      <c r="C2746" s="469" t="s">
        <v>7169</v>
      </c>
      <c r="D2746" s="570" t="s">
        <v>4787</v>
      </c>
      <c r="E2746" s="523" t="s">
        <v>5654</v>
      </c>
      <c r="F2746" s="517" t="s">
        <v>7622</v>
      </c>
      <c r="G2746" s="509">
        <v>52242391</v>
      </c>
      <c r="H2746" s="509" t="s">
        <v>7616</v>
      </c>
      <c r="I2746" s="515">
        <v>1200</v>
      </c>
      <c r="J2746" s="77">
        <v>1</v>
      </c>
      <c r="K2746" s="92"/>
    </row>
    <row r="2747" spans="1:11" ht="61.8" x14ac:dyDescent="0.25">
      <c r="A2747" s="14" t="s">
        <v>5268</v>
      </c>
      <c r="B2747" s="526"/>
      <c r="C2747" s="527"/>
      <c r="D2747" s="528"/>
      <c r="E2747" s="545"/>
      <c r="F2747" s="546" t="s">
        <v>7623</v>
      </c>
      <c r="G2747" s="527"/>
      <c r="H2747" s="528"/>
      <c r="I2747" s="510"/>
      <c r="J2747" s="77">
        <v>1</v>
      </c>
      <c r="K2747" s="92"/>
    </row>
    <row r="2748" spans="1:11" ht="41.4" x14ac:dyDescent="0.25">
      <c r="A2748" s="14" t="s">
        <v>5268</v>
      </c>
      <c r="B2748" s="511" t="s">
        <v>7624</v>
      </c>
      <c r="C2748" s="469">
        <v>25005</v>
      </c>
      <c r="D2748" s="570" t="s">
        <v>4018</v>
      </c>
      <c r="E2748" s="523"/>
      <c r="F2748" s="517" t="s">
        <v>7625</v>
      </c>
      <c r="G2748" s="509">
        <v>50048678</v>
      </c>
      <c r="H2748" s="509" t="s">
        <v>7626</v>
      </c>
      <c r="I2748" s="515">
        <v>640</v>
      </c>
      <c r="J2748" s="77">
        <v>1</v>
      </c>
      <c r="K2748" s="92"/>
    </row>
    <row r="2749" spans="1:11" ht="51.6" x14ac:dyDescent="0.25">
      <c r="A2749" s="14" t="s">
        <v>5268</v>
      </c>
      <c r="B2749" s="511" t="s">
        <v>7624</v>
      </c>
      <c r="C2749" s="469">
        <v>25005</v>
      </c>
      <c r="D2749" s="570" t="s">
        <v>4018</v>
      </c>
      <c r="E2749" s="523"/>
      <c r="F2749" s="517" t="s">
        <v>7627</v>
      </c>
      <c r="G2749" s="509">
        <v>50048678</v>
      </c>
      <c r="H2749" s="509" t="s">
        <v>7626</v>
      </c>
      <c r="I2749" s="515">
        <v>680</v>
      </c>
      <c r="J2749" s="77">
        <v>1</v>
      </c>
      <c r="K2749" s="92"/>
    </row>
    <row r="2750" spans="1:11" ht="61.8" x14ac:dyDescent="0.25">
      <c r="A2750" s="14" t="s">
        <v>5268</v>
      </c>
      <c r="B2750" s="511" t="s">
        <v>7624</v>
      </c>
      <c r="C2750" s="469">
        <v>25005</v>
      </c>
      <c r="D2750" s="570" t="s">
        <v>4018</v>
      </c>
      <c r="E2750" s="523"/>
      <c r="F2750" s="517" t="s">
        <v>7628</v>
      </c>
      <c r="G2750" s="509">
        <v>50048678</v>
      </c>
      <c r="H2750" s="509" t="s">
        <v>7626</v>
      </c>
      <c r="I2750" s="515">
        <v>325</v>
      </c>
      <c r="J2750" s="77">
        <v>1</v>
      </c>
      <c r="K2750" s="92"/>
    </row>
    <row r="2751" spans="1:11" ht="21" x14ac:dyDescent="0.25">
      <c r="A2751" s="14" t="s">
        <v>5268</v>
      </c>
      <c r="B2751" s="511" t="s">
        <v>7624</v>
      </c>
      <c r="C2751" s="469">
        <v>25005</v>
      </c>
      <c r="D2751" s="570" t="s">
        <v>4018</v>
      </c>
      <c r="E2751" s="523"/>
      <c r="F2751" s="517" t="s">
        <v>7629</v>
      </c>
      <c r="G2751" s="509">
        <v>50048678</v>
      </c>
      <c r="H2751" s="509" t="s">
        <v>7626</v>
      </c>
      <c r="I2751" s="515">
        <v>20</v>
      </c>
      <c r="J2751" s="77">
        <v>1</v>
      </c>
      <c r="K2751" s="92"/>
    </row>
    <row r="2752" spans="1:11" ht="21" x14ac:dyDescent="0.25">
      <c r="A2752" s="14" t="s">
        <v>5268</v>
      </c>
      <c r="B2752" s="511" t="s">
        <v>7624</v>
      </c>
      <c r="C2752" s="469">
        <v>25005</v>
      </c>
      <c r="D2752" s="570" t="s">
        <v>4018</v>
      </c>
      <c r="E2752" s="523"/>
      <c r="F2752" s="517" t="s">
        <v>7630</v>
      </c>
      <c r="G2752" s="509">
        <v>50048678</v>
      </c>
      <c r="H2752" s="509" t="s">
        <v>7626</v>
      </c>
      <c r="I2752" s="515">
        <v>25</v>
      </c>
      <c r="J2752" s="77">
        <v>1</v>
      </c>
      <c r="K2752" s="92"/>
    </row>
    <row r="2753" spans="1:11" ht="21" x14ac:dyDescent="0.25">
      <c r="A2753" s="14" t="s">
        <v>5268</v>
      </c>
      <c r="B2753" s="511" t="s">
        <v>7624</v>
      </c>
      <c r="C2753" s="469">
        <v>25005</v>
      </c>
      <c r="D2753" s="570" t="s">
        <v>4018</v>
      </c>
      <c r="E2753" s="523"/>
      <c r="F2753" s="517" t="s">
        <v>7631</v>
      </c>
      <c r="G2753" s="509">
        <v>50048678</v>
      </c>
      <c r="H2753" s="509" t="s">
        <v>7626</v>
      </c>
      <c r="I2753" s="515">
        <v>10</v>
      </c>
      <c r="J2753" s="77">
        <v>1</v>
      </c>
      <c r="K2753" s="92"/>
    </row>
    <row r="2754" spans="1:11" ht="21" x14ac:dyDescent="0.25">
      <c r="A2754" s="14" t="s">
        <v>5268</v>
      </c>
      <c r="B2754" s="511" t="s">
        <v>7624</v>
      </c>
      <c r="C2754" s="469">
        <v>25005</v>
      </c>
      <c r="D2754" s="570" t="s">
        <v>4018</v>
      </c>
      <c r="E2754" s="523"/>
      <c r="F2754" s="517" t="s">
        <v>7632</v>
      </c>
      <c r="G2754" s="509">
        <v>50048678</v>
      </c>
      <c r="H2754" s="509" t="s">
        <v>7626</v>
      </c>
      <c r="I2754" s="515">
        <v>25</v>
      </c>
      <c r="J2754" s="77">
        <v>1</v>
      </c>
      <c r="K2754" s="92"/>
    </row>
    <row r="2755" spans="1:11" ht="21" x14ac:dyDescent="0.25">
      <c r="A2755" s="14" t="s">
        <v>5268</v>
      </c>
      <c r="B2755" s="511" t="s">
        <v>7624</v>
      </c>
      <c r="C2755" s="469">
        <v>25005</v>
      </c>
      <c r="D2755" s="570" t="s">
        <v>4018</v>
      </c>
      <c r="E2755" s="523"/>
      <c r="F2755" s="517" t="s">
        <v>7633</v>
      </c>
      <c r="G2755" s="509">
        <v>50048678</v>
      </c>
      <c r="H2755" s="509" t="s">
        <v>7626</v>
      </c>
      <c r="I2755" s="515">
        <v>40</v>
      </c>
      <c r="J2755" s="77">
        <v>1</v>
      </c>
      <c r="K2755" s="92"/>
    </row>
    <row r="2756" spans="1:11" ht="21" x14ac:dyDescent="0.25">
      <c r="A2756" s="14" t="s">
        <v>5268</v>
      </c>
      <c r="B2756" s="511" t="s">
        <v>7624</v>
      </c>
      <c r="C2756" s="469">
        <v>25005</v>
      </c>
      <c r="D2756" s="570" t="s">
        <v>4018</v>
      </c>
      <c r="E2756" s="523"/>
      <c r="F2756" s="517" t="s">
        <v>7634</v>
      </c>
      <c r="G2756" s="509">
        <v>50048678</v>
      </c>
      <c r="H2756" s="509" t="s">
        <v>7626</v>
      </c>
      <c r="I2756" s="515">
        <v>10</v>
      </c>
      <c r="J2756" s="77">
        <v>1</v>
      </c>
      <c r="K2756" s="92"/>
    </row>
    <row r="2757" spans="1:11" ht="21" x14ac:dyDescent="0.25">
      <c r="A2757" s="14" t="s">
        <v>5268</v>
      </c>
      <c r="B2757" s="511" t="s">
        <v>7624</v>
      </c>
      <c r="C2757" s="469">
        <v>25005</v>
      </c>
      <c r="D2757" s="570" t="s">
        <v>4018</v>
      </c>
      <c r="E2757" s="523"/>
      <c r="F2757" s="517" t="s">
        <v>7635</v>
      </c>
      <c r="G2757" s="509">
        <v>50048678</v>
      </c>
      <c r="H2757" s="509" t="s">
        <v>7626</v>
      </c>
      <c r="I2757" s="515">
        <v>10</v>
      </c>
      <c r="J2757" s="77">
        <v>1</v>
      </c>
      <c r="K2757" s="92"/>
    </row>
    <row r="2758" spans="1:11" ht="21" x14ac:dyDescent="0.25">
      <c r="A2758" s="14" t="s">
        <v>5268</v>
      </c>
      <c r="B2758" s="511" t="s">
        <v>7624</v>
      </c>
      <c r="C2758" s="469">
        <v>25005</v>
      </c>
      <c r="D2758" s="570" t="s">
        <v>4018</v>
      </c>
      <c r="E2758" s="523"/>
      <c r="F2758" s="517" t="s">
        <v>7636</v>
      </c>
      <c r="G2758" s="509">
        <v>50048678</v>
      </c>
      <c r="H2758" s="509" t="s">
        <v>7626</v>
      </c>
      <c r="I2758" s="515">
        <v>15</v>
      </c>
      <c r="J2758" s="77">
        <v>1</v>
      </c>
      <c r="K2758" s="92"/>
    </row>
    <row r="2759" spans="1:11" ht="21" x14ac:dyDescent="0.25">
      <c r="A2759" s="14" t="s">
        <v>5268</v>
      </c>
      <c r="B2759" s="511" t="s">
        <v>7624</v>
      </c>
      <c r="C2759" s="469">
        <v>25005</v>
      </c>
      <c r="D2759" s="570" t="s">
        <v>4018</v>
      </c>
      <c r="E2759" s="523"/>
      <c r="F2759" s="517" t="s">
        <v>7637</v>
      </c>
      <c r="G2759" s="509">
        <v>50048678</v>
      </c>
      <c r="H2759" s="509" t="s">
        <v>7626</v>
      </c>
      <c r="I2759" s="515">
        <v>35</v>
      </c>
      <c r="J2759" s="77">
        <v>1</v>
      </c>
      <c r="K2759" s="92"/>
    </row>
    <row r="2760" spans="1:11" ht="21" x14ac:dyDescent="0.25">
      <c r="A2760" s="14" t="s">
        <v>5268</v>
      </c>
      <c r="B2760" s="511" t="s">
        <v>7624</v>
      </c>
      <c r="C2760" s="469">
        <v>25005</v>
      </c>
      <c r="D2760" s="570" t="s">
        <v>4018</v>
      </c>
      <c r="E2760" s="523"/>
      <c r="F2760" s="517" t="s">
        <v>7638</v>
      </c>
      <c r="G2760" s="509">
        <v>50048678</v>
      </c>
      <c r="H2760" s="509" t="s">
        <v>7626</v>
      </c>
      <c r="I2760" s="515">
        <v>10</v>
      </c>
      <c r="J2760" s="77">
        <v>1</v>
      </c>
      <c r="K2760" s="92"/>
    </row>
    <row r="2761" spans="1:11" ht="21" x14ac:dyDescent="0.25">
      <c r="A2761" s="14" t="s">
        <v>5268</v>
      </c>
      <c r="B2761" s="511" t="s">
        <v>7624</v>
      </c>
      <c r="C2761" s="469">
        <v>25005</v>
      </c>
      <c r="D2761" s="570" t="s">
        <v>4018</v>
      </c>
      <c r="E2761" s="523"/>
      <c r="F2761" s="517" t="s">
        <v>7639</v>
      </c>
      <c r="G2761" s="509">
        <v>50048678</v>
      </c>
      <c r="H2761" s="509" t="s">
        <v>7626</v>
      </c>
      <c r="I2761" s="515">
        <v>15</v>
      </c>
      <c r="J2761" s="77">
        <v>1</v>
      </c>
      <c r="K2761" s="92"/>
    </row>
    <row r="2762" spans="1:11" ht="21" x14ac:dyDescent="0.25">
      <c r="A2762" s="14" t="s">
        <v>5268</v>
      </c>
      <c r="B2762" s="511" t="s">
        <v>7624</v>
      </c>
      <c r="C2762" s="469">
        <v>25005</v>
      </c>
      <c r="D2762" s="570" t="s">
        <v>4018</v>
      </c>
      <c r="E2762" s="523"/>
      <c r="F2762" s="517" t="s">
        <v>7640</v>
      </c>
      <c r="G2762" s="509">
        <v>50048678</v>
      </c>
      <c r="H2762" s="509" t="s">
        <v>7626</v>
      </c>
      <c r="I2762" s="515">
        <v>20</v>
      </c>
      <c r="J2762" s="77">
        <v>1</v>
      </c>
      <c r="K2762" s="92"/>
    </row>
    <row r="2763" spans="1:11" ht="21" x14ac:dyDescent="0.25">
      <c r="A2763" s="14" t="s">
        <v>5268</v>
      </c>
      <c r="B2763" s="511" t="s">
        <v>7624</v>
      </c>
      <c r="C2763" s="469">
        <v>25005</v>
      </c>
      <c r="D2763" s="570" t="s">
        <v>4018</v>
      </c>
      <c r="E2763" s="523"/>
      <c r="F2763" s="517" t="s">
        <v>7641</v>
      </c>
      <c r="G2763" s="509">
        <v>50048678</v>
      </c>
      <c r="H2763" s="509" t="s">
        <v>7626</v>
      </c>
      <c r="I2763" s="515">
        <v>45</v>
      </c>
      <c r="J2763" s="77">
        <v>1</v>
      </c>
      <c r="K2763" s="92"/>
    </row>
    <row r="2764" spans="1:11" ht="21" x14ac:dyDescent="0.25">
      <c r="A2764" s="14" t="s">
        <v>5268</v>
      </c>
      <c r="B2764" s="511" t="s">
        <v>7624</v>
      </c>
      <c r="C2764" s="469">
        <v>25005</v>
      </c>
      <c r="D2764" s="570" t="s">
        <v>4018</v>
      </c>
      <c r="E2764" s="523"/>
      <c r="F2764" s="517" t="s">
        <v>7642</v>
      </c>
      <c r="G2764" s="509">
        <v>50048678</v>
      </c>
      <c r="H2764" s="509" t="s">
        <v>7626</v>
      </c>
      <c r="I2764" s="515">
        <v>24</v>
      </c>
      <c r="J2764" s="77">
        <v>1</v>
      </c>
      <c r="K2764" s="92"/>
    </row>
    <row r="2765" spans="1:11" ht="21" x14ac:dyDescent="0.25">
      <c r="A2765" s="14" t="s">
        <v>5268</v>
      </c>
      <c r="B2765" s="511" t="s">
        <v>7624</v>
      </c>
      <c r="C2765" s="469">
        <v>25005</v>
      </c>
      <c r="D2765" s="570" t="s">
        <v>4018</v>
      </c>
      <c r="E2765" s="523"/>
      <c r="F2765" s="517" t="s">
        <v>7643</v>
      </c>
      <c r="G2765" s="509">
        <v>50048678</v>
      </c>
      <c r="H2765" s="509" t="s">
        <v>7626</v>
      </c>
      <c r="I2765" s="515">
        <v>30</v>
      </c>
      <c r="J2765" s="77">
        <v>1</v>
      </c>
      <c r="K2765" s="92"/>
    </row>
    <row r="2766" spans="1:11" ht="21" x14ac:dyDescent="0.25">
      <c r="A2766" s="14" t="s">
        <v>5268</v>
      </c>
      <c r="B2766" s="511" t="s">
        <v>7624</v>
      </c>
      <c r="C2766" s="469">
        <v>25005</v>
      </c>
      <c r="D2766" s="570" t="s">
        <v>4018</v>
      </c>
      <c r="E2766" s="523"/>
      <c r="F2766" s="517" t="s">
        <v>7644</v>
      </c>
      <c r="G2766" s="509">
        <v>50048678</v>
      </c>
      <c r="H2766" s="509" t="s">
        <v>7626</v>
      </c>
      <c r="I2766" s="515">
        <v>16</v>
      </c>
      <c r="J2766" s="77">
        <v>1</v>
      </c>
      <c r="K2766" s="92"/>
    </row>
    <row r="2767" spans="1:11" ht="31.2" x14ac:dyDescent="0.25">
      <c r="A2767" s="14" t="s">
        <v>5268</v>
      </c>
      <c r="B2767" s="511" t="s">
        <v>7624</v>
      </c>
      <c r="C2767" s="469">
        <v>25005</v>
      </c>
      <c r="D2767" s="570" t="s">
        <v>4018</v>
      </c>
      <c r="E2767" s="523"/>
      <c r="F2767" s="517" t="s">
        <v>7645</v>
      </c>
      <c r="G2767" s="509">
        <v>50048678</v>
      </c>
      <c r="H2767" s="509" t="s">
        <v>7626</v>
      </c>
      <c r="I2767" s="515">
        <v>20</v>
      </c>
      <c r="J2767" s="77">
        <v>1</v>
      </c>
      <c r="K2767" s="92"/>
    </row>
    <row r="2768" spans="1:11" ht="21" x14ac:dyDescent="0.25">
      <c r="A2768" s="14" t="s">
        <v>5268</v>
      </c>
      <c r="B2768" s="511" t="s">
        <v>7624</v>
      </c>
      <c r="C2768" s="469">
        <v>25005</v>
      </c>
      <c r="D2768" s="570" t="s">
        <v>4018</v>
      </c>
      <c r="E2768" s="523"/>
      <c r="F2768" s="517" t="s">
        <v>7646</v>
      </c>
      <c r="G2768" s="509">
        <v>50048678</v>
      </c>
      <c r="H2768" s="509" t="s">
        <v>7626</v>
      </c>
      <c r="I2768" s="515">
        <v>40</v>
      </c>
      <c r="J2768" s="77">
        <v>1</v>
      </c>
      <c r="K2768" s="92"/>
    </row>
    <row r="2769" spans="1:11" ht="21" x14ac:dyDescent="0.25">
      <c r="A2769" s="14" t="s">
        <v>5268</v>
      </c>
      <c r="B2769" s="511" t="s">
        <v>7624</v>
      </c>
      <c r="C2769" s="469">
        <v>25005</v>
      </c>
      <c r="D2769" s="570" t="s">
        <v>4018</v>
      </c>
      <c r="E2769" s="523"/>
      <c r="F2769" s="517" t="s">
        <v>7647</v>
      </c>
      <c r="G2769" s="509">
        <v>50048678</v>
      </c>
      <c r="H2769" s="509" t="s">
        <v>7626</v>
      </c>
      <c r="I2769" s="515">
        <v>10</v>
      </c>
      <c r="J2769" s="77">
        <v>1</v>
      </c>
      <c r="K2769" s="92"/>
    </row>
    <row r="2770" spans="1:11" ht="51.6" x14ac:dyDescent="0.25">
      <c r="A2770" s="14" t="s">
        <v>5268</v>
      </c>
      <c r="B2770" s="526"/>
      <c r="C2770" s="527"/>
      <c r="D2770" s="528"/>
      <c r="E2770" s="545"/>
      <c r="F2770" s="546" t="s">
        <v>7648</v>
      </c>
      <c r="G2770" s="527"/>
      <c r="H2770" s="528"/>
      <c r="I2770" s="510"/>
      <c r="J2770" s="77">
        <v>1</v>
      </c>
      <c r="K2770" s="92"/>
    </row>
    <row r="2771" spans="1:11" ht="51.6" x14ac:dyDescent="0.25">
      <c r="A2771" s="14" t="s">
        <v>5268</v>
      </c>
      <c r="B2771" s="511" t="s">
        <v>7649</v>
      </c>
      <c r="C2771" s="469" t="s">
        <v>7650</v>
      </c>
      <c r="D2771" s="570" t="s">
        <v>6609</v>
      </c>
      <c r="E2771" s="523" t="s">
        <v>3799</v>
      </c>
      <c r="F2771" s="517" t="s">
        <v>7651</v>
      </c>
      <c r="G2771" s="509">
        <v>30857805</v>
      </c>
      <c r="H2771" s="509" t="s">
        <v>7652</v>
      </c>
      <c r="I2771" s="515">
        <v>1700</v>
      </c>
      <c r="J2771" s="77">
        <v>1</v>
      </c>
      <c r="K2771" s="92"/>
    </row>
    <row r="2772" spans="1:11" ht="51.6" x14ac:dyDescent="0.25">
      <c r="A2772" s="14" t="s">
        <v>5268</v>
      </c>
      <c r="B2772" s="511" t="s">
        <v>7653</v>
      </c>
      <c r="C2772" s="469" t="s">
        <v>7654</v>
      </c>
      <c r="D2772" s="570" t="s">
        <v>3486</v>
      </c>
      <c r="E2772" s="523" t="s">
        <v>4988</v>
      </c>
      <c r="F2772" s="517" t="s">
        <v>7655</v>
      </c>
      <c r="G2772" s="509">
        <v>30857805</v>
      </c>
      <c r="H2772" s="509" t="s">
        <v>7652</v>
      </c>
      <c r="I2772" s="515">
        <v>541.55999999999995</v>
      </c>
      <c r="J2772" s="77">
        <v>1</v>
      </c>
      <c r="K2772" s="92"/>
    </row>
    <row r="2773" spans="1:11" ht="51.6" x14ac:dyDescent="0.25">
      <c r="A2773" s="14" t="s">
        <v>5268</v>
      </c>
      <c r="B2773" s="511" t="s">
        <v>7653</v>
      </c>
      <c r="C2773" s="469" t="s">
        <v>7654</v>
      </c>
      <c r="D2773" s="570" t="s">
        <v>3486</v>
      </c>
      <c r="E2773" s="523" t="s">
        <v>4988</v>
      </c>
      <c r="F2773" s="517" t="s">
        <v>7656</v>
      </c>
      <c r="G2773" s="509">
        <v>30857805</v>
      </c>
      <c r="H2773" s="509" t="s">
        <v>7652</v>
      </c>
      <c r="I2773" s="515">
        <v>476.1</v>
      </c>
      <c r="J2773" s="77">
        <v>1</v>
      </c>
      <c r="K2773" s="92"/>
    </row>
    <row r="2774" spans="1:11" ht="61.8" x14ac:dyDescent="0.25">
      <c r="A2774" s="14" t="s">
        <v>5268</v>
      </c>
      <c r="B2774" s="511" t="s">
        <v>7653</v>
      </c>
      <c r="C2774" s="469" t="s">
        <v>7654</v>
      </c>
      <c r="D2774" s="570" t="s">
        <v>3486</v>
      </c>
      <c r="E2774" s="523" t="s">
        <v>4988</v>
      </c>
      <c r="F2774" s="517" t="s">
        <v>7657</v>
      </c>
      <c r="G2774" s="509">
        <v>30857805</v>
      </c>
      <c r="H2774" s="509" t="s">
        <v>7652</v>
      </c>
      <c r="I2774" s="515">
        <v>886.72</v>
      </c>
      <c r="J2774" s="77">
        <v>1</v>
      </c>
      <c r="K2774" s="92"/>
    </row>
    <row r="2775" spans="1:11" ht="31.2" x14ac:dyDescent="0.25">
      <c r="A2775" s="14" t="s">
        <v>5268</v>
      </c>
      <c r="B2775" s="511" t="s">
        <v>7653</v>
      </c>
      <c r="C2775" s="469" t="s">
        <v>7654</v>
      </c>
      <c r="D2775" s="570" t="s">
        <v>6524</v>
      </c>
      <c r="E2775" s="523" t="s">
        <v>4988</v>
      </c>
      <c r="F2775" s="517" t="s">
        <v>7658</v>
      </c>
      <c r="G2775" s="509">
        <v>30857805</v>
      </c>
      <c r="H2775" s="509" t="s">
        <v>7652</v>
      </c>
      <c r="I2775" s="515">
        <v>87</v>
      </c>
      <c r="J2775" s="77">
        <v>1</v>
      </c>
      <c r="K2775" s="92"/>
    </row>
    <row r="2776" spans="1:11" ht="41.4" x14ac:dyDescent="0.25">
      <c r="A2776" s="14" t="s">
        <v>5268</v>
      </c>
      <c r="B2776" s="511" t="s">
        <v>7653</v>
      </c>
      <c r="C2776" s="469" t="s">
        <v>7654</v>
      </c>
      <c r="D2776" s="570" t="s">
        <v>7659</v>
      </c>
      <c r="E2776" s="523" t="s">
        <v>4988</v>
      </c>
      <c r="F2776" s="517" t="s">
        <v>7660</v>
      </c>
      <c r="G2776" s="509">
        <v>30857805</v>
      </c>
      <c r="H2776" s="509" t="s">
        <v>7652</v>
      </c>
      <c r="I2776" s="515">
        <v>34.69</v>
      </c>
      <c r="J2776" s="77">
        <v>1</v>
      </c>
      <c r="K2776" s="92"/>
    </row>
    <row r="2777" spans="1:11" ht="31.2" x14ac:dyDescent="0.25">
      <c r="A2777" s="14" t="s">
        <v>5268</v>
      </c>
      <c r="B2777" s="511" t="s">
        <v>7653</v>
      </c>
      <c r="C2777" s="469" t="s">
        <v>7654</v>
      </c>
      <c r="D2777" s="570" t="s">
        <v>5029</v>
      </c>
      <c r="E2777" s="523" t="s">
        <v>4988</v>
      </c>
      <c r="F2777" s="517" t="s">
        <v>7661</v>
      </c>
      <c r="G2777" s="509">
        <v>30857805</v>
      </c>
      <c r="H2777" s="509" t="s">
        <v>7652</v>
      </c>
      <c r="I2777" s="515">
        <v>108.93</v>
      </c>
      <c r="J2777" s="77">
        <v>1</v>
      </c>
      <c r="K2777" s="92"/>
    </row>
    <row r="2778" spans="1:11" ht="61.8" x14ac:dyDescent="0.25">
      <c r="A2778" s="14" t="s">
        <v>5268</v>
      </c>
      <c r="B2778" s="526"/>
      <c r="C2778" s="527"/>
      <c r="D2778" s="528"/>
      <c r="E2778" s="545"/>
      <c r="F2778" s="546" t="s">
        <v>7662</v>
      </c>
      <c r="G2778" s="527"/>
      <c r="H2778" s="528"/>
      <c r="I2778" s="510"/>
      <c r="J2778" s="77">
        <v>1</v>
      </c>
      <c r="K2778" s="92"/>
    </row>
    <row r="2779" spans="1:11" ht="51.6" x14ac:dyDescent="0.25">
      <c r="A2779" s="14" t="s">
        <v>5268</v>
      </c>
      <c r="B2779" s="511" t="s">
        <v>7663</v>
      </c>
      <c r="C2779" s="469" t="s">
        <v>7664</v>
      </c>
      <c r="D2779" s="570" t="s">
        <v>7042</v>
      </c>
      <c r="E2779" s="523" t="s">
        <v>7587</v>
      </c>
      <c r="F2779" s="517" t="s">
        <v>7665</v>
      </c>
      <c r="G2779" s="509">
        <v>50029886</v>
      </c>
      <c r="H2779" s="509" t="s">
        <v>7044</v>
      </c>
      <c r="I2779" s="515">
        <v>568.01</v>
      </c>
      <c r="J2779" s="77">
        <v>1</v>
      </c>
      <c r="K2779" s="92"/>
    </row>
    <row r="2780" spans="1:11" ht="51.6" x14ac:dyDescent="0.25">
      <c r="A2780" s="14" t="s">
        <v>5268</v>
      </c>
      <c r="B2780" s="511" t="s">
        <v>7663</v>
      </c>
      <c r="C2780" s="469" t="s">
        <v>7664</v>
      </c>
      <c r="D2780" s="570" t="s">
        <v>7042</v>
      </c>
      <c r="E2780" s="523" t="s">
        <v>7587</v>
      </c>
      <c r="F2780" s="517" t="s">
        <v>7666</v>
      </c>
      <c r="G2780" s="509">
        <v>50029886</v>
      </c>
      <c r="H2780" s="509" t="s">
        <v>7044</v>
      </c>
      <c r="I2780" s="515">
        <v>239.85</v>
      </c>
      <c r="J2780" s="77">
        <v>1</v>
      </c>
      <c r="K2780" s="92"/>
    </row>
    <row r="2781" spans="1:11" ht="41.4" x14ac:dyDescent="0.25">
      <c r="A2781" s="14" t="s">
        <v>5268</v>
      </c>
      <c r="B2781" s="511" t="s">
        <v>7663</v>
      </c>
      <c r="C2781" s="469" t="s">
        <v>7664</v>
      </c>
      <c r="D2781" s="570" t="s">
        <v>7042</v>
      </c>
      <c r="E2781" s="523" t="s">
        <v>7587</v>
      </c>
      <c r="F2781" s="517" t="s">
        <v>7667</v>
      </c>
      <c r="G2781" s="509">
        <v>50029886</v>
      </c>
      <c r="H2781" s="509" t="s">
        <v>7044</v>
      </c>
      <c r="I2781" s="515">
        <v>791.87</v>
      </c>
      <c r="J2781" s="77">
        <v>1</v>
      </c>
      <c r="K2781" s="92"/>
    </row>
    <row r="2782" spans="1:11" ht="41.4" x14ac:dyDescent="0.25">
      <c r="A2782" s="14" t="s">
        <v>5268</v>
      </c>
      <c r="B2782" s="511" t="s">
        <v>7663</v>
      </c>
      <c r="C2782" s="469" t="s">
        <v>7664</v>
      </c>
      <c r="D2782" s="570" t="s">
        <v>7042</v>
      </c>
      <c r="E2782" s="523" t="s">
        <v>7587</v>
      </c>
      <c r="F2782" s="517" t="s">
        <v>7668</v>
      </c>
      <c r="G2782" s="509">
        <v>50029886</v>
      </c>
      <c r="H2782" s="509" t="s">
        <v>7044</v>
      </c>
      <c r="I2782" s="515">
        <v>1583.75</v>
      </c>
      <c r="J2782" s="77">
        <v>1</v>
      </c>
      <c r="K2782" s="92"/>
    </row>
    <row r="2783" spans="1:11" ht="41.4" x14ac:dyDescent="0.25">
      <c r="A2783" s="14" t="s">
        <v>5268</v>
      </c>
      <c r="B2783" s="511" t="s">
        <v>7663</v>
      </c>
      <c r="C2783" s="469" t="s">
        <v>7664</v>
      </c>
      <c r="D2783" s="570" t="s">
        <v>7042</v>
      </c>
      <c r="E2783" s="523" t="s">
        <v>7587</v>
      </c>
      <c r="F2783" s="517" t="s">
        <v>7669</v>
      </c>
      <c r="G2783" s="509">
        <v>50029886</v>
      </c>
      <c r="H2783" s="509" t="s">
        <v>7044</v>
      </c>
      <c r="I2783" s="515">
        <v>1583.75</v>
      </c>
      <c r="J2783" s="77">
        <v>1</v>
      </c>
      <c r="K2783" s="92"/>
    </row>
    <row r="2784" spans="1:11" ht="61.8" x14ac:dyDescent="0.25">
      <c r="A2784" s="14" t="s">
        <v>5268</v>
      </c>
      <c r="B2784" s="511" t="s">
        <v>7663</v>
      </c>
      <c r="C2784" s="469" t="s">
        <v>7664</v>
      </c>
      <c r="D2784" s="570" t="s">
        <v>3428</v>
      </c>
      <c r="E2784" s="523" t="s">
        <v>7587</v>
      </c>
      <c r="F2784" s="517" t="s">
        <v>7670</v>
      </c>
      <c r="G2784" s="509">
        <v>50029886</v>
      </c>
      <c r="H2784" s="509" t="s">
        <v>7044</v>
      </c>
      <c r="I2784" s="515">
        <v>226.04</v>
      </c>
      <c r="J2784" s="77">
        <v>1</v>
      </c>
      <c r="K2784" s="92"/>
    </row>
    <row r="2785" spans="1:11" ht="51.6" x14ac:dyDescent="0.25">
      <c r="A2785" s="14" t="s">
        <v>5268</v>
      </c>
      <c r="B2785" s="511" t="s">
        <v>7663</v>
      </c>
      <c r="C2785" s="469" t="s">
        <v>7664</v>
      </c>
      <c r="D2785" s="570" t="s">
        <v>3428</v>
      </c>
      <c r="E2785" s="523" t="s">
        <v>7587</v>
      </c>
      <c r="F2785" s="517" t="s">
        <v>7671</v>
      </c>
      <c r="G2785" s="509">
        <v>50029886</v>
      </c>
      <c r="H2785" s="509" t="s">
        <v>7044</v>
      </c>
      <c r="I2785" s="515">
        <v>832.51</v>
      </c>
      <c r="J2785" s="77">
        <v>1</v>
      </c>
      <c r="K2785" s="92"/>
    </row>
    <row r="2786" spans="1:11" ht="41.4" x14ac:dyDescent="0.25">
      <c r="A2786" s="14" t="s">
        <v>5268</v>
      </c>
      <c r="B2786" s="511" t="s">
        <v>7663</v>
      </c>
      <c r="C2786" s="469" t="s">
        <v>7664</v>
      </c>
      <c r="D2786" s="570" t="s">
        <v>3428</v>
      </c>
      <c r="E2786" s="523" t="s">
        <v>7587</v>
      </c>
      <c r="F2786" s="517" t="s">
        <v>7672</v>
      </c>
      <c r="G2786" s="509">
        <v>50029886</v>
      </c>
      <c r="H2786" s="509" t="s">
        <v>7044</v>
      </c>
      <c r="I2786" s="515">
        <v>1124.2</v>
      </c>
      <c r="J2786" s="77">
        <v>1</v>
      </c>
      <c r="K2786" s="92"/>
    </row>
    <row r="2787" spans="1:11" ht="51.6" x14ac:dyDescent="0.25">
      <c r="A2787" s="14" t="s">
        <v>5268</v>
      </c>
      <c r="B2787" s="511" t="s">
        <v>7663</v>
      </c>
      <c r="C2787" s="469" t="s">
        <v>7664</v>
      </c>
      <c r="D2787" s="570" t="s">
        <v>6694</v>
      </c>
      <c r="E2787" s="523" t="s">
        <v>7587</v>
      </c>
      <c r="F2787" s="517" t="s">
        <v>7673</v>
      </c>
      <c r="G2787" s="509">
        <v>50029886</v>
      </c>
      <c r="H2787" s="509" t="s">
        <v>7044</v>
      </c>
      <c r="I2787" s="515">
        <v>513.79999999999995</v>
      </c>
      <c r="J2787" s="77">
        <v>1</v>
      </c>
      <c r="K2787" s="92"/>
    </row>
    <row r="2788" spans="1:11" ht="51.6" x14ac:dyDescent="0.25">
      <c r="A2788" s="14" t="s">
        <v>5268</v>
      </c>
      <c r="B2788" s="511" t="s">
        <v>7663</v>
      </c>
      <c r="C2788" s="469" t="s">
        <v>7664</v>
      </c>
      <c r="D2788" s="570" t="s">
        <v>6896</v>
      </c>
      <c r="E2788" s="523" t="s">
        <v>7587</v>
      </c>
      <c r="F2788" s="517" t="s">
        <v>7674</v>
      </c>
      <c r="G2788" s="509">
        <v>50029886</v>
      </c>
      <c r="H2788" s="509" t="s">
        <v>7044</v>
      </c>
      <c r="I2788" s="515">
        <v>605.4</v>
      </c>
      <c r="J2788" s="77">
        <v>1</v>
      </c>
      <c r="K2788" s="92"/>
    </row>
    <row r="2789" spans="1:11" ht="51.6" x14ac:dyDescent="0.25">
      <c r="A2789" s="14" t="s">
        <v>5268</v>
      </c>
      <c r="B2789" s="511" t="s">
        <v>7663</v>
      </c>
      <c r="C2789" s="469" t="s">
        <v>7664</v>
      </c>
      <c r="D2789" s="570" t="s">
        <v>6748</v>
      </c>
      <c r="E2789" s="523" t="s">
        <v>7587</v>
      </c>
      <c r="F2789" s="517" t="s">
        <v>7675</v>
      </c>
      <c r="G2789" s="509">
        <v>50029886</v>
      </c>
      <c r="H2789" s="509" t="s">
        <v>7044</v>
      </c>
      <c r="I2789" s="515">
        <v>680.4</v>
      </c>
      <c r="J2789" s="77">
        <v>1</v>
      </c>
      <c r="K2789" s="92"/>
    </row>
    <row r="2790" spans="1:11" ht="51.6" x14ac:dyDescent="0.25">
      <c r="A2790" s="14" t="s">
        <v>5268</v>
      </c>
      <c r="B2790" s="511" t="s">
        <v>7663</v>
      </c>
      <c r="C2790" s="469" t="s">
        <v>7664</v>
      </c>
      <c r="D2790" s="570" t="s">
        <v>5306</v>
      </c>
      <c r="E2790" s="523" t="s">
        <v>7587</v>
      </c>
      <c r="F2790" s="517" t="s">
        <v>7676</v>
      </c>
      <c r="G2790" s="509">
        <v>50029886</v>
      </c>
      <c r="H2790" s="509" t="s">
        <v>7044</v>
      </c>
      <c r="I2790" s="515">
        <v>461.8</v>
      </c>
      <c r="J2790" s="77">
        <v>1</v>
      </c>
      <c r="K2790" s="92"/>
    </row>
    <row r="2791" spans="1:11" ht="51.6" x14ac:dyDescent="0.25">
      <c r="A2791" s="14" t="s">
        <v>5268</v>
      </c>
      <c r="B2791" s="511" t="s">
        <v>7663</v>
      </c>
      <c r="C2791" s="469" t="s">
        <v>7664</v>
      </c>
      <c r="D2791" s="570" t="s">
        <v>4145</v>
      </c>
      <c r="E2791" s="523" t="s">
        <v>7587</v>
      </c>
      <c r="F2791" s="517" t="s">
        <v>7677</v>
      </c>
      <c r="G2791" s="509">
        <v>50029886</v>
      </c>
      <c r="H2791" s="509" t="s">
        <v>7044</v>
      </c>
      <c r="I2791" s="515">
        <v>551.79999999999995</v>
      </c>
      <c r="J2791" s="77">
        <v>1</v>
      </c>
      <c r="K2791" s="92"/>
    </row>
    <row r="2792" spans="1:11" ht="61.8" x14ac:dyDescent="0.25">
      <c r="A2792" s="14" t="s">
        <v>5268</v>
      </c>
      <c r="B2792" s="511" t="s">
        <v>7663</v>
      </c>
      <c r="C2792" s="469" t="s">
        <v>7664</v>
      </c>
      <c r="D2792" s="570"/>
      <c r="E2792" s="523" t="s">
        <v>7587</v>
      </c>
      <c r="F2792" s="517" t="s">
        <v>7678</v>
      </c>
      <c r="G2792" s="509">
        <v>50029886</v>
      </c>
      <c r="H2792" s="509" t="s">
        <v>7044</v>
      </c>
      <c r="I2792" s="515">
        <v>266.82</v>
      </c>
      <c r="J2792" s="77">
        <v>1</v>
      </c>
      <c r="K2792" s="92"/>
    </row>
    <row r="2793" spans="1:11" ht="61.8" x14ac:dyDescent="0.25">
      <c r="A2793" s="14" t="s">
        <v>5268</v>
      </c>
      <c r="B2793" s="526"/>
      <c r="C2793" s="527"/>
      <c r="D2793" s="528"/>
      <c r="E2793" s="545"/>
      <c r="F2793" s="546" t="s">
        <v>7679</v>
      </c>
      <c r="G2793" s="527"/>
      <c r="H2793" s="528"/>
      <c r="I2793" s="510"/>
      <c r="J2793" s="77">
        <v>1</v>
      </c>
      <c r="K2793" s="92"/>
    </row>
    <row r="2794" spans="1:11" ht="41.4" x14ac:dyDescent="0.25">
      <c r="A2794" s="14" t="s">
        <v>5268</v>
      </c>
      <c r="B2794" s="511" t="s">
        <v>7680</v>
      </c>
      <c r="C2794" s="469" t="s">
        <v>7041</v>
      </c>
      <c r="D2794" s="570" t="s">
        <v>6703</v>
      </c>
      <c r="E2794" s="523" t="s">
        <v>7681</v>
      </c>
      <c r="F2794" s="517" t="s">
        <v>7682</v>
      </c>
      <c r="G2794" s="509">
        <v>45007047</v>
      </c>
      <c r="H2794" s="509" t="s">
        <v>7683</v>
      </c>
      <c r="I2794" s="515">
        <v>326.25</v>
      </c>
      <c r="J2794" s="77">
        <v>1</v>
      </c>
      <c r="K2794" s="92"/>
    </row>
    <row r="2795" spans="1:11" ht="61.8" x14ac:dyDescent="0.25">
      <c r="A2795" s="14" t="s">
        <v>5268</v>
      </c>
      <c r="B2795" s="511" t="s">
        <v>7680</v>
      </c>
      <c r="C2795" s="469" t="s">
        <v>7684</v>
      </c>
      <c r="D2795" s="570" t="s">
        <v>3828</v>
      </c>
      <c r="E2795" s="523" t="s">
        <v>7681</v>
      </c>
      <c r="F2795" s="517" t="s">
        <v>7685</v>
      </c>
      <c r="G2795" s="509">
        <v>45007047</v>
      </c>
      <c r="H2795" s="509" t="s">
        <v>7683</v>
      </c>
      <c r="I2795" s="515">
        <v>263.75</v>
      </c>
      <c r="J2795" s="77">
        <v>1</v>
      </c>
      <c r="K2795" s="92"/>
    </row>
    <row r="2796" spans="1:11" ht="21" x14ac:dyDescent="0.25">
      <c r="A2796" s="14" t="s">
        <v>5268</v>
      </c>
      <c r="B2796" s="578"/>
      <c r="C2796" s="579"/>
      <c r="D2796" s="580"/>
      <c r="E2796" s="581"/>
      <c r="F2796" s="575" t="s">
        <v>7686</v>
      </c>
      <c r="G2796" s="582"/>
      <c r="H2796" s="583"/>
      <c r="I2796" s="584"/>
      <c r="J2796" s="77">
        <v>2</v>
      </c>
      <c r="K2796" s="92"/>
    </row>
    <row r="2797" spans="1:11" ht="31.2" x14ac:dyDescent="0.25">
      <c r="A2797" s="14" t="s">
        <v>5268</v>
      </c>
      <c r="B2797" s="511" t="s">
        <v>7687</v>
      </c>
      <c r="C2797" s="469">
        <v>9</v>
      </c>
      <c r="D2797" s="570" t="s">
        <v>6606</v>
      </c>
      <c r="E2797" s="523" t="s">
        <v>3805</v>
      </c>
      <c r="F2797" s="517" t="s">
        <v>10476</v>
      </c>
      <c r="G2797" s="509">
        <v>71164448</v>
      </c>
      <c r="H2797" s="509" t="s">
        <v>7688</v>
      </c>
      <c r="I2797" s="515">
        <v>33.159999999999997</v>
      </c>
      <c r="J2797" s="77">
        <v>2</v>
      </c>
      <c r="K2797" s="92"/>
    </row>
    <row r="2798" spans="1:11" ht="21" x14ac:dyDescent="0.25">
      <c r="A2798" s="14" t="s">
        <v>5268</v>
      </c>
      <c r="B2798" s="467"/>
      <c r="C2798" s="348"/>
      <c r="D2798" s="423"/>
      <c r="E2798" s="347"/>
      <c r="F2798" s="575" t="s">
        <v>7689</v>
      </c>
      <c r="G2798" s="585"/>
      <c r="H2798" s="586"/>
      <c r="I2798" s="353"/>
      <c r="J2798" s="77">
        <v>2</v>
      </c>
      <c r="K2798" s="92"/>
    </row>
    <row r="2799" spans="1:11" ht="13.2" x14ac:dyDescent="0.25">
      <c r="A2799" s="14" t="s">
        <v>5268</v>
      </c>
      <c r="B2799" s="511" t="s">
        <v>7690</v>
      </c>
      <c r="C2799" s="469">
        <v>58</v>
      </c>
      <c r="D2799" s="570" t="s">
        <v>7691</v>
      </c>
      <c r="E2799" s="523">
        <v>45909</v>
      </c>
      <c r="F2799" s="517" t="s">
        <v>7692</v>
      </c>
      <c r="G2799" s="509" t="s">
        <v>3272</v>
      </c>
      <c r="H2799" s="509" t="s">
        <v>3273</v>
      </c>
      <c r="I2799" s="515">
        <v>94</v>
      </c>
      <c r="J2799" s="77">
        <v>2</v>
      </c>
      <c r="K2799" s="92"/>
    </row>
    <row r="2800" spans="1:11" ht="13.2" x14ac:dyDescent="0.25">
      <c r="A2800" s="14" t="s">
        <v>5268</v>
      </c>
      <c r="B2800" s="511" t="s">
        <v>7690</v>
      </c>
      <c r="C2800" s="469">
        <v>62</v>
      </c>
      <c r="D2800" s="570" t="s">
        <v>7691</v>
      </c>
      <c r="E2800" s="523">
        <v>45909</v>
      </c>
      <c r="F2800" s="517" t="s">
        <v>7693</v>
      </c>
      <c r="G2800" s="509" t="s">
        <v>3272</v>
      </c>
      <c r="H2800" s="509" t="s">
        <v>3273</v>
      </c>
      <c r="I2800" s="515">
        <v>101</v>
      </c>
      <c r="J2800" s="77">
        <v>2</v>
      </c>
      <c r="K2800" s="92"/>
    </row>
    <row r="2801" spans="1:11" ht="13.2" x14ac:dyDescent="0.25">
      <c r="A2801" s="14" t="s">
        <v>5268</v>
      </c>
      <c r="B2801" s="511" t="s">
        <v>7690</v>
      </c>
      <c r="C2801" s="469">
        <v>63</v>
      </c>
      <c r="D2801" s="570" t="s">
        <v>7691</v>
      </c>
      <c r="E2801" s="523">
        <v>45909</v>
      </c>
      <c r="F2801" s="517" t="s">
        <v>7694</v>
      </c>
      <c r="G2801" s="509" t="s">
        <v>3272</v>
      </c>
      <c r="H2801" s="509" t="s">
        <v>3273</v>
      </c>
      <c r="I2801" s="515">
        <v>101</v>
      </c>
      <c r="J2801" s="77">
        <v>2</v>
      </c>
      <c r="K2801" s="92"/>
    </row>
    <row r="2802" spans="1:11" ht="13.2" x14ac:dyDescent="0.25">
      <c r="A2802" s="14" t="s">
        <v>5268</v>
      </c>
      <c r="B2802" s="511" t="s">
        <v>7690</v>
      </c>
      <c r="C2802" s="469">
        <v>64</v>
      </c>
      <c r="D2802" s="570" t="s">
        <v>7691</v>
      </c>
      <c r="E2802" s="523">
        <v>45909</v>
      </c>
      <c r="F2802" s="517" t="s">
        <v>7695</v>
      </c>
      <c r="G2802" s="509" t="s">
        <v>3272</v>
      </c>
      <c r="H2802" s="509" t="s">
        <v>3273</v>
      </c>
      <c r="I2802" s="515">
        <v>101</v>
      </c>
      <c r="J2802" s="77">
        <v>2</v>
      </c>
      <c r="K2802" s="92"/>
    </row>
    <row r="2803" spans="1:11" ht="13.2" x14ac:dyDescent="0.25">
      <c r="A2803" s="14" t="s">
        <v>5268</v>
      </c>
      <c r="B2803" s="511" t="s">
        <v>7690</v>
      </c>
      <c r="C2803" s="469">
        <v>65</v>
      </c>
      <c r="D2803" s="570" t="s">
        <v>7691</v>
      </c>
      <c r="E2803" s="523">
        <v>45909</v>
      </c>
      <c r="F2803" s="517" t="s">
        <v>7696</v>
      </c>
      <c r="G2803" s="509" t="s">
        <v>3272</v>
      </c>
      <c r="H2803" s="509" t="s">
        <v>3273</v>
      </c>
      <c r="I2803" s="515">
        <v>101</v>
      </c>
      <c r="J2803" s="77">
        <v>2</v>
      </c>
      <c r="K2803" s="92"/>
    </row>
    <row r="2804" spans="1:11" ht="13.2" x14ac:dyDescent="0.25">
      <c r="A2804" s="14" t="s">
        <v>5268</v>
      </c>
      <c r="B2804" s="511" t="s">
        <v>7690</v>
      </c>
      <c r="C2804" s="469">
        <v>68</v>
      </c>
      <c r="D2804" s="570" t="s">
        <v>7691</v>
      </c>
      <c r="E2804" s="523">
        <v>45909</v>
      </c>
      <c r="F2804" s="517" t="s">
        <v>7697</v>
      </c>
      <c r="G2804" s="509" t="s">
        <v>3272</v>
      </c>
      <c r="H2804" s="509" t="s">
        <v>3273</v>
      </c>
      <c r="I2804" s="515">
        <v>101</v>
      </c>
      <c r="J2804" s="77">
        <v>2</v>
      </c>
      <c r="K2804" s="92"/>
    </row>
    <row r="2805" spans="1:11" ht="13.2" x14ac:dyDescent="0.25">
      <c r="A2805" s="14" t="s">
        <v>5268</v>
      </c>
      <c r="B2805" s="511" t="s">
        <v>7690</v>
      </c>
      <c r="C2805" s="469">
        <v>69</v>
      </c>
      <c r="D2805" s="570" t="s">
        <v>7691</v>
      </c>
      <c r="E2805" s="523">
        <v>45909</v>
      </c>
      <c r="F2805" s="517" t="s">
        <v>7698</v>
      </c>
      <c r="G2805" s="509" t="s">
        <v>3272</v>
      </c>
      <c r="H2805" s="509" t="s">
        <v>3273</v>
      </c>
      <c r="I2805" s="515">
        <v>101</v>
      </c>
      <c r="J2805" s="77">
        <v>2</v>
      </c>
      <c r="K2805" s="92"/>
    </row>
    <row r="2806" spans="1:11" ht="21" x14ac:dyDescent="0.25">
      <c r="A2806" s="14" t="s">
        <v>5268</v>
      </c>
      <c r="B2806" s="467"/>
      <c r="C2806" s="348"/>
      <c r="D2806" s="423"/>
      <c r="E2806" s="491"/>
      <c r="F2806" s="575" t="s">
        <v>7699</v>
      </c>
      <c r="G2806" s="587"/>
      <c r="H2806" s="564"/>
      <c r="I2806" s="353"/>
      <c r="J2806" s="77">
        <v>2</v>
      </c>
      <c r="K2806" s="92"/>
    </row>
    <row r="2807" spans="1:11" ht="13.2" x14ac:dyDescent="0.25">
      <c r="A2807" s="14" t="s">
        <v>5268</v>
      </c>
      <c r="B2807" s="511" t="s">
        <v>7700</v>
      </c>
      <c r="C2807" s="469" t="s">
        <v>7701</v>
      </c>
      <c r="D2807" s="570">
        <v>45898</v>
      </c>
      <c r="E2807" s="523">
        <v>45910</v>
      </c>
      <c r="F2807" s="517" t="s">
        <v>7702</v>
      </c>
      <c r="G2807" s="509">
        <v>56916591</v>
      </c>
      <c r="H2807" s="509" t="s">
        <v>5455</v>
      </c>
      <c r="I2807" s="515">
        <v>65</v>
      </c>
      <c r="J2807" s="77">
        <v>2</v>
      </c>
      <c r="K2807" s="92"/>
    </row>
    <row r="2808" spans="1:11" ht="13.2" x14ac:dyDescent="0.25">
      <c r="A2808" s="14" t="s">
        <v>5268</v>
      </c>
      <c r="B2808" s="511" t="s">
        <v>7700</v>
      </c>
      <c r="C2808" s="469" t="s">
        <v>7703</v>
      </c>
      <c r="D2808" s="570">
        <v>45898</v>
      </c>
      <c r="E2808" s="523">
        <v>45910</v>
      </c>
      <c r="F2808" s="517" t="s">
        <v>7704</v>
      </c>
      <c r="G2808" s="509">
        <v>56916591</v>
      </c>
      <c r="H2808" s="509" t="s">
        <v>5455</v>
      </c>
      <c r="I2808" s="515">
        <v>65</v>
      </c>
      <c r="J2808" s="77">
        <v>2</v>
      </c>
      <c r="K2808" s="92"/>
    </row>
    <row r="2809" spans="1:11" ht="13.2" x14ac:dyDescent="0.25">
      <c r="A2809" s="14" t="s">
        <v>5268</v>
      </c>
      <c r="B2809" s="511" t="s">
        <v>7700</v>
      </c>
      <c r="C2809" s="469" t="s">
        <v>7705</v>
      </c>
      <c r="D2809" s="570">
        <v>45898</v>
      </c>
      <c r="E2809" s="523">
        <v>45910</v>
      </c>
      <c r="F2809" s="517" t="s">
        <v>7706</v>
      </c>
      <c r="G2809" s="509">
        <v>56916591</v>
      </c>
      <c r="H2809" s="509" t="s">
        <v>5455</v>
      </c>
      <c r="I2809" s="515">
        <v>65</v>
      </c>
      <c r="J2809" s="77">
        <v>2</v>
      </c>
      <c r="K2809" s="92"/>
    </row>
    <row r="2810" spans="1:11" ht="13.2" x14ac:dyDescent="0.25">
      <c r="A2810" s="14" t="s">
        <v>5268</v>
      </c>
      <c r="B2810" s="511" t="s">
        <v>7700</v>
      </c>
      <c r="C2810" s="469" t="s">
        <v>7707</v>
      </c>
      <c r="D2810" s="570">
        <v>45898</v>
      </c>
      <c r="E2810" s="523">
        <v>45910</v>
      </c>
      <c r="F2810" s="517" t="s">
        <v>7708</v>
      </c>
      <c r="G2810" s="509">
        <v>56916591</v>
      </c>
      <c r="H2810" s="509" t="s">
        <v>5455</v>
      </c>
      <c r="I2810" s="515">
        <v>65</v>
      </c>
      <c r="J2810" s="77">
        <v>2</v>
      </c>
      <c r="K2810" s="92"/>
    </row>
    <row r="2811" spans="1:11" ht="13.2" x14ac:dyDescent="0.25">
      <c r="A2811" s="14" t="s">
        <v>5268</v>
      </c>
      <c r="B2811" s="511" t="s">
        <v>7700</v>
      </c>
      <c r="C2811" s="469" t="s">
        <v>7709</v>
      </c>
      <c r="D2811" s="570">
        <v>45898</v>
      </c>
      <c r="E2811" s="523">
        <v>45910</v>
      </c>
      <c r="F2811" s="517" t="s">
        <v>7710</v>
      </c>
      <c r="G2811" s="509">
        <v>56916591</v>
      </c>
      <c r="H2811" s="509" t="s">
        <v>5455</v>
      </c>
      <c r="I2811" s="515">
        <v>65</v>
      </c>
      <c r="J2811" s="77">
        <v>2</v>
      </c>
      <c r="K2811" s="92"/>
    </row>
    <row r="2812" spans="1:11" ht="31.2" x14ac:dyDescent="0.25">
      <c r="A2812" s="14" t="s">
        <v>5268</v>
      </c>
      <c r="B2812" s="354" t="s">
        <v>7711</v>
      </c>
      <c r="C2812" s="354" t="s">
        <v>7712</v>
      </c>
      <c r="D2812" s="356" t="s">
        <v>7713</v>
      </c>
      <c r="E2812" s="362">
        <v>45932</v>
      </c>
      <c r="F2812" s="357" t="s">
        <v>7741</v>
      </c>
      <c r="G2812" s="355">
        <v>37827031</v>
      </c>
      <c r="H2812" s="357" t="s">
        <v>5132</v>
      </c>
      <c r="I2812" s="358">
        <v>1202.5</v>
      </c>
      <c r="J2812" s="77">
        <v>2</v>
      </c>
      <c r="K2812" s="92"/>
    </row>
    <row r="2813" spans="1:11" ht="31.2" x14ac:dyDescent="0.25">
      <c r="A2813" s="14" t="s">
        <v>5268</v>
      </c>
      <c r="B2813" s="354"/>
      <c r="C2813" s="355"/>
      <c r="D2813" s="356"/>
      <c r="E2813" s="357"/>
      <c r="F2813" s="588" t="s">
        <v>7714</v>
      </c>
      <c r="G2813" s="355"/>
      <c r="H2813" s="373" t="s">
        <v>3169</v>
      </c>
      <c r="I2813" s="358"/>
      <c r="J2813" s="77">
        <v>2</v>
      </c>
      <c r="K2813" s="92"/>
    </row>
    <row r="2814" spans="1:11" ht="13.2" x14ac:dyDescent="0.25">
      <c r="A2814" s="14" t="s">
        <v>5268</v>
      </c>
      <c r="B2814" s="354" t="s">
        <v>7715</v>
      </c>
      <c r="C2814" s="354" t="s">
        <v>7715</v>
      </c>
      <c r="D2814" s="371" t="s">
        <v>7716</v>
      </c>
      <c r="E2814" s="366" t="s">
        <v>6538</v>
      </c>
      <c r="F2814" s="372" t="s">
        <v>7717</v>
      </c>
      <c r="G2814" s="453"/>
      <c r="H2814" s="373" t="s">
        <v>3169</v>
      </c>
      <c r="I2814" s="374">
        <v>35.200000000000003</v>
      </c>
      <c r="J2814" s="77">
        <v>2</v>
      </c>
      <c r="K2814" s="92"/>
    </row>
    <row r="2815" spans="1:11" ht="21" x14ac:dyDescent="0.25">
      <c r="A2815" s="14" t="s">
        <v>5268</v>
      </c>
      <c r="B2815" s="354" t="s">
        <v>7715</v>
      </c>
      <c r="C2815" s="354" t="s">
        <v>7715</v>
      </c>
      <c r="D2815" s="371" t="s">
        <v>7716</v>
      </c>
      <c r="E2815" s="366" t="s">
        <v>6538</v>
      </c>
      <c r="F2815" s="372" t="s">
        <v>7718</v>
      </c>
      <c r="G2815" s="453"/>
      <c r="H2815" s="373" t="s">
        <v>3169</v>
      </c>
      <c r="I2815" s="374">
        <v>172.26</v>
      </c>
      <c r="J2815" s="77">
        <v>2</v>
      </c>
      <c r="K2815" s="92"/>
    </row>
    <row r="2816" spans="1:11" ht="21" x14ac:dyDescent="0.25">
      <c r="A2816" s="14" t="s">
        <v>5268</v>
      </c>
      <c r="B2816" s="354" t="s">
        <v>7715</v>
      </c>
      <c r="C2816" s="354" t="s">
        <v>5395</v>
      </c>
      <c r="D2816" s="371" t="s">
        <v>6525</v>
      </c>
      <c r="E2816" s="366" t="s">
        <v>6538</v>
      </c>
      <c r="F2816" s="372" t="s">
        <v>7719</v>
      </c>
      <c r="G2816" s="367" t="s">
        <v>7720</v>
      </c>
      <c r="H2816" s="367" t="s">
        <v>7721</v>
      </c>
      <c r="I2816" s="374">
        <v>120</v>
      </c>
      <c r="J2816" s="77">
        <v>2</v>
      </c>
      <c r="K2816" s="92"/>
    </row>
    <row r="2817" spans="1:11" ht="21" x14ac:dyDescent="0.25">
      <c r="A2817" s="14" t="s">
        <v>5268</v>
      </c>
      <c r="B2817" s="354" t="s">
        <v>7715</v>
      </c>
      <c r="C2817" s="355">
        <v>12930</v>
      </c>
      <c r="D2817" s="356" t="s">
        <v>7587</v>
      </c>
      <c r="E2817" s="366" t="s">
        <v>6538</v>
      </c>
      <c r="F2817" s="357" t="s">
        <v>7722</v>
      </c>
      <c r="G2817" s="355"/>
      <c r="H2817" s="373" t="s">
        <v>3169</v>
      </c>
      <c r="I2817" s="358">
        <v>182</v>
      </c>
      <c r="J2817" s="77">
        <v>2</v>
      </c>
      <c r="K2817" s="92"/>
    </row>
    <row r="2818" spans="1:11" ht="21" x14ac:dyDescent="0.25">
      <c r="A2818" s="14" t="s">
        <v>5268</v>
      </c>
      <c r="B2818" s="354"/>
      <c r="C2818" s="355"/>
      <c r="D2818" s="356"/>
      <c r="E2818" s="357"/>
      <c r="F2818" s="588" t="s">
        <v>7723</v>
      </c>
      <c r="G2818" s="355"/>
      <c r="H2818" s="589"/>
      <c r="I2818" s="358"/>
      <c r="J2818" s="77">
        <v>2</v>
      </c>
      <c r="K2818" s="92"/>
    </row>
    <row r="2819" spans="1:11" ht="13.2" x14ac:dyDescent="0.25">
      <c r="A2819" s="14" t="s">
        <v>5268</v>
      </c>
      <c r="B2819" s="354" t="s">
        <v>7724</v>
      </c>
      <c r="C2819" s="354" t="s">
        <v>7724</v>
      </c>
      <c r="D2819" s="371">
        <v>45975</v>
      </c>
      <c r="E2819" s="366">
        <v>46045</v>
      </c>
      <c r="F2819" s="372" t="s">
        <v>4009</v>
      </c>
      <c r="G2819" s="367"/>
      <c r="H2819" s="367" t="s">
        <v>4001</v>
      </c>
      <c r="I2819" s="374">
        <v>208.4</v>
      </c>
      <c r="J2819" s="77">
        <v>2</v>
      </c>
      <c r="K2819" s="92"/>
    </row>
    <row r="2820" spans="1:11" ht="21" x14ac:dyDescent="0.25">
      <c r="A2820" s="14" t="s">
        <v>5268</v>
      </c>
      <c r="B2820" s="354" t="s">
        <v>7724</v>
      </c>
      <c r="C2820" s="354">
        <v>13081</v>
      </c>
      <c r="D2820" s="356">
        <v>45974</v>
      </c>
      <c r="E2820" s="366">
        <v>46045</v>
      </c>
      <c r="F2820" s="372" t="s">
        <v>4005</v>
      </c>
      <c r="G2820" s="355" t="s">
        <v>3499</v>
      </c>
      <c r="H2820" s="373" t="s">
        <v>4006</v>
      </c>
      <c r="I2820" s="358">
        <v>1217.25</v>
      </c>
      <c r="J2820" s="77">
        <v>2</v>
      </c>
      <c r="K2820" s="92"/>
    </row>
    <row r="2821" spans="1:11" ht="21" x14ac:dyDescent="0.25">
      <c r="A2821" s="14" t="s">
        <v>5268</v>
      </c>
      <c r="B2821" s="354" t="s">
        <v>7724</v>
      </c>
      <c r="C2821" s="354" t="s">
        <v>7724</v>
      </c>
      <c r="D2821" s="356">
        <v>45982</v>
      </c>
      <c r="E2821" s="366">
        <v>46045</v>
      </c>
      <c r="F2821" s="357" t="s">
        <v>4002</v>
      </c>
      <c r="G2821" s="355"/>
      <c r="H2821" s="373" t="s">
        <v>4001</v>
      </c>
      <c r="I2821" s="358">
        <v>180.8</v>
      </c>
      <c r="J2821" s="77">
        <v>2</v>
      </c>
      <c r="K2821" s="92"/>
    </row>
    <row r="2822" spans="1:11" ht="21" x14ac:dyDescent="0.25">
      <c r="A2822" s="14" t="s">
        <v>5268</v>
      </c>
      <c r="B2822" s="354" t="s">
        <v>7724</v>
      </c>
      <c r="C2822" s="354" t="s">
        <v>7724</v>
      </c>
      <c r="D2822" s="356">
        <v>45982</v>
      </c>
      <c r="E2822" s="366">
        <v>46045</v>
      </c>
      <c r="F2822" s="357" t="s">
        <v>4003</v>
      </c>
      <c r="G2822" s="355"/>
      <c r="H2822" s="373" t="s">
        <v>4001</v>
      </c>
      <c r="I2822" s="358">
        <v>140.66999999999999</v>
      </c>
      <c r="J2822" s="77">
        <v>2</v>
      </c>
      <c r="K2822" s="92"/>
    </row>
    <row r="2823" spans="1:11" ht="21" x14ac:dyDescent="0.25">
      <c r="A2823" s="14" t="s">
        <v>5268</v>
      </c>
      <c r="B2823" s="354"/>
      <c r="C2823" s="354"/>
      <c r="D2823" s="356"/>
      <c r="E2823" s="362"/>
      <c r="F2823" s="588" t="s">
        <v>7725</v>
      </c>
      <c r="G2823" s="355"/>
      <c r="H2823" s="357"/>
      <c r="I2823" s="358"/>
      <c r="J2823" s="77">
        <v>2</v>
      </c>
      <c r="K2823" s="92"/>
    </row>
    <row r="2824" spans="1:11" ht="13.2" x14ac:dyDescent="0.25">
      <c r="A2824" s="14" t="s">
        <v>5268</v>
      </c>
      <c r="B2824" s="354" t="s">
        <v>3999</v>
      </c>
      <c r="C2824" s="354" t="s">
        <v>3999</v>
      </c>
      <c r="D2824" s="371">
        <v>45982</v>
      </c>
      <c r="E2824" s="366">
        <v>46021</v>
      </c>
      <c r="F2824" s="372" t="s">
        <v>3041</v>
      </c>
      <c r="G2824" s="367"/>
      <c r="H2824" s="367" t="s">
        <v>4001</v>
      </c>
      <c r="I2824" s="374">
        <v>104.2</v>
      </c>
      <c r="J2824" s="77">
        <v>2</v>
      </c>
      <c r="K2824" s="92"/>
    </row>
    <row r="2825" spans="1:11" ht="31.2" x14ac:dyDescent="0.25">
      <c r="A2825" s="14" t="s">
        <v>5268</v>
      </c>
      <c r="B2825" s="354" t="s">
        <v>3999</v>
      </c>
      <c r="C2825" s="354">
        <v>13157</v>
      </c>
      <c r="D2825" s="371">
        <v>45995</v>
      </c>
      <c r="E2825" s="366">
        <v>46021</v>
      </c>
      <c r="F2825" s="372" t="s">
        <v>7726</v>
      </c>
      <c r="G2825" s="367">
        <v>36272485</v>
      </c>
      <c r="H2825" s="367" t="s">
        <v>4006</v>
      </c>
      <c r="I2825" s="374">
        <v>405.75</v>
      </c>
      <c r="J2825" s="77">
        <v>2</v>
      </c>
      <c r="K2825" s="92"/>
    </row>
    <row r="2826" spans="1:11" ht="21" x14ac:dyDescent="0.25">
      <c r="A2826" s="14" t="s">
        <v>5268</v>
      </c>
      <c r="B2826" s="354"/>
      <c r="C2826" s="355"/>
      <c r="D2826" s="356"/>
      <c r="E2826" s="357"/>
      <c r="F2826" s="588" t="s">
        <v>7727</v>
      </c>
      <c r="G2826" s="355"/>
      <c r="H2826" s="355"/>
      <c r="I2826" s="358"/>
      <c r="J2826" s="77">
        <v>2</v>
      </c>
      <c r="K2826" s="92"/>
    </row>
    <row r="2827" spans="1:11" ht="13.2" x14ac:dyDescent="0.25">
      <c r="A2827" s="14" t="s">
        <v>5268</v>
      </c>
      <c r="B2827" s="354" t="s">
        <v>7728</v>
      </c>
      <c r="C2827" s="354" t="s">
        <v>7728</v>
      </c>
      <c r="D2827" s="371">
        <v>45992</v>
      </c>
      <c r="E2827" s="366">
        <v>46001</v>
      </c>
      <c r="F2827" s="372" t="s">
        <v>3041</v>
      </c>
      <c r="G2827" s="367"/>
      <c r="H2827" s="367" t="s">
        <v>3169</v>
      </c>
      <c r="I2827" s="374">
        <v>55.8</v>
      </c>
      <c r="J2827" s="77">
        <v>2</v>
      </c>
      <c r="K2827" s="92"/>
    </row>
    <row r="2828" spans="1:11" ht="21" x14ac:dyDescent="0.25">
      <c r="A2828" s="14" t="s">
        <v>5268</v>
      </c>
      <c r="B2828" s="354" t="s">
        <v>7728</v>
      </c>
      <c r="C2828" s="354" t="s">
        <v>7728</v>
      </c>
      <c r="D2828" s="371">
        <v>45994</v>
      </c>
      <c r="E2828" s="366">
        <v>46001</v>
      </c>
      <c r="F2828" s="372" t="s">
        <v>7729</v>
      </c>
      <c r="G2828" s="367"/>
      <c r="H2828" s="367" t="s">
        <v>3169</v>
      </c>
      <c r="I2828" s="374">
        <v>257.94</v>
      </c>
      <c r="J2828" s="77">
        <v>2</v>
      </c>
      <c r="K2828" s="92"/>
    </row>
    <row r="2829" spans="1:11" ht="21" x14ac:dyDescent="0.25">
      <c r="A2829" s="14" t="s">
        <v>5268</v>
      </c>
      <c r="B2829" s="354" t="s">
        <v>7728</v>
      </c>
      <c r="C2829" s="354" t="s">
        <v>7730</v>
      </c>
      <c r="D2829" s="371">
        <v>45994</v>
      </c>
      <c r="E2829" s="366">
        <v>46001</v>
      </c>
      <c r="F2829" s="372" t="s">
        <v>7731</v>
      </c>
      <c r="G2829" s="367" t="s">
        <v>7720</v>
      </c>
      <c r="H2829" s="367" t="s">
        <v>7721</v>
      </c>
      <c r="I2829" s="374">
        <v>240</v>
      </c>
      <c r="J2829" s="77">
        <v>2</v>
      </c>
      <c r="K2829" s="92"/>
    </row>
    <row r="2830" spans="1:11" ht="21" x14ac:dyDescent="0.25">
      <c r="A2830" s="14" t="s">
        <v>5268</v>
      </c>
      <c r="B2830" s="354" t="s">
        <v>7728</v>
      </c>
      <c r="C2830" s="354" t="s">
        <v>7732</v>
      </c>
      <c r="D2830" s="371">
        <v>45988</v>
      </c>
      <c r="E2830" s="366">
        <v>46001</v>
      </c>
      <c r="F2830" s="372" t="s">
        <v>7733</v>
      </c>
      <c r="G2830" s="367" t="s">
        <v>3499</v>
      </c>
      <c r="H2830" s="367" t="s">
        <v>4006</v>
      </c>
      <c r="I2830" s="374">
        <v>380</v>
      </c>
      <c r="J2830" s="77">
        <v>2</v>
      </c>
      <c r="K2830" s="92"/>
    </row>
    <row r="2831" spans="1:11" ht="21" x14ac:dyDescent="0.25">
      <c r="A2831" s="14" t="s">
        <v>5268</v>
      </c>
      <c r="B2831" s="354"/>
      <c r="C2831" s="354"/>
      <c r="D2831" s="356"/>
      <c r="E2831" s="362"/>
      <c r="F2831" s="588" t="s">
        <v>7734</v>
      </c>
      <c r="G2831" s="355"/>
      <c r="H2831" s="357"/>
      <c r="I2831" s="358"/>
      <c r="J2831" s="77">
        <v>2</v>
      </c>
      <c r="K2831" s="92"/>
    </row>
    <row r="2832" spans="1:11" ht="13.2" x14ac:dyDescent="0.25">
      <c r="A2832" s="14" t="s">
        <v>5268</v>
      </c>
      <c r="B2832" s="354" t="s">
        <v>7735</v>
      </c>
      <c r="C2832" s="354" t="s">
        <v>7735</v>
      </c>
      <c r="D2832" s="371">
        <v>46071</v>
      </c>
      <c r="E2832" s="366">
        <v>46097</v>
      </c>
      <c r="F2832" s="372" t="s">
        <v>3168</v>
      </c>
      <c r="G2832" s="367"/>
      <c r="H2832" s="367" t="s">
        <v>4001</v>
      </c>
      <c r="I2832" s="374">
        <v>192.4</v>
      </c>
      <c r="J2832" s="77">
        <v>2</v>
      </c>
      <c r="K2832" s="92"/>
    </row>
    <row r="2833" spans="1:11" ht="21" x14ac:dyDescent="0.25">
      <c r="A2833" s="14" t="s">
        <v>5268</v>
      </c>
      <c r="B2833" s="354"/>
      <c r="C2833" s="354"/>
      <c r="D2833" s="371"/>
      <c r="E2833" s="366"/>
      <c r="F2833" s="588" t="s">
        <v>7736</v>
      </c>
      <c r="G2833" s="367"/>
      <c r="H2833" s="367"/>
      <c r="I2833" s="374"/>
      <c r="J2833" s="77">
        <v>2</v>
      </c>
      <c r="K2833" s="92"/>
    </row>
    <row r="2834" spans="1:11" ht="21" x14ac:dyDescent="0.25">
      <c r="A2834" s="14" t="s">
        <v>5268</v>
      </c>
      <c r="B2834" s="354" t="s">
        <v>7737</v>
      </c>
      <c r="C2834" s="354" t="s">
        <v>7738</v>
      </c>
      <c r="D2834" s="371">
        <v>46101</v>
      </c>
      <c r="E2834" s="366">
        <v>46112</v>
      </c>
      <c r="F2834" s="372" t="s">
        <v>7739</v>
      </c>
      <c r="G2834" s="367" t="s">
        <v>7740</v>
      </c>
      <c r="H2834" s="367" t="s">
        <v>5455</v>
      </c>
      <c r="I2834" s="374">
        <v>520</v>
      </c>
      <c r="J2834" s="77">
        <v>2</v>
      </c>
      <c r="K2834" s="92"/>
    </row>
    <row r="2835" spans="1:11" ht="31.2" x14ac:dyDescent="0.25">
      <c r="A2835" s="14" t="s">
        <v>5268</v>
      </c>
      <c r="B2835" s="354" t="s">
        <v>7742</v>
      </c>
      <c r="C2835" s="354">
        <v>2025026</v>
      </c>
      <c r="D2835" s="371">
        <v>46031</v>
      </c>
      <c r="E2835" s="366"/>
      <c r="F2835" s="372" t="s">
        <v>7743</v>
      </c>
      <c r="G2835" s="367">
        <v>56916591</v>
      </c>
      <c r="H2835" s="367" t="s">
        <v>7744</v>
      </c>
      <c r="I2835" s="374">
        <v>750</v>
      </c>
      <c r="J2835" s="77">
        <v>2</v>
      </c>
      <c r="K2835" s="92"/>
    </row>
    <row r="2836" spans="1:11" ht="41.4" x14ac:dyDescent="0.25">
      <c r="A2836" s="14" t="s">
        <v>5268</v>
      </c>
      <c r="B2836" s="432" t="s">
        <v>7745</v>
      </c>
      <c r="C2836" s="407" t="s">
        <v>7746</v>
      </c>
      <c r="D2836" s="590" t="s">
        <v>3428</v>
      </c>
      <c r="E2836" s="591"/>
      <c r="F2836" s="363" t="s">
        <v>7747</v>
      </c>
      <c r="G2836" s="363">
        <v>36192350</v>
      </c>
      <c r="H2836" s="363" t="s">
        <v>7748</v>
      </c>
      <c r="I2836" s="592">
        <v>269.37</v>
      </c>
      <c r="J2836" s="77">
        <v>2</v>
      </c>
      <c r="K2836" s="92"/>
    </row>
    <row r="2837" spans="1:11" ht="51.6" x14ac:dyDescent="0.25">
      <c r="A2837" s="14" t="s">
        <v>5268</v>
      </c>
      <c r="B2837" s="432" t="s">
        <v>7749</v>
      </c>
      <c r="C2837" s="407" t="s">
        <v>7750</v>
      </c>
      <c r="D2837" s="590" t="s">
        <v>6538</v>
      </c>
      <c r="E2837" s="591"/>
      <c r="F2837" s="363" t="s">
        <v>7751</v>
      </c>
      <c r="G2837" s="363">
        <v>36192350</v>
      </c>
      <c r="H2837" s="363" t="s">
        <v>7748</v>
      </c>
      <c r="I2837" s="592">
        <v>269.37</v>
      </c>
      <c r="J2837" s="77">
        <v>2</v>
      </c>
      <c r="K2837" s="92"/>
    </row>
    <row r="2838" spans="1:11" ht="40.799999999999997" x14ac:dyDescent="0.25">
      <c r="A2838" s="14" t="s">
        <v>5268</v>
      </c>
      <c r="B2838" s="354"/>
      <c r="C2838" s="355"/>
      <c r="D2838" s="356"/>
      <c r="E2838" s="357"/>
      <c r="F2838" s="593" t="s">
        <v>7752</v>
      </c>
      <c r="G2838" s="355"/>
      <c r="H2838" s="355"/>
      <c r="I2838" s="358"/>
      <c r="J2838" s="77">
        <v>2</v>
      </c>
      <c r="K2838" s="92"/>
    </row>
    <row r="2839" spans="1:11" ht="21" x14ac:dyDescent="0.25">
      <c r="A2839" s="14" t="s">
        <v>5268</v>
      </c>
      <c r="B2839" s="432" t="s">
        <v>7753</v>
      </c>
      <c r="C2839" s="432" t="s">
        <v>7753</v>
      </c>
      <c r="D2839" s="590" t="s">
        <v>6791</v>
      </c>
      <c r="E2839" s="590" t="s">
        <v>4252</v>
      </c>
      <c r="F2839" s="363" t="s">
        <v>7754</v>
      </c>
      <c r="G2839" s="363"/>
      <c r="H2839" s="517" t="s">
        <v>7755</v>
      </c>
      <c r="I2839" s="592">
        <v>515.74</v>
      </c>
      <c r="J2839" s="77">
        <v>2</v>
      </c>
      <c r="K2839" s="92"/>
    </row>
    <row r="2840" spans="1:11" ht="31.2" x14ac:dyDescent="0.25">
      <c r="A2840" s="14" t="s">
        <v>5268</v>
      </c>
      <c r="B2840" s="432" t="s">
        <v>7753</v>
      </c>
      <c r="C2840" s="432" t="s">
        <v>7753</v>
      </c>
      <c r="D2840" s="590" t="s">
        <v>6791</v>
      </c>
      <c r="E2840" s="590" t="s">
        <v>4252</v>
      </c>
      <c r="F2840" s="357" t="s">
        <v>7756</v>
      </c>
      <c r="G2840" s="355"/>
      <c r="H2840" s="517" t="s">
        <v>7755</v>
      </c>
      <c r="I2840" s="358">
        <v>463.98</v>
      </c>
      <c r="J2840" s="77">
        <v>2</v>
      </c>
      <c r="K2840" s="92"/>
    </row>
    <row r="2841" spans="1:11" ht="13.2" x14ac:dyDescent="0.25">
      <c r="A2841" s="14" t="s">
        <v>5268</v>
      </c>
      <c r="B2841" s="432" t="s">
        <v>7753</v>
      </c>
      <c r="C2841" s="594">
        <v>302</v>
      </c>
      <c r="D2841" s="371" t="s">
        <v>7008</v>
      </c>
      <c r="E2841" s="590" t="s">
        <v>4252</v>
      </c>
      <c r="F2841" s="372" t="s">
        <v>7281</v>
      </c>
      <c r="G2841" s="360">
        <v>10913921</v>
      </c>
      <c r="H2841" s="368" t="s">
        <v>7757</v>
      </c>
      <c r="I2841" s="369">
        <v>134.4</v>
      </c>
      <c r="J2841" s="77">
        <v>2</v>
      </c>
      <c r="K2841" s="92"/>
    </row>
    <row r="2842" spans="1:11" ht="13.2" x14ac:dyDescent="0.25">
      <c r="A2842" s="14" t="s">
        <v>5268</v>
      </c>
      <c r="B2842" s="432" t="s">
        <v>7753</v>
      </c>
      <c r="C2842" s="594">
        <v>214</v>
      </c>
      <c r="D2842" s="371" t="s">
        <v>7758</v>
      </c>
      <c r="E2842" s="590" t="s">
        <v>4252</v>
      </c>
      <c r="F2842" s="372" t="s">
        <v>3944</v>
      </c>
      <c r="G2842" s="360">
        <v>30222931</v>
      </c>
      <c r="H2842" s="517" t="s">
        <v>6990</v>
      </c>
      <c r="I2842" s="369">
        <v>148</v>
      </c>
      <c r="J2842" s="77">
        <v>2</v>
      </c>
      <c r="K2842" s="92"/>
    </row>
    <row r="2843" spans="1:11" ht="13.2" x14ac:dyDescent="0.25">
      <c r="A2843" s="14" t="s">
        <v>5268</v>
      </c>
      <c r="B2843" s="432" t="s">
        <v>7753</v>
      </c>
      <c r="C2843" s="595" t="s">
        <v>7759</v>
      </c>
      <c r="D2843" s="371" t="s">
        <v>6717</v>
      </c>
      <c r="E2843" s="590" t="s">
        <v>4252</v>
      </c>
      <c r="F2843" s="372" t="s">
        <v>3037</v>
      </c>
      <c r="G2843" s="360">
        <v>30222931</v>
      </c>
      <c r="H2843" s="517" t="s">
        <v>6990</v>
      </c>
      <c r="I2843" s="369">
        <v>84</v>
      </c>
      <c r="J2843" s="77">
        <v>2</v>
      </c>
      <c r="K2843" s="92"/>
    </row>
    <row r="2844" spans="1:11" ht="13.2" x14ac:dyDescent="0.25">
      <c r="A2844" s="14" t="s">
        <v>5268</v>
      </c>
      <c r="B2844" s="432" t="s">
        <v>7753</v>
      </c>
      <c r="C2844" s="594" t="s">
        <v>7760</v>
      </c>
      <c r="D2844" s="371" t="s">
        <v>6717</v>
      </c>
      <c r="E2844" s="590" t="s">
        <v>4252</v>
      </c>
      <c r="F2844" s="372" t="s">
        <v>7761</v>
      </c>
      <c r="G2844" s="360">
        <v>47360241</v>
      </c>
      <c r="H2844" s="596" t="s">
        <v>7762</v>
      </c>
      <c r="I2844" s="597">
        <v>240</v>
      </c>
      <c r="J2844" s="77">
        <v>2</v>
      </c>
      <c r="K2844" s="92"/>
    </row>
    <row r="2845" spans="1:11" ht="13.2" x14ac:dyDescent="0.25">
      <c r="A2845" s="14" t="s">
        <v>5268</v>
      </c>
      <c r="B2845" s="432" t="s">
        <v>7753</v>
      </c>
      <c r="C2845" s="594">
        <v>210</v>
      </c>
      <c r="D2845" s="371" t="s">
        <v>7763</v>
      </c>
      <c r="E2845" s="590" t="s">
        <v>4252</v>
      </c>
      <c r="F2845" s="372" t="s">
        <v>7764</v>
      </c>
      <c r="G2845" s="360">
        <v>30222931</v>
      </c>
      <c r="H2845" s="517" t="s">
        <v>6990</v>
      </c>
      <c r="I2845" s="597">
        <v>234</v>
      </c>
      <c r="J2845" s="77">
        <v>2</v>
      </c>
      <c r="K2845" s="92"/>
    </row>
    <row r="2846" spans="1:11" ht="21" x14ac:dyDescent="0.25">
      <c r="A2846" s="14" t="s">
        <v>5268</v>
      </c>
      <c r="B2846" s="432" t="s">
        <v>7753</v>
      </c>
      <c r="C2846" s="594" t="s">
        <v>7765</v>
      </c>
      <c r="D2846" s="371" t="s">
        <v>7758</v>
      </c>
      <c r="E2846" s="590" t="s">
        <v>4252</v>
      </c>
      <c r="F2846" s="372" t="s">
        <v>7766</v>
      </c>
      <c r="G2846" s="360">
        <v>45024871</v>
      </c>
      <c r="H2846" s="368" t="s">
        <v>7767</v>
      </c>
      <c r="I2846" s="597">
        <v>160</v>
      </c>
      <c r="J2846" s="77">
        <v>2</v>
      </c>
      <c r="K2846" s="92"/>
    </row>
    <row r="2847" spans="1:11" ht="21" x14ac:dyDescent="0.25">
      <c r="A2847" s="14" t="s">
        <v>5268</v>
      </c>
      <c r="B2847" s="432" t="s">
        <v>7753</v>
      </c>
      <c r="C2847" s="594" t="s">
        <v>7768</v>
      </c>
      <c r="D2847" s="371" t="s">
        <v>6717</v>
      </c>
      <c r="E2847" s="590" t="s">
        <v>4252</v>
      </c>
      <c r="F2847" s="372" t="s">
        <v>3042</v>
      </c>
      <c r="G2847" s="360">
        <v>45024871</v>
      </c>
      <c r="H2847" s="368" t="s">
        <v>7767</v>
      </c>
      <c r="I2847" s="597">
        <v>20</v>
      </c>
      <c r="J2847" s="77">
        <v>2</v>
      </c>
      <c r="K2847" s="92"/>
    </row>
    <row r="2848" spans="1:11" ht="21" x14ac:dyDescent="0.25">
      <c r="A2848" s="14" t="s">
        <v>5268</v>
      </c>
      <c r="B2848" s="432" t="s">
        <v>7753</v>
      </c>
      <c r="C2848" s="595" t="s">
        <v>7769</v>
      </c>
      <c r="D2848" s="371" t="s">
        <v>7758</v>
      </c>
      <c r="E2848" s="590" t="s">
        <v>4252</v>
      </c>
      <c r="F2848" s="372" t="s">
        <v>3042</v>
      </c>
      <c r="G2848" s="360">
        <v>45024871</v>
      </c>
      <c r="H2848" s="368" t="s">
        <v>7767</v>
      </c>
      <c r="I2848" s="598">
        <v>30</v>
      </c>
      <c r="J2848" s="77">
        <v>2</v>
      </c>
      <c r="K2848" s="92"/>
    </row>
    <row r="2849" spans="1:11" ht="21" x14ac:dyDescent="0.25">
      <c r="A2849" s="14" t="s">
        <v>5268</v>
      </c>
      <c r="B2849" s="432" t="s">
        <v>7753</v>
      </c>
      <c r="C2849" s="595" t="s">
        <v>7770</v>
      </c>
      <c r="D2849" s="371" t="s">
        <v>6717</v>
      </c>
      <c r="E2849" s="590" t="s">
        <v>4252</v>
      </c>
      <c r="F2849" s="372" t="s">
        <v>7771</v>
      </c>
      <c r="G2849" s="360">
        <v>45024871</v>
      </c>
      <c r="H2849" s="368" t="s">
        <v>7767</v>
      </c>
      <c r="I2849" s="369">
        <v>50</v>
      </c>
      <c r="J2849" s="77">
        <v>2</v>
      </c>
      <c r="K2849" s="92"/>
    </row>
    <row r="2850" spans="1:11" ht="21" x14ac:dyDescent="0.25">
      <c r="A2850" s="14" t="s">
        <v>5268</v>
      </c>
      <c r="B2850" s="432" t="s">
        <v>7753</v>
      </c>
      <c r="C2850" s="595" t="s">
        <v>7772</v>
      </c>
      <c r="D2850" s="371" t="s">
        <v>7763</v>
      </c>
      <c r="E2850" s="590" t="s">
        <v>4252</v>
      </c>
      <c r="F2850" s="372" t="s">
        <v>7773</v>
      </c>
      <c r="G2850" s="360">
        <v>45024871</v>
      </c>
      <c r="H2850" s="368" t="s">
        <v>7767</v>
      </c>
      <c r="I2850" s="369">
        <v>75</v>
      </c>
      <c r="J2850" s="77">
        <v>2</v>
      </c>
      <c r="K2850" s="92"/>
    </row>
    <row r="2851" spans="1:11" ht="41.4" x14ac:dyDescent="0.25">
      <c r="A2851" s="14" t="s">
        <v>5268</v>
      </c>
      <c r="B2851" s="354"/>
      <c r="C2851" s="355"/>
      <c r="D2851" s="356"/>
      <c r="E2851" s="357"/>
      <c r="F2851" s="599" t="s">
        <v>7774</v>
      </c>
      <c r="G2851" s="355"/>
      <c r="H2851" s="355"/>
      <c r="I2851" s="358"/>
      <c r="J2851" s="77">
        <v>2</v>
      </c>
      <c r="K2851" s="92"/>
    </row>
    <row r="2852" spans="1:11" ht="21" x14ac:dyDescent="0.25">
      <c r="A2852" s="14" t="s">
        <v>5268</v>
      </c>
      <c r="B2852" s="432" t="s">
        <v>7775</v>
      </c>
      <c r="C2852" s="432" t="s">
        <v>7775</v>
      </c>
      <c r="D2852" s="356" t="s">
        <v>7611</v>
      </c>
      <c r="E2852" s="357" t="s">
        <v>4508</v>
      </c>
      <c r="F2852" s="363" t="s">
        <v>7776</v>
      </c>
      <c r="G2852" s="355"/>
      <c r="H2852" s="517" t="s">
        <v>7755</v>
      </c>
      <c r="I2852" s="358">
        <v>373.25</v>
      </c>
      <c r="J2852" s="77">
        <v>2</v>
      </c>
      <c r="K2852" s="92"/>
    </row>
    <row r="2853" spans="1:11" ht="13.2" x14ac:dyDescent="0.25">
      <c r="A2853" s="14" t="s">
        <v>5268</v>
      </c>
      <c r="B2853" s="432" t="s">
        <v>7775</v>
      </c>
      <c r="C2853" s="355">
        <v>2234</v>
      </c>
      <c r="D2853" s="356" t="s">
        <v>6618</v>
      </c>
      <c r="E2853" s="357" t="s">
        <v>4508</v>
      </c>
      <c r="F2853" s="372" t="s">
        <v>7777</v>
      </c>
      <c r="G2853" s="360">
        <v>30222931</v>
      </c>
      <c r="H2853" s="517" t="s">
        <v>6990</v>
      </c>
      <c r="I2853" s="358">
        <v>32</v>
      </c>
      <c r="J2853" s="77">
        <v>2</v>
      </c>
      <c r="K2853" s="92"/>
    </row>
    <row r="2854" spans="1:11" ht="13.2" x14ac:dyDescent="0.25">
      <c r="A2854" s="14" t="s">
        <v>5268</v>
      </c>
      <c r="B2854" s="432" t="s">
        <v>7775</v>
      </c>
      <c r="C2854" s="355">
        <v>2232</v>
      </c>
      <c r="D2854" s="356" t="s">
        <v>6618</v>
      </c>
      <c r="E2854" s="357" t="s">
        <v>4508</v>
      </c>
      <c r="F2854" s="372" t="s">
        <v>7777</v>
      </c>
      <c r="G2854" s="360">
        <v>30222931</v>
      </c>
      <c r="H2854" s="517" t="s">
        <v>6990</v>
      </c>
      <c r="I2854" s="358">
        <v>37</v>
      </c>
      <c r="J2854" s="77">
        <v>2</v>
      </c>
      <c r="K2854" s="92"/>
    </row>
    <row r="2855" spans="1:11" ht="13.2" x14ac:dyDescent="0.25">
      <c r="A2855" s="14" t="s">
        <v>5268</v>
      </c>
      <c r="B2855" s="432" t="s">
        <v>7775</v>
      </c>
      <c r="C2855" s="355">
        <v>2241</v>
      </c>
      <c r="D2855" s="356" t="s">
        <v>7611</v>
      </c>
      <c r="E2855" s="357" t="s">
        <v>4508</v>
      </c>
      <c r="F2855" s="372" t="s">
        <v>3037</v>
      </c>
      <c r="G2855" s="360">
        <v>30222931</v>
      </c>
      <c r="H2855" s="517" t="s">
        <v>6990</v>
      </c>
      <c r="I2855" s="358">
        <v>64</v>
      </c>
      <c r="J2855" s="77">
        <v>2</v>
      </c>
      <c r="K2855" s="92"/>
    </row>
    <row r="2856" spans="1:11" ht="13.2" x14ac:dyDescent="0.25">
      <c r="A2856" s="14" t="s">
        <v>5268</v>
      </c>
      <c r="B2856" s="432" t="s">
        <v>7775</v>
      </c>
      <c r="C2856" s="355">
        <v>2240</v>
      </c>
      <c r="D2856" s="356" t="s">
        <v>7611</v>
      </c>
      <c r="E2856" s="357" t="s">
        <v>4508</v>
      </c>
      <c r="F2856" s="372" t="s">
        <v>7777</v>
      </c>
      <c r="G2856" s="360">
        <v>30222931</v>
      </c>
      <c r="H2856" s="517" t="s">
        <v>6990</v>
      </c>
      <c r="I2856" s="358">
        <v>42</v>
      </c>
      <c r="J2856" s="77">
        <v>2</v>
      </c>
      <c r="K2856" s="92"/>
    </row>
    <row r="2857" spans="1:11" ht="13.2" x14ac:dyDescent="0.25">
      <c r="A2857" s="14" t="s">
        <v>5268</v>
      </c>
      <c r="B2857" s="432" t="s">
        <v>7775</v>
      </c>
      <c r="C2857" s="355">
        <v>1020250115</v>
      </c>
      <c r="D2857" s="356" t="s">
        <v>4252</v>
      </c>
      <c r="E2857" s="357" t="s">
        <v>4508</v>
      </c>
      <c r="F2857" s="372" t="s">
        <v>5704</v>
      </c>
      <c r="G2857" s="355">
        <v>52610829</v>
      </c>
      <c r="H2857" s="355" t="s">
        <v>7778</v>
      </c>
      <c r="I2857" s="358">
        <v>95</v>
      </c>
      <c r="J2857" s="77">
        <v>2</v>
      </c>
      <c r="K2857" s="92"/>
    </row>
    <row r="2858" spans="1:11" ht="31.2" x14ac:dyDescent="0.25">
      <c r="A2858" s="14" t="s">
        <v>5268</v>
      </c>
      <c r="B2858" s="432" t="s">
        <v>7775</v>
      </c>
      <c r="C2858" s="355"/>
      <c r="D2858" s="356" t="s">
        <v>7611</v>
      </c>
      <c r="E2858" s="357" t="s">
        <v>4508</v>
      </c>
      <c r="F2858" s="357" t="s">
        <v>7779</v>
      </c>
      <c r="G2858" s="355"/>
      <c r="H2858" s="517" t="s">
        <v>7755</v>
      </c>
      <c r="I2858" s="358">
        <v>527.04</v>
      </c>
      <c r="J2858" s="77">
        <v>2</v>
      </c>
      <c r="K2858" s="92"/>
    </row>
    <row r="2859" spans="1:11" ht="21" x14ac:dyDescent="0.25">
      <c r="A2859" s="14" t="s">
        <v>5268</v>
      </c>
      <c r="B2859" s="432" t="s">
        <v>7775</v>
      </c>
      <c r="C2859" s="355" t="s">
        <v>7780</v>
      </c>
      <c r="D2859" s="356" t="s">
        <v>6618</v>
      </c>
      <c r="E2859" s="357" t="s">
        <v>4508</v>
      </c>
      <c r="F2859" s="372" t="s">
        <v>7781</v>
      </c>
      <c r="G2859" s="360">
        <v>45024871</v>
      </c>
      <c r="H2859" s="368" t="s">
        <v>7767</v>
      </c>
      <c r="I2859" s="358">
        <v>110</v>
      </c>
      <c r="J2859" s="77">
        <v>2</v>
      </c>
      <c r="K2859" s="92"/>
    </row>
    <row r="2860" spans="1:11" ht="21" x14ac:dyDescent="0.25">
      <c r="A2860" s="14" t="s">
        <v>5268</v>
      </c>
      <c r="B2860" s="432" t="s">
        <v>7775</v>
      </c>
      <c r="C2860" s="355" t="s">
        <v>7782</v>
      </c>
      <c r="D2860" s="356" t="s">
        <v>6618</v>
      </c>
      <c r="E2860" s="357" t="s">
        <v>4508</v>
      </c>
      <c r="F2860" s="372" t="s">
        <v>7783</v>
      </c>
      <c r="G2860" s="360">
        <v>45024871</v>
      </c>
      <c r="H2860" s="368" t="s">
        <v>7767</v>
      </c>
      <c r="I2860" s="358">
        <v>10</v>
      </c>
      <c r="J2860" s="77">
        <v>2</v>
      </c>
      <c r="K2860" s="92"/>
    </row>
    <row r="2861" spans="1:11" ht="21" x14ac:dyDescent="0.25">
      <c r="A2861" s="14" t="s">
        <v>5268</v>
      </c>
      <c r="B2861" s="432" t="s">
        <v>7775</v>
      </c>
      <c r="C2861" s="355" t="s">
        <v>7784</v>
      </c>
      <c r="D2861" s="356" t="s">
        <v>6618</v>
      </c>
      <c r="E2861" s="357" t="s">
        <v>4508</v>
      </c>
      <c r="F2861" s="372" t="s">
        <v>7785</v>
      </c>
      <c r="G2861" s="360">
        <v>45024871</v>
      </c>
      <c r="H2861" s="368" t="s">
        <v>7767</v>
      </c>
      <c r="I2861" s="358">
        <v>25</v>
      </c>
      <c r="J2861" s="77">
        <v>2</v>
      </c>
      <c r="K2861" s="92"/>
    </row>
    <row r="2862" spans="1:11" ht="21" x14ac:dyDescent="0.25">
      <c r="A2862" s="14" t="s">
        <v>5268</v>
      </c>
      <c r="B2862" s="432" t="s">
        <v>7775</v>
      </c>
      <c r="C2862" s="355" t="s">
        <v>7786</v>
      </c>
      <c r="D2862" s="356" t="s">
        <v>6618</v>
      </c>
      <c r="E2862" s="357" t="s">
        <v>4508</v>
      </c>
      <c r="F2862" s="372" t="s">
        <v>7783</v>
      </c>
      <c r="G2862" s="360">
        <v>45024871</v>
      </c>
      <c r="H2862" s="368" t="s">
        <v>7767</v>
      </c>
      <c r="I2862" s="358">
        <v>10</v>
      </c>
      <c r="J2862" s="77">
        <v>2</v>
      </c>
      <c r="K2862" s="92"/>
    </row>
    <row r="2863" spans="1:11" ht="21" x14ac:dyDescent="0.25">
      <c r="A2863" s="14" t="s">
        <v>5268</v>
      </c>
      <c r="B2863" s="432" t="s">
        <v>7775</v>
      </c>
      <c r="C2863" s="355" t="s">
        <v>7787</v>
      </c>
      <c r="D2863" s="356" t="s">
        <v>7611</v>
      </c>
      <c r="E2863" s="357" t="s">
        <v>4508</v>
      </c>
      <c r="F2863" s="372" t="s">
        <v>7771</v>
      </c>
      <c r="G2863" s="360">
        <v>45024871</v>
      </c>
      <c r="H2863" s="368" t="s">
        <v>7767</v>
      </c>
      <c r="I2863" s="358">
        <v>60</v>
      </c>
      <c r="J2863" s="77">
        <v>2</v>
      </c>
      <c r="K2863" s="92"/>
    </row>
    <row r="2864" spans="1:11" ht="51.6" x14ac:dyDescent="0.25">
      <c r="A2864" s="14" t="s">
        <v>5268</v>
      </c>
      <c r="B2864" s="354"/>
      <c r="C2864" s="355"/>
      <c r="D2864" s="356"/>
      <c r="E2864" s="357"/>
      <c r="F2864" s="599" t="s">
        <v>7788</v>
      </c>
      <c r="G2864" s="355"/>
      <c r="H2864" s="355"/>
      <c r="I2864" s="358"/>
      <c r="J2864" s="77">
        <v>2</v>
      </c>
      <c r="K2864" s="92"/>
    </row>
    <row r="2865" spans="1:11" ht="21" x14ac:dyDescent="0.25">
      <c r="A2865" s="14" t="s">
        <v>5268</v>
      </c>
      <c r="B2865" s="432" t="s">
        <v>7789</v>
      </c>
      <c r="C2865" s="432" t="s">
        <v>7789</v>
      </c>
      <c r="D2865" s="356" t="s">
        <v>7790</v>
      </c>
      <c r="E2865" s="357" t="s">
        <v>6472</v>
      </c>
      <c r="F2865" s="363" t="s">
        <v>7791</v>
      </c>
      <c r="G2865" s="355"/>
      <c r="H2865" s="517" t="s">
        <v>7755</v>
      </c>
      <c r="I2865" s="358">
        <v>181.8</v>
      </c>
      <c r="J2865" s="77">
        <v>2</v>
      </c>
      <c r="K2865" s="92"/>
    </row>
    <row r="2866" spans="1:11" ht="13.2" x14ac:dyDescent="0.25">
      <c r="A2866" s="14" t="s">
        <v>5268</v>
      </c>
      <c r="B2866" s="432" t="s">
        <v>7789</v>
      </c>
      <c r="C2866" s="355">
        <v>36</v>
      </c>
      <c r="D2866" s="356" t="s">
        <v>6800</v>
      </c>
      <c r="E2866" s="357" t="s">
        <v>6472</v>
      </c>
      <c r="F2866" s="372" t="s">
        <v>7792</v>
      </c>
      <c r="G2866" s="360">
        <v>36054909</v>
      </c>
      <c r="H2866" s="368" t="s">
        <v>7793</v>
      </c>
      <c r="I2866" s="369">
        <v>60</v>
      </c>
      <c r="J2866" s="77">
        <v>2</v>
      </c>
      <c r="K2866" s="92"/>
    </row>
    <row r="2867" spans="1:11" ht="41.4" x14ac:dyDescent="0.25">
      <c r="A2867" s="14" t="s">
        <v>5268</v>
      </c>
      <c r="B2867" s="432" t="s">
        <v>7789</v>
      </c>
      <c r="C2867" s="432" t="s">
        <v>7789</v>
      </c>
      <c r="D2867" s="356" t="s">
        <v>7790</v>
      </c>
      <c r="E2867" s="357" t="s">
        <v>6472</v>
      </c>
      <c r="F2867" s="357" t="s">
        <v>7794</v>
      </c>
      <c r="G2867" s="355"/>
      <c r="H2867" s="517" t="s">
        <v>7755</v>
      </c>
      <c r="I2867" s="358">
        <v>417.84</v>
      </c>
      <c r="J2867" s="77">
        <v>2</v>
      </c>
      <c r="K2867" s="92"/>
    </row>
    <row r="2868" spans="1:11" ht="21" x14ac:dyDescent="0.25">
      <c r="A2868" s="14" t="s">
        <v>5268</v>
      </c>
      <c r="B2868" s="432" t="s">
        <v>7789</v>
      </c>
      <c r="C2868" s="600" t="s">
        <v>7795</v>
      </c>
      <c r="D2868" s="356" t="s">
        <v>7790</v>
      </c>
      <c r="E2868" s="357" t="s">
        <v>6472</v>
      </c>
      <c r="F2868" s="372" t="s">
        <v>7796</v>
      </c>
      <c r="G2868" s="360">
        <v>36618357</v>
      </c>
      <c r="H2868" s="596" t="s">
        <v>7797</v>
      </c>
      <c r="I2868" s="369">
        <v>30</v>
      </c>
      <c r="J2868" s="77">
        <v>2</v>
      </c>
      <c r="K2868" s="92"/>
    </row>
    <row r="2869" spans="1:11" ht="21" x14ac:dyDescent="0.25">
      <c r="A2869" s="14" t="s">
        <v>5268</v>
      </c>
      <c r="B2869" s="432" t="s">
        <v>7789</v>
      </c>
      <c r="C2869" s="600" t="s">
        <v>7798</v>
      </c>
      <c r="D2869" s="356" t="s">
        <v>6800</v>
      </c>
      <c r="E2869" s="357" t="s">
        <v>6472</v>
      </c>
      <c r="F2869" s="372" t="s">
        <v>7799</v>
      </c>
      <c r="G2869" s="360">
        <v>36618357</v>
      </c>
      <c r="H2869" s="596" t="s">
        <v>7797</v>
      </c>
      <c r="I2869" s="369">
        <v>30</v>
      </c>
      <c r="J2869" s="77">
        <v>2</v>
      </c>
      <c r="K2869" s="92"/>
    </row>
    <row r="2870" spans="1:11" ht="21" x14ac:dyDescent="0.25">
      <c r="A2870" s="14" t="s">
        <v>5268</v>
      </c>
      <c r="B2870" s="432" t="s">
        <v>7789</v>
      </c>
      <c r="C2870" s="600" t="s">
        <v>7800</v>
      </c>
      <c r="D2870" s="356" t="s">
        <v>6800</v>
      </c>
      <c r="E2870" s="357" t="s">
        <v>6472</v>
      </c>
      <c r="F2870" s="372" t="s">
        <v>7801</v>
      </c>
      <c r="G2870" s="360">
        <v>36618357</v>
      </c>
      <c r="H2870" s="596" t="s">
        <v>7797</v>
      </c>
      <c r="I2870" s="369">
        <v>20</v>
      </c>
      <c r="J2870" s="77">
        <v>2</v>
      </c>
      <c r="K2870" s="92"/>
    </row>
    <row r="2871" spans="1:11" ht="21" x14ac:dyDescent="0.25">
      <c r="A2871" s="14" t="s">
        <v>5268</v>
      </c>
      <c r="B2871" s="432" t="s">
        <v>7789</v>
      </c>
      <c r="C2871" s="600" t="s">
        <v>7802</v>
      </c>
      <c r="D2871" s="356" t="s">
        <v>6800</v>
      </c>
      <c r="E2871" s="357" t="s">
        <v>6472</v>
      </c>
      <c r="F2871" s="372" t="s">
        <v>7801</v>
      </c>
      <c r="G2871" s="360">
        <v>36618357</v>
      </c>
      <c r="H2871" s="596" t="s">
        <v>7797</v>
      </c>
      <c r="I2871" s="369">
        <v>20</v>
      </c>
      <c r="J2871" s="77">
        <v>2</v>
      </c>
      <c r="K2871" s="92"/>
    </row>
    <row r="2872" spans="1:11" ht="21" x14ac:dyDescent="0.25">
      <c r="A2872" s="14" t="s">
        <v>5268</v>
      </c>
      <c r="B2872" s="432" t="s">
        <v>7789</v>
      </c>
      <c r="C2872" s="600" t="s">
        <v>7803</v>
      </c>
      <c r="D2872" s="356" t="s">
        <v>6800</v>
      </c>
      <c r="E2872" s="357" t="s">
        <v>6472</v>
      </c>
      <c r="F2872" s="372" t="s">
        <v>7804</v>
      </c>
      <c r="G2872" s="360">
        <v>36618357</v>
      </c>
      <c r="H2872" s="596" t="s">
        <v>7797</v>
      </c>
      <c r="I2872" s="597">
        <v>10</v>
      </c>
      <c r="J2872" s="77">
        <v>2</v>
      </c>
      <c r="K2872" s="92"/>
    </row>
    <row r="2873" spans="1:11" ht="41.4" x14ac:dyDescent="0.25">
      <c r="A2873" s="14" t="s">
        <v>5268</v>
      </c>
      <c r="B2873" s="354"/>
      <c r="C2873" s="355"/>
      <c r="D2873" s="355"/>
      <c r="E2873" s="355"/>
      <c r="F2873" s="601" t="s">
        <v>7805</v>
      </c>
      <c r="G2873" s="355"/>
      <c r="H2873" s="602"/>
      <c r="I2873" s="358"/>
      <c r="J2873" s="77">
        <v>2</v>
      </c>
      <c r="K2873" s="92"/>
    </row>
    <row r="2874" spans="1:11" ht="21" x14ac:dyDescent="0.25">
      <c r="A2874" s="14" t="s">
        <v>5268</v>
      </c>
      <c r="B2874" s="354" t="s">
        <v>7806</v>
      </c>
      <c r="C2874" s="354" t="s">
        <v>7806</v>
      </c>
      <c r="D2874" s="355" t="s">
        <v>6499</v>
      </c>
      <c r="E2874" s="355" t="s">
        <v>7807</v>
      </c>
      <c r="F2874" s="363" t="s">
        <v>7808</v>
      </c>
      <c r="G2874" s="355"/>
      <c r="H2874" s="517" t="s">
        <v>7755</v>
      </c>
      <c r="I2874" s="358">
        <v>182.52</v>
      </c>
      <c r="J2874" s="77">
        <v>2</v>
      </c>
      <c r="K2874" s="92"/>
    </row>
    <row r="2875" spans="1:11" ht="31.2" x14ac:dyDescent="0.25">
      <c r="A2875" s="14" t="s">
        <v>5268</v>
      </c>
      <c r="B2875" s="354" t="s">
        <v>7806</v>
      </c>
      <c r="C2875" s="354" t="s">
        <v>7806</v>
      </c>
      <c r="D2875" s="355" t="s">
        <v>6499</v>
      </c>
      <c r="E2875" s="355" t="s">
        <v>7807</v>
      </c>
      <c r="F2875" s="357" t="s">
        <v>7809</v>
      </c>
      <c r="G2875" s="355"/>
      <c r="H2875" s="517" t="s">
        <v>7755</v>
      </c>
      <c r="I2875" s="358">
        <v>580.79999999999995</v>
      </c>
      <c r="J2875" s="77">
        <v>2</v>
      </c>
      <c r="K2875" s="92"/>
    </row>
    <row r="2876" spans="1:11" ht="13.2" x14ac:dyDescent="0.25">
      <c r="A2876" s="14" t="s">
        <v>5268</v>
      </c>
      <c r="B2876" s="354" t="s">
        <v>7806</v>
      </c>
      <c r="C2876" s="354" t="s">
        <v>7810</v>
      </c>
      <c r="D2876" s="355" t="s">
        <v>3486</v>
      </c>
      <c r="E2876" s="355" t="s">
        <v>7807</v>
      </c>
      <c r="F2876" s="357" t="s">
        <v>7811</v>
      </c>
      <c r="G2876" s="355">
        <v>31318878</v>
      </c>
      <c r="H2876" s="517" t="s">
        <v>7812</v>
      </c>
      <c r="I2876" s="358">
        <v>80</v>
      </c>
      <c r="J2876" s="77">
        <v>2</v>
      </c>
      <c r="K2876" s="92"/>
    </row>
    <row r="2877" spans="1:11" ht="40.799999999999997" x14ac:dyDescent="0.25">
      <c r="A2877" s="14" t="s">
        <v>5268</v>
      </c>
      <c r="B2877" s="354"/>
      <c r="C2877" s="355"/>
      <c r="D2877" s="355"/>
      <c r="E2877" s="355"/>
      <c r="F2877" s="593" t="s">
        <v>7813</v>
      </c>
      <c r="G2877" s="355"/>
      <c r="H2877" s="602"/>
      <c r="I2877" s="358"/>
      <c r="J2877" s="77">
        <v>2</v>
      </c>
      <c r="K2877" s="92"/>
    </row>
    <row r="2878" spans="1:11" ht="21" x14ac:dyDescent="0.25">
      <c r="A2878" s="14" t="s">
        <v>5268</v>
      </c>
      <c r="B2878" s="354" t="s">
        <v>7814</v>
      </c>
      <c r="C2878" s="354" t="s">
        <v>7814</v>
      </c>
      <c r="D2878" s="355" t="s">
        <v>7815</v>
      </c>
      <c r="E2878" s="355" t="s">
        <v>7816</v>
      </c>
      <c r="F2878" s="355" t="s">
        <v>7817</v>
      </c>
      <c r="G2878" s="355"/>
      <c r="H2878" s="517" t="s">
        <v>7755</v>
      </c>
      <c r="I2878" s="358">
        <v>82</v>
      </c>
      <c r="J2878" s="77">
        <v>2</v>
      </c>
      <c r="K2878" s="92"/>
    </row>
    <row r="2879" spans="1:11" ht="21" x14ac:dyDescent="0.25">
      <c r="A2879" s="14" t="s">
        <v>5268</v>
      </c>
      <c r="B2879" s="354" t="s">
        <v>7814</v>
      </c>
      <c r="C2879" s="594" t="s">
        <v>7818</v>
      </c>
      <c r="D2879" s="355" t="s">
        <v>7819</v>
      </c>
      <c r="E2879" s="355" t="s">
        <v>7816</v>
      </c>
      <c r="F2879" s="372" t="s">
        <v>7820</v>
      </c>
      <c r="G2879" s="360">
        <v>27838121</v>
      </c>
      <c r="H2879" s="368" t="s">
        <v>7821</v>
      </c>
      <c r="I2879" s="358">
        <v>137.11000000000001</v>
      </c>
      <c r="J2879" s="77">
        <v>2</v>
      </c>
      <c r="K2879" s="92"/>
    </row>
    <row r="2880" spans="1:11" ht="13.2" x14ac:dyDescent="0.25">
      <c r="A2880" s="14" t="s">
        <v>5268</v>
      </c>
      <c r="B2880" s="354" t="s">
        <v>7814</v>
      </c>
      <c r="C2880" s="355" t="s">
        <v>7822</v>
      </c>
      <c r="D2880" s="355" t="s">
        <v>7819</v>
      </c>
      <c r="E2880" s="355" t="s">
        <v>7816</v>
      </c>
      <c r="F2880" s="372" t="s">
        <v>7823</v>
      </c>
      <c r="G2880" s="360"/>
      <c r="H2880" s="596" t="s">
        <v>7824</v>
      </c>
      <c r="I2880" s="358">
        <v>50</v>
      </c>
      <c r="J2880" s="77">
        <v>2</v>
      </c>
      <c r="K2880" s="92"/>
    </row>
    <row r="2881" spans="1:11" ht="40.799999999999997" x14ac:dyDescent="0.25">
      <c r="A2881" s="14" t="s">
        <v>5268</v>
      </c>
      <c r="B2881" s="354"/>
      <c r="C2881" s="355"/>
      <c r="D2881" s="355"/>
      <c r="E2881" s="355"/>
      <c r="F2881" s="593" t="s">
        <v>7825</v>
      </c>
      <c r="G2881" s="355"/>
      <c r="H2881" s="602"/>
      <c r="I2881" s="358"/>
      <c r="J2881" s="77">
        <v>2</v>
      </c>
      <c r="K2881" s="92"/>
    </row>
    <row r="2882" spans="1:11" ht="13.2" x14ac:dyDescent="0.25">
      <c r="A2882" s="14" t="s">
        <v>5268</v>
      </c>
      <c r="B2882" s="354" t="s">
        <v>7826</v>
      </c>
      <c r="C2882" s="355">
        <v>25188</v>
      </c>
      <c r="D2882" s="355" t="s">
        <v>7827</v>
      </c>
      <c r="E2882" s="355" t="s">
        <v>7816</v>
      </c>
      <c r="F2882" s="372" t="s">
        <v>7281</v>
      </c>
      <c r="G2882" s="360">
        <v>28660161</v>
      </c>
      <c r="H2882" s="596" t="s">
        <v>7828</v>
      </c>
      <c r="I2882" s="369">
        <v>270.82</v>
      </c>
      <c r="J2882" s="77">
        <v>2</v>
      </c>
      <c r="K2882" s="92"/>
    </row>
    <row r="2883" spans="1:11" ht="13.2" x14ac:dyDescent="0.25">
      <c r="A2883" s="14" t="s">
        <v>5268</v>
      </c>
      <c r="B2883" s="354" t="s">
        <v>7826</v>
      </c>
      <c r="C2883" s="355">
        <v>95</v>
      </c>
      <c r="D2883" s="355" t="s">
        <v>7829</v>
      </c>
      <c r="E2883" s="355" t="s">
        <v>7816</v>
      </c>
      <c r="F2883" s="372" t="s">
        <v>3944</v>
      </c>
      <c r="G2883" s="360">
        <v>27831116</v>
      </c>
      <c r="H2883" s="603" t="s">
        <v>7830</v>
      </c>
      <c r="I2883" s="597">
        <v>91</v>
      </c>
      <c r="J2883" s="77">
        <v>2</v>
      </c>
      <c r="K2883" s="92"/>
    </row>
    <row r="2884" spans="1:11" ht="21" x14ac:dyDescent="0.25">
      <c r="A2884" s="14" t="s">
        <v>5268</v>
      </c>
      <c r="B2884" s="354" t="s">
        <v>7826</v>
      </c>
      <c r="C2884" s="355" t="s">
        <v>7831</v>
      </c>
      <c r="D2884" s="355" t="s">
        <v>7829</v>
      </c>
      <c r="E2884" s="355" t="s">
        <v>7816</v>
      </c>
      <c r="F2884" s="372" t="s">
        <v>7781</v>
      </c>
      <c r="G2884" s="355"/>
      <c r="H2884" s="517" t="s">
        <v>7755</v>
      </c>
      <c r="I2884" s="358">
        <v>130.88</v>
      </c>
      <c r="J2884" s="77">
        <v>2</v>
      </c>
      <c r="K2884" s="92"/>
    </row>
    <row r="2885" spans="1:11" ht="41.4" x14ac:dyDescent="0.25">
      <c r="A2885" s="14" t="s">
        <v>5268</v>
      </c>
      <c r="B2885" s="354" t="s">
        <v>7826</v>
      </c>
      <c r="C2885" s="354" t="s">
        <v>7826</v>
      </c>
      <c r="D2885" s="355" t="s">
        <v>7829</v>
      </c>
      <c r="E2885" s="355" t="s">
        <v>7816</v>
      </c>
      <c r="F2885" s="357" t="s">
        <v>7832</v>
      </c>
      <c r="G2885" s="355"/>
      <c r="H2885" s="517" t="s">
        <v>7755</v>
      </c>
      <c r="I2885" s="358">
        <v>291.93</v>
      </c>
      <c r="J2885" s="77">
        <v>2</v>
      </c>
      <c r="K2885" s="92"/>
    </row>
    <row r="2886" spans="1:11" ht="40.799999999999997" x14ac:dyDescent="0.25">
      <c r="A2886" s="14" t="s">
        <v>5268</v>
      </c>
      <c r="B2886" s="354"/>
      <c r="C2886" s="355"/>
      <c r="D2886" s="355"/>
      <c r="E2886" s="355"/>
      <c r="F2886" s="593" t="s">
        <v>7833</v>
      </c>
      <c r="G2886" s="355"/>
      <c r="H2886" s="602"/>
      <c r="I2886" s="358"/>
      <c r="J2886" s="77">
        <v>2</v>
      </c>
      <c r="K2886" s="92"/>
    </row>
    <row r="2887" spans="1:11" ht="21" x14ac:dyDescent="0.25">
      <c r="A2887" s="14" t="s">
        <v>5268</v>
      </c>
      <c r="B2887" s="354" t="s">
        <v>7834</v>
      </c>
      <c r="C2887" s="354" t="s">
        <v>7834</v>
      </c>
      <c r="D2887" s="355" t="s">
        <v>6808</v>
      </c>
      <c r="E2887" s="355" t="s">
        <v>7816</v>
      </c>
      <c r="F2887" s="363" t="s">
        <v>7835</v>
      </c>
      <c r="G2887" s="355"/>
      <c r="H2887" s="517" t="s">
        <v>7755</v>
      </c>
      <c r="I2887" s="358">
        <v>324.10000000000002</v>
      </c>
      <c r="J2887" s="77">
        <v>2</v>
      </c>
      <c r="K2887" s="92"/>
    </row>
    <row r="2888" spans="1:11" ht="13.2" x14ac:dyDescent="0.25">
      <c r="A2888" s="14" t="s">
        <v>5268</v>
      </c>
      <c r="B2888" s="354" t="s">
        <v>7834</v>
      </c>
      <c r="C2888" s="355">
        <v>5157797048</v>
      </c>
      <c r="D2888" s="355" t="s">
        <v>3486</v>
      </c>
      <c r="E2888" s="355" t="s">
        <v>7816</v>
      </c>
      <c r="F2888" s="372" t="s">
        <v>7761</v>
      </c>
      <c r="G2888" s="360"/>
      <c r="H2888" s="603" t="s">
        <v>7836</v>
      </c>
      <c r="I2888" s="369">
        <v>244.8</v>
      </c>
      <c r="J2888" s="77">
        <v>2</v>
      </c>
      <c r="K2888" s="92"/>
    </row>
    <row r="2889" spans="1:11" ht="13.2" x14ac:dyDescent="0.25">
      <c r="A2889" s="14" t="s">
        <v>5268</v>
      </c>
      <c r="B2889" s="354" t="s">
        <v>7834</v>
      </c>
      <c r="C2889" s="355">
        <v>100</v>
      </c>
      <c r="D2889" s="355" t="s">
        <v>7031</v>
      </c>
      <c r="E2889" s="355" t="s">
        <v>7816</v>
      </c>
      <c r="F2889" s="372" t="s">
        <v>7777</v>
      </c>
      <c r="G2889" s="360">
        <v>31364501</v>
      </c>
      <c r="H2889" s="368" t="s">
        <v>7837</v>
      </c>
      <c r="I2889" s="369">
        <v>33.15</v>
      </c>
      <c r="J2889" s="77">
        <v>2</v>
      </c>
      <c r="K2889" s="92"/>
    </row>
    <row r="2890" spans="1:11" ht="13.2" x14ac:dyDescent="0.25">
      <c r="A2890" s="14" t="s">
        <v>5268</v>
      </c>
      <c r="B2890" s="354" t="s">
        <v>7834</v>
      </c>
      <c r="C2890" s="355">
        <v>5</v>
      </c>
      <c r="D2890" s="355" t="s">
        <v>7031</v>
      </c>
      <c r="E2890" s="355" t="s">
        <v>7816</v>
      </c>
      <c r="F2890" s="372" t="s">
        <v>3944</v>
      </c>
      <c r="G2890" s="360">
        <v>54597471</v>
      </c>
      <c r="H2890" s="596" t="s">
        <v>7838</v>
      </c>
      <c r="I2890" s="369">
        <v>57</v>
      </c>
      <c r="J2890" s="77">
        <v>2</v>
      </c>
      <c r="K2890" s="92"/>
    </row>
    <row r="2891" spans="1:11" ht="13.2" x14ac:dyDescent="0.25">
      <c r="A2891" s="14" t="s">
        <v>5268</v>
      </c>
      <c r="B2891" s="354" t="s">
        <v>7834</v>
      </c>
      <c r="C2891" s="355">
        <v>38</v>
      </c>
      <c r="D2891" s="355" t="s">
        <v>6808</v>
      </c>
      <c r="E2891" s="355" t="s">
        <v>7816</v>
      </c>
      <c r="F2891" s="372" t="s">
        <v>7839</v>
      </c>
      <c r="G2891" s="360">
        <v>31196314</v>
      </c>
      <c r="H2891" s="603" t="s">
        <v>7840</v>
      </c>
      <c r="I2891" s="358">
        <v>30</v>
      </c>
      <c r="J2891" s="77">
        <v>2</v>
      </c>
      <c r="K2891" s="92"/>
    </row>
    <row r="2892" spans="1:11" ht="13.2" x14ac:dyDescent="0.25">
      <c r="A2892" s="14" t="s">
        <v>5268</v>
      </c>
      <c r="B2892" s="354" t="s">
        <v>7834</v>
      </c>
      <c r="C2892" s="355">
        <v>7</v>
      </c>
      <c r="D2892" s="355" t="s">
        <v>7031</v>
      </c>
      <c r="E2892" s="355" t="s">
        <v>7816</v>
      </c>
      <c r="F2892" s="372" t="s">
        <v>7841</v>
      </c>
      <c r="G2892" s="360">
        <v>31196314</v>
      </c>
      <c r="H2892" s="603" t="s">
        <v>7840</v>
      </c>
      <c r="I2892" s="358">
        <v>40</v>
      </c>
      <c r="J2892" s="77">
        <v>2</v>
      </c>
      <c r="K2892" s="92"/>
    </row>
    <row r="2893" spans="1:11" ht="13.2" x14ac:dyDescent="0.25">
      <c r="A2893" s="14" t="s">
        <v>5268</v>
      </c>
      <c r="B2893" s="354" t="s">
        <v>7834</v>
      </c>
      <c r="C2893" s="355">
        <v>34</v>
      </c>
      <c r="D2893" s="355" t="s">
        <v>7031</v>
      </c>
      <c r="E2893" s="355" t="s">
        <v>7816</v>
      </c>
      <c r="F2893" s="372" t="s">
        <v>7841</v>
      </c>
      <c r="G2893" s="360">
        <v>31196314</v>
      </c>
      <c r="H2893" s="603" t="s">
        <v>7840</v>
      </c>
      <c r="I2893" s="358">
        <v>40</v>
      </c>
      <c r="J2893" s="77">
        <v>2</v>
      </c>
      <c r="K2893" s="92"/>
    </row>
    <row r="2894" spans="1:11" ht="13.2" x14ac:dyDescent="0.25">
      <c r="A2894" s="14" t="s">
        <v>5268</v>
      </c>
      <c r="B2894" s="354" t="s">
        <v>7834</v>
      </c>
      <c r="C2894" s="355">
        <v>43</v>
      </c>
      <c r="D2894" s="355" t="s">
        <v>7031</v>
      </c>
      <c r="E2894" s="355" t="s">
        <v>7816</v>
      </c>
      <c r="F2894" s="372" t="s">
        <v>7842</v>
      </c>
      <c r="G2894" s="360">
        <v>31196314</v>
      </c>
      <c r="H2894" s="603" t="s">
        <v>7840</v>
      </c>
      <c r="I2894" s="358">
        <v>20</v>
      </c>
      <c r="J2894" s="77">
        <v>2</v>
      </c>
      <c r="K2894" s="92"/>
    </row>
    <row r="2895" spans="1:11" ht="31.2" x14ac:dyDescent="0.25">
      <c r="A2895" s="14" t="s">
        <v>5268</v>
      </c>
      <c r="B2895" s="354" t="s">
        <v>7834</v>
      </c>
      <c r="C2895" s="354" t="s">
        <v>7834</v>
      </c>
      <c r="D2895" s="355" t="s">
        <v>6808</v>
      </c>
      <c r="E2895" s="355" t="s">
        <v>7816</v>
      </c>
      <c r="F2895" s="357" t="s">
        <v>7843</v>
      </c>
      <c r="G2895" s="355"/>
      <c r="H2895" s="517" t="s">
        <v>7755</v>
      </c>
      <c r="I2895" s="358">
        <v>548</v>
      </c>
      <c r="J2895" s="77">
        <v>2</v>
      </c>
      <c r="K2895" s="92"/>
    </row>
    <row r="2896" spans="1:11" ht="40.799999999999997" x14ac:dyDescent="0.25">
      <c r="A2896" s="14" t="s">
        <v>5268</v>
      </c>
      <c r="B2896" s="354"/>
      <c r="C2896" s="354"/>
      <c r="D2896" s="355"/>
      <c r="E2896" s="355"/>
      <c r="F2896" s="593" t="s">
        <v>7844</v>
      </c>
      <c r="G2896" s="355"/>
      <c r="H2896" s="517"/>
      <c r="I2896" s="358"/>
      <c r="J2896" s="77">
        <v>2</v>
      </c>
      <c r="K2896" s="92"/>
    </row>
    <row r="2897" spans="1:11" ht="41.4" x14ac:dyDescent="0.25">
      <c r="A2897" s="14" t="s">
        <v>5268</v>
      </c>
      <c r="B2897" s="354" t="s">
        <v>7845</v>
      </c>
      <c r="C2897" s="354" t="s">
        <v>7845</v>
      </c>
      <c r="D2897" s="356">
        <v>46033</v>
      </c>
      <c r="E2897" s="356">
        <v>46049</v>
      </c>
      <c r="F2897" s="372" t="s">
        <v>7846</v>
      </c>
      <c r="G2897" s="360"/>
      <c r="H2897" s="517" t="s">
        <v>7755</v>
      </c>
      <c r="I2897" s="597">
        <v>638.52</v>
      </c>
      <c r="J2897" s="77">
        <v>2</v>
      </c>
      <c r="K2897" s="92"/>
    </row>
    <row r="2898" spans="1:11" ht="20.399999999999999" x14ac:dyDescent="0.25">
      <c r="A2898" s="14" t="s">
        <v>5268</v>
      </c>
      <c r="B2898" s="354" t="s">
        <v>7845</v>
      </c>
      <c r="C2898" s="355">
        <v>5978</v>
      </c>
      <c r="D2898" s="356">
        <v>46032</v>
      </c>
      <c r="E2898" s="356">
        <v>46049</v>
      </c>
      <c r="F2898" s="372" t="s">
        <v>7847</v>
      </c>
      <c r="G2898" s="360">
        <v>30498473</v>
      </c>
      <c r="H2898" s="603" t="s">
        <v>7848</v>
      </c>
      <c r="I2898" s="597">
        <v>72</v>
      </c>
      <c r="J2898" s="77">
        <v>2</v>
      </c>
      <c r="K2898" s="92"/>
    </row>
    <row r="2899" spans="1:11" ht="13.2" x14ac:dyDescent="0.25">
      <c r="A2899" s="14" t="s">
        <v>5268</v>
      </c>
      <c r="B2899" s="354" t="s">
        <v>7845</v>
      </c>
      <c r="C2899" s="354" t="s">
        <v>4244</v>
      </c>
      <c r="D2899" s="356">
        <v>46032</v>
      </c>
      <c r="E2899" s="356">
        <v>46049</v>
      </c>
      <c r="F2899" s="372" t="s">
        <v>7849</v>
      </c>
      <c r="G2899" s="360">
        <v>56449810</v>
      </c>
      <c r="H2899" s="603" t="s">
        <v>7850</v>
      </c>
      <c r="I2899" s="597">
        <v>60</v>
      </c>
      <c r="J2899" s="77">
        <v>2</v>
      </c>
      <c r="K2899" s="92"/>
    </row>
    <row r="2900" spans="1:11" ht="13.2" x14ac:dyDescent="0.25">
      <c r="A2900" s="14" t="s">
        <v>5268</v>
      </c>
      <c r="B2900" s="354" t="s">
        <v>7845</v>
      </c>
      <c r="C2900" s="354" t="s">
        <v>7851</v>
      </c>
      <c r="D2900" s="356">
        <v>46032</v>
      </c>
      <c r="E2900" s="356">
        <v>46049</v>
      </c>
      <c r="F2900" s="372" t="s">
        <v>3037</v>
      </c>
      <c r="G2900" s="360">
        <v>45944512</v>
      </c>
      <c r="H2900" s="603" t="s">
        <v>7852</v>
      </c>
      <c r="I2900" s="597">
        <v>134</v>
      </c>
      <c r="J2900" s="77">
        <v>2</v>
      </c>
      <c r="K2900" s="92"/>
    </row>
    <row r="2901" spans="1:11" ht="20.399999999999999" x14ac:dyDescent="0.25">
      <c r="A2901" s="14" t="s">
        <v>5268</v>
      </c>
      <c r="B2901" s="354" t="s">
        <v>7845</v>
      </c>
      <c r="C2901" s="355">
        <v>5974</v>
      </c>
      <c r="D2901" s="356">
        <v>46032</v>
      </c>
      <c r="E2901" s="356">
        <v>46049</v>
      </c>
      <c r="F2901" s="372" t="s">
        <v>7853</v>
      </c>
      <c r="G2901" s="360">
        <v>30498473</v>
      </c>
      <c r="H2901" s="603" t="s">
        <v>7848</v>
      </c>
      <c r="I2901" s="597">
        <v>44.5</v>
      </c>
      <c r="J2901" s="77">
        <v>2</v>
      </c>
      <c r="K2901" s="92"/>
    </row>
    <row r="2902" spans="1:11" ht="20.399999999999999" x14ac:dyDescent="0.25">
      <c r="A2902" s="14" t="s">
        <v>5268</v>
      </c>
      <c r="B2902" s="354" t="s">
        <v>7845</v>
      </c>
      <c r="C2902" s="355">
        <v>5972</v>
      </c>
      <c r="D2902" s="356">
        <v>46032</v>
      </c>
      <c r="E2902" s="356">
        <v>46049</v>
      </c>
      <c r="F2902" s="372" t="s">
        <v>3928</v>
      </c>
      <c r="G2902" s="360">
        <v>30498473</v>
      </c>
      <c r="H2902" s="603" t="s">
        <v>7848</v>
      </c>
      <c r="I2902" s="597">
        <v>65</v>
      </c>
      <c r="J2902" s="77">
        <v>2</v>
      </c>
      <c r="K2902" s="92"/>
    </row>
    <row r="2903" spans="1:11" ht="13.2" x14ac:dyDescent="0.25">
      <c r="A2903" s="14" t="s">
        <v>5268</v>
      </c>
      <c r="B2903" s="354" t="s">
        <v>7845</v>
      </c>
      <c r="C2903" s="355">
        <v>337</v>
      </c>
      <c r="D2903" s="356">
        <v>46034</v>
      </c>
      <c r="E2903" s="356">
        <v>46049</v>
      </c>
      <c r="F2903" s="372" t="s">
        <v>3037</v>
      </c>
      <c r="G2903" s="360">
        <v>46267395</v>
      </c>
      <c r="H2903" s="603" t="s">
        <v>7854</v>
      </c>
      <c r="I2903" s="597">
        <v>106</v>
      </c>
      <c r="J2903" s="77">
        <v>2</v>
      </c>
      <c r="K2903" s="92"/>
    </row>
    <row r="2904" spans="1:11" ht="13.2" x14ac:dyDescent="0.25">
      <c r="A2904" s="14" t="s">
        <v>5268</v>
      </c>
      <c r="B2904" s="354" t="s">
        <v>7845</v>
      </c>
      <c r="C2904" s="355">
        <v>338</v>
      </c>
      <c r="D2904" s="356">
        <v>46034</v>
      </c>
      <c r="E2904" s="356">
        <v>46049</v>
      </c>
      <c r="F2904" s="372" t="s">
        <v>3037</v>
      </c>
      <c r="G2904" s="360">
        <v>46267395</v>
      </c>
      <c r="H2904" s="603" t="s">
        <v>7854</v>
      </c>
      <c r="I2904" s="597">
        <v>38</v>
      </c>
      <c r="J2904" s="77">
        <v>2</v>
      </c>
      <c r="K2904" s="92"/>
    </row>
    <row r="2905" spans="1:11" ht="20.399999999999999" x14ac:dyDescent="0.25">
      <c r="A2905" s="14" t="s">
        <v>5268</v>
      </c>
      <c r="B2905" s="354" t="s">
        <v>7845</v>
      </c>
      <c r="C2905" s="354" t="s">
        <v>7855</v>
      </c>
      <c r="D2905" s="356">
        <v>46033</v>
      </c>
      <c r="E2905" s="356">
        <v>46049</v>
      </c>
      <c r="F2905" s="372" t="s">
        <v>7771</v>
      </c>
      <c r="G2905" s="360">
        <v>37806203</v>
      </c>
      <c r="H2905" s="603" t="s">
        <v>7856</v>
      </c>
      <c r="I2905" s="597">
        <v>40</v>
      </c>
      <c r="J2905" s="77">
        <v>2</v>
      </c>
      <c r="K2905" s="92"/>
    </row>
    <row r="2906" spans="1:11" ht="20.399999999999999" x14ac:dyDescent="0.25">
      <c r="A2906" s="14" t="s">
        <v>5268</v>
      </c>
      <c r="B2906" s="354" t="s">
        <v>7845</v>
      </c>
      <c r="C2906" s="354" t="s">
        <v>7857</v>
      </c>
      <c r="D2906" s="356">
        <v>46033</v>
      </c>
      <c r="E2906" s="356">
        <v>46049</v>
      </c>
      <c r="F2906" s="372" t="s">
        <v>7858</v>
      </c>
      <c r="G2906" s="360">
        <v>37806203</v>
      </c>
      <c r="H2906" s="603" t="s">
        <v>7856</v>
      </c>
      <c r="I2906" s="597">
        <v>110</v>
      </c>
      <c r="J2906" s="77">
        <v>2</v>
      </c>
      <c r="K2906" s="92"/>
    </row>
    <row r="2907" spans="1:11" ht="20.399999999999999" x14ac:dyDescent="0.25">
      <c r="A2907" s="14" t="s">
        <v>5268</v>
      </c>
      <c r="B2907" s="354" t="s">
        <v>7845</v>
      </c>
      <c r="C2907" s="354" t="s">
        <v>7859</v>
      </c>
      <c r="D2907" s="356">
        <v>46033</v>
      </c>
      <c r="E2907" s="356">
        <v>46049</v>
      </c>
      <c r="F2907" s="372" t="s">
        <v>3042</v>
      </c>
      <c r="G2907" s="360">
        <v>37806203</v>
      </c>
      <c r="H2907" s="603" t="s">
        <v>7856</v>
      </c>
      <c r="I2907" s="597">
        <v>20</v>
      </c>
      <c r="J2907" s="77">
        <v>2</v>
      </c>
      <c r="K2907" s="92"/>
    </row>
    <row r="2908" spans="1:11" ht="20.399999999999999" x14ac:dyDescent="0.25">
      <c r="A2908" s="14" t="s">
        <v>5268</v>
      </c>
      <c r="B2908" s="354" t="s">
        <v>7845</v>
      </c>
      <c r="C2908" s="354" t="s">
        <v>7860</v>
      </c>
      <c r="D2908" s="356">
        <v>46032</v>
      </c>
      <c r="E2908" s="356">
        <v>46049</v>
      </c>
      <c r="F2908" s="372" t="s">
        <v>7785</v>
      </c>
      <c r="G2908" s="360">
        <v>37806203</v>
      </c>
      <c r="H2908" s="603" t="s">
        <v>7856</v>
      </c>
      <c r="I2908" s="597">
        <v>20</v>
      </c>
      <c r="J2908" s="77">
        <v>2</v>
      </c>
      <c r="K2908" s="92"/>
    </row>
    <row r="2909" spans="1:11" ht="20.399999999999999" x14ac:dyDescent="0.25">
      <c r="A2909" s="14" t="s">
        <v>5268</v>
      </c>
      <c r="B2909" s="354" t="s">
        <v>7845</v>
      </c>
      <c r="C2909" s="354" t="s">
        <v>7861</v>
      </c>
      <c r="D2909" s="356">
        <v>46033</v>
      </c>
      <c r="E2909" s="356">
        <v>46049</v>
      </c>
      <c r="F2909" s="372" t="s">
        <v>7785</v>
      </c>
      <c r="G2909" s="360">
        <v>37806203</v>
      </c>
      <c r="H2909" s="603" t="s">
        <v>7856</v>
      </c>
      <c r="I2909" s="597">
        <v>20</v>
      </c>
      <c r="J2909" s="77">
        <v>2</v>
      </c>
      <c r="K2909" s="92"/>
    </row>
    <row r="2910" spans="1:11" ht="20.399999999999999" x14ac:dyDescent="0.25">
      <c r="A2910" s="14" t="s">
        <v>5268</v>
      </c>
      <c r="B2910" s="354" t="s">
        <v>7845</v>
      </c>
      <c r="C2910" s="354" t="s">
        <v>7862</v>
      </c>
      <c r="D2910" s="356">
        <v>46032</v>
      </c>
      <c r="E2910" s="356">
        <v>46049</v>
      </c>
      <c r="F2910" s="372" t="s">
        <v>7771</v>
      </c>
      <c r="G2910" s="360">
        <v>37806203</v>
      </c>
      <c r="H2910" s="603" t="s">
        <v>7856</v>
      </c>
      <c r="I2910" s="597">
        <v>40</v>
      </c>
      <c r="J2910" s="77">
        <v>2</v>
      </c>
      <c r="K2910" s="92"/>
    </row>
    <row r="2911" spans="1:11" ht="20.399999999999999" x14ac:dyDescent="0.25">
      <c r="A2911" s="14" t="s">
        <v>5268</v>
      </c>
      <c r="B2911" s="354" t="s">
        <v>7845</v>
      </c>
      <c r="C2911" s="354" t="s">
        <v>7863</v>
      </c>
      <c r="D2911" s="356">
        <v>46033</v>
      </c>
      <c r="E2911" s="356">
        <v>46049</v>
      </c>
      <c r="F2911" s="372" t="s">
        <v>3042</v>
      </c>
      <c r="G2911" s="360">
        <v>37806203</v>
      </c>
      <c r="H2911" s="603" t="s">
        <v>7856</v>
      </c>
      <c r="I2911" s="597">
        <v>20</v>
      </c>
      <c r="J2911" s="77">
        <v>2</v>
      </c>
      <c r="K2911" s="92"/>
    </row>
    <row r="2912" spans="1:11" ht="21" x14ac:dyDescent="0.25">
      <c r="A2912" s="14" t="s">
        <v>5268</v>
      </c>
      <c r="B2912" s="354" t="s">
        <v>7845</v>
      </c>
      <c r="C2912" s="354" t="s">
        <v>7845</v>
      </c>
      <c r="D2912" s="356">
        <v>46033</v>
      </c>
      <c r="E2912" s="356">
        <v>46049</v>
      </c>
      <c r="F2912" s="372" t="s">
        <v>7864</v>
      </c>
      <c r="G2912" s="360"/>
      <c r="H2912" s="517" t="s">
        <v>7755</v>
      </c>
      <c r="I2912" s="597">
        <v>448.5</v>
      </c>
      <c r="J2912" s="77">
        <v>2</v>
      </c>
      <c r="K2912" s="92"/>
    </row>
    <row r="2913" spans="1:11" ht="40.799999999999997" x14ac:dyDescent="0.25">
      <c r="A2913" s="14" t="s">
        <v>5268</v>
      </c>
      <c r="B2913" s="354"/>
      <c r="C2913" s="354"/>
      <c r="D2913" s="355"/>
      <c r="E2913" s="355"/>
      <c r="F2913" s="593" t="s">
        <v>7865</v>
      </c>
      <c r="G2913" s="355"/>
      <c r="H2913" s="517"/>
      <c r="I2913" s="358"/>
      <c r="J2913" s="77">
        <v>2</v>
      </c>
      <c r="K2913" s="92"/>
    </row>
    <row r="2914" spans="1:11" ht="31.2" x14ac:dyDescent="0.25">
      <c r="A2914" s="14" t="s">
        <v>5268</v>
      </c>
      <c r="B2914" s="354" t="s">
        <v>7866</v>
      </c>
      <c r="C2914" s="354" t="s">
        <v>7866</v>
      </c>
      <c r="D2914" s="356">
        <v>46075</v>
      </c>
      <c r="E2914" s="356">
        <v>46101</v>
      </c>
      <c r="F2914" s="372" t="s">
        <v>7867</v>
      </c>
      <c r="G2914" s="360"/>
      <c r="H2914" s="517" t="s">
        <v>7868</v>
      </c>
      <c r="I2914" s="597">
        <v>825.07</v>
      </c>
      <c r="J2914" s="77">
        <v>2</v>
      </c>
      <c r="K2914" s="92"/>
    </row>
    <row r="2915" spans="1:11" ht="13.2" x14ac:dyDescent="0.25">
      <c r="A2915" s="14" t="s">
        <v>5268</v>
      </c>
      <c r="B2915" s="354" t="s">
        <v>7866</v>
      </c>
      <c r="C2915" s="354">
        <v>53</v>
      </c>
      <c r="D2915" s="356">
        <v>46075</v>
      </c>
      <c r="E2915" s="356">
        <v>46101</v>
      </c>
      <c r="F2915" s="372" t="s">
        <v>3928</v>
      </c>
      <c r="G2915" s="360">
        <v>46640134</v>
      </c>
      <c r="H2915" s="517" t="s">
        <v>7869</v>
      </c>
      <c r="I2915" s="597">
        <v>133.5</v>
      </c>
      <c r="J2915" s="77">
        <v>2</v>
      </c>
      <c r="K2915" s="92"/>
    </row>
    <row r="2916" spans="1:11" ht="13.2" x14ac:dyDescent="0.25">
      <c r="A2916" s="14" t="s">
        <v>5268</v>
      </c>
      <c r="B2916" s="354" t="s">
        <v>7866</v>
      </c>
      <c r="C2916" s="354" t="s">
        <v>7870</v>
      </c>
      <c r="D2916" s="356">
        <v>46069</v>
      </c>
      <c r="E2916" s="356">
        <v>46101</v>
      </c>
      <c r="F2916" s="372" t="s">
        <v>7281</v>
      </c>
      <c r="G2916" s="360">
        <v>35828170</v>
      </c>
      <c r="H2916" s="517" t="s">
        <v>7871</v>
      </c>
      <c r="I2916" s="597">
        <v>409.6</v>
      </c>
      <c r="J2916" s="77">
        <v>2</v>
      </c>
      <c r="K2916" s="92"/>
    </row>
    <row r="2917" spans="1:11" ht="13.2" x14ac:dyDescent="0.25">
      <c r="A2917" s="14" t="s">
        <v>5268</v>
      </c>
      <c r="B2917" s="354" t="s">
        <v>7866</v>
      </c>
      <c r="C2917" s="354" t="s">
        <v>7872</v>
      </c>
      <c r="D2917" s="356">
        <v>46073</v>
      </c>
      <c r="E2917" s="356">
        <v>46101</v>
      </c>
      <c r="F2917" s="372" t="s">
        <v>7873</v>
      </c>
      <c r="G2917" s="360">
        <v>35828170</v>
      </c>
      <c r="H2917" s="517" t="s">
        <v>7871</v>
      </c>
      <c r="I2917" s="597">
        <v>12</v>
      </c>
      <c r="J2917" s="77">
        <v>2</v>
      </c>
      <c r="K2917" s="92"/>
    </row>
    <row r="2918" spans="1:11" ht="13.2" x14ac:dyDescent="0.25">
      <c r="A2918" s="14" t="s">
        <v>5268</v>
      </c>
      <c r="B2918" s="354" t="s">
        <v>7866</v>
      </c>
      <c r="C2918" s="354" t="s">
        <v>7874</v>
      </c>
      <c r="D2918" s="356">
        <v>46070</v>
      </c>
      <c r="E2918" s="356">
        <v>46101</v>
      </c>
      <c r="F2918" s="372" t="s">
        <v>3944</v>
      </c>
      <c r="G2918" s="360">
        <v>46640134</v>
      </c>
      <c r="H2918" s="517" t="s">
        <v>7869</v>
      </c>
      <c r="I2918" s="597">
        <v>223</v>
      </c>
      <c r="J2918" s="77">
        <v>2</v>
      </c>
      <c r="K2918" s="92"/>
    </row>
    <row r="2919" spans="1:11" ht="21" x14ac:dyDescent="0.25">
      <c r="A2919" s="14" t="s">
        <v>5268</v>
      </c>
      <c r="B2919" s="354" t="s">
        <v>7866</v>
      </c>
      <c r="C2919" s="354" t="s">
        <v>7875</v>
      </c>
      <c r="D2919" s="356">
        <v>46073</v>
      </c>
      <c r="E2919" s="356">
        <v>46101</v>
      </c>
      <c r="F2919" s="372" t="s">
        <v>7876</v>
      </c>
      <c r="G2919" s="360">
        <v>46638539</v>
      </c>
      <c r="H2919" s="517" t="s">
        <v>7877</v>
      </c>
      <c r="I2919" s="597">
        <v>228.2</v>
      </c>
      <c r="J2919" s="77">
        <v>2</v>
      </c>
      <c r="K2919" s="92"/>
    </row>
    <row r="2920" spans="1:11" ht="13.2" x14ac:dyDescent="0.25">
      <c r="A2920" s="14" t="s">
        <v>5268</v>
      </c>
      <c r="B2920" s="354" t="s">
        <v>7866</v>
      </c>
      <c r="C2920" s="354" t="s">
        <v>7878</v>
      </c>
      <c r="D2920" s="356">
        <v>46073</v>
      </c>
      <c r="E2920" s="356">
        <v>46101</v>
      </c>
      <c r="F2920" s="372" t="s">
        <v>7879</v>
      </c>
      <c r="G2920" s="360">
        <v>46638539</v>
      </c>
      <c r="H2920" s="517" t="s">
        <v>7877</v>
      </c>
      <c r="I2920" s="597">
        <v>3</v>
      </c>
      <c r="J2920" s="77">
        <v>2</v>
      </c>
      <c r="K2920" s="92"/>
    </row>
    <row r="2921" spans="1:11" ht="13.2" x14ac:dyDescent="0.25">
      <c r="A2921" s="14" t="s">
        <v>5268</v>
      </c>
      <c r="B2921" s="354" t="s">
        <v>7866</v>
      </c>
      <c r="C2921" s="354" t="s">
        <v>7880</v>
      </c>
      <c r="D2921" s="356">
        <v>46074</v>
      </c>
      <c r="E2921" s="356">
        <v>46101</v>
      </c>
      <c r="F2921" s="372" t="s">
        <v>3042</v>
      </c>
      <c r="G2921" s="360">
        <v>54191661</v>
      </c>
      <c r="H2921" s="517" t="s">
        <v>7881</v>
      </c>
      <c r="I2921" s="597">
        <v>20</v>
      </c>
      <c r="J2921" s="77">
        <v>2</v>
      </c>
      <c r="K2921" s="92"/>
    </row>
    <row r="2922" spans="1:11" ht="13.2" x14ac:dyDescent="0.25">
      <c r="A2922" s="14" t="s">
        <v>5268</v>
      </c>
      <c r="B2922" s="354" t="s">
        <v>7866</v>
      </c>
      <c r="C2922" s="354" t="s">
        <v>7882</v>
      </c>
      <c r="D2922" s="356">
        <v>46074</v>
      </c>
      <c r="E2922" s="356">
        <v>46101</v>
      </c>
      <c r="F2922" s="372" t="s">
        <v>7883</v>
      </c>
      <c r="G2922" s="360">
        <v>54191661</v>
      </c>
      <c r="H2922" s="517" t="s">
        <v>7881</v>
      </c>
      <c r="I2922" s="597">
        <v>86</v>
      </c>
      <c r="J2922" s="77">
        <v>2</v>
      </c>
      <c r="K2922" s="92"/>
    </row>
    <row r="2923" spans="1:11" ht="13.2" x14ac:dyDescent="0.25">
      <c r="A2923" s="14" t="s">
        <v>5268</v>
      </c>
      <c r="B2923" s="354" t="s">
        <v>7866</v>
      </c>
      <c r="C2923" s="354" t="s">
        <v>7884</v>
      </c>
      <c r="D2923" s="356">
        <v>46074</v>
      </c>
      <c r="E2923" s="356">
        <v>46101</v>
      </c>
      <c r="F2923" s="372" t="s">
        <v>7885</v>
      </c>
      <c r="G2923" s="360">
        <v>54191661</v>
      </c>
      <c r="H2923" s="517" t="s">
        <v>7881</v>
      </c>
      <c r="I2923" s="597">
        <v>28</v>
      </c>
      <c r="J2923" s="77">
        <v>2</v>
      </c>
      <c r="K2923" s="92"/>
    </row>
    <row r="2924" spans="1:11" ht="13.2" x14ac:dyDescent="0.25">
      <c r="A2924" s="14" t="s">
        <v>5268</v>
      </c>
      <c r="B2924" s="354" t="s">
        <v>7866</v>
      </c>
      <c r="C2924" s="354" t="s">
        <v>7886</v>
      </c>
      <c r="D2924" s="356">
        <v>46074</v>
      </c>
      <c r="E2924" s="356">
        <v>46101</v>
      </c>
      <c r="F2924" s="372" t="s">
        <v>7771</v>
      </c>
      <c r="G2924" s="360">
        <v>54191661</v>
      </c>
      <c r="H2924" s="517" t="s">
        <v>7881</v>
      </c>
      <c r="I2924" s="597">
        <v>40</v>
      </c>
      <c r="J2924" s="77">
        <v>2</v>
      </c>
      <c r="K2924" s="92"/>
    </row>
    <row r="2925" spans="1:11" ht="13.2" x14ac:dyDescent="0.25">
      <c r="A2925" s="14" t="s">
        <v>5268</v>
      </c>
      <c r="B2925" s="354" t="s">
        <v>7866</v>
      </c>
      <c r="C2925" s="354" t="s">
        <v>7887</v>
      </c>
      <c r="D2925" s="356">
        <v>46074</v>
      </c>
      <c r="E2925" s="356">
        <v>46101</v>
      </c>
      <c r="F2925" s="372" t="s">
        <v>7771</v>
      </c>
      <c r="G2925" s="360">
        <v>54191661</v>
      </c>
      <c r="H2925" s="517" t="s">
        <v>7881</v>
      </c>
      <c r="I2925" s="597">
        <v>40</v>
      </c>
      <c r="J2925" s="77">
        <v>2</v>
      </c>
      <c r="K2925" s="92"/>
    </row>
    <row r="2926" spans="1:11" ht="21" x14ac:dyDescent="0.25">
      <c r="A2926" s="14" t="s">
        <v>5268</v>
      </c>
      <c r="B2926" s="354" t="s">
        <v>7866</v>
      </c>
      <c r="C2926" s="354" t="s">
        <v>7866</v>
      </c>
      <c r="D2926" s="356">
        <v>46075</v>
      </c>
      <c r="E2926" s="356">
        <v>46101</v>
      </c>
      <c r="F2926" s="372" t="s">
        <v>7888</v>
      </c>
      <c r="G2926" s="360"/>
      <c r="H2926" s="517" t="s">
        <v>7868</v>
      </c>
      <c r="I2926" s="597">
        <v>139.75</v>
      </c>
      <c r="J2926" s="77">
        <v>2</v>
      </c>
      <c r="K2926" s="92"/>
    </row>
    <row r="2927" spans="1:11" ht="40.799999999999997" x14ac:dyDescent="0.25">
      <c r="A2927" s="14" t="s">
        <v>5268</v>
      </c>
      <c r="B2927" s="354"/>
      <c r="C2927" s="354"/>
      <c r="D2927" s="355"/>
      <c r="E2927" s="355"/>
      <c r="F2927" s="593" t="s">
        <v>7889</v>
      </c>
      <c r="G2927" s="355"/>
      <c r="H2927" s="517"/>
      <c r="I2927" s="358"/>
      <c r="J2927" s="77">
        <v>2</v>
      </c>
      <c r="K2927" s="92"/>
    </row>
    <row r="2928" spans="1:11" ht="31.2" x14ac:dyDescent="0.25">
      <c r="A2928" s="14" t="s">
        <v>5268</v>
      </c>
      <c r="B2928" s="354" t="s">
        <v>7890</v>
      </c>
      <c r="C2928" s="354" t="s">
        <v>7890</v>
      </c>
      <c r="D2928" s="356">
        <v>46101</v>
      </c>
      <c r="E2928" s="356">
        <v>46112</v>
      </c>
      <c r="F2928" s="372" t="s">
        <v>7891</v>
      </c>
      <c r="G2928" s="360"/>
      <c r="H2928" s="517" t="s">
        <v>7868</v>
      </c>
      <c r="I2928" s="597">
        <v>797.11</v>
      </c>
      <c r="J2928" s="77">
        <v>2</v>
      </c>
      <c r="K2928" s="92"/>
    </row>
    <row r="2929" spans="1:11" ht="13.2" x14ac:dyDescent="0.25">
      <c r="A2929" s="14" t="s">
        <v>5268</v>
      </c>
      <c r="B2929" s="354" t="s">
        <v>7890</v>
      </c>
      <c r="C2929" s="354" t="s">
        <v>3951</v>
      </c>
      <c r="D2929" s="356">
        <v>46101</v>
      </c>
      <c r="E2929" s="356">
        <v>46112</v>
      </c>
      <c r="F2929" s="372" t="s">
        <v>7847</v>
      </c>
      <c r="G2929" s="360">
        <v>47994061</v>
      </c>
      <c r="H2929" s="517" t="s">
        <v>7892</v>
      </c>
      <c r="I2929" s="597">
        <v>155</v>
      </c>
      <c r="J2929" s="77">
        <v>2</v>
      </c>
      <c r="K2929" s="92"/>
    </row>
    <row r="2930" spans="1:11" ht="13.2" x14ac:dyDescent="0.25">
      <c r="A2930" s="14" t="s">
        <v>5268</v>
      </c>
      <c r="B2930" s="354" t="s">
        <v>7890</v>
      </c>
      <c r="C2930" s="354" t="s">
        <v>7893</v>
      </c>
      <c r="D2930" s="356">
        <v>46098</v>
      </c>
      <c r="E2930" s="356">
        <v>46112</v>
      </c>
      <c r="F2930" s="372" t="s">
        <v>7847</v>
      </c>
      <c r="G2930" s="360">
        <v>52034861</v>
      </c>
      <c r="H2930" s="517" t="s">
        <v>7894</v>
      </c>
      <c r="I2930" s="597">
        <v>122.9</v>
      </c>
      <c r="J2930" s="77">
        <v>2</v>
      </c>
      <c r="K2930" s="92"/>
    </row>
    <row r="2931" spans="1:11" ht="13.2" x14ac:dyDescent="0.25">
      <c r="A2931" s="14" t="s">
        <v>5268</v>
      </c>
      <c r="B2931" s="354" t="s">
        <v>7890</v>
      </c>
      <c r="C2931" s="354">
        <v>2026000245</v>
      </c>
      <c r="D2931" s="356">
        <v>46099</v>
      </c>
      <c r="E2931" s="356">
        <v>46112</v>
      </c>
      <c r="F2931" s="372" t="s">
        <v>3944</v>
      </c>
      <c r="G2931" s="360">
        <v>52034861</v>
      </c>
      <c r="H2931" s="517" t="s">
        <v>7894</v>
      </c>
      <c r="I2931" s="597">
        <v>151.72</v>
      </c>
      <c r="J2931" s="77">
        <v>2</v>
      </c>
      <c r="K2931" s="92"/>
    </row>
    <row r="2932" spans="1:11" ht="13.2" x14ac:dyDescent="0.25">
      <c r="A2932" s="14" t="s">
        <v>5268</v>
      </c>
      <c r="B2932" s="354" t="s">
        <v>7890</v>
      </c>
      <c r="C2932" s="354">
        <v>193</v>
      </c>
      <c r="D2932" s="356">
        <v>46101</v>
      </c>
      <c r="E2932" s="356">
        <v>46112</v>
      </c>
      <c r="F2932" s="372" t="s">
        <v>7895</v>
      </c>
      <c r="G2932" s="360">
        <v>52034861</v>
      </c>
      <c r="H2932" s="517" t="s">
        <v>7894</v>
      </c>
      <c r="I2932" s="597">
        <v>9</v>
      </c>
      <c r="J2932" s="77">
        <v>2</v>
      </c>
      <c r="K2932" s="92"/>
    </row>
    <row r="2933" spans="1:11" ht="13.2" x14ac:dyDescent="0.25">
      <c r="A2933" s="14" t="s">
        <v>5268</v>
      </c>
      <c r="B2933" s="354" t="s">
        <v>7890</v>
      </c>
      <c r="C2933" s="354">
        <v>192</v>
      </c>
      <c r="D2933" s="356">
        <v>46101</v>
      </c>
      <c r="E2933" s="356">
        <v>46112</v>
      </c>
      <c r="F2933" s="372" t="s">
        <v>7895</v>
      </c>
      <c r="G2933" s="360">
        <v>52034861</v>
      </c>
      <c r="H2933" s="517" t="s">
        <v>7894</v>
      </c>
      <c r="I2933" s="597">
        <v>4</v>
      </c>
      <c r="J2933" s="77">
        <v>2</v>
      </c>
      <c r="K2933" s="92"/>
    </row>
    <row r="2934" spans="1:11" ht="13.2" x14ac:dyDescent="0.25">
      <c r="A2934" s="14" t="s">
        <v>5268</v>
      </c>
      <c r="B2934" s="354" t="s">
        <v>7890</v>
      </c>
      <c r="C2934" s="354" t="s">
        <v>7896</v>
      </c>
      <c r="D2934" s="356">
        <v>46097</v>
      </c>
      <c r="E2934" s="356">
        <v>46112</v>
      </c>
      <c r="F2934" s="372" t="s">
        <v>3928</v>
      </c>
      <c r="G2934" s="360">
        <v>53286880</v>
      </c>
      <c r="H2934" s="517" t="s">
        <v>7897</v>
      </c>
      <c r="I2934" s="597">
        <v>60</v>
      </c>
      <c r="J2934" s="77">
        <v>2</v>
      </c>
      <c r="K2934" s="92"/>
    </row>
    <row r="2935" spans="1:11" ht="13.2" x14ac:dyDescent="0.25">
      <c r="A2935" s="14" t="s">
        <v>5268</v>
      </c>
      <c r="B2935" s="354" t="s">
        <v>7890</v>
      </c>
      <c r="C2935" s="354" t="s">
        <v>7898</v>
      </c>
      <c r="D2935" s="356">
        <v>46097</v>
      </c>
      <c r="E2935" s="356">
        <v>46112</v>
      </c>
      <c r="F2935" s="372" t="s">
        <v>3928</v>
      </c>
      <c r="G2935" s="360">
        <v>35687045</v>
      </c>
      <c r="H2935" s="517" t="s">
        <v>7899</v>
      </c>
      <c r="I2935" s="597">
        <v>73.58</v>
      </c>
      <c r="J2935" s="77">
        <v>2</v>
      </c>
      <c r="K2935" s="92"/>
    </row>
    <row r="2936" spans="1:11" ht="13.2" x14ac:dyDescent="0.25">
      <c r="A2936" s="14" t="s">
        <v>5268</v>
      </c>
      <c r="B2936" s="354" t="s">
        <v>7890</v>
      </c>
      <c r="C2936" s="354" t="s">
        <v>7900</v>
      </c>
      <c r="D2936" s="356">
        <v>46105</v>
      </c>
      <c r="E2936" s="356">
        <v>46112</v>
      </c>
      <c r="F2936" s="372" t="s">
        <v>7853</v>
      </c>
      <c r="G2936" s="360">
        <v>52034861</v>
      </c>
      <c r="H2936" s="517" t="s">
        <v>7894</v>
      </c>
      <c r="I2936" s="597">
        <v>91</v>
      </c>
      <c r="J2936" s="77">
        <v>2</v>
      </c>
      <c r="K2936" s="92"/>
    </row>
    <row r="2937" spans="1:11" ht="13.2" x14ac:dyDescent="0.25">
      <c r="A2937" s="14" t="s">
        <v>5268</v>
      </c>
      <c r="B2937" s="354" t="s">
        <v>7890</v>
      </c>
      <c r="C2937" s="354" t="s">
        <v>7901</v>
      </c>
      <c r="D2937" s="356">
        <v>46101</v>
      </c>
      <c r="E2937" s="356">
        <v>46112</v>
      </c>
      <c r="F2937" s="372" t="s">
        <v>7853</v>
      </c>
      <c r="G2937" s="360">
        <v>52034861</v>
      </c>
      <c r="H2937" s="517" t="s">
        <v>7894</v>
      </c>
      <c r="I2937" s="597">
        <v>53.5</v>
      </c>
      <c r="J2937" s="77">
        <v>2</v>
      </c>
      <c r="K2937" s="92"/>
    </row>
    <row r="2938" spans="1:11" ht="13.2" x14ac:dyDescent="0.25">
      <c r="A2938" s="14" t="s">
        <v>5268</v>
      </c>
      <c r="B2938" s="354" t="s">
        <v>7890</v>
      </c>
      <c r="C2938" s="354" t="s">
        <v>7902</v>
      </c>
      <c r="D2938" s="356">
        <v>46102</v>
      </c>
      <c r="E2938" s="356">
        <v>46112</v>
      </c>
      <c r="F2938" s="372" t="s">
        <v>7785</v>
      </c>
      <c r="G2938" s="360">
        <v>42353289</v>
      </c>
      <c r="H2938" s="517" t="s">
        <v>7903</v>
      </c>
      <c r="I2938" s="597">
        <v>30</v>
      </c>
      <c r="J2938" s="77">
        <v>2</v>
      </c>
      <c r="K2938" s="92"/>
    </row>
    <row r="2939" spans="1:11" ht="13.2" x14ac:dyDescent="0.25">
      <c r="A2939" s="14" t="s">
        <v>5268</v>
      </c>
      <c r="B2939" s="354" t="s">
        <v>7890</v>
      </c>
      <c r="C2939" s="354" t="s">
        <v>7904</v>
      </c>
      <c r="D2939" s="356">
        <v>46102</v>
      </c>
      <c r="E2939" s="356">
        <v>46112</v>
      </c>
      <c r="F2939" s="372" t="s">
        <v>7785</v>
      </c>
      <c r="G2939" s="360">
        <v>42353289</v>
      </c>
      <c r="H2939" s="517" t="s">
        <v>7903</v>
      </c>
      <c r="I2939" s="597">
        <v>30</v>
      </c>
      <c r="J2939" s="77">
        <v>2</v>
      </c>
      <c r="K2939" s="92"/>
    </row>
    <row r="2940" spans="1:11" ht="13.2" x14ac:dyDescent="0.25">
      <c r="A2940" s="14" t="s">
        <v>5268</v>
      </c>
      <c r="B2940" s="354" t="s">
        <v>7890</v>
      </c>
      <c r="C2940" s="354" t="s">
        <v>7905</v>
      </c>
      <c r="D2940" s="356">
        <v>46102</v>
      </c>
      <c r="E2940" s="356">
        <v>46112</v>
      </c>
      <c r="F2940" s="372" t="s">
        <v>7906</v>
      </c>
      <c r="G2940" s="360">
        <v>42353289</v>
      </c>
      <c r="H2940" s="517" t="s">
        <v>7903</v>
      </c>
      <c r="I2940" s="597">
        <v>16</v>
      </c>
      <c r="J2940" s="77">
        <v>2</v>
      </c>
      <c r="K2940" s="92"/>
    </row>
    <row r="2941" spans="1:11" ht="21" x14ac:dyDescent="0.25">
      <c r="A2941" s="14" t="s">
        <v>5268</v>
      </c>
      <c r="B2941" s="354" t="s">
        <v>7890</v>
      </c>
      <c r="C2941" s="354" t="s">
        <v>7907</v>
      </c>
      <c r="D2941" s="356">
        <v>46101</v>
      </c>
      <c r="E2941" s="356">
        <v>46112</v>
      </c>
      <c r="F2941" s="372" t="s">
        <v>7908</v>
      </c>
      <c r="G2941" s="360">
        <v>42353289</v>
      </c>
      <c r="H2941" s="517" t="s">
        <v>7903</v>
      </c>
      <c r="I2941" s="597">
        <v>23</v>
      </c>
      <c r="J2941" s="77">
        <v>2</v>
      </c>
      <c r="K2941" s="92"/>
    </row>
    <row r="2942" spans="1:11" ht="13.2" x14ac:dyDescent="0.25">
      <c r="A2942" s="14" t="s">
        <v>5268</v>
      </c>
      <c r="B2942" s="354" t="s">
        <v>7890</v>
      </c>
      <c r="C2942" s="354" t="s">
        <v>7909</v>
      </c>
      <c r="D2942" s="356">
        <v>46102</v>
      </c>
      <c r="E2942" s="356">
        <v>46112</v>
      </c>
      <c r="F2942" s="372" t="s">
        <v>7910</v>
      </c>
      <c r="G2942" s="360">
        <v>42353289</v>
      </c>
      <c r="H2942" s="517" t="s">
        <v>7903</v>
      </c>
      <c r="I2942" s="597">
        <v>8</v>
      </c>
      <c r="J2942" s="77">
        <v>2</v>
      </c>
      <c r="K2942" s="92"/>
    </row>
    <row r="2943" spans="1:11" ht="13.2" x14ac:dyDescent="0.25">
      <c r="A2943" s="14" t="s">
        <v>5268</v>
      </c>
      <c r="B2943" s="354" t="s">
        <v>7890</v>
      </c>
      <c r="C2943" s="354" t="s">
        <v>7911</v>
      </c>
      <c r="D2943" s="356">
        <v>46102</v>
      </c>
      <c r="E2943" s="356">
        <v>46112</v>
      </c>
      <c r="F2943" s="372" t="s">
        <v>7783</v>
      </c>
      <c r="G2943" s="360">
        <v>42353289</v>
      </c>
      <c r="H2943" s="517" t="s">
        <v>7903</v>
      </c>
      <c r="I2943" s="597">
        <v>15</v>
      </c>
      <c r="J2943" s="77">
        <v>2</v>
      </c>
      <c r="K2943" s="92"/>
    </row>
    <row r="2944" spans="1:11" ht="13.2" x14ac:dyDescent="0.25">
      <c r="A2944" s="14" t="s">
        <v>5268</v>
      </c>
      <c r="B2944" s="354" t="s">
        <v>7890</v>
      </c>
      <c r="C2944" s="354" t="s">
        <v>7912</v>
      </c>
      <c r="D2944" s="356">
        <v>46102</v>
      </c>
      <c r="E2944" s="356">
        <v>46112</v>
      </c>
      <c r="F2944" s="372" t="s">
        <v>7783</v>
      </c>
      <c r="G2944" s="360">
        <v>42353289</v>
      </c>
      <c r="H2944" s="517" t="s">
        <v>7903</v>
      </c>
      <c r="I2944" s="597">
        <v>15</v>
      </c>
      <c r="J2944" s="77">
        <v>2</v>
      </c>
      <c r="K2944" s="92"/>
    </row>
    <row r="2945" spans="1:11" ht="13.2" x14ac:dyDescent="0.25">
      <c r="A2945" s="14" t="s">
        <v>5268</v>
      </c>
      <c r="B2945" s="354" t="s">
        <v>7890</v>
      </c>
      <c r="C2945" s="354" t="s">
        <v>7913</v>
      </c>
      <c r="D2945" s="356">
        <v>46101</v>
      </c>
      <c r="E2945" s="356">
        <v>46112</v>
      </c>
      <c r="F2945" s="372" t="s">
        <v>7783</v>
      </c>
      <c r="G2945" s="360">
        <v>42353289</v>
      </c>
      <c r="H2945" s="517" t="s">
        <v>7903</v>
      </c>
      <c r="I2945" s="597">
        <v>15</v>
      </c>
      <c r="J2945" s="77">
        <v>2</v>
      </c>
      <c r="K2945" s="92"/>
    </row>
    <row r="2946" spans="1:11" ht="21" x14ac:dyDescent="0.25">
      <c r="A2946" s="14" t="s">
        <v>5268</v>
      </c>
      <c r="B2946" s="354" t="s">
        <v>7890</v>
      </c>
      <c r="C2946" s="354" t="s">
        <v>7890</v>
      </c>
      <c r="D2946" s="356">
        <v>46103</v>
      </c>
      <c r="E2946" s="356">
        <v>46112</v>
      </c>
      <c r="F2946" s="372" t="s">
        <v>7914</v>
      </c>
      <c r="G2946" s="360"/>
      <c r="H2946" s="517" t="s">
        <v>7868</v>
      </c>
      <c r="I2946" s="597">
        <v>421.45</v>
      </c>
      <c r="J2946" s="77">
        <v>2</v>
      </c>
      <c r="K2946" s="92"/>
    </row>
    <row r="2947" spans="1:11" ht="51.6" x14ac:dyDescent="0.25">
      <c r="A2947" s="14" t="s">
        <v>5268</v>
      </c>
      <c r="B2947" s="354"/>
      <c r="C2947" s="355"/>
      <c r="D2947" s="356"/>
      <c r="E2947" s="357"/>
      <c r="F2947" s="604" t="s">
        <v>7915</v>
      </c>
      <c r="G2947" s="355"/>
      <c r="H2947" s="355"/>
      <c r="I2947" s="358"/>
      <c r="J2947" s="77">
        <v>2</v>
      </c>
      <c r="K2947" s="92"/>
    </row>
    <row r="2948" spans="1:11" ht="21" x14ac:dyDescent="0.25">
      <c r="A2948" s="14" t="s">
        <v>5268</v>
      </c>
      <c r="B2948" s="354" t="s">
        <v>7916</v>
      </c>
      <c r="C2948" s="354" t="s">
        <v>7916</v>
      </c>
      <c r="D2948" s="356" t="s">
        <v>7055</v>
      </c>
      <c r="E2948" s="357" t="s">
        <v>7917</v>
      </c>
      <c r="F2948" s="605" t="s">
        <v>7918</v>
      </c>
      <c r="G2948" s="606"/>
      <c r="H2948" s="607" t="s">
        <v>7919</v>
      </c>
      <c r="I2948" s="374">
        <v>224.9</v>
      </c>
      <c r="J2948" s="77">
        <v>2</v>
      </c>
      <c r="K2948" s="92"/>
    </row>
    <row r="2949" spans="1:11" ht="13.2" x14ac:dyDescent="0.25">
      <c r="A2949" s="14" t="s">
        <v>5268</v>
      </c>
      <c r="B2949" s="354" t="s">
        <v>7916</v>
      </c>
      <c r="C2949" s="355">
        <v>219</v>
      </c>
      <c r="D2949" s="356" t="s">
        <v>7055</v>
      </c>
      <c r="E2949" s="357" t="s">
        <v>7917</v>
      </c>
      <c r="F2949" s="367" t="s">
        <v>3944</v>
      </c>
      <c r="G2949" s="355">
        <v>30222931</v>
      </c>
      <c r="H2949" s="607" t="s">
        <v>7920</v>
      </c>
      <c r="I2949" s="597">
        <v>128</v>
      </c>
      <c r="J2949" s="77">
        <v>2</v>
      </c>
      <c r="K2949" s="92"/>
    </row>
    <row r="2950" spans="1:11" ht="21" x14ac:dyDescent="0.25">
      <c r="A2950" s="14" t="s">
        <v>5268</v>
      </c>
      <c r="B2950" s="354" t="s">
        <v>7916</v>
      </c>
      <c r="C2950" s="354" t="s">
        <v>7916</v>
      </c>
      <c r="D2950" s="356" t="s">
        <v>7055</v>
      </c>
      <c r="E2950" s="357" t="s">
        <v>7917</v>
      </c>
      <c r="F2950" s="605" t="s">
        <v>7921</v>
      </c>
      <c r="G2950" s="606"/>
      <c r="H2950" s="607" t="s">
        <v>7919</v>
      </c>
      <c r="I2950" s="369">
        <v>107.74</v>
      </c>
      <c r="J2950" s="77">
        <v>2</v>
      </c>
      <c r="K2950" s="92"/>
    </row>
    <row r="2951" spans="1:11" ht="21" x14ac:dyDescent="0.25">
      <c r="A2951" s="14" t="s">
        <v>5268</v>
      </c>
      <c r="B2951" s="354" t="s">
        <v>7916</v>
      </c>
      <c r="C2951" s="354" t="s">
        <v>7916</v>
      </c>
      <c r="D2951" s="356" t="s">
        <v>7055</v>
      </c>
      <c r="E2951" s="357" t="s">
        <v>7917</v>
      </c>
      <c r="F2951" s="357" t="s">
        <v>7922</v>
      </c>
      <c r="G2951" s="606"/>
      <c r="H2951" s="607" t="s">
        <v>7919</v>
      </c>
      <c r="I2951" s="369">
        <v>62</v>
      </c>
      <c r="J2951" s="77">
        <v>2</v>
      </c>
      <c r="K2951" s="92"/>
    </row>
    <row r="2952" spans="1:11" ht="21" x14ac:dyDescent="0.25">
      <c r="A2952" s="14" t="s">
        <v>5268</v>
      </c>
      <c r="B2952" s="354" t="s">
        <v>7916</v>
      </c>
      <c r="C2952" s="354" t="s">
        <v>7923</v>
      </c>
      <c r="D2952" s="356" t="s">
        <v>7055</v>
      </c>
      <c r="E2952" s="357" t="s">
        <v>7917</v>
      </c>
      <c r="F2952" s="608" t="s">
        <v>7924</v>
      </c>
      <c r="G2952" s="355">
        <v>45024871</v>
      </c>
      <c r="H2952" s="607" t="s">
        <v>7925</v>
      </c>
      <c r="I2952" s="369">
        <v>170</v>
      </c>
      <c r="J2952" s="77">
        <v>2</v>
      </c>
      <c r="K2952" s="92"/>
    </row>
    <row r="2953" spans="1:11" ht="41.4" x14ac:dyDescent="0.25">
      <c r="A2953" s="14" t="s">
        <v>5268</v>
      </c>
      <c r="B2953" s="354"/>
      <c r="C2953" s="355"/>
      <c r="D2953" s="356"/>
      <c r="E2953" s="357"/>
      <c r="F2953" s="599" t="s">
        <v>7926</v>
      </c>
      <c r="G2953" s="355"/>
      <c r="H2953" s="355"/>
      <c r="I2953" s="358"/>
      <c r="J2953" s="77">
        <v>2</v>
      </c>
      <c r="K2953" s="92"/>
    </row>
    <row r="2954" spans="1:11" ht="21" x14ac:dyDescent="0.25">
      <c r="A2954" s="14" t="s">
        <v>5268</v>
      </c>
      <c r="B2954" s="354" t="s">
        <v>7927</v>
      </c>
      <c r="C2954" s="354" t="s">
        <v>7927</v>
      </c>
      <c r="D2954" s="356" t="s">
        <v>6618</v>
      </c>
      <c r="E2954" s="357" t="s">
        <v>4965</v>
      </c>
      <c r="F2954" s="605" t="s">
        <v>7928</v>
      </c>
      <c r="G2954" s="355"/>
      <c r="H2954" s="607" t="s">
        <v>7919</v>
      </c>
      <c r="I2954" s="358">
        <v>143.66</v>
      </c>
      <c r="J2954" s="77">
        <v>2</v>
      </c>
      <c r="K2954" s="92"/>
    </row>
    <row r="2955" spans="1:11" ht="21" x14ac:dyDescent="0.25">
      <c r="A2955" s="14" t="s">
        <v>5268</v>
      </c>
      <c r="B2955" s="354" t="s">
        <v>7927</v>
      </c>
      <c r="C2955" s="355" t="s">
        <v>7929</v>
      </c>
      <c r="D2955" s="356" t="s">
        <v>6618</v>
      </c>
      <c r="E2955" s="357" t="s">
        <v>4965</v>
      </c>
      <c r="F2955" s="608" t="s">
        <v>7930</v>
      </c>
      <c r="G2955" s="355">
        <v>45024871</v>
      </c>
      <c r="H2955" s="607" t="s">
        <v>7925</v>
      </c>
      <c r="I2955" s="358">
        <v>125</v>
      </c>
      <c r="J2955" s="77">
        <v>2</v>
      </c>
      <c r="K2955" s="92"/>
    </row>
    <row r="2956" spans="1:11" ht="13.2" x14ac:dyDescent="0.25">
      <c r="A2956" s="14" t="s">
        <v>5268</v>
      </c>
      <c r="B2956" s="354" t="s">
        <v>7927</v>
      </c>
      <c r="C2956" s="355">
        <v>2229</v>
      </c>
      <c r="D2956" s="356" t="s">
        <v>4252</v>
      </c>
      <c r="E2956" s="357" t="s">
        <v>4965</v>
      </c>
      <c r="F2956" s="357" t="s">
        <v>7931</v>
      </c>
      <c r="G2956" s="355">
        <v>30222931</v>
      </c>
      <c r="H2956" s="607" t="s">
        <v>7920</v>
      </c>
      <c r="I2956" s="358">
        <v>79</v>
      </c>
      <c r="J2956" s="77">
        <v>2</v>
      </c>
      <c r="K2956" s="92"/>
    </row>
    <row r="2957" spans="1:11" ht="21" x14ac:dyDescent="0.25">
      <c r="A2957" s="14" t="s">
        <v>5268</v>
      </c>
      <c r="B2957" s="354" t="s">
        <v>7927</v>
      </c>
      <c r="C2957" s="354" t="s">
        <v>7927</v>
      </c>
      <c r="D2957" s="356" t="s">
        <v>6618</v>
      </c>
      <c r="E2957" s="357" t="s">
        <v>4965</v>
      </c>
      <c r="F2957" s="605" t="s">
        <v>7932</v>
      </c>
      <c r="G2957" s="606"/>
      <c r="H2957" s="607" t="s">
        <v>7919</v>
      </c>
      <c r="I2957" s="358">
        <v>109.52</v>
      </c>
      <c r="J2957" s="77">
        <v>2</v>
      </c>
      <c r="K2957" s="92"/>
    </row>
    <row r="2958" spans="1:11" ht="21" x14ac:dyDescent="0.25">
      <c r="A2958" s="14" t="s">
        <v>5268</v>
      </c>
      <c r="B2958" s="354" t="s">
        <v>7927</v>
      </c>
      <c r="C2958" s="354" t="s">
        <v>7927</v>
      </c>
      <c r="D2958" s="356" t="s">
        <v>6618</v>
      </c>
      <c r="E2958" s="357" t="s">
        <v>4965</v>
      </c>
      <c r="F2958" s="357" t="s">
        <v>7933</v>
      </c>
      <c r="G2958" s="355"/>
      <c r="H2958" s="607" t="s">
        <v>7919</v>
      </c>
      <c r="I2958" s="358">
        <v>62</v>
      </c>
      <c r="J2958" s="77">
        <v>2</v>
      </c>
      <c r="K2958" s="92"/>
    </row>
    <row r="2959" spans="1:11" ht="41.4" x14ac:dyDescent="0.25">
      <c r="A2959" s="14" t="s">
        <v>5268</v>
      </c>
      <c r="B2959" s="354"/>
      <c r="C2959" s="355"/>
      <c r="D2959" s="356"/>
      <c r="E2959" s="357"/>
      <c r="F2959" s="601" t="s">
        <v>7934</v>
      </c>
      <c r="G2959" s="355"/>
      <c r="H2959" s="355"/>
      <c r="I2959" s="358"/>
      <c r="J2959" s="77">
        <v>2</v>
      </c>
      <c r="K2959" s="92"/>
    </row>
    <row r="2960" spans="1:11" ht="21" x14ac:dyDescent="0.25">
      <c r="A2960" s="14" t="s">
        <v>5268</v>
      </c>
      <c r="B2960" s="354" t="s">
        <v>7935</v>
      </c>
      <c r="C2960" s="354" t="s">
        <v>7935</v>
      </c>
      <c r="D2960" s="356" t="s">
        <v>6800</v>
      </c>
      <c r="E2960" s="357" t="s">
        <v>7936</v>
      </c>
      <c r="F2960" s="357" t="s">
        <v>7937</v>
      </c>
      <c r="G2960" s="355"/>
      <c r="H2960" s="607" t="s">
        <v>7919</v>
      </c>
      <c r="I2960" s="358">
        <v>176</v>
      </c>
      <c r="J2960" s="77">
        <v>2</v>
      </c>
      <c r="K2960" s="92"/>
    </row>
    <row r="2961" spans="1:11" ht="13.2" x14ac:dyDescent="0.25">
      <c r="A2961" s="14" t="s">
        <v>5268</v>
      </c>
      <c r="B2961" s="354" t="s">
        <v>7935</v>
      </c>
      <c r="C2961" s="354" t="s">
        <v>7935</v>
      </c>
      <c r="D2961" s="356" t="s">
        <v>6800</v>
      </c>
      <c r="E2961" s="357" t="s">
        <v>7936</v>
      </c>
      <c r="F2961" s="608" t="s">
        <v>7938</v>
      </c>
      <c r="G2961" s="355">
        <v>36618357</v>
      </c>
      <c r="H2961" s="355" t="s">
        <v>7939</v>
      </c>
      <c r="I2961" s="358">
        <v>110</v>
      </c>
      <c r="J2961" s="77">
        <v>2</v>
      </c>
      <c r="K2961" s="92"/>
    </row>
    <row r="2962" spans="1:11" ht="31.2" x14ac:dyDescent="0.25">
      <c r="A2962" s="14" t="s">
        <v>5268</v>
      </c>
      <c r="B2962" s="354" t="s">
        <v>7935</v>
      </c>
      <c r="C2962" s="354" t="s">
        <v>7935</v>
      </c>
      <c r="D2962" s="356" t="s">
        <v>6800</v>
      </c>
      <c r="E2962" s="357" t="s">
        <v>7936</v>
      </c>
      <c r="F2962" s="605" t="s">
        <v>7940</v>
      </c>
      <c r="G2962" s="355"/>
      <c r="H2962" s="607" t="s">
        <v>7919</v>
      </c>
      <c r="I2962" s="358">
        <v>218.36</v>
      </c>
      <c r="J2962" s="77">
        <v>2</v>
      </c>
      <c r="K2962" s="92"/>
    </row>
    <row r="2963" spans="1:11" ht="41.4" x14ac:dyDescent="0.25">
      <c r="A2963" s="14" t="s">
        <v>5268</v>
      </c>
      <c r="B2963" s="354"/>
      <c r="C2963" s="355"/>
      <c r="D2963" s="356"/>
      <c r="E2963" s="357"/>
      <c r="F2963" s="601" t="s">
        <v>7941</v>
      </c>
      <c r="G2963" s="355"/>
      <c r="H2963" s="355"/>
      <c r="I2963" s="358"/>
      <c r="J2963" s="77">
        <v>2</v>
      </c>
      <c r="K2963" s="92"/>
    </row>
    <row r="2964" spans="1:11" ht="21" x14ac:dyDescent="0.25">
      <c r="A2964" s="14" t="s">
        <v>5268</v>
      </c>
      <c r="B2964" s="354" t="s">
        <v>7942</v>
      </c>
      <c r="C2964" s="354" t="s">
        <v>7942</v>
      </c>
      <c r="D2964" s="356" t="s">
        <v>6962</v>
      </c>
      <c r="E2964" s="357" t="s">
        <v>5551</v>
      </c>
      <c r="F2964" s="357" t="s">
        <v>3204</v>
      </c>
      <c r="G2964" s="355"/>
      <c r="H2964" s="607" t="s">
        <v>7919</v>
      </c>
      <c r="I2964" s="358">
        <v>42.35</v>
      </c>
      <c r="J2964" s="77">
        <v>2</v>
      </c>
      <c r="K2964" s="92"/>
    </row>
    <row r="2965" spans="1:11" ht="31.2" x14ac:dyDescent="0.25">
      <c r="A2965" s="14" t="s">
        <v>5268</v>
      </c>
      <c r="B2965" s="354" t="s">
        <v>7942</v>
      </c>
      <c r="C2965" s="354" t="s">
        <v>7942</v>
      </c>
      <c r="D2965" s="356" t="s">
        <v>6962</v>
      </c>
      <c r="E2965" s="357" t="s">
        <v>5551</v>
      </c>
      <c r="F2965" s="605" t="s">
        <v>7943</v>
      </c>
      <c r="G2965" s="355"/>
      <c r="H2965" s="607" t="s">
        <v>7919</v>
      </c>
      <c r="I2965" s="358">
        <v>161.26</v>
      </c>
      <c r="J2965" s="77">
        <v>2</v>
      </c>
      <c r="K2965" s="92"/>
    </row>
    <row r="2966" spans="1:11" ht="31.2" x14ac:dyDescent="0.25">
      <c r="A2966" s="14" t="s">
        <v>5268</v>
      </c>
      <c r="B2966" s="354"/>
      <c r="C2966" s="355"/>
      <c r="D2966" s="356"/>
      <c r="E2966" s="357"/>
      <c r="F2966" s="609" t="s">
        <v>7944</v>
      </c>
      <c r="G2966" s="355"/>
      <c r="H2966" s="355"/>
      <c r="I2966" s="358"/>
      <c r="J2966" s="77">
        <v>2</v>
      </c>
      <c r="K2966" s="92"/>
    </row>
    <row r="2967" spans="1:11" ht="13.2" x14ac:dyDescent="0.25">
      <c r="A2967" s="14" t="s">
        <v>5268</v>
      </c>
      <c r="B2967" s="354" t="s">
        <v>7945</v>
      </c>
      <c r="C2967" s="354" t="s">
        <v>7945</v>
      </c>
      <c r="D2967" s="356" t="s">
        <v>7829</v>
      </c>
      <c r="E2967" s="357" t="s">
        <v>5654</v>
      </c>
      <c r="F2967" s="372" t="s">
        <v>7946</v>
      </c>
      <c r="G2967" s="355"/>
      <c r="H2967" s="607" t="s">
        <v>7947</v>
      </c>
      <c r="I2967" s="358">
        <v>795.85</v>
      </c>
      <c r="J2967" s="77">
        <v>2</v>
      </c>
      <c r="K2967" s="92"/>
    </row>
    <row r="2968" spans="1:11" ht="21" x14ac:dyDescent="0.25">
      <c r="A2968" s="14" t="s">
        <v>5268</v>
      </c>
      <c r="B2968" s="354" t="s">
        <v>7945</v>
      </c>
      <c r="C2968" s="354" t="s">
        <v>7945</v>
      </c>
      <c r="D2968" s="356" t="s">
        <v>7829</v>
      </c>
      <c r="E2968" s="357" t="s">
        <v>5654</v>
      </c>
      <c r="F2968" s="372" t="s">
        <v>7948</v>
      </c>
      <c r="G2968" s="606">
        <v>48430242</v>
      </c>
      <c r="H2968" s="610" t="s">
        <v>7949</v>
      </c>
      <c r="I2968" s="358">
        <v>248.71</v>
      </c>
      <c r="J2968" s="77">
        <v>2</v>
      </c>
      <c r="K2968" s="92"/>
    </row>
    <row r="2969" spans="1:11" ht="21" x14ac:dyDescent="0.25">
      <c r="A2969" s="14" t="s">
        <v>5268</v>
      </c>
      <c r="B2969" s="354" t="s">
        <v>7945</v>
      </c>
      <c r="C2969" s="355" t="s">
        <v>7950</v>
      </c>
      <c r="D2969" s="356" t="s">
        <v>7829</v>
      </c>
      <c r="E2969" s="357" t="s">
        <v>5654</v>
      </c>
      <c r="F2969" s="605" t="s">
        <v>7951</v>
      </c>
      <c r="G2969" s="606">
        <v>27831116</v>
      </c>
      <c r="H2969" s="611" t="s">
        <v>7952</v>
      </c>
      <c r="I2969" s="358">
        <v>136.79</v>
      </c>
      <c r="J2969" s="77">
        <v>2</v>
      </c>
      <c r="K2969" s="92"/>
    </row>
    <row r="2970" spans="1:11" ht="20.399999999999999" x14ac:dyDescent="0.25">
      <c r="A2970" s="14" t="s">
        <v>5268</v>
      </c>
      <c r="B2970" s="354" t="s">
        <v>7945</v>
      </c>
      <c r="C2970" s="355">
        <v>3663035</v>
      </c>
      <c r="D2970" s="356" t="s">
        <v>7829</v>
      </c>
      <c r="E2970" s="357" t="s">
        <v>5654</v>
      </c>
      <c r="F2970" s="608" t="s">
        <v>7953</v>
      </c>
      <c r="G2970" s="612" t="s">
        <v>7954</v>
      </c>
      <c r="H2970" s="613" t="s">
        <v>7955</v>
      </c>
      <c r="I2970" s="358">
        <v>435.23</v>
      </c>
      <c r="J2970" s="77">
        <v>2</v>
      </c>
      <c r="K2970" s="92"/>
    </row>
    <row r="2971" spans="1:11" ht="31.2" x14ac:dyDescent="0.25">
      <c r="A2971" s="14" t="s">
        <v>5268</v>
      </c>
      <c r="B2971" s="354" t="s">
        <v>7956</v>
      </c>
      <c r="C2971" s="354" t="s">
        <v>7956</v>
      </c>
      <c r="D2971" s="356" t="s">
        <v>7829</v>
      </c>
      <c r="E2971" s="357" t="s">
        <v>5654</v>
      </c>
      <c r="F2971" s="605" t="s">
        <v>7957</v>
      </c>
      <c r="G2971" s="355"/>
      <c r="H2971" s="607" t="s">
        <v>7947</v>
      </c>
      <c r="I2971" s="358">
        <v>770.05</v>
      </c>
      <c r="J2971" s="77">
        <v>2</v>
      </c>
      <c r="K2971" s="92"/>
    </row>
    <row r="2972" spans="1:11" ht="13.2" x14ac:dyDescent="0.25">
      <c r="A2972" s="14" t="s">
        <v>5268</v>
      </c>
      <c r="B2972" s="354" t="s">
        <v>7956</v>
      </c>
      <c r="C2972" s="355">
        <v>65371504</v>
      </c>
      <c r="D2972" s="356" t="s">
        <v>7958</v>
      </c>
      <c r="E2972" s="357" t="s">
        <v>5654</v>
      </c>
      <c r="F2972" s="357" t="s">
        <v>7959</v>
      </c>
      <c r="G2972" s="606" t="s">
        <v>5782</v>
      </c>
      <c r="H2972" s="611" t="s">
        <v>5783</v>
      </c>
      <c r="I2972" s="358">
        <v>15.2</v>
      </c>
      <c r="J2972" s="77">
        <v>2</v>
      </c>
      <c r="K2972" s="92"/>
    </row>
    <row r="2973" spans="1:11" ht="13.2" x14ac:dyDescent="0.25">
      <c r="A2973" s="14" t="s">
        <v>5268</v>
      </c>
      <c r="B2973" s="354" t="s">
        <v>7956</v>
      </c>
      <c r="C2973" s="355">
        <v>14552696</v>
      </c>
      <c r="D2973" s="356" t="s">
        <v>3509</v>
      </c>
      <c r="E2973" s="357" t="s">
        <v>5654</v>
      </c>
      <c r="F2973" s="357" t="s">
        <v>7960</v>
      </c>
      <c r="G2973" s="606" t="s">
        <v>5782</v>
      </c>
      <c r="H2973" s="611" t="s">
        <v>5783</v>
      </c>
      <c r="I2973" s="358">
        <v>15.2</v>
      </c>
      <c r="J2973" s="77">
        <v>2</v>
      </c>
      <c r="K2973" s="92"/>
    </row>
    <row r="2974" spans="1:11" ht="31.2" x14ac:dyDescent="0.25">
      <c r="A2974" s="14" t="s">
        <v>5268</v>
      </c>
      <c r="B2974" s="354" t="s">
        <v>7961</v>
      </c>
      <c r="C2974" s="614" t="s">
        <v>7962</v>
      </c>
      <c r="D2974" s="371">
        <v>45991</v>
      </c>
      <c r="E2974" s="366">
        <v>46066</v>
      </c>
      <c r="F2974" s="615" t="s">
        <v>7963</v>
      </c>
      <c r="G2974" s="355">
        <v>31322832</v>
      </c>
      <c r="H2974" s="355" t="s">
        <v>3895</v>
      </c>
      <c r="I2974" s="374">
        <v>96.9</v>
      </c>
      <c r="J2974" s="77">
        <v>2</v>
      </c>
      <c r="K2974" s="92"/>
    </row>
    <row r="2975" spans="1:11" ht="13.2" x14ac:dyDescent="0.25">
      <c r="A2975" s="14" t="s">
        <v>5268</v>
      </c>
      <c r="B2975" s="354" t="s">
        <v>7964</v>
      </c>
      <c r="C2975" s="354" t="s">
        <v>7964</v>
      </c>
      <c r="D2975" s="371">
        <v>45991</v>
      </c>
      <c r="E2975" s="366">
        <v>46066</v>
      </c>
      <c r="F2975" s="372" t="s">
        <v>3041</v>
      </c>
      <c r="G2975" s="370"/>
      <c r="H2975" s="616" t="s">
        <v>7965</v>
      </c>
      <c r="I2975" s="374">
        <v>123.74</v>
      </c>
      <c r="J2975" s="77">
        <v>2</v>
      </c>
      <c r="K2975" s="92"/>
    </row>
    <row r="2976" spans="1:11" ht="21" x14ac:dyDescent="0.25">
      <c r="A2976" s="14" t="s">
        <v>5268</v>
      </c>
      <c r="B2976" s="354" t="s">
        <v>7964</v>
      </c>
      <c r="C2976" s="614" t="s">
        <v>7966</v>
      </c>
      <c r="D2976" s="371">
        <v>45991</v>
      </c>
      <c r="E2976" s="366">
        <v>46066</v>
      </c>
      <c r="F2976" s="617" t="s">
        <v>7967</v>
      </c>
      <c r="G2976" s="370">
        <v>70856508</v>
      </c>
      <c r="H2976" s="618" t="s">
        <v>3279</v>
      </c>
      <c r="I2976" s="374">
        <v>11.96</v>
      </c>
      <c r="J2976" s="77">
        <v>2</v>
      </c>
      <c r="K2976" s="92"/>
    </row>
    <row r="2977" spans="1:11" ht="41.4" x14ac:dyDescent="0.25">
      <c r="A2977" s="14" t="s">
        <v>5268</v>
      </c>
      <c r="B2977" s="354"/>
      <c r="C2977" s="355"/>
      <c r="D2977" s="356"/>
      <c r="E2977" s="357"/>
      <c r="F2977" s="619" t="s">
        <v>7968</v>
      </c>
      <c r="G2977" s="355"/>
      <c r="H2977" s="355"/>
      <c r="I2977" s="358"/>
      <c r="J2977" s="77">
        <v>2</v>
      </c>
      <c r="K2977" s="92"/>
    </row>
    <row r="2978" spans="1:11" ht="21" x14ac:dyDescent="0.25">
      <c r="A2978" s="14" t="s">
        <v>5268</v>
      </c>
      <c r="B2978" s="354" t="s">
        <v>7969</v>
      </c>
      <c r="C2978" s="354" t="s">
        <v>7969</v>
      </c>
      <c r="D2978" s="356" t="s">
        <v>6899</v>
      </c>
      <c r="E2978" s="357" t="s">
        <v>3588</v>
      </c>
      <c r="F2978" s="605" t="s">
        <v>7970</v>
      </c>
      <c r="G2978" s="355"/>
      <c r="H2978" s="607" t="s">
        <v>7919</v>
      </c>
      <c r="I2978" s="358">
        <v>396.1</v>
      </c>
      <c r="J2978" s="77">
        <v>2</v>
      </c>
      <c r="K2978" s="92"/>
    </row>
    <row r="2979" spans="1:11" ht="21" x14ac:dyDescent="0.25">
      <c r="A2979" s="14" t="s">
        <v>5268</v>
      </c>
      <c r="B2979" s="354" t="s">
        <v>7969</v>
      </c>
      <c r="C2979" s="355">
        <v>1234</v>
      </c>
      <c r="D2979" s="356" t="s">
        <v>6826</v>
      </c>
      <c r="E2979" s="357" t="s">
        <v>3588</v>
      </c>
      <c r="F2979" s="605" t="s">
        <v>7971</v>
      </c>
      <c r="G2979" s="620">
        <v>31300421</v>
      </c>
      <c r="H2979" s="517" t="s">
        <v>7085</v>
      </c>
      <c r="I2979" s="358">
        <v>150</v>
      </c>
      <c r="J2979" s="77">
        <v>2</v>
      </c>
      <c r="K2979" s="92"/>
    </row>
    <row r="2980" spans="1:11" ht="13.2" x14ac:dyDescent="0.25">
      <c r="A2980" s="14" t="s">
        <v>5268</v>
      </c>
      <c r="B2980" s="354" t="s">
        <v>7969</v>
      </c>
      <c r="C2980" s="355">
        <v>553</v>
      </c>
      <c r="D2980" s="356" t="s">
        <v>3367</v>
      </c>
      <c r="E2980" s="357" t="s">
        <v>3588</v>
      </c>
      <c r="F2980" s="357" t="s">
        <v>5704</v>
      </c>
      <c r="G2980" s="355">
        <v>2120738631</v>
      </c>
      <c r="H2980" s="355" t="s">
        <v>7972</v>
      </c>
      <c r="I2980" s="358">
        <v>80</v>
      </c>
      <c r="J2980" s="77">
        <v>2</v>
      </c>
      <c r="K2980" s="92"/>
    </row>
    <row r="2981" spans="1:11" ht="13.2" x14ac:dyDescent="0.25">
      <c r="A2981" s="14" t="s">
        <v>5268</v>
      </c>
      <c r="B2981" s="354" t="s">
        <v>7969</v>
      </c>
      <c r="C2981" s="355">
        <v>85</v>
      </c>
      <c r="D2981" s="356" t="s">
        <v>6899</v>
      </c>
      <c r="E2981" s="357" t="s">
        <v>3588</v>
      </c>
      <c r="F2981" s="605" t="s">
        <v>7973</v>
      </c>
      <c r="G2981" s="355">
        <v>31729746</v>
      </c>
      <c r="H2981" s="355" t="s">
        <v>7974</v>
      </c>
      <c r="I2981" s="358">
        <v>314</v>
      </c>
      <c r="J2981" s="77">
        <v>2</v>
      </c>
      <c r="K2981" s="92"/>
    </row>
    <row r="2982" spans="1:11" ht="21" x14ac:dyDescent="0.25">
      <c r="A2982" s="14" t="s">
        <v>5268</v>
      </c>
      <c r="B2982" s="354" t="s">
        <v>7969</v>
      </c>
      <c r="C2982" s="354" t="s">
        <v>7969</v>
      </c>
      <c r="D2982" s="356" t="s">
        <v>6899</v>
      </c>
      <c r="E2982" s="357" t="s">
        <v>3588</v>
      </c>
      <c r="F2982" s="357" t="s">
        <v>7975</v>
      </c>
      <c r="G2982" s="355"/>
      <c r="H2982" s="607" t="s">
        <v>7919</v>
      </c>
      <c r="I2982" s="358">
        <v>516.11</v>
      </c>
      <c r="J2982" s="77">
        <v>2</v>
      </c>
      <c r="K2982" s="92"/>
    </row>
    <row r="2983" spans="1:11" ht="41.4" x14ac:dyDescent="0.25">
      <c r="A2983" s="14" t="s">
        <v>5268</v>
      </c>
      <c r="B2983" s="354"/>
      <c r="C2983" s="355"/>
      <c r="D2983" s="356"/>
      <c r="E2983" s="357"/>
      <c r="F2983" s="619" t="s">
        <v>7976</v>
      </c>
      <c r="G2983" s="355"/>
      <c r="H2983" s="355"/>
      <c r="I2983" s="358"/>
      <c r="J2983" s="77">
        <v>2</v>
      </c>
      <c r="K2983" s="92"/>
    </row>
    <row r="2984" spans="1:11" ht="21" x14ac:dyDescent="0.25">
      <c r="A2984" s="14" t="s">
        <v>5268</v>
      </c>
      <c r="B2984" s="354" t="s">
        <v>7977</v>
      </c>
      <c r="C2984" s="354" t="s">
        <v>7977</v>
      </c>
      <c r="D2984" s="356" t="s">
        <v>6808</v>
      </c>
      <c r="E2984" s="357" t="s">
        <v>3588</v>
      </c>
      <c r="F2984" s="605" t="s">
        <v>7978</v>
      </c>
      <c r="G2984" s="355"/>
      <c r="H2984" s="607" t="s">
        <v>7919</v>
      </c>
      <c r="I2984" s="358">
        <v>167.4</v>
      </c>
      <c r="J2984" s="77">
        <v>2</v>
      </c>
      <c r="K2984" s="92"/>
    </row>
    <row r="2985" spans="1:11" ht="13.2" x14ac:dyDescent="0.25">
      <c r="A2985" s="14" t="s">
        <v>5268</v>
      </c>
      <c r="B2985" s="354" t="s">
        <v>7977</v>
      </c>
      <c r="C2985" s="355">
        <v>10</v>
      </c>
      <c r="D2985" s="356" t="s">
        <v>6808</v>
      </c>
      <c r="E2985" s="357" t="s">
        <v>3588</v>
      </c>
      <c r="F2985" s="605" t="s">
        <v>7979</v>
      </c>
      <c r="G2985" s="620">
        <v>31196314</v>
      </c>
      <c r="H2985" s="517" t="s">
        <v>7161</v>
      </c>
      <c r="I2985" s="358">
        <v>120</v>
      </c>
      <c r="J2985" s="77">
        <v>2</v>
      </c>
      <c r="K2985" s="92"/>
    </row>
    <row r="2986" spans="1:11" ht="31.2" x14ac:dyDescent="0.25">
      <c r="A2986" s="14" t="s">
        <v>5268</v>
      </c>
      <c r="B2986" s="354" t="s">
        <v>7977</v>
      </c>
      <c r="C2986" s="354" t="s">
        <v>7977</v>
      </c>
      <c r="D2986" s="356" t="s">
        <v>6808</v>
      </c>
      <c r="E2986" s="357" t="s">
        <v>3588</v>
      </c>
      <c r="F2986" s="357" t="s">
        <v>7980</v>
      </c>
      <c r="G2986" s="355"/>
      <c r="H2986" s="607" t="s">
        <v>7919</v>
      </c>
      <c r="I2986" s="358">
        <v>327.94</v>
      </c>
      <c r="J2986" s="77">
        <v>2</v>
      </c>
      <c r="K2986" s="92"/>
    </row>
    <row r="2987" spans="1:11" ht="41.4" x14ac:dyDescent="0.25">
      <c r="A2987" s="14" t="s">
        <v>5268</v>
      </c>
      <c r="B2987" s="354"/>
      <c r="C2987" s="355"/>
      <c r="D2987" s="356"/>
      <c r="E2987" s="357"/>
      <c r="F2987" s="619" t="s">
        <v>7981</v>
      </c>
      <c r="G2987" s="355"/>
      <c r="H2987" s="355"/>
      <c r="I2987" s="358"/>
      <c r="J2987" s="77">
        <v>2</v>
      </c>
      <c r="K2987" s="92"/>
    </row>
    <row r="2988" spans="1:11" ht="21" x14ac:dyDescent="0.25">
      <c r="A2988" s="14" t="s">
        <v>5268</v>
      </c>
      <c r="B2988" s="354" t="s">
        <v>7982</v>
      </c>
      <c r="C2988" s="354" t="s">
        <v>7982</v>
      </c>
      <c r="D2988" s="356" t="s">
        <v>7983</v>
      </c>
      <c r="E2988" s="357" t="s">
        <v>7984</v>
      </c>
      <c r="F2988" s="605" t="s">
        <v>7985</v>
      </c>
      <c r="G2988" s="355"/>
      <c r="H2988" s="607" t="s">
        <v>7919</v>
      </c>
      <c r="I2988" s="358">
        <v>412</v>
      </c>
      <c r="J2988" s="77">
        <v>2</v>
      </c>
      <c r="K2988" s="92"/>
    </row>
    <row r="2989" spans="1:11" ht="31.2" x14ac:dyDescent="0.25">
      <c r="A2989" s="14" t="s">
        <v>5268</v>
      </c>
      <c r="B2989" s="354" t="s">
        <v>7982</v>
      </c>
      <c r="C2989" s="354" t="s">
        <v>7982</v>
      </c>
      <c r="D2989" s="356" t="s">
        <v>7983</v>
      </c>
      <c r="E2989" s="357" t="s">
        <v>7984</v>
      </c>
      <c r="F2989" s="605" t="s">
        <v>7986</v>
      </c>
      <c r="G2989" s="606"/>
      <c r="H2989" s="607" t="s">
        <v>7919</v>
      </c>
      <c r="I2989" s="369">
        <v>106.42</v>
      </c>
      <c r="J2989" s="77">
        <v>2</v>
      </c>
      <c r="K2989" s="92"/>
    </row>
    <row r="2990" spans="1:11" ht="21" x14ac:dyDescent="0.25">
      <c r="A2990" s="14" t="s">
        <v>5268</v>
      </c>
      <c r="B2990" s="354" t="s">
        <v>7982</v>
      </c>
      <c r="C2990" s="354" t="s">
        <v>7982</v>
      </c>
      <c r="D2990" s="356" t="s">
        <v>7983</v>
      </c>
      <c r="E2990" s="357" t="s">
        <v>7984</v>
      </c>
      <c r="F2990" s="605" t="s">
        <v>7987</v>
      </c>
      <c r="G2990" s="606"/>
      <c r="H2990" s="611" t="s">
        <v>7988</v>
      </c>
      <c r="I2990" s="369">
        <v>91.4</v>
      </c>
      <c r="J2990" s="77">
        <v>2</v>
      </c>
      <c r="K2990" s="92"/>
    </row>
    <row r="2991" spans="1:11" ht="21" x14ac:dyDescent="0.25">
      <c r="A2991" s="14" t="s">
        <v>5268</v>
      </c>
      <c r="B2991" s="354" t="s">
        <v>7982</v>
      </c>
      <c r="C2991" s="354" t="s">
        <v>7982</v>
      </c>
      <c r="D2991" s="356" t="s">
        <v>7983</v>
      </c>
      <c r="E2991" s="357" t="s">
        <v>7984</v>
      </c>
      <c r="F2991" s="605" t="s">
        <v>7989</v>
      </c>
      <c r="G2991" s="606"/>
      <c r="H2991" s="611" t="s">
        <v>7990</v>
      </c>
      <c r="I2991" s="369">
        <v>62.6</v>
      </c>
      <c r="J2991" s="77">
        <v>2</v>
      </c>
      <c r="K2991" s="92"/>
    </row>
    <row r="2992" spans="1:11" ht="31.2" x14ac:dyDescent="0.25">
      <c r="A2992" s="14" t="s">
        <v>5268</v>
      </c>
      <c r="B2992" s="354" t="s">
        <v>7982</v>
      </c>
      <c r="C2992" s="354" t="s">
        <v>7982</v>
      </c>
      <c r="D2992" s="356" t="s">
        <v>7983</v>
      </c>
      <c r="E2992" s="357" t="s">
        <v>7984</v>
      </c>
      <c r="F2992" s="605" t="s">
        <v>7991</v>
      </c>
      <c r="G2992" s="606"/>
      <c r="H2992" s="611" t="s">
        <v>7992</v>
      </c>
      <c r="I2992" s="369">
        <v>127.7</v>
      </c>
      <c r="J2992" s="77">
        <v>2</v>
      </c>
      <c r="K2992" s="92"/>
    </row>
    <row r="2993" spans="1:11" ht="31.2" x14ac:dyDescent="0.25">
      <c r="A2993" s="14" t="s">
        <v>5268</v>
      </c>
      <c r="B2993" s="354" t="s">
        <v>7982</v>
      </c>
      <c r="C2993" s="354" t="s">
        <v>7982</v>
      </c>
      <c r="D2993" s="356" t="s">
        <v>7983</v>
      </c>
      <c r="E2993" s="357" t="s">
        <v>7984</v>
      </c>
      <c r="F2993" s="605" t="s">
        <v>7993</v>
      </c>
      <c r="G2993" s="606"/>
      <c r="H2993" s="611" t="s">
        <v>7994</v>
      </c>
      <c r="I2993" s="369">
        <v>111.42</v>
      </c>
      <c r="J2993" s="77">
        <v>2</v>
      </c>
      <c r="K2993" s="92"/>
    </row>
    <row r="2994" spans="1:11" ht="21" x14ac:dyDescent="0.25">
      <c r="A2994" s="14" t="s">
        <v>5268</v>
      </c>
      <c r="B2994" s="354" t="s">
        <v>7982</v>
      </c>
      <c r="C2994" s="621" t="s">
        <v>7995</v>
      </c>
      <c r="D2994" s="356" t="s">
        <v>7983</v>
      </c>
      <c r="E2994" s="357" t="s">
        <v>7984</v>
      </c>
      <c r="F2994" s="608" t="s">
        <v>7996</v>
      </c>
      <c r="G2994" s="355"/>
      <c r="H2994" s="607" t="s">
        <v>7919</v>
      </c>
      <c r="I2994" s="358">
        <v>240</v>
      </c>
      <c r="J2994" s="77">
        <v>2</v>
      </c>
      <c r="K2994" s="92"/>
    </row>
    <row r="2995" spans="1:11" ht="13.2" x14ac:dyDescent="0.25">
      <c r="A2995" s="14" t="s">
        <v>5268</v>
      </c>
      <c r="B2995" s="354" t="s">
        <v>7982</v>
      </c>
      <c r="C2995" s="355">
        <v>5964</v>
      </c>
      <c r="D2995" s="356" t="s">
        <v>7997</v>
      </c>
      <c r="E2995" s="357" t="s">
        <v>7984</v>
      </c>
      <c r="F2995" s="577" t="s">
        <v>7998</v>
      </c>
      <c r="G2995" s="576">
        <v>30498473</v>
      </c>
      <c r="H2995" s="622" t="s">
        <v>7999</v>
      </c>
      <c r="I2995" s="623">
        <v>80</v>
      </c>
      <c r="J2995" s="77">
        <v>2</v>
      </c>
      <c r="K2995" s="92"/>
    </row>
    <row r="2996" spans="1:11" ht="21" x14ac:dyDescent="0.25">
      <c r="A2996" s="14" t="s">
        <v>5268</v>
      </c>
      <c r="B2996" s="354" t="s">
        <v>7982</v>
      </c>
      <c r="C2996" s="355">
        <v>5982</v>
      </c>
      <c r="D2996" s="356" t="s">
        <v>8000</v>
      </c>
      <c r="E2996" s="357" t="s">
        <v>7984</v>
      </c>
      <c r="F2996" s="577" t="s">
        <v>8001</v>
      </c>
      <c r="G2996" s="576">
        <v>30498473</v>
      </c>
      <c r="H2996" s="622" t="s">
        <v>7999</v>
      </c>
      <c r="I2996" s="470">
        <v>87</v>
      </c>
      <c r="J2996" s="77">
        <v>2</v>
      </c>
      <c r="K2996" s="92"/>
    </row>
    <row r="2997" spans="1:11" ht="51.6" x14ac:dyDescent="0.25">
      <c r="A2997" s="14" t="s">
        <v>5268</v>
      </c>
      <c r="B2997" s="354"/>
      <c r="C2997" s="355"/>
      <c r="D2997" s="356"/>
      <c r="E2997" s="357"/>
      <c r="F2997" s="619" t="s">
        <v>8002</v>
      </c>
      <c r="G2997" s="355"/>
      <c r="H2997" s="355"/>
      <c r="I2997" s="358"/>
      <c r="J2997" s="77">
        <v>2</v>
      </c>
      <c r="K2997" s="92"/>
    </row>
    <row r="2998" spans="1:11" ht="21" x14ac:dyDescent="0.25">
      <c r="A2998" s="14" t="s">
        <v>5268</v>
      </c>
      <c r="B2998" s="354" t="s">
        <v>8003</v>
      </c>
      <c r="C2998" s="354" t="s">
        <v>8003</v>
      </c>
      <c r="D2998" s="356">
        <v>46074</v>
      </c>
      <c r="E2998" s="362">
        <v>46101</v>
      </c>
      <c r="F2998" s="357" t="s">
        <v>8004</v>
      </c>
      <c r="G2998" s="355"/>
      <c r="H2998" s="607" t="s">
        <v>7919</v>
      </c>
      <c r="I2998" s="358">
        <v>452.55</v>
      </c>
      <c r="J2998" s="77">
        <v>2</v>
      </c>
      <c r="K2998" s="92"/>
    </row>
    <row r="2999" spans="1:11" ht="13.2" x14ac:dyDescent="0.25">
      <c r="A2999" s="14" t="s">
        <v>5268</v>
      </c>
      <c r="B2999" s="354" t="s">
        <v>8003</v>
      </c>
      <c r="C2999" s="355">
        <v>107</v>
      </c>
      <c r="D2999" s="356">
        <v>46075</v>
      </c>
      <c r="E2999" s="362">
        <v>46101</v>
      </c>
      <c r="F2999" s="357" t="s">
        <v>7853</v>
      </c>
      <c r="G2999" s="355">
        <v>48080870</v>
      </c>
      <c r="H2999" s="607" t="s">
        <v>8005</v>
      </c>
      <c r="I2999" s="358">
        <v>69</v>
      </c>
      <c r="J2999" s="77">
        <v>2</v>
      </c>
      <c r="K2999" s="92"/>
    </row>
    <row r="3000" spans="1:11" ht="13.2" x14ac:dyDescent="0.25">
      <c r="A3000" s="14" t="s">
        <v>5268</v>
      </c>
      <c r="B3000" s="354" t="s">
        <v>8003</v>
      </c>
      <c r="C3000" s="355">
        <v>5020260626</v>
      </c>
      <c r="D3000" s="356">
        <v>46065</v>
      </c>
      <c r="E3000" s="362">
        <v>46101</v>
      </c>
      <c r="F3000" s="357" t="s">
        <v>7847</v>
      </c>
      <c r="G3000" s="355">
        <v>46640134</v>
      </c>
      <c r="H3000" s="607" t="s">
        <v>8006</v>
      </c>
      <c r="I3000" s="358">
        <v>135.75</v>
      </c>
      <c r="J3000" s="77">
        <v>2</v>
      </c>
      <c r="K3000" s="92"/>
    </row>
    <row r="3001" spans="1:11" ht="41.4" x14ac:dyDescent="0.25">
      <c r="A3001" s="14" t="s">
        <v>5268</v>
      </c>
      <c r="B3001" s="354" t="s">
        <v>8003</v>
      </c>
      <c r="C3001" s="354" t="s">
        <v>8003</v>
      </c>
      <c r="D3001" s="356">
        <v>46074</v>
      </c>
      <c r="E3001" s="362">
        <v>46101</v>
      </c>
      <c r="F3001" s="357" t="s">
        <v>8007</v>
      </c>
      <c r="G3001" s="355"/>
      <c r="H3001" s="607" t="s">
        <v>7919</v>
      </c>
      <c r="I3001" s="358">
        <v>671.34</v>
      </c>
      <c r="J3001" s="77">
        <v>2</v>
      </c>
      <c r="K3001" s="92"/>
    </row>
    <row r="3002" spans="1:11" ht="13.2" x14ac:dyDescent="0.25">
      <c r="A3002" s="14" t="s">
        <v>5268</v>
      </c>
      <c r="B3002" s="354" t="s">
        <v>8003</v>
      </c>
      <c r="C3002" s="621" t="s">
        <v>8008</v>
      </c>
      <c r="D3002" s="356">
        <v>46075</v>
      </c>
      <c r="E3002" s="362">
        <v>46101</v>
      </c>
      <c r="F3002" s="357" t="s">
        <v>8009</v>
      </c>
      <c r="G3002" s="355">
        <v>54191661</v>
      </c>
      <c r="H3002" s="607" t="s">
        <v>6733</v>
      </c>
      <c r="I3002" s="358">
        <v>165</v>
      </c>
      <c r="J3002" s="77">
        <v>2</v>
      </c>
      <c r="K3002" s="92"/>
    </row>
    <row r="3003" spans="1:11" ht="13.2" x14ac:dyDescent="0.25">
      <c r="A3003" s="14" t="s">
        <v>5268</v>
      </c>
      <c r="B3003" s="354" t="s">
        <v>8010</v>
      </c>
      <c r="C3003" s="355">
        <v>5020260623</v>
      </c>
      <c r="D3003" s="356">
        <v>46069</v>
      </c>
      <c r="E3003" s="362">
        <v>46101</v>
      </c>
      <c r="F3003" s="357" t="s">
        <v>8011</v>
      </c>
      <c r="G3003" s="355">
        <v>46640134</v>
      </c>
      <c r="H3003" s="607" t="s">
        <v>8006</v>
      </c>
      <c r="I3003" s="358">
        <v>633.5</v>
      </c>
      <c r="J3003" s="77">
        <v>2</v>
      </c>
      <c r="K3003" s="92"/>
    </row>
    <row r="3004" spans="1:11" ht="41.4" x14ac:dyDescent="0.25">
      <c r="A3004" s="14" t="s">
        <v>5268</v>
      </c>
      <c r="B3004" s="354"/>
      <c r="C3004" s="355"/>
      <c r="D3004" s="356"/>
      <c r="E3004" s="357"/>
      <c r="F3004" s="619" t="s">
        <v>8012</v>
      </c>
      <c r="G3004" s="355"/>
      <c r="H3004" s="355"/>
      <c r="I3004" s="358"/>
      <c r="J3004" s="77">
        <v>2</v>
      </c>
      <c r="K3004" s="92"/>
    </row>
    <row r="3005" spans="1:11" ht="21" x14ac:dyDescent="0.25">
      <c r="A3005" s="14" t="s">
        <v>5268</v>
      </c>
      <c r="B3005" s="354" t="s">
        <v>8013</v>
      </c>
      <c r="C3005" s="354" t="s">
        <v>8013</v>
      </c>
      <c r="D3005" s="356">
        <v>46102</v>
      </c>
      <c r="E3005" s="362">
        <v>45746</v>
      </c>
      <c r="F3005" s="357" t="s">
        <v>8014</v>
      </c>
      <c r="G3005" s="355"/>
      <c r="H3005" s="607" t="s">
        <v>7919</v>
      </c>
      <c r="I3005" s="358">
        <v>414</v>
      </c>
      <c r="J3005" s="77">
        <v>2</v>
      </c>
      <c r="K3005" s="92"/>
    </row>
    <row r="3006" spans="1:11" ht="13.2" x14ac:dyDescent="0.25">
      <c r="A3006" s="14" t="s">
        <v>5268</v>
      </c>
      <c r="B3006" s="354" t="s">
        <v>8013</v>
      </c>
      <c r="C3006" s="354" t="s">
        <v>8015</v>
      </c>
      <c r="D3006" s="356">
        <v>46101</v>
      </c>
      <c r="E3006" s="362">
        <v>45746</v>
      </c>
      <c r="F3006" s="357" t="s">
        <v>7847</v>
      </c>
      <c r="G3006" s="355">
        <v>35899182</v>
      </c>
      <c r="H3006" s="607" t="s">
        <v>8016</v>
      </c>
      <c r="I3006" s="358">
        <v>126.05</v>
      </c>
      <c r="J3006" s="77">
        <v>2</v>
      </c>
      <c r="K3006" s="92"/>
    </row>
    <row r="3007" spans="1:11" ht="13.2" x14ac:dyDescent="0.25">
      <c r="A3007" s="14" t="s">
        <v>5268</v>
      </c>
      <c r="B3007" s="354" t="s">
        <v>8013</v>
      </c>
      <c r="C3007" s="354" t="s">
        <v>8017</v>
      </c>
      <c r="D3007" s="356">
        <v>46101</v>
      </c>
      <c r="E3007" s="362">
        <v>45746</v>
      </c>
      <c r="F3007" s="357" t="s">
        <v>3928</v>
      </c>
      <c r="G3007" s="355">
        <v>53286880</v>
      </c>
      <c r="H3007" s="607" t="s">
        <v>7897</v>
      </c>
      <c r="I3007" s="358">
        <v>68</v>
      </c>
      <c r="J3007" s="77">
        <v>2</v>
      </c>
      <c r="K3007" s="92"/>
    </row>
    <row r="3008" spans="1:11" ht="21" x14ac:dyDescent="0.25">
      <c r="A3008" s="14" t="s">
        <v>5268</v>
      </c>
      <c r="B3008" s="354" t="s">
        <v>8013</v>
      </c>
      <c r="C3008" s="354" t="s">
        <v>8018</v>
      </c>
      <c r="D3008" s="356">
        <v>46101</v>
      </c>
      <c r="E3008" s="362">
        <v>45746</v>
      </c>
      <c r="F3008" s="357" t="s">
        <v>3928</v>
      </c>
      <c r="G3008" s="355">
        <v>40047113</v>
      </c>
      <c r="H3008" s="607" t="s">
        <v>8019</v>
      </c>
      <c r="I3008" s="358">
        <v>94</v>
      </c>
      <c r="J3008" s="77">
        <v>2</v>
      </c>
      <c r="K3008" s="92"/>
    </row>
    <row r="3009" spans="1:11" ht="13.2" x14ac:dyDescent="0.25">
      <c r="A3009" s="14" t="s">
        <v>5268</v>
      </c>
      <c r="B3009" s="354" t="s">
        <v>8013</v>
      </c>
      <c r="C3009" s="354" t="s">
        <v>5450</v>
      </c>
      <c r="D3009" s="356">
        <v>46102</v>
      </c>
      <c r="E3009" s="362">
        <v>45746</v>
      </c>
      <c r="F3009" s="357" t="s">
        <v>7847</v>
      </c>
      <c r="G3009" s="355">
        <v>35899182</v>
      </c>
      <c r="H3009" s="607" t="s">
        <v>8016</v>
      </c>
      <c r="I3009" s="358">
        <v>126.05</v>
      </c>
      <c r="J3009" s="77">
        <v>2</v>
      </c>
      <c r="K3009" s="92"/>
    </row>
    <row r="3010" spans="1:11" ht="13.2" x14ac:dyDescent="0.25">
      <c r="A3010" s="14" t="s">
        <v>5268</v>
      </c>
      <c r="B3010" s="354" t="s">
        <v>8013</v>
      </c>
      <c r="C3010" s="354" t="s">
        <v>8020</v>
      </c>
      <c r="D3010" s="356">
        <v>46102</v>
      </c>
      <c r="E3010" s="362">
        <v>45746</v>
      </c>
      <c r="F3010" s="357" t="s">
        <v>7847</v>
      </c>
      <c r="G3010" s="355">
        <v>35899182</v>
      </c>
      <c r="H3010" s="607" t="s">
        <v>8016</v>
      </c>
      <c r="I3010" s="358">
        <v>117.05</v>
      </c>
      <c r="J3010" s="77">
        <v>2</v>
      </c>
      <c r="K3010" s="92"/>
    </row>
    <row r="3011" spans="1:11" ht="31.2" x14ac:dyDescent="0.25">
      <c r="A3011" s="14" t="s">
        <v>5268</v>
      </c>
      <c r="B3011" s="354" t="s">
        <v>8013</v>
      </c>
      <c r="C3011" s="354" t="s">
        <v>8013</v>
      </c>
      <c r="D3011" s="356">
        <v>46102</v>
      </c>
      <c r="E3011" s="362">
        <v>45746</v>
      </c>
      <c r="F3011" s="357" t="s">
        <v>8021</v>
      </c>
      <c r="G3011" s="355"/>
      <c r="H3011" s="607" t="s">
        <v>7919</v>
      </c>
      <c r="I3011" s="358">
        <v>525.63</v>
      </c>
      <c r="J3011" s="77">
        <v>2</v>
      </c>
      <c r="K3011" s="92"/>
    </row>
    <row r="3012" spans="1:11" ht="13.2" x14ac:dyDescent="0.25">
      <c r="A3012" s="14" t="s">
        <v>5268</v>
      </c>
      <c r="B3012" s="354" t="s">
        <v>8013</v>
      </c>
      <c r="C3012" s="354" t="s">
        <v>8022</v>
      </c>
      <c r="D3012" s="356">
        <v>46101</v>
      </c>
      <c r="E3012" s="362">
        <v>45746</v>
      </c>
      <c r="F3012" s="357" t="s">
        <v>7785</v>
      </c>
      <c r="G3012" s="355">
        <v>42353289</v>
      </c>
      <c r="H3012" s="607" t="s">
        <v>7903</v>
      </c>
      <c r="I3012" s="358">
        <v>30</v>
      </c>
      <c r="J3012" s="77">
        <v>2</v>
      </c>
      <c r="K3012" s="92"/>
    </row>
    <row r="3013" spans="1:11" ht="13.2" x14ac:dyDescent="0.25">
      <c r="A3013" s="14" t="s">
        <v>5268</v>
      </c>
      <c r="B3013" s="354" t="s">
        <v>8013</v>
      </c>
      <c r="C3013" s="354" t="s">
        <v>8023</v>
      </c>
      <c r="D3013" s="356">
        <v>46102</v>
      </c>
      <c r="E3013" s="362">
        <v>45746</v>
      </c>
      <c r="F3013" s="357" t="s">
        <v>7906</v>
      </c>
      <c r="G3013" s="355">
        <v>42353289</v>
      </c>
      <c r="H3013" s="607" t="s">
        <v>7903</v>
      </c>
      <c r="I3013" s="358">
        <v>16</v>
      </c>
      <c r="J3013" s="77">
        <v>2</v>
      </c>
      <c r="K3013" s="92"/>
    </row>
    <row r="3014" spans="1:11" ht="13.2" x14ac:dyDescent="0.25">
      <c r="A3014" s="14" t="s">
        <v>5268</v>
      </c>
      <c r="B3014" s="354" t="s">
        <v>8013</v>
      </c>
      <c r="C3014" s="354" t="s">
        <v>8024</v>
      </c>
      <c r="D3014" s="356">
        <v>46102</v>
      </c>
      <c r="E3014" s="362">
        <v>45746</v>
      </c>
      <c r="F3014" s="357" t="s">
        <v>7783</v>
      </c>
      <c r="G3014" s="355">
        <v>42353289</v>
      </c>
      <c r="H3014" s="607" t="s">
        <v>7903</v>
      </c>
      <c r="I3014" s="358">
        <v>15</v>
      </c>
      <c r="J3014" s="77">
        <v>2</v>
      </c>
      <c r="K3014" s="92"/>
    </row>
    <row r="3015" spans="1:11" ht="13.2" x14ac:dyDescent="0.25">
      <c r="A3015" s="14" t="s">
        <v>5268</v>
      </c>
      <c r="B3015" s="354" t="s">
        <v>8013</v>
      </c>
      <c r="C3015" s="354" t="s">
        <v>8025</v>
      </c>
      <c r="D3015" s="356">
        <v>46102</v>
      </c>
      <c r="E3015" s="362">
        <v>45746</v>
      </c>
      <c r="F3015" s="357" t="s">
        <v>8026</v>
      </c>
      <c r="G3015" s="355">
        <v>42353289</v>
      </c>
      <c r="H3015" s="607" t="s">
        <v>7903</v>
      </c>
      <c r="I3015" s="358">
        <v>60</v>
      </c>
      <c r="J3015" s="77">
        <v>2</v>
      </c>
      <c r="K3015" s="92"/>
    </row>
    <row r="3016" spans="1:11" ht="13.2" x14ac:dyDescent="0.25">
      <c r="A3016" s="14" t="s">
        <v>5268</v>
      </c>
      <c r="B3016" s="354" t="s">
        <v>8013</v>
      </c>
      <c r="C3016" s="354" t="s">
        <v>8027</v>
      </c>
      <c r="D3016" s="356">
        <v>46102</v>
      </c>
      <c r="E3016" s="362">
        <v>45746</v>
      </c>
      <c r="F3016" s="357" t="s">
        <v>7785</v>
      </c>
      <c r="G3016" s="355">
        <v>42353289</v>
      </c>
      <c r="H3016" s="607" t="s">
        <v>7903</v>
      </c>
      <c r="I3016" s="358">
        <v>30</v>
      </c>
      <c r="J3016" s="77">
        <v>2</v>
      </c>
      <c r="K3016" s="92"/>
    </row>
    <row r="3017" spans="1:11" ht="41.4" x14ac:dyDescent="0.25">
      <c r="A3017" s="14" t="s">
        <v>5268</v>
      </c>
      <c r="B3017" s="330"/>
      <c r="C3017" s="624"/>
      <c r="D3017" s="625"/>
      <c r="E3017" s="626"/>
      <c r="F3017" s="627" t="s">
        <v>8028</v>
      </c>
      <c r="G3017" s="628"/>
      <c r="H3017" s="629"/>
      <c r="I3017" s="630"/>
      <c r="J3017" s="77">
        <v>2</v>
      </c>
      <c r="K3017" s="92"/>
    </row>
    <row r="3018" spans="1:11" ht="21" x14ac:dyDescent="0.25">
      <c r="A3018" s="14" t="s">
        <v>5268</v>
      </c>
      <c r="B3018" s="330" t="s">
        <v>8029</v>
      </c>
      <c r="C3018" s="631" t="s">
        <v>8030</v>
      </c>
      <c r="D3018" s="632" t="s">
        <v>7611</v>
      </c>
      <c r="E3018" s="632" t="s">
        <v>3481</v>
      </c>
      <c r="F3018" s="633" t="s">
        <v>8031</v>
      </c>
      <c r="G3018" s="337">
        <v>45024871</v>
      </c>
      <c r="H3018" s="333" t="s">
        <v>7925</v>
      </c>
      <c r="I3018" s="634">
        <v>75</v>
      </c>
      <c r="J3018" s="77">
        <v>2</v>
      </c>
      <c r="K3018" s="92"/>
    </row>
    <row r="3019" spans="1:11" ht="21" x14ac:dyDescent="0.25">
      <c r="A3019" s="14" t="s">
        <v>5268</v>
      </c>
      <c r="B3019" s="330" t="s">
        <v>8029</v>
      </c>
      <c r="C3019" s="330" t="s">
        <v>8029</v>
      </c>
      <c r="D3019" s="632" t="s">
        <v>6618</v>
      </c>
      <c r="E3019" s="632" t="s">
        <v>3481</v>
      </c>
      <c r="F3019" s="635" t="s">
        <v>8032</v>
      </c>
      <c r="G3019" s="636"/>
      <c r="H3019" s="637" t="s">
        <v>8033</v>
      </c>
      <c r="I3019" s="638">
        <v>278.14</v>
      </c>
      <c r="J3019" s="77">
        <v>2</v>
      </c>
      <c r="K3019" s="92"/>
    </row>
    <row r="3020" spans="1:11" ht="13.2" x14ac:dyDescent="0.25">
      <c r="A3020" s="14" t="s">
        <v>5268</v>
      </c>
      <c r="B3020" s="330" t="s">
        <v>8029</v>
      </c>
      <c r="C3020" s="631">
        <v>110</v>
      </c>
      <c r="D3020" s="632" t="s">
        <v>7611</v>
      </c>
      <c r="E3020" s="632" t="s">
        <v>3481</v>
      </c>
      <c r="F3020" s="333" t="s">
        <v>5704</v>
      </c>
      <c r="G3020" s="337">
        <v>30222931</v>
      </c>
      <c r="H3020" s="637" t="s">
        <v>6990</v>
      </c>
      <c r="I3020" s="639">
        <v>84</v>
      </c>
      <c r="J3020" s="77">
        <v>2</v>
      </c>
      <c r="K3020" s="92"/>
    </row>
    <row r="3021" spans="1:11" ht="21" x14ac:dyDescent="0.25">
      <c r="A3021" s="14" t="s">
        <v>5268</v>
      </c>
      <c r="B3021" s="330" t="s">
        <v>8029</v>
      </c>
      <c r="C3021" s="640" t="s">
        <v>8034</v>
      </c>
      <c r="D3021" s="632" t="s">
        <v>7611</v>
      </c>
      <c r="E3021" s="632" t="s">
        <v>3481</v>
      </c>
      <c r="F3021" s="633" t="s">
        <v>3944</v>
      </c>
      <c r="G3021" s="337">
        <v>45024871</v>
      </c>
      <c r="H3021" s="333" t="s">
        <v>7925</v>
      </c>
      <c r="I3021" s="638">
        <v>40</v>
      </c>
      <c r="J3021" s="77">
        <v>2</v>
      </c>
      <c r="K3021" s="92"/>
    </row>
    <row r="3022" spans="1:11" ht="30.6" x14ac:dyDescent="0.25">
      <c r="A3022" s="14" t="s">
        <v>5268</v>
      </c>
      <c r="B3022" s="330" t="s">
        <v>8029</v>
      </c>
      <c r="C3022" s="330" t="s">
        <v>8029</v>
      </c>
      <c r="D3022" s="632" t="s">
        <v>6618</v>
      </c>
      <c r="E3022" s="632" t="s">
        <v>3481</v>
      </c>
      <c r="F3022" s="633" t="s">
        <v>8035</v>
      </c>
      <c r="G3022" s="641"/>
      <c r="H3022" s="637" t="s">
        <v>8033</v>
      </c>
      <c r="I3022" s="639">
        <v>199.44</v>
      </c>
      <c r="J3022" s="77">
        <v>2</v>
      </c>
      <c r="K3022" s="92"/>
    </row>
    <row r="3023" spans="1:11" ht="41.4" x14ac:dyDescent="0.25">
      <c r="A3023" s="14" t="s">
        <v>5268</v>
      </c>
      <c r="B3023" s="330"/>
      <c r="C3023" s="337"/>
      <c r="D3023" s="331"/>
      <c r="E3023" s="333"/>
      <c r="F3023" s="627" t="s">
        <v>8036</v>
      </c>
      <c r="G3023" s="337"/>
      <c r="H3023" s="337"/>
      <c r="I3023" s="335"/>
      <c r="J3023" s="77">
        <v>2</v>
      </c>
      <c r="K3023" s="92"/>
    </row>
    <row r="3024" spans="1:11" ht="21" x14ac:dyDescent="0.25">
      <c r="A3024" s="14" t="s">
        <v>5268</v>
      </c>
      <c r="B3024" s="330" t="s">
        <v>8037</v>
      </c>
      <c r="C3024" s="330" t="s">
        <v>8037</v>
      </c>
      <c r="D3024" s="331" t="s">
        <v>3486</v>
      </c>
      <c r="E3024" s="333" t="s">
        <v>5482</v>
      </c>
      <c r="F3024" s="642" t="s">
        <v>8038</v>
      </c>
      <c r="G3024" s="337"/>
      <c r="H3024" s="637" t="s">
        <v>8033</v>
      </c>
      <c r="I3024" s="335">
        <v>35.200000000000003</v>
      </c>
      <c r="J3024" s="77">
        <v>2</v>
      </c>
      <c r="K3024" s="92"/>
    </row>
    <row r="3025" spans="1:11" ht="13.2" x14ac:dyDescent="0.25">
      <c r="A3025" s="14" t="s">
        <v>5268</v>
      </c>
      <c r="B3025" s="330" t="s">
        <v>8037</v>
      </c>
      <c r="C3025" s="337">
        <v>18.13</v>
      </c>
      <c r="D3025" s="331" t="s">
        <v>6800</v>
      </c>
      <c r="E3025" s="333" t="s">
        <v>5482</v>
      </c>
      <c r="F3025" s="333" t="s">
        <v>8039</v>
      </c>
      <c r="G3025" s="337">
        <v>36618357</v>
      </c>
      <c r="H3025" s="337" t="s">
        <v>7939</v>
      </c>
      <c r="I3025" s="335">
        <v>20</v>
      </c>
      <c r="J3025" s="77">
        <v>2</v>
      </c>
      <c r="K3025" s="92"/>
    </row>
    <row r="3026" spans="1:11" ht="31.2" x14ac:dyDescent="0.25">
      <c r="A3026" s="14" t="s">
        <v>5268</v>
      </c>
      <c r="B3026" s="330" t="s">
        <v>8037</v>
      </c>
      <c r="C3026" s="337">
        <v>1308925</v>
      </c>
      <c r="D3026" s="331" t="s">
        <v>7587</v>
      </c>
      <c r="E3026" s="333" t="s">
        <v>5482</v>
      </c>
      <c r="F3026" s="333" t="s">
        <v>8040</v>
      </c>
      <c r="G3026" s="337">
        <v>31322832</v>
      </c>
      <c r="H3026" s="337" t="s">
        <v>8041</v>
      </c>
      <c r="I3026" s="335">
        <v>82.3</v>
      </c>
      <c r="J3026" s="77">
        <v>2</v>
      </c>
      <c r="K3026" s="92"/>
    </row>
    <row r="3027" spans="1:11" ht="21" x14ac:dyDescent="0.25">
      <c r="A3027" s="14" t="s">
        <v>5268</v>
      </c>
      <c r="B3027" s="330" t="s">
        <v>8037</v>
      </c>
      <c r="C3027" s="330" t="s">
        <v>8037</v>
      </c>
      <c r="D3027" s="331" t="s">
        <v>6800</v>
      </c>
      <c r="E3027" s="333" t="s">
        <v>5482</v>
      </c>
      <c r="F3027" s="643" t="s">
        <v>8042</v>
      </c>
      <c r="G3027" s="337"/>
      <c r="H3027" s="637" t="s">
        <v>8033</v>
      </c>
      <c r="I3027" s="335">
        <v>33.200000000000003</v>
      </c>
      <c r="J3027" s="77">
        <v>2</v>
      </c>
      <c r="K3027" s="92"/>
    </row>
    <row r="3028" spans="1:11" ht="41.4" x14ac:dyDescent="0.25">
      <c r="A3028" s="14" t="s">
        <v>5268</v>
      </c>
      <c r="B3028" s="330"/>
      <c r="C3028" s="337"/>
      <c r="D3028" s="331"/>
      <c r="E3028" s="333"/>
      <c r="F3028" s="627" t="s">
        <v>8043</v>
      </c>
      <c r="G3028" s="337"/>
      <c r="H3028" s="337"/>
      <c r="I3028" s="335"/>
      <c r="J3028" s="77">
        <v>2</v>
      </c>
      <c r="K3028" s="92"/>
    </row>
    <row r="3029" spans="1:11" ht="21" x14ac:dyDescent="0.25">
      <c r="A3029" s="14" t="s">
        <v>5268</v>
      </c>
      <c r="B3029" s="337" t="s">
        <v>8044</v>
      </c>
      <c r="C3029" s="337" t="s">
        <v>8044</v>
      </c>
      <c r="D3029" s="337" t="s">
        <v>6808</v>
      </c>
      <c r="E3029" s="332">
        <v>46002</v>
      </c>
      <c r="F3029" s="333" t="s">
        <v>8045</v>
      </c>
      <c r="G3029" s="337"/>
      <c r="H3029" s="637" t="s">
        <v>8033</v>
      </c>
      <c r="I3029" s="335">
        <v>186</v>
      </c>
      <c r="J3029" s="77">
        <v>2</v>
      </c>
      <c r="K3029" s="92"/>
    </row>
    <row r="3030" spans="1:11" ht="13.2" x14ac:dyDescent="0.25">
      <c r="A3030" s="14" t="s">
        <v>5268</v>
      </c>
      <c r="B3030" s="337" t="s">
        <v>8044</v>
      </c>
      <c r="C3030" s="337"/>
      <c r="D3030" s="337" t="s">
        <v>6808</v>
      </c>
      <c r="E3030" s="332">
        <v>46002</v>
      </c>
      <c r="F3030" s="333" t="s">
        <v>8046</v>
      </c>
      <c r="G3030" s="337">
        <v>31196314</v>
      </c>
      <c r="H3030" s="337" t="s">
        <v>6953</v>
      </c>
      <c r="I3030" s="335">
        <v>170</v>
      </c>
      <c r="J3030" s="77">
        <v>2</v>
      </c>
      <c r="K3030" s="92"/>
    </row>
    <row r="3031" spans="1:11" ht="31.2" x14ac:dyDescent="0.25">
      <c r="A3031" s="14" t="s">
        <v>5268</v>
      </c>
      <c r="B3031" s="337" t="s">
        <v>8044</v>
      </c>
      <c r="C3031" s="337" t="s">
        <v>8044</v>
      </c>
      <c r="D3031" s="337" t="s">
        <v>6808</v>
      </c>
      <c r="E3031" s="332">
        <v>46002</v>
      </c>
      <c r="F3031" s="643" t="s">
        <v>8047</v>
      </c>
      <c r="G3031" s="337"/>
      <c r="H3031" s="637" t="s">
        <v>8033</v>
      </c>
      <c r="I3031" s="335">
        <v>156.56</v>
      </c>
      <c r="J3031" s="77">
        <v>2</v>
      </c>
      <c r="K3031" s="92"/>
    </row>
    <row r="3032" spans="1:11" ht="41.4" x14ac:dyDescent="0.25">
      <c r="A3032" s="14" t="s">
        <v>5268</v>
      </c>
      <c r="B3032" s="330"/>
      <c r="C3032" s="337"/>
      <c r="D3032" s="331"/>
      <c r="E3032" s="333"/>
      <c r="F3032" s="627" t="s">
        <v>8048</v>
      </c>
      <c r="G3032" s="337"/>
      <c r="H3032" s="337"/>
      <c r="I3032" s="335"/>
      <c r="J3032" s="77">
        <v>2</v>
      </c>
      <c r="K3032" s="92"/>
    </row>
    <row r="3033" spans="1:11" ht="21" x14ac:dyDescent="0.25">
      <c r="A3033" s="14" t="s">
        <v>5268</v>
      </c>
      <c r="B3033" s="330" t="s">
        <v>8049</v>
      </c>
      <c r="C3033" s="330" t="s">
        <v>8049</v>
      </c>
      <c r="D3033" s="331" t="s">
        <v>6899</v>
      </c>
      <c r="E3033" s="333" t="s">
        <v>8050</v>
      </c>
      <c r="F3033" s="333" t="s">
        <v>8051</v>
      </c>
      <c r="G3033" s="337"/>
      <c r="H3033" s="637" t="s">
        <v>8033</v>
      </c>
      <c r="I3033" s="335">
        <v>445.15</v>
      </c>
      <c r="J3033" s="77">
        <v>2</v>
      </c>
      <c r="K3033" s="92"/>
    </row>
    <row r="3034" spans="1:11" ht="21" x14ac:dyDescent="0.25">
      <c r="A3034" s="14" t="s">
        <v>5268</v>
      </c>
      <c r="B3034" s="330" t="s">
        <v>8049</v>
      </c>
      <c r="C3034" s="337">
        <v>1217</v>
      </c>
      <c r="D3034" s="331" t="s">
        <v>6899</v>
      </c>
      <c r="E3034" s="333" t="s">
        <v>8050</v>
      </c>
      <c r="F3034" s="333" t="s">
        <v>8052</v>
      </c>
      <c r="G3034" s="337">
        <v>31300421</v>
      </c>
      <c r="H3034" s="637" t="s">
        <v>7085</v>
      </c>
      <c r="I3034" s="335">
        <v>150</v>
      </c>
      <c r="J3034" s="77">
        <v>2</v>
      </c>
      <c r="K3034" s="92"/>
    </row>
    <row r="3035" spans="1:11" ht="31.2" x14ac:dyDescent="0.25">
      <c r="A3035" s="14" t="s">
        <v>5268</v>
      </c>
      <c r="B3035" s="330" t="s">
        <v>8049</v>
      </c>
      <c r="C3035" s="330" t="s">
        <v>8049</v>
      </c>
      <c r="D3035" s="331" t="s">
        <v>6899</v>
      </c>
      <c r="E3035" s="333" t="s">
        <v>8050</v>
      </c>
      <c r="F3035" s="333" t="s">
        <v>8053</v>
      </c>
      <c r="G3035" s="337"/>
      <c r="H3035" s="637" t="s">
        <v>8033</v>
      </c>
      <c r="I3035" s="335">
        <v>297.08</v>
      </c>
      <c r="J3035" s="77">
        <v>2</v>
      </c>
      <c r="K3035" s="92"/>
    </row>
    <row r="3036" spans="1:11" ht="31.2" x14ac:dyDescent="0.25">
      <c r="A3036" s="14" t="s">
        <v>5268</v>
      </c>
      <c r="B3036" s="330" t="s">
        <v>8049</v>
      </c>
      <c r="C3036" s="337">
        <v>1171663</v>
      </c>
      <c r="D3036" s="331" t="s">
        <v>6826</v>
      </c>
      <c r="E3036" s="333" t="s">
        <v>8050</v>
      </c>
      <c r="F3036" s="333" t="s">
        <v>8054</v>
      </c>
      <c r="G3036" s="644">
        <v>31322832</v>
      </c>
      <c r="H3036" s="337" t="s">
        <v>8041</v>
      </c>
      <c r="I3036" s="335">
        <v>116</v>
      </c>
      <c r="J3036" s="77">
        <v>2</v>
      </c>
      <c r="K3036" s="92"/>
    </row>
    <row r="3037" spans="1:11" ht="13.2" x14ac:dyDescent="0.25">
      <c r="A3037" s="14" t="s">
        <v>5268</v>
      </c>
      <c r="B3037" s="330" t="s">
        <v>8049</v>
      </c>
      <c r="C3037" s="631" t="s">
        <v>8055</v>
      </c>
      <c r="D3037" s="331" t="s">
        <v>6826</v>
      </c>
      <c r="E3037" s="333" t="s">
        <v>8050</v>
      </c>
      <c r="F3037" s="333" t="s">
        <v>7847</v>
      </c>
      <c r="G3037" s="645">
        <v>36570796</v>
      </c>
      <c r="H3037" s="642" t="s">
        <v>8056</v>
      </c>
      <c r="I3037" s="335">
        <v>307.5</v>
      </c>
      <c r="J3037" s="77">
        <v>2</v>
      </c>
      <c r="K3037" s="92"/>
    </row>
    <row r="3038" spans="1:11" ht="13.2" x14ac:dyDescent="0.25">
      <c r="A3038" s="14" t="s">
        <v>5268</v>
      </c>
      <c r="B3038" s="330" t="s">
        <v>8049</v>
      </c>
      <c r="C3038" s="646" t="s">
        <v>8057</v>
      </c>
      <c r="D3038" s="632" t="s">
        <v>6822</v>
      </c>
      <c r="E3038" s="333" t="s">
        <v>8050</v>
      </c>
      <c r="F3038" s="333" t="s">
        <v>3037</v>
      </c>
      <c r="G3038" s="644">
        <v>55748465</v>
      </c>
      <c r="H3038" s="647" t="s">
        <v>8058</v>
      </c>
      <c r="I3038" s="335">
        <v>102</v>
      </c>
      <c r="J3038" s="77">
        <v>2</v>
      </c>
      <c r="K3038" s="92"/>
    </row>
    <row r="3039" spans="1:11" ht="13.2" x14ac:dyDescent="0.25">
      <c r="A3039" s="14" t="s">
        <v>5268</v>
      </c>
      <c r="B3039" s="330" t="s">
        <v>8049</v>
      </c>
      <c r="C3039" s="647">
        <v>1456593</v>
      </c>
      <c r="D3039" s="632" t="s">
        <v>6822</v>
      </c>
      <c r="E3039" s="333" t="s">
        <v>8050</v>
      </c>
      <c r="F3039" s="333" t="s">
        <v>8059</v>
      </c>
      <c r="G3039" s="644">
        <v>397610</v>
      </c>
      <c r="H3039" s="647" t="s">
        <v>8060</v>
      </c>
      <c r="I3039" s="335">
        <v>240</v>
      </c>
      <c r="J3039" s="77">
        <v>2</v>
      </c>
      <c r="K3039" s="92"/>
    </row>
    <row r="3040" spans="1:11" ht="41.4" x14ac:dyDescent="0.25">
      <c r="A3040" s="14" t="s">
        <v>5268</v>
      </c>
      <c r="B3040" s="330"/>
      <c r="C3040" s="337"/>
      <c r="D3040" s="331"/>
      <c r="E3040" s="333"/>
      <c r="F3040" s="627" t="s">
        <v>8061</v>
      </c>
      <c r="G3040" s="337"/>
      <c r="H3040" s="337"/>
      <c r="I3040" s="335"/>
      <c r="J3040" s="77">
        <v>2</v>
      </c>
      <c r="K3040" s="92"/>
    </row>
    <row r="3041" spans="1:11" ht="21" x14ac:dyDescent="0.25">
      <c r="A3041" s="14" t="s">
        <v>5268</v>
      </c>
      <c r="B3041" s="330" t="s">
        <v>8062</v>
      </c>
      <c r="C3041" s="330" t="s">
        <v>8062</v>
      </c>
      <c r="D3041" s="331" t="s">
        <v>8000</v>
      </c>
      <c r="E3041" s="333" t="s">
        <v>8050</v>
      </c>
      <c r="F3041" s="333" t="s">
        <v>8063</v>
      </c>
      <c r="G3041" s="628"/>
      <c r="H3041" s="629" t="s">
        <v>8033</v>
      </c>
      <c r="I3041" s="335">
        <v>347.4</v>
      </c>
      <c r="J3041" s="77">
        <v>2</v>
      </c>
      <c r="K3041" s="92"/>
    </row>
    <row r="3042" spans="1:11" ht="13.2" x14ac:dyDescent="0.25">
      <c r="A3042" s="14" t="s">
        <v>5268</v>
      </c>
      <c r="B3042" s="330" t="s">
        <v>8062</v>
      </c>
      <c r="C3042" s="337" t="s">
        <v>8064</v>
      </c>
      <c r="D3042" s="331" t="s">
        <v>7983</v>
      </c>
      <c r="E3042" s="333" t="s">
        <v>8050</v>
      </c>
      <c r="F3042" s="333" t="s">
        <v>8065</v>
      </c>
      <c r="G3042" s="644">
        <v>37806203</v>
      </c>
      <c r="H3042" s="647" t="s">
        <v>7304</v>
      </c>
      <c r="I3042" s="335">
        <v>140</v>
      </c>
      <c r="J3042" s="77">
        <v>2</v>
      </c>
      <c r="K3042" s="92"/>
    </row>
    <row r="3043" spans="1:11" ht="31.2" x14ac:dyDescent="0.25">
      <c r="A3043" s="14" t="s">
        <v>5268</v>
      </c>
      <c r="B3043" s="330" t="s">
        <v>8062</v>
      </c>
      <c r="C3043" s="330" t="s">
        <v>8062</v>
      </c>
      <c r="D3043" s="331" t="s">
        <v>8000</v>
      </c>
      <c r="E3043" s="333" t="s">
        <v>8050</v>
      </c>
      <c r="F3043" s="333" t="s">
        <v>8066</v>
      </c>
      <c r="G3043" s="337"/>
      <c r="H3043" s="629" t="s">
        <v>8033</v>
      </c>
      <c r="I3043" s="335">
        <v>191.42</v>
      </c>
      <c r="J3043" s="77">
        <v>2</v>
      </c>
      <c r="K3043" s="92"/>
    </row>
    <row r="3044" spans="1:11" ht="21" x14ac:dyDescent="0.25">
      <c r="A3044" s="14" t="s">
        <v>5268</v>
      </c>
      <c r="B3044" s="330" t="s">
        <v>8062</v>
      </c>
      <c r="C3044" s="337">
        <v>5987</v>
      </c>
      <c r="D3044" s="331" t="s">
        <v>8000</v>
      </c>
      <c r="E3044" s="333" t="s">
        <v>8050</v>
      </c>
      <c r="F3044" s="333" t="s">
        <v>3944</v>
      </c>
      <c r="G3044" s="644">
        <v>30498473</v>
      </c>
      <c r="H3044" s="647" t="s">
        <v>8067</v>
      </c>
      <c r="I3044" s="335">
        <v>131</v>
      </c>
      <c r="J3044" s="77">
        <v>2</v>
      </c>
      <c r="K3044" s="92"/>
    </row>
    <row r="3045" spans="1:11" ht="21" x14ac:dyDescent="0.25">
      <c r="A3045" s="14" t="s">
        <v>5268</v>
      </c>
      <c r="B3045" s="330" t="s">
        <v>8062</v>
      </c>
      <c r="C3045" s="337">
        <v>5985</v>
      </c>
      <c r="D3045" s="331" t="s">
        <v>8000</v>
      </c>
      <c r="E3045" s="333" t="s">
        <v>8050</v>
      </c>
      <c r="F3045" s="333" t="s">
        <v>3928</v>
      </c>
      <c r="G3045" s="644">
        <v>30498473</v>
      </c>
      <c r="H3045" s="647" t="s">
        <v>8067</v>
      </c>
      <c r="I3045" s="335">
        <v>72</v>
      </c>
      <c r="J3045" s="77">
        <v>2</v>
      </c>
      <c r="K3045" s="92"/>
    </row>
    <row r="3046" spans="1:11" ht="13.2" x14ac:dyDescent="0.25">
      <c r="A3046" s="14" t="s">
        <v>5268</v>
      </c>
      <c r="B3046" s="330" t="s">
        <v>8062</v>
      </c>
      <c r="C3046" s="337">
        <v>20260111</v>
      </c>
      <c r="D3046" s="331" t="s">
        <v>8000</v>
      </c>
      <c r="E3046" s="333" t="s">
        <v>8050</v>
      </c>
      <c r="F3046" s="333" t="s">
        <v>7281</v>
      </c>
      <c r="G3046" s="641">
        <v>46267395</v>
      </c>
      <c r="H3046" s="631" t="s">
        <v>8068</v>
      </c>
      <c r="I3046" s="335">
        <v>311</v>
      </c>
      <c r="J3046" s="77">
        <v>2</v>
      </c>
      <c r="K3046" s="92"/>
    </row>
    <row r="3047" spans="1:11" ht="21" x14ac:dyDescent="0.25">
      <c r="A3047" s="14" t="s">
        <v>5268</v>
      </c>
      <c r="B3047" s="330" t="s">
        <v>8069</v>
      </c>
      <c r="C3047" s="330" t="s">
        <v>8069</v>
      </c>
      <c r="D3047" s="331" t="s">
        <v>8070</v>
      </c>
      <c r="E3047" s="331" t="s">
        <v>8070</v>
      </c>
      <c r="F3047" s="333" t="s">
        <v>8071</v>
      </c>
      <c r="G3047" s="337"/>
      <c r="H3047" s="629" t="s">
        <v>8072</v>
      </c>
      <c r="I3047" s="335">
        <v>220.45</v>
      </c>
      <c r="J3047" s="77">
        <v>2</v>
      </c>
      <c r="K3047" s="92"/>
    </row>
    <row r="3048" spans="1:11" ht="41.4" x14ac:dyDescent="0.25">
      <c r="A3048" s="14" t="s">
        <v>5268</v>
      </c>
      <c r="B3048" s="330"/>
      <c r="C3048" s="337"/>
      <c r="D3048" s="331"/>
      <c r="E3048" s="333"/>
      <c r="F3048" s="627" t="s">
        <v>8073</v>
      </c>
      <c r="G3048" s="337"/>
      <c r="H3048" s="337"/>
      <c r="I3048" s="335"/>
      <c r="J3048" s="77">
        <v>2</v>
      </c>
      <c r="K3048" s="92"/>
    </row>
    <row r="3049" spans="1:11" ht="13.2" x14ac:dyDescent="0.25">
      <c r="A3049" s="14" t="s">
        <v>5268</v>
      </c>
      <c r="B3049" s="330" t="s">
        <v>8074</v>
      </c>
      <c r="C3049" s="337" t="s">
        <v>8075</v>
      </c>
      <c r="D3049" s="331">
        <v>46075</v>
      </c>
      <c r="E3049" s="332">
        <v>46100</v>
      </c>
      <c r="F3049" s="333" t="s">
        <v>8076</v>
      </c>
      <c r="G3049" s="644">
        <v>54191661</v>
      </c>
      <c r="H3049" s="647" t="s">
        <v>6733</v>
      </c>
      <c r="I3049" s="335">
        <v>190</v>
      </c>
      <c r="J3049" s="77">
        <v>2</v>
      </c>
      <c r="K3049" s="92"/>
    </row>
    <row r="3050" spans="1:11" ht="13.2" x14ac:dyDescent="0.25">
      <c r="A3050" s="14" t="s">
        <v>5268</v>
      </c>
      <c r="B3050" s="330" t="s">
        <v>8074</v>
      </c>
      <c r="C3050" s="337" t="s">
        <v>8077</v>
      </c>
      <c r="D3050" s="331">
        <v>46074</v>
      </c>
      <c r="E3050" s="332">
        <v>46100</v>
      </c>
      <c r="F3050" s="333" t="s">
        <v>8078</v>
      </c>
      <c r="G3050" s="644">
        <v>54191661</v>
      </c>
      <c r="H3050" s="647" t="s">
        <v>6733</v>
      </c>
      <c r="I3050" s="335">
        <v>8</v>
      </c>
      <c r="J3050" s="77">
        <v>2</v>
      </c>
      <c r="K3050" s="92"/>
    </row>
    <row r="3051" spans="1:11" ht="21" x14ac:dyDescent="0.25">
      <c r="A3051" s="14" t="s">
        <v>5268</v>
      </c>
      <c r="B3051" s="330" t="s">
        <v>8074</v>
      </c>
      <c r="C3051" s="330" t="s">
        <v>8074</v>
      </c>
      <c r="D3051" s="331">
        <v>46075</v>
      </c>
      <c r="E3051" s="332">
        <v>46100</v>
      </c>
      <c r="F3051" s="333" t="s">
        <v>8079</v>
      </c>
      <c r="G3051" s="644"/>
      <c r="H3051" s="637" t="s">
        <v>8033</v>
      </c>
      <c r="I3051" s="335">
        <v>195.55</v>
      </c>
      <c r="J3051" s="77">
        <v>2</v>
      </c>
      <c r="K3051" s="92"/>
    </row>
    <row r="3052" spans="1:11" ht="21" x14ac:dyDescent="0.25">
      <c r="A3052" s="14" t="s">
        <v>5268</v>
      </c>
      <c r="B3052" s="330" t="s">
        <v>8074</v>
      </c>
      <c r="C3052" s="330" t="s">
        <v>8074</v>
      </c>
      <c r="D3052" s="331">
        <v>46074</v>
      </c>
      <c r="E3052" s="332">
        <v>46100</v>
      </c>
      <c r="F3052" s="333" t="s">
        <v>8080</v>
      </c>
      <c r="G3052" s="644"/>
      <c r="H3052" s="637" t="s">
        <v>8081</v>
      </c>
      <c r="I3052" s="335">
        <v>81.38</v>
      </c>
      <c r="J3052" s="77">
        <v>2</v>
      </c>
      <c r="K3052" s="92"/>
    </row>
    <row r="3053" spans="1:11" ht="31.2" x14ac:dyDescent="0.25">
      <c r="A3053" s="14" t="s">
        <v>5268</v>
      </c>
      <c r="B3053" s="330" t="s">
        <v>8074</v>
      </c>
      <c r="C3053" s="330" t="s">
        <v>8074</v>
      </c>
      <c r="D3053" s="331">
        <v>46075</v>
      </c>
      <c r="E3053" s="332">
        <v>46100</v>
      </c>
      <c r="F3053" s="333" t="s">
        <v>8082</v>
      </c>
      <c r="G3053" s="644"/>
      <c r="H3053" s="637" t="s">
        <v>8033</v>
      </c>
      <c r="I3053" s="335">
        <v>80.98</v>
      </c>
      <c r="J3053" s="77">
        <v>2</v>
      </c>
      <c r="K3053" s="92"/>
    </row>
    <row r="3054" spans="1:11" ht="13.2" x14ac:dyDescent="0.25">
      <c r="A3054" s="14" t="s">
        <v>5268</v>
      </c>
      <c r="B3054" s="330" t="s">
        <v>8074</v>
      </c>
      <c r="C3054" s="337">
        <v>51</v>
      </c>
      <c r="D3054" s="331">
        <v>46075</v>
      </c>
      <c r="E3054" s="332">
        <v>46100</v>
      </c>
      <c r="F3054" s="333" t="s">
        <v>3037</v>
      </c>
      <c r="G3054" s="644">
        <v>46640134</v>
      </c>
      <c r="H3054" s="647" t="s">
        <v>8006</v>
      </c>
      <c r="I3054" s="335">
        <v>143</v>
      </c>
      <c r="J3054" s="77">
        <v>2</v>
      </c>
      <c r="K3054" s="92"/>
    </row>
    <row r="3055" spans="1:11" ht="13.2" x14ac:dyDescent="0.25">
      <c r="A3055" s="14" t="s">
        <v>5268</v>
      </c>
      <c r="B3055" s="330" t="s">
        <v>8074</v>
      </c>
      <c r="C3055" s="337" t="s">
        <v>8083</v>
      </c>
      <c r="D3055" s="331">
        <v>46065</v>
      </c>
      <c r="E3055" s="332">
        <v>46100</v>
      </c>
      <c r="F3055" s="333" t="s">
        <v>7847</v>
      </c>
      <c r="G3055" s="644">
        <v>46640134</v>
      </c>
      <c r="H3055" s="647" t="s">
        <v>8006</v>
      </c>
      <c r="I3055" s="335">
        <v>167</v>
      </c>
      <c r="J3055" s="77">
        <v>2</v>
      </c>
      <c r="K3055" s="92"/>
    </row>
    <row r="3056" spans="1:11" ht="41.4" x14ac:dyDescent="0.25">
      <c r="A3056" s="14" t="s">
        <v>5268</v>
      </c>
      <c r="B3056" s="330"/>
      <c r="C3056" s="337"/>
      <c r="D3056" s="331"/>
      <c r="E3056" s="333"/>
      <c r="F3056" s="627" t="s">
        <v>8084</v>
      </c>
      <c r="G3056" s="337"/>
      <c r="H3056" s="337"/>
      <c r="I3056" s="335"/>
      <c r="J3056" s="77">
        <v>2</v>
      </c>
      <c r="K3056" s="92"/>
    </row>
    <row r="3057" spans="1:11" ht="21" x14ac:dyDescent="0.25">
      <c r="A3057" s="14" t="s">
        <v>5268</v>
      </c>
      <c r="B3057" s="330" t="s">
        <v>8085</v>
      </c>
      <c r="C3057" s="330" t="s">
        <v>8086</v>
      </c>
      <c r="D3057" s="331">
        <v>46102</v>
      </c>
      <c r="E3057" s="332">
        <v>46104</v>
      </c>
      <c r="F3057" s="333" t="s">
        <v>8087</v>
      </c>
      <c r="G3057" s="644">
        <v>42353289</v>
      </c>
      <c r="H3057" s="637" t="s">
        <v>7903</v>
      </c>
      <c r="I3057" s="335">
        <v>153</v>
      </c>
      <c r="J3057" s="77">
        <v>2</v>
      </c>
      <c r="K3057" s="92"/>
    </row>
    <row r="3058" spans="1:11" ht="21" x14ac:dyDescent="0.25">
      <c r="A3058" s="14" t="s">
        <v>5268</v>
      </c>
      <c r="B3058" s="330" t="s">
        <v>8085</v>
      </c>
      <c r="C3058" s="330" t="s">
        <v>8085</v>
      </c>
      <c r="D3058" s="331">
        <v>46102</v>
      </c>
      <c r="E3058" s="332">
        <v>46104</v>
      </c>
      <c r="F3058" s="333" t="s">
        <v>8088</v>
      </c>
      <c r="G3058" s="644"/>
      <c r="H3058" s="637" t="s">
        <v>8033</v>
      </c>
      <c r="I3058" s="335">
        <v>115.6</v>
      </c>
      <c r="J3058" s="77">
        <v>2</v>
      </c>
      <c r="K3058" s="92"/>
    </row>
    <row r="3059" spans="1:11" ht="21" x14ac:dyDescent="0.25">
      <c r="A3059" s="14" t="s">
        <v>5268</v>
      </c>
      <c r="B3059" s="330" t="s">
        <v>8085</v>
      </c>
      <c r="C3059" s="330" t="s">
        <v>8085</v>
      </c>
      <c r="D3059" s="331">
        <v>46103</v>
      </c>
      <c r="E3059" s="332">
        <v>46104</v>
      </c>
      <c r="F3059" s="333" t="s">
        <v>8089</v>
      </c>
      <c r="G3059" s="644"/>
      <c r="H3059" s="637" t="s">
        <v>8033</v>
      </c>
      <c r="I3059" s="335">
        <v>27.9</v>
      </c>
      <c r="J3059" s="77">
        <v>2</v>
      </c>
      <c r="K3059" s="92"/>
    </row>
    <row r="3060" spans="1:11" ht="31.2" x14ac:dyDescent="0.25">
      <c r="A3060" s="14" t="s">
        <v>5268</v>
      </c>
      <c r="B3060" s="330" t="s">
        <v>8085</v>
      </c>
      <c r="C3060" s="330" t="s">
        <v>8085</v>
      </c>
      <c r="D3060" s="331">
        <v>46103</v>
      </c>
      <c r="E3060" s="332">
        <v>46104</v>
      </c>
      <c r="F3060" s="333" t="s">
        <v>8090</v>
      </c>
      <c r="G3060" s="644"/>
      <c r="H3060" s="637" t="s">
        <v>8033</v>
      </c>
      <c r="I3060" s="335">
        <v>124.82</v>
      </c>
      <c r="J3060" s="77">
        <v>2</v>
      </c>
      <c r="K3060" s="92"/>
    </row>
    <row r="3061" spans="1:11" ht="13.2" x14ac:dyDescent="0.25">
      <c r="A3061" s="14" t="s">
        <v>5268</v>
      </c>
      <c r="B3061" s="330" t="s">
        <v>8085</v>
      </c>
      <c r="C3061" s="330" t="s">
        <v>8091</v>
      </c>
      <c r="D3061" s="331">
        <v>46097</v>
      </c>
      <c r="E3061" s="332">
        <v>46104</v>
      </c>
      <c r="F3061" s="333" t="s">
        <v>3928</v>
      </c>
      <c r="G3061" s="644">
        <v>53286880</v>
      </c>
      <c r="H3061" s="637" t="s">
        <v>7897</v>
      </c>
      <c r="I3061" s="335">
        <v>60</v>
      </c>
      <c r="J3061" s="77">
        <v>2</v>
      </c>
      <c r="K3061" s="92"/>
    </row>
    <row r="3062" spans="1:11" ht="13.2" x14ac:dyDescent="0.25">
      <c r="A3062" s="14" t="s">
        <v>5268</v>
      </c>
      <c r="B3062" s="330" t="s">
        <v>8085</v>
      </c>
      <c r="C3062" s="330" t="s">
        <v>8092</v>
      </c>
      <c r="D3062" s="331">
        <v>46101</v>
      </c>
      <c r="E3062" s="332">
        <v>46104</v>
      </c>
      <c r="F3062" s="333" t="s">
        <v>8093</v>
      </c>
      <c r="G3062" s="644">
        <v>53286880</v>
      </c>
      <c r="H3062" s="637" t="s">
        <v>7897</v>
      </c>
      <c r="I3062" s="335">
        <v>2</v>
      </c>
      <c r="J3062" s="77">
        <v>2</v>
      </c>
      <c r="K3062" s="92"/>
    </row>
    <row r="3063" spans="1:11" ht="21" x14ac:dyDescent="0.25">
      <c r="A3063" s="14" t="s">
        <v>5268</v>
      </c>
      <c r="B3063" s="330" t="s">
        <v>8094</v>
      </c>
      <c r="C3063" s="330" t="s">
        <v>8095</v>
      </c>
      <c r="D3063" s="331">
        <v>46021</v>
      </c>
      <c r="E3063" s="332">
        <v>46022</v>
      </c>
      <c r="F3063" s="333" t="s">
        <v>8096</v>
      </c>
      <c r="G3063" s="644">
        <v>47327286</v>
      </c>
      <c r="H3063" s="637" t="s">
        <v>8097</v>
      </c>
      <c r="I3063" s="335">
        <v>100</v>
      </c>
      <c r="J3063" s="77">
        <v>2</v>
      </c>
      <c r="K3063" s="92"/>
    </row>
    <row r="3064" spans="1:11" ht="21" x14ac:dyDescent="0.25">
      <c r="A3064" s="14" t="s">
        <v>5268</v>
      </c>
      <c r="B3064" s="330" t="s">
        <v>8094</v>
      </c>
      <c r="C3064" s="330" t="s">
        <v>8098</v>
      </c>
      <c r="D3064" s="331">
        <v>46021</v>
      </c>
      <c r="E3064" s="332">
        <v>46022</v>
      </c>
      <c r="F3064" s="333" t="s">
        <v>8099</v>
      </c>
      <c r="G3064" s="644">
        <v>47327286</v>
      </c>
      <c r="H3064" s="637" t="s">
        <v>8097</v>
      </c>
      <c r="I3064" s="335">
        <v>100</v>
      </c>
      <c r="J3064" s="77">
        <v>2</v>
      </c>
      <c r="K3064" s="92"/>
    </row>
    <row r="3065" spans="1:11" ht="41.4" x14ac:dyDescent="0.25">
      <c r="A3065" s="14" t="s">
        <v>5268</v>
      </c>
      <c r="B3065" s="354" t="s">
        <v>8100</v>
      </c>
      <c r="C3065" s="355">
        <v>25200655</v>
      </c>
      <c r="D3065" s="356" t="s">
        <v>5551</v>
      </c>
      <c r="E3065" s="357"/>
      <c r="F3065" s="357" t="s">
        <v>8101</v>
      </c>
      <c r="G3065" s="355">
        <v>45434191</v>
      </c>
      <c r="H3065" s="357" t="s">
        <v>8102</v>
      </c>
      <c r="I3065" s="358">
        <v>1036.6400000000001</v>
      </c>
      <c r="J3065" s="77">
        <v>2</v>
      </c>
      <c r="K3065" s="92"/>
    </row>
    <row r="3066" spans="1:11" ht="51.6" x14ac:dyDescent="0.25">
      <c r="A3066" s="14" t="s">
        <v>5268</v>
      </c>
      <c r="B3066" s="354" t="s">
        <v>8100</v>
      </c>
      <c r="C3066" s="355">
        <v>25200655</v>
      </c>
      <c r="D3066" s="356" t="s">
        <v>5551</v>
      </c>
      <c r="E3066" s="357"/>
      <c r="F3066" s="357" t="s">
        <v>8103</v>
      </c>
      <c r="G3066" s="355">
        <v>45434191</v>
      </c>
      <c r="H3066" s="357" t="s">
        <v>8102</v>
      </c>
      <c r="I3066" s="358">
        <v>916.1</v>
      </c>
      <c r="J3066" s="77">
        <v>2</v>
      </c>
      <c r="K3066" s="92"/>
    </row>
    <row r="3067" spans="1:11" ht="31.2" x14ac:dyDescent="0.25">
      <c r="A3067" s="14" t="s">
        <v>5268</v>
      </c>
      <c r="B3067" s="354" t="s">
        <v>8100</v>
      </c>
      <c r="C3067" s="355">
        <v>25200655</v>
      </c>
      <c r="D3067" s="356" t="s">
        <v>5551</v>
      </c>
      <c r="E3067" s="357"/>
      <c r="F3067" s="357" t="s">
        <v>8104</v>
      </c>
      <c r="G3067" s="355">
        <v>45434191</v>
      </c>
      <c r="H3067" s="357" t="s">
        <v>8102</v>
      </c>
      <c r="I3067" s="358">
        <v>458.06</v>
      </c>
      <c r="J3067" s="77">
        <v>2</v>
      </c>
      <c r="K3067" s="92"/>
    </row>
    <row r="3068" spans="1:11" ht="41.4" x14ac:dyDescent="0.25">
      <c r="A3068" s="14" t="s">
        <v>5268</v>
      </c>
      <c r="B3068" s="354" t="s">
        <v>8105</v>
      </c>
      <c r="C3068" s="355">
        <v>22026</v>
      </c>
      <c r="D3068" s="356" t="s">
        <v>8106</v>
      </c>
      <c r="E3068" s="357" t="s">
        <v>7984</v>
      </c>
      <c r="F3068" s="357" t="s">
        <v>8107</v>
      </c>
      <c r="G3068" s="355" t="s">
        <v>5060</v>
      </c>
      <c r="H3068" s="355" t="s">
        <v>5242</v>
      </c>
      <c r="I3068" s="358">
        <v>600</v>
      </c>
      <c r="J3068" s="77">
        <v>2</v>
      </c>
      <c r="K3068" s="92"/>
    </row>
    <row r="3069" spans="1:11" ht="41.4" x14ac:dyDescent="0.25">
      <c r="A3069" s="14" t="s">
        <v>5268</v>
      </c>
      <c r="B3069" s="354" t="s">
        <v>8105</v>
      </c>
      <c r="C3069" s="355">
        <v>22026</v>
      </c>
      <c r="D3069" s="356" t="s">
        <v>8106</v>
      </c>
      <c r="E3069" s="357" t="s">
        <v>7984</v>
      </c>
      <c r="F3069" s="357" t="s">
        <v>8108</v>
      </c>
      <c r="G3069" s="355" t="s">
        <v>5060</v>
      </c>
      <c r="H3069" s="355" t="s">
        <v>5242</v>
      </c>
      <c r="I3069" s="358">
        <v>325</v>
      </c>
      <c r="J3069" s="77">
        <v>2</v>
      </c>
      <c r="K3069" s="92"/>
    </row>
    <row r="3070" spans="1:11" ht="41.4" x14ac:dyDescent="0.25">
      <c r="A3070" s="14" t="s">
        <v>5268</v>
      </c>
      <c r="B3070" s="354" t="s">
        <v>8109</v>
      </c>
      <c r="C3070" s="355" t="s">
        <v>8110</v>
      </c>
      <c r="D3070" s="356" t="s">
        <v>8106</v>
      </c>
      <c r="E3070" s="357" t="s">
        <v>7984</v>
      </c>
      <c r="F3070" s="357" t="s">
        <v>8111</v>
      </c>
      <c r="G3070" s="355" t="s">
        <v>8112</v>
      </c>
      <c r="H3070" s="648" t="s">
        <v>8113</v>
      </c>
      <c r="I3070" s="358">
        <v>90</v>
      </c>
      <c r="J3070" s="77">
        <v>2</v>
      </c>
      <c r="K3070" s="92"/>
    </row>
    <row r="3071" spans="1:11" ht="31.2" x14ac:dyDescent="0.25">
      <c r="A3071" s="14" t="s">
        <v>5268</v>
      </c>
      <c r="B3071" s="354" t="s">
        <v>8114</v>
      </c>
      <c r="C3071" s="355" t="s">
        <v>8115</v>
      </c>
      <c r="D3071" s="356" t="s">
        <v>8106</v>
      </c>
      <c r="E3071" s="357" t="s">
        <v>7984</v>
      </c>
      <c r="F3071" s="357" t="s">
        <v>8116</v>
      </c>
      <c r="G3071" s="355" t="s">
        <v>8117</v>
      </c>
      <c r="H3071" s="355" t="s">
        <v>8118</v>
      </c>
      <c r="I3071" s="358">
        <v>60</v>
      </c>
      <c r="J3071" s="77">
        <v>2</v>
      </c>
      <c r="K3071" s="92"/>
    </row>
    <row r="3072" spans="1:11" ht="41.4" x14ac:dyDescent="0.25">
      <c r="A3072" s="14" t="s">
        <v>5268</v>
      </c>
      <c r="B3072" s="354" t="s">
        <v>8119</v>
      </c>
      <c r="C3072" s="355">
        <v>12026</v>
      </c>
      <c r="D3072" s="356" t="s">
        <v>8106</v>
      </c>
      <c r="E3072" s="357" t="s">
        <v>7984</v>
      </c>
      <c r="F3072" s="357" t="s">
        <v>8120</v>
      </c>
      <c r="G3072" s="355" t="s">
        <v>5060</v>
      </c>
      <c r="H3072" s="355" t="s">
        <v>5242</v>
      </c>
      <c r="I3072" s="358">
        <v>1337</v>
      </c>
      <c r="J3072" s="77">
        <v>2</v>
      </c>
      <c r="K3072" s="92"/>
    </row>
    <row r="3073" spans="1:11" ht="61.8" x14ac:dyDescent="0.25">
      <c r="A3073" s="14" t="s">
        <v>5268</v>
      </c>
      <c r="B3073" s="354" t="s">
        <v>8121</v>
      </c>
      <c r="C3073" s="355">
        <v>11072</v>
      </c>
      <c r="D3073" s="356" t="s">
        <v>8106</v>
      </c>
      <c r="E3073" s="357" t="s">
        <v>7984</v>
      </c>
      <c r="F3073" s="357" t="s">
        <v>8122</v>
      </c>
      <c r="G3073" s="355" t="s">
        <v>8123</v>
      </c>
      <c r="H3073" s="355" t="s">
        <v>8124</v>
      </c>
      <c r="I3073" s="358">
        <v>330</v>
      </c>
      <c r="J3073" s="77">
        <v>2</v>
      </c>
      <c r="K3073" s="92"/>
    </row>
    <row r="3074" spans="1:11" ht="51.6" x14ac:dyDescent="0.25">
      <c r="A3074" s="14" t="s">
        <v>5268</v>
      </c>
      <c r="B3074" s="354" t="s">
        <v>8121</v>
      </c>
      <c r="C3074" s="355">
        <v>11072</v>
      </c>
      <c r="D3074" s="356" t="s">
        <v>8106</v>
      </c>
      <c r="E3074" s="357" t="s">
        <v>7984</v>
      </c>
      <c r="F3074" s="357" t="s">
        <v>8125</v>
      </c>
      <c r="G3074" s="355" t="s">
        <v>8123</v>
      </c>
      <c r="H3074" s="355" t="s">
        <v>8124</v>
      </c>
      <c r="I3074" s="358">
        <v>170</v>
      </c>
      <c r="J3074" s="77">
        <v>2</v>
      </c>
      <c r="K3074" s="92"/>
    </row>
    <row r="3075" spans="1:11" ht="61.8" x14ac:dyDescent="0.25">
      <c r="A3075" s="14" t="s">
        <v>5268</v>
      </c>
      <c r="B3075" s="354" t="s">
        <v>8126</v>
      </c>
      <c r="C3075" s="355" t="s">
        <v>8127</v>
      </c>
      <c r="D3075" s="356" t="s">
        <v>8128</v>
      </c>
      <c r="E3075" s="357" t="s">
        <v>7984</v>
      </c>
      <c r="F3075" s="357" t="s">
        <v>8129</v>
      </c>
      <c r="G3075" s="355" t="s">
        <v>5060</v>
      </c>
      <c r="H3075" s="355" t="s">
        <v>5242</v>
      </c>
      <c r="I3075" s="358">
        <v>208</v>
      </c>
      <c r="J3075" s="77">
        <v>2</v>
      </c>
      <c r="K3075" s="92"/>
    </row>
    <row r="3076" spans="1:11" ht="51.6" x14ac:dyDescent="0.25">
      <c r="A3076" s="14" t="s">
        <v>5268</v>
      </c>
      <c r="B3076" s="354" t="s">
        <v>8130</v>
      </c>
      <c r="C3076" s="355" t="s">
        <v>8131</v>
      </c>
      <c r="D3076" s="356" t="s">
        <v>8106</v>
      </c>
      <c r="E3076" s="357" t="s">
        <v>7984</v>
      </c>
      <c r="F3076" s="357" t="s">
        <v>8132</v>
      </c>
      <c r="G3076" s="355" t="s">
        <v>8133</v>
      </c>
      <c r="H3076" s="649" t="s">
        <v>8134</v>
      </c>
      <c r="I3076" s="358">
        <v>228</v>
      </c>
      <c r="J3076" s="77">
        <v>2</v>
      </c>
      <c r="K3076" s="92"/>
    </row>
    <row r="3077" spans="1:11" ht="41.4" x14ac:dyDescent="0.25">
      <c r="A3077" s="14" t="s">
        <v>5268</v>
      </c>
      <c r="B3077" s="354" t="s">
        <v>8130</v>
      </c>
      <c r="C3077" s="355" t="s">
        <v>8131</v>
      </c>
      <c r="D3077" s="356" t="s">
        <v>8106</v>
      </c>
      <c r="E3077" s="357" t="s">
        <v>7984</v>
      </c>
      <c r="F3077" s="357" t="s">
        <v>8135</v>
      </c>
      <c r="G3077" s="355" t="s">
        <v>8133</v>
      </c>
      <c r="H3077" s="649" t="s">
        <v>8134</v>
      </c>
      <c r="I3077" s="358">
        <v>190</v>
      </c>
      <c r="J3077" s="77">
        <v>2</v>
      </c>
      <c r="K3077" s="92"/>
    </row>
    <row r="3078" spans="1:11" ht="51.6" x14ac:dyDescent="0.25">
      <c r="A3078" s="14" t="s">
        <v>5268</v>
      </c>
      <c r="B3078" s="354" t="s">
        <v>8130</v>
      </c>
      <c r="C3078" s="355" t="s">
        <v>8131</v>
      </c>
      <c r="D3078" s="356" t="s">
        <v>8106</v>
      </c>
      <c r="E3078" s="357" t="s">
        <v>7984</v>
      </c>
      <c r="F3078" s="357" t="s">
        <v>8136</v>
      </c>
      <c r="G3078" s="355" t="s">
        <v>8133</v>
      </c>
      <c r="H3078" s="649" t="s">
        <v>8134</v>
      </c>
      <c r="I3078" s="358">
        <v>70</v>
      </c>
      <c r="J3078" s="77">
        <v>2</v>
      </c>
      <c r="K3078" s="92"/>
    </row>
    <row r="3079" spans="1:11" ht="21" x14ac:dyDescent="0.25">
      <c r="A3079" s="14" t="s">
        <v>5268</v>
      </c>
      <c r="B3079" s="354" t="s">
        <v>8137</v>
      </c>
      <c r="C3079" s="355">
        <v>2600002</v>
      </c>
      <c r="D3079" s="356">
        <v>46064</v>
      </c>
      <c r="E3079" s="357"/>
      <c r="F3079" s="365" t="s">
        <v>8138</v>
      </c>
      <c r="G3079" s="355">
        <v>51729504</v>
      </c>
      <c r="H3079" s="355" t="s">
        <v>8139</v>
      </c>
      <c r="I3079" s="358">
        <v>690</v>
      </c>
      <c r="J3079" s="77">
        <v>2</v>
      </c>
      <c r="K3079" s="92"/>
    </row>
    <row r="3080" spans="1:11" ht="21" x14ac:dyDescent="0.25">
      <c r="A3080" s="14" t="s">
        <v>5268</v>
      </c>
      <c r="B3080" s="354" t="s">
        <v>8140</v>
      </c>
      <c r="C3080" s="354" t="s">
        <v>4239</v>
      </c>
      <c r="D3080" s="356">
        <v>46065</v>
      </c>
      <c r="E3080" s="362">
        <v>46071</v>
      </c>
      <c r="F3080" s="365" t="s">
        <v>8141</v>
      </c>
      <c r="G3080" s="355">
        <v>51729504</v>
      </c>
      <c r="H3080" s="355" t="s">
        <v>8139</v>
      </c>
      <c r="I3080" s="358">
        <v>690</v>
      </c>
      <c r="J3080" s="77">
        <v>2</v>
      </c>
      <c r="K3080" s="92"/>
    </row>
    <row r="3081" spans="1:11" ht="21" x14ac:dyDescent="0.25">
      <c r="A3081" s="14" t="s">
        <v>5268</v>
      </c>
      <c r="B3081" s="354" t="s">
        <v>8142</v>
      </c>
      <c r="C3081" s="354" t="s">
        <v>4239</v>
      </c>
      <c r="D3081" s="356">
        <v>46083</v>
      </c>
      <c r="E3081" s="362">
        <v>46090</v>
      </c>
      <c r="F3081" s="365" t="s">
        <v>8143</v>
      </c>
      <c r="G3081" s="355">
        <v>51729504</v>
      </c>
      <c r="H3081" s="355" t="s">
        <v>8139</v>
      </c>
      <c r="I3081" s="358">
        <v>690</v>
      </c>
      <c r="J3081" s="77">
        <v>2</v>
      </c>
      <c r="K3081" s="92"/>
    </row>
    <row r="3082" spans="1:11" ht="61.8" x14ac:dyDescent="0.25">
      <c r="A3082" s="14" t="s">
        <v>5268</v>
      </c>
      <c r="B3082" s="354" t="s">
        <v>8144</v>
      </c>
      <c r="C3082" s="354" t="s">
        <v>8145</v>
      </c>
      <c r="D3082" s="356" t="s">
        <v>8146</v>
      </c>
      <c r="E3082" s="362">
        <v>46093</v>
      </c>
      <c r="F3082" s="365" t="s">
        <v>8147</v>
      </c>
      <c r="G3082" s="355" t="s">
        <v>8148</v>
      </c>
      <c r="H3082" s="355" t="s">
        <v>8149</v>
      </c>
      <c r="I3082" s="358">
        <v>50</v>
      </c>
      <c r="J3082" s="77">
        <v>2</v>
      </c>
      <c r="K3082" s="92"/>
    </row>
    <row r="3083" spans="1:11" ht="72" x14ac:dyDescent="0.25">
      <c r="A3083" s="14" t="s">
        <v>5268</v>
      </c>
      <c r="B3083" s="354" t="s">
        <v>8150</v>
      </c>
      <c r="C3083" s="354" t="s">
        <v>8151</v>
      </c>
      <c r="D3083" s="356" t="s">
        <v>8152</v>
      </c>
      <c r="E3083" s="362">
        <v>46084</v>
      </c>
      <c r="F3083" s="365" t="s">
        <v>8153</v>
      </c>
      <c r="G3083" s="355">
        <v>44156979</v>
      </c>
      <c r="H3083" s="355" t="s">
        <v>6036</v>
      </c>
      <c r="I3083" s="358">
        <v>104.85</v>
      </c>
      <c r="J3083" s="77">
        <v>2</v>
      </c>
      <c r="K3083" s="92"/>
    </row>
    <row r="3084" spans="1:11" ht="61.8" x14ac:dyDescent="0.25">
      <c r="A3084" s="14" t="s">
        <v>5268</v>
      </c>
      <c r="B3084" s="354" t="s">
        <v>8154</v>
      </c>
      <c r="C3084" s="354" t="s">
        <v>7414</v>
      </c>
      <c r="D3084" s="356" t="s">
        <v>8155</v>
      </c>
      <c r="E3084" s="362">
        <v>46085</v>
      </c>
      <c r="F3084" s="365" t="s">
        <v>8156</v>
      </c>
      <c r="G3084" s="355">
        <v>46397931</v>
      </c>
      <c r="H3084" s="355" t="s">
        <v>3079</v>
      </c>
      <c r="I3084" s="358">
        <v>61.7</v>
      </c>
      <c r="J3084" s="77">
        <v>2</v>
      </c>
      <c r="K3084" s="92"/>
    </row>
    <row r="3085" spans="1:11" ht="72" x14ac:dyDescent="0.25">
      <c r="A3085" s="14" t="s">
        <v>5268</v>
      </c>
      <c r="B3085" s="354" t="s">
        <v>8154</v>
      </c>
      <c r="C3085" s="354" t="s">
        <v>8157</v>
      </c>
      <c r="D3085" s="356" t="s">
        <v>8158</v>
      </c>
      <c r="E3085" s="362">
        <v>46085</v>
      </c>
      <c r="F3085" s="365" t="s">
        <v>8159</v>
      </c>
      <c r="G3085" s="355">
        <v>46397931</v>
      </c>
      <c r="H3085" s="355" t="s">
        <v>3079</v>
      </c>
      <c r="I3085" s="358">
        <v>58.3</v>
      </c>
      <c r="J3085" s="77">
        <v>2</v>
      </c>
      <c r="K3085" s="92"/>
    </row>
    <row r="3086" spans="1:11" ht="61.8" x14ac:dyDescent="0.25">
      <c r="A3086" s="14" t="s">
        <v>5268</v>
      </c>
      <c r="B3086" s="354" t="s">
        <v>8160</v>
      </c>
      <c r="C3086" s="354" t="s">
        <v>8161</v>
      </c>
      <c r="D3086" s="356" t="s">
        <v>8162</v>
      </c>
      <c r="E3086" s="362">
        <v>46085</v>
      </c>
      <c r="F3086" s="365" t="s">
        <v>8163</v>
      </c>
      <c r="G3086" s="355">
        <v>34548548</v>
      </c>
      <c r="H3086" s="355" t="s">
        <v>8164</v>
      </c>
      <c r="I3086" s="358">
        <v>120</v>
      </c>
      <c r="J3086" s="77">
        <v>2</v>
      </c>
      <c r="K3086" s="92"/>
    </row>
    <row r="3087" spans="1:11" ht="61.8" x14ac:dyDescent="0.25">
      <c r="A3087" s="14" t="s">
        <v>5268</v>
      </c>
      <c r="B3087" s="354" t="s">
        <v>8165</v>
      </c>
      <c r="C3087" s="354" t="s">
        <v>8166</v>
      </c>
      <c r="D3087" s="356" t="s">
        <v>8167</v>
      </c>
      <c r="E3087" s="362">
        <v>46085</v>
      </c>
      <c r="F3087" s="365" t="s">
        <v>8168</v>
      </c>
      <c r="G3087" s="355">
        <v>46397931</v>
      </c>
      <c r="H3087" s="355" t="s">
        <v>3079</v>
      </c>
      <c r="I3087" s="358">
        <v>120</v>
      </c>
      <c r="J3087" s="77">
        <v>2</v>
      </c>
      <c r="K3087" s="92"/>
    </row>
    <row r="3088" spans="1:11" ht="72" x14ac:dyDescent="0.25">
      <c r="A3088" s="14" t="s">
        <v>5268</v>
      </c>
      <c r="B3088" s="354" t="s">
        <v>8169</v>
      </c>
      <c r="C3088" s="354" t="s">
        <v>4144</v>
      </c>
      <c r="D3088" s="356" t="s">
        <v>8070</v>
      </c>
      <c r="E3088" s="362">
        <v>46085</v>
      </c>
      <c r="F3088" s="365" t="s">
        <v>8170</v>
      </c>
      <c r="G3088" s="355">
        <v>46397931</v>
      </c>
      <c r="H3088" s="355" t="s">
        <v>3079</v>
      </c>
      <c r="I3088" s="358">
        <v>120</v>
      </c>
      <c r="J3088" s="77">
        <v>2</v>
      </c>
      <c r="K3088" s="92"/>
    </row>
    <row r="3089" spans="1:11" ht="72" x14ac:dyDescent="0.25">
      <c r="A3089" s="14" t="s">
        <v>5268</v>
      </c>
      <c r="B3089" s="354" t="s">
        <v>8171</v>
      </c>
      <c r="C3089" s="354" t="s">
        <v>182</v>
      </c>
      <c r="D3089" s="356" t="s">
        <v>8070</v>
      </c>
      <c r="E3089" s="362">
        <v>46085</v>
      </c>
      <c r="F3089" s="365" t="s">
        <v>8172</v>
      </c>
      <c r="G3089" s="355">
        <v>46397931</v>
      </c>
      <c r="H3089" s="355" t="s">
        <v>3079</v>
      </c>
      <c r="I3089" s="358">
        <v>120</v>
      </c>
      <c r="J3089" s="77">
        <v>2</v>
      </c>
      <c r="K3089" s="92"/>
    </row>
    <row r="3090" spans="1:11" ht="72" x14ac:dyDescent="0.25">
      <c r="A3090" s="14" t="s">
        <v>5268</v>
      </c>
      <c r="B3090" s="354" t="s">
        <v>8173</v>
      </c>
      <c r="C3090" s="354" t="s">
        <v>8174</v>
      </c>
      <c r="D3090" s="356" t="s">
        <v>8175</v>
      </c>
      <c r="E3090" s="362">
        <v>46093</v>
      </c>
      <c r="F3090" s="365" t="s">
        <v>8176</v>
      </c>
      <c r="G3090" s="355">
        <v>44106653</v>
      </c>
      <c r="H3090" s="355" t="s">
        <v>8149</v>
      </c>
      <c r="I3090" s="358">
        <v>60</v>
      </c>
      <c r="J3090" s="77">
        <v>2</v>
      </c>
      <c r="K3090" s="92"/>
    </row>
    <row r="3091" spans="1:11" ht="82.2" x14ac:dyDescent="0.25">
      <c r="A3091" s="14" t="s">
        <v>5268</v>
      </c>
      <c r="B3091" s="354" t="s">
        <v>8177</v>
      </c>
      <c r="C3091" s="354" t="s">
        <v>8178</v>
      </c>
      <c r="D3091" s="356" t="s">
        <v>8162</v>
      </c>
      <c r="E3091" s="362" t="s">
        <v>8179</v>
      </c>
      <c r="F3091" s="365" t="s">
        <v>8180</v>
      </c>
      <c r="G3091" s="355">
        <v>44702621</v>
      </c>
      <c r="H3091" s="355" t="s">
        <v>8181</v>
      </c>
      <c r="I3091" s="358">
        <v>33.450000000000003</v>
      </c>
      <c r="J3091" s="77">
        <v>2</v>
      </c>
      <c r="K3091" s="92"/>
    </row>
    <row r="3092" spans="1:11" ht="72" x14ac:dyDescent="0.25">
      <c r="A3092" s="14" t="s">
        <v>5268</v>
      </c>
      <c r="B3092" s="354" t="s">
        <v>8177</v>
      </c>
      <c r="C3092" s="354" t="s">
        <v>8182</v>
      </c>
      <c r="D3092" s="356" t="s">
        <v>8070</v>
      </c>
      <c r="E3092" s="362" t="s">
        <v>8179</v>
      </c>
      <c r="F3092" s="365" t="s">
        <v>8183</v>
      </c>
      <c r="G3092" s="355">
        <v>44702621</v>
      </c>
      <c r="H3092" s="355" t="s">
        <v>8181</v>
      </c>
      <c r="I3092" s="358">
        <v>4.8</v>
      </c>
      <c r="J3092" s="77">
        <v>2</v>
      </c>
      <c r="K3092" s="92"/>
    </row>
    <row r="3093" spans="1:11" ht="61.8" x14ac:dyDescent="0.25">
      <c r="A3093" s="14" t="s">
        <v>5268</v>
      </c>
      <c r="B3093" s="354" t="s">
        <v>8177</v>
      </c>
      <c r="C3093" s="354" t="s">
        <v>8184</v>
      </c>
      <c r="D3093" s="356" t="s">
        <v>8155</v>
      </c>
      <c r="E3093" s="362" t="s">
        <v>8179</v>
      </c>
      <c r="F3093" s="365" t="s">
        <v>8185</v>
      </c>
      <c r="G3093" s="355">
        <v>44702621</v>
      </c>
      <c r="H3093" s="355" t="s">
        <v>8181</v>
      </c>
      <c r="I3093" s="358">
        <v>11.53</v>
      </c>
      <c r="J3093" s="77">
        <v>2</v>
      </c>
      <c r="K3093" s="92"/>
    </row>
    <row r="3094" spans="1:11" ht="72" x14ac:dyDescent="0.25">
      <c r="A3094" s="14" t="s">
        <v>5268</v>
      </c>
      <c r="B3094" s="354" t="s">
        <v>8177</v>
      </c>
      <c r="C3094" s="354" t="s">
        <v>8186</v>
      </c>
      <c r="D3094" s="356" t="s">
        <v>8155</v>
      </c>
      <c r="E3094" s="362" t="s">
        <v>8179</v>
      </c>
      <c r="F3094" s="365" t="s">
        <v>8187</v>
      </c>
      <c r="G3094" s="355">
        <v>44702621</v>
      </c>
      <c r="H3094" s="355" t="s">
        <v>8181</v>
      </c>
      <c r="I3094" s="358">
        <v>25.4</v>
      </c>
      <c r="J3094" s="77">
        <v>2</v>
      </c>
      <c r="K3094" s="92"/>
    </row>
    <row r="3095" spans="1:11" ht="61.8" x14ac:dyDescent="0.25">
      <c r="A3095" s="14" t="s">
        <v>5268</v>
      </c>
      <c r="B3095" s="354" t="s">
        <v>8177</v>
      </c>
      <c r="C3095" s="354" t="s">
        <v>8188</v>
      </c>
      <c r="D3095" s="356" t="s">
        <v>8189</v>
      </c>
      <c r="E3095" s="362" t="s">
        <v>8179</v>
      </c>
      <c r="F3095" s="365" t="s">
        <v>8190</v>
      </c>
      <c r="G3095" s="355">
        <v>44702621</v>
      </c>
      <c r="H3095" s="355" t="s">
        <v>8181</v>
      </c>
      <c r="I3095" s="358">
        <v>7</v>
      </c>
      <c r="J3095" s="77">
        <v>2</v>
      </c>
      <c r="K3095" s="92"/>
    </row>
    <row r="3096" spans="1:11" ht="72" x14ac:dyDescent="0.25">
      <c r="A3096" s="14" t="s">
        <v>5268</v>
      </c>
      <c r="B3096" s="354" t="s">
        <v>8177</v>
      </c>
      <c r="C3096" s="354" t="s">
        <v>8191</v>
      </c>
      <c r="D3096" s="356" t="s">
        <v>8192</v>
      </c>
      <c r="E3096" s="362" t="s">
        <v>8179</v>
      </c>
      <c r="F3096" s="365" t="s">
        <v>8193</v>
      </c>
      <c r="G3096" s="355">
        <v>44702621</v>
      </c>
      <c r="H3096" s="355" t="s">
        <v>8181</v>
      </c>
      <c r="I3096" s="358">
        <v>11.5</v>
      </c>
      <c r="J3096" s="77">
        <v>2</v>
      </c>
      <c r="K3096" s="92"/>
    </row>
    <row r="3097" spans="1:11" ht="61.8" x14ac:dyDescent="0.25">
      <c r="A3097" s="14" t="s">
        <v>5268</v>
      </c>
      <c r="B3097" s="354" t="s">
        <v>8177</v>
      </c>
      <c r="C3097" s="354" t="s">
        <v>8194</v>
      </c>
      <c r="D3097" s="356" t="s">
        <v>8192</v>
      </c>
      <c r="E3097" s="362" t="s">
        <v>8179</v>
      </c>
      <c r="F3097" s="365" t="s">
        <v>8195</v>
      </c>
      <c r="G3097" s="355">
        <v>44702621</v>
      </c>
      <c r="H3097" s="355" t="s">
        <v>8181</v>
      </c>
      <c r="I3097" s="358">
        <v>8.6</v>
      </c>
      <c r="J3097" s="77">
        <v>2</v>
      </c>
      <c r="K3097" s="92"/>
    </row>
    <row r="3098" spans="1:11" ht="61.8" x14ac:dyDescent="0.25">
      <c r="A3098" s="14" t="s">
        <v>5268</v>
      </c>
      <c r="B3098" s="354" t="s">
        <v>8177</v>
      </c>
      <c r="C3098" s="354" t="s">
        <v>8196</v>
      </c>
      <c r="D3098" s="356" t="s">
        <v>8197</v>
      </c>
      <c r="E3098" s="362" t="s">
        <v>8179</v>
      </c>
      <c r="F3098" s="365" t="s">
        <v>8198</v>
      </c>
      <c r="G3098" s="355">
        <v>44702621</v>
      </c>
      <c r="H3098" s="355" t="s">
        <v>8181</v>
      </c>
      <c r="I3098" s="358">
        <v>4.4800000000000004</v>
      </c>
      <c r="J3098" s="77">
        <v>2</v>
      </c>
      <c r="K3098" s="92"/>
    </row>
    <row r="3099" spans="1:11" ht="72" x14ac:dyDescent="0.25">
      <c r="A3099" s="14" t="s">
        <v>5268</v>
      </c>
      <c r="B3099" s="354" t="s">
        <v>8177</v>
      </c>
      <c r="C3099" s="354" t="s">
        <v>8199</v>
      </c>
      <c r="D3099" s="356" t="s">
        <v>8200</v>
      </c>
      <c r="E3099" s="362" t="s">
        <v>8179</v>
      </c>
      <c r="F3099" s="365" t="s">
        <v>8201</v>
      </c>
      <c r="G3099" s="355">
        <v>44702621</v>
      </c>
      <c r="H3099" s="355" t="s">
        <v>8181</v>
      </c>
      <c r="I3099" s="358">
        <v>13.24</v>
      </c>
      <c r="J3099" s="77">
        <v>2</v>
      </c>
      <c r="K3099" s="92"/>
    </row>
    <row r="3100" spans="1:11" ht="61.8" x14ac:dyDescent="0.25">
      <c r="A3100" s="14" t="s">
        <v>5268</v>
      </c>
      <c r="B3100" s="354" t="s">
        <v>8202</v>
      </c>
      <c r="C3100" s="354" t="s">
        <v>5597</v>
      </c>
      <c r="D3100" s="356" t="s">
        <v>8192</v>
      </c>
      <c r="E3100" s="362" t="s">
        <v>8179</v>
      </c>
      <c r="F3100" s="365" t="s">
        <v>8203</v>
      </c>
      <c r="G3100" s="355">
        <v>54280117</v>
      </c>
      <c r="H3100" s="355" t="s">
        <v>8204</v>
      </c>
      <c r="I3100" s="358">
        <v>120</v>
      </c>
      <c r="J3100" s="77">
        <v>2</v>
      </c>
      <c r="K3100" s="92"/>
    </row>
    <row r="3101" spans="1:11" ht="72" x14ac:dyDescent="0.25">
      <c r="A3101" s="14" t="s">
        <v>5268</v>
      </c>
      <c r="B3101" s="354" t="s">
        <v>8205</v>
      </c>
      <c r="C3101" s="354" t="s">
        <v>8206</v>
      </c>
      <c r="D3101" s="356" t="s">
        <v>8158</v>
      </c>
      <c r="E3101" s="362">
        <v>46101</v>
      </c>
      <c r="F3101" s="365" t="s">
        <v>8207</v>
      </c>
      <c r="G3101" s="355" t="s">
        <v>8208</v>
      </c>
      <c r="H3101" s="355" t="s">
        <v>3079</v>
      </c>
      <c r="I3101" s="358">
        <v>349.5</v>
      </c>
      <c r="J3101" s="77">
        <v>2</v>
      </c>
      <c r="K3101" s="92"/>
    </row>
    <row r="3102" spans="1:11" ht="82.2" x14ac:dyDescent="0.25">
      <c r="A3102" s="14" t="s">
        <v>5268</v>
      </c>
      <c r="B3102" s="354" t="s">
        <v>8205</v>
      </c>
      <c r="C3102" s="354" t="s">
        <v>8205</v>
      </c>
      <c r="D3102" s="356" t="s">
        <v>8209</v>
      </c>
      <c r="E3102" s="362">
        <v>46101</v>
      </c>
      <c r="F3102" s="365" t="s">
        <v>8210</v>
      </c>
      <c r="G3102" s="355"/>
      <c r="H3102" s="355" t="s">
        <v>8211</v>
      </c>
      <c r="I3102" s="358">
        <v>150.5</v>
      </c>
      <c r="J3102" s="77">
        <v>2</v>
      </c>
      <c r="K3102" s="92"/>
    </row>
    <row r="3103" spans="1:11" ht="61.8" x14ac:dyDescent="0.25">
      <c r="A3103" s="14" t="s">
        <v>5268</v>
      </c>
      <c r="B3103" s="354" t="s">
        <v>8212</v>
      </c>
      <c r="C3103" s="354" t="s">
        <v>8213</v>
      </c>
      <c r="D3103" s="356">
        <v>46024</v>
      </c>
      <c r="E3103" s="362">
        <v>46101</v>
      </c>
      <c r="F3103" s="365" t="s">
        <v>8214</v>
      </c>
      <c r="G3103" s="355" t="s">
        <v>8215</v>
      </c>
      <c r="H3103" s="355" t="s">
        <v>8216</v>
      </c>
      <c r="I3103" s="358">
        <v>30.9</v>
      </c>
      <c r="J3103" s="77">
        <v>2</v>
      </c>
      <c r="K3103" s="92"/>
    </row>
    <row r="3104" spans="1:11" ht="61.8" x14ac:dyDescent="0.25">
      <c r="A3104" s="14" t="s">
        <v>5268</v>
      </c>
      <c r="B3104" s="354" t="s">
        <v>8212</v>
      </c>
      <c r="C3104" s="354" t="s">
        <v>8217</v>
      </c>
      <c r="D3104" s="356">
        <v>46060</v>
      </c>
      <c r="E3104" s="362">
        <v>46101</v>
      </c>
      <c r="F3104" s="365" t="s">
        <v>8218</v>
      </c>
      <c r="G3104" s="355">
        <v>44156979</v>
      </c>
      <c r="H3104" s="355" t="s">
        <v>4652</v>
      </c>
      <c r="I3104" s="358">
        <v>42.4</v>
      </c>
      <c r="J3104" s="77">
        <v>2</v>
      </c>
      <c r="K3104" s="92"/>
    </row>
    <row r="3105" spans="1:11" ht="72" x14ac:dyDescent="0.25">
      <c r="A3105" s="14" t="s">
        <v>5268</v>
      </c>
      <c r="B3105" s="354" t="s">
        <v>8212</v>
      </c>
      <c r="C3105" s="354" t="s">
        <v>8219</v>
      </c>
      <c r="D3105" s="356">
        <v>46058</v>
      </c>
      <c r="E3105" s="362">
        <v>46101</v>
      </c>
      <c r="F3105" s="365" t="s">
        <v>8220</v>
      </c>
      <c r="G3105" s="355">
        <v>44702621</v>
      </c>
      <c r="H3105" s="355" t="s">
        <v>8181</v>
      </c>
      <c r="I3105" s="358">
        <v>11.58</v>
      </c>
      <c r="J3105" s="77">
        <v>2</v>
      </c>
      <c r="K3105" s="92"/>
    </row>
    <row r="3106" spans="1:11" ht="72" x14ac:dyDescent="0.25">
      <c r="A3106" s="14" t="s">
        <v>5268</v>
      </c>
      <c r="B3106" s="354" t="s">
        <v>8212</v>
      </c>
      <c r="C3106" s="354" t="s">
        <v>8221</v>
      </c>
      <c r="D3106" s="356">
        <v>46063</v>
      </c>
      <c r="E3106" s="362">
        <v>46101</v>
      </c>
      <c r="F3106" s="365" t="s">
        <v>8222</v>
      </c>
      <c r="G3106" s="355">
        <v>44702621</v>
      </c>
      <c r="H3106" s="355" t="s">
        <v>8181</v>
      </c>
      <c r="I3106" s="358">
        <v>12.1</v>
      </c>
      <c r="J3106" s="77">
        <v>2</v>
      </c>
      <c r="K3106" s="92"/>
    </row>
    <row r="3107" spans="1:11" ht="61.8" x14ac:dyDescent="0.25">
      <c r="A3107" s="14" t="s">
        <v>5268</v>
      </c>
      <c r="B3107" s="354" t="s">
        <v>8212</v>
      </c>
      <c r="C3107" s="354" t="s">
        <v>8223</v>
      </c>
      <c r="D3107" s="356">
        <v>46066</v>
      </c>
      <c r="E3107" s="362">
        <v>46101</v>
      </c>
      <c r="F3107" s="365" t="s">
        <v>8224</v>
      </c>
      <c r="G3107" s="355">
        <v>44702621</v>
      </c>
      <c r="H3107" s="355" t="s">
        <v>8181</v>
      </c>
      <c r="I3107" s="358">
        <v>5.34</v>
      </c>
      <c r="J3107" s="77">
        <v>2</v>
      </c>
      <c r="K3107" s="92"/>
    </row>
    <row r="3108" spans="1:11" ht="72" x14ac:dyDescent="0.25">
      <c r="A3108" s="14" t="s">
        <v>5268</v>
      </c>
      <c r="B3108" s="354" t="s">
        <v>8212</v>
      </c>
      <c r="C3108" s="354" t="s">
        <v>8225</v>
      </c>
      <c r="D3108" s="356">
        <v>46056</v>
      </c>
      <c r="E3108" s="362">
        <v>46101</v>
      </c>
      <c r="F3108" s="365" t="s">
        <v>8226</v>
      </c>
      <c r="G3108" s="355">
        <v>35943076</v>
      </c>
      <c r="H3108" s="355" t="s">
        <v>8227</v>
      </c>
      <c r="I3108" s="358">
        <v>17.68</v>
      </c>
      <c r="J3108" s="77">
        <v>2</v>
      </c>
      <c r="K3108" s="92"/>
    </row>
    <row r="3109" spans="1:11" ht="51.6" x14ac:dyDescent="0.25">
      <c r="A3109" s="14" t="s">
        <v>5268</v>
      </c>
      <c r="B3109" s="354" t="s">
        <v>8228</v>
      </c>
      <c r="C3109" s="354" t="s">
        <v>8229</v>
      </c>
      <c r="D3109" s="356" t="s">
        <v>8230</v>
      </c>
      <c r="E3109" s="362"/>
      <c r="F3109" s="365" t="s">
        <v>8231</v>
      </c>
      <c r="G3109" s="355" t="s">
        <v>8232</v>
      </c>
      <c r="H3109" s="355" t="s">
        <v>8233</v>
      </c>
      <c r="I3109" s="358">
        <v>673.6</v>
      </c>
      <c r="J3109" s="77">
        <v>2</v>
      </c>
      <c r="K3109" s="92"/>
    </row>
    <row r="3110" spans="1:11" ht="51.6" x14ac:dyDescent="0.25">
      <c r="A3110" s="14" t="s">
        <v>5268</v>
      </c>
      <c r="B3110" s="354" t="s">
        <v>8228</v>
      </c>
      <c r="C3110" s="354" t="s">
        <v>8229</v>
      </c>
      <c r="D3110" s="356" t="s">
        <v>8230</v>
      </c>
      <c r="E3110" s="362"/>
      <c r="F3110" s="365" t="s">
        <v>8234</v>
      </c>
      <c r="G3110" s="355" t="s">
        <v>8232</v>
      </c>
      <c r="H3110" s="355" t="s">
        <v>8233</v>
      </c>
      <c r="I3110" s="358">
        <v>136.4</v>
      </c>
      <c r="J3110" s="77">
        <v>2</v>
      </c>
      <c r="K3110" s="92"/>
    </row>
    <row r="3111" spans="1:11" ht="51.6" x14ac:dyDescent="0.25">
      <c r="A3111" s="14" t="s">
        <v>5268</v>
      </c>
      <c r="B3111" s="354" t="s">
        <v>8228</v>
      </c>
      <c r="C3111" s="354" t="s">
        <v>8229</v>
      </c>
      <c r="D3111" s="356" t="s">
        <v>8230</v>
      </c>
      <c r="E3111" s="362"/>
      <c r="F3111" s="365" t="s">
        <v>8235</v>
      </c>
      <c r="G3111" s="355" t="s">
        <v>8232</v>
      </c>
      <c r="H3111" s="355" t="s">
        <v>8233</v>
      </c>
      <c r="I3111" s="358">
        <v>407</v>
      </c>
      <c r="J3111" s="77">
        <v>2</v>
      </c>
      <c r="K3111" s="92"/>
    </row>
    <row r="3112" spans="1:11" ht="51.6" x14ac:dyDescent="0.25">
      <c r="A3112" s="14" t="s">
        <v>5268</v>
      </c>
      <c r="B3112" s="354" t="s">
        <v>8228</v>
      </c>
      <c r="C3112" s="354" t="s">
        <v>8229</v>
      </c>
      <c r="D3112" s="356" t="s">
        <v>8230</v>
      </c>
      <c r="E3112" s="362"/>
      <c r="F3112" s="365" t="s">
        <v>8236</v>
      </c>
      <c r="G3112" s="355" t="s">
        <v>8232</v>
      </c>
      <c r="H3112" s="355" t="s">
        <v>8233</v>
      </c>
      <c r="I3112" s="358">
        <v>195.8</v>
      </c>
      <c r="J3112" s="77">
        <v>2</v>
      </c>
      <c r="K3112" s="92"/>
    </row>
    <row r="3113" spans="1:11" ht="51.6" x14ac:dyDescent="0.25">
      <c r="A3113" s="14" t="s">
        <v>5268</v>
      </c>
      <c r="B3113" s="354" t="s">
        <v>3728</v>
      </c>
      <c r="C3113" s="354" t="s">
        <v>8237</v>
      </c>
      <c r="D3113" s="356" t="s">
        <v>8230</v>
      </c>
      <c r="E3113" s="362"/>
      <c r="F3113" s="365" t="s">
        <v>8238</v>
      </c>
      <c r="G3113" s="355" t="s">
        <v>8239</v>
      </c>
      <c r="H3113" s="355" t="s">
        <v>8240</v>
      </c>
      <c r="I3113" s="358">
        <v>909.09</v>
      </c>
      <c r="J3113" s="77">
        <v>2</v>
      </c>
      <c r="K3113" s="92"/>
    </row>
    <row r="3114" spans="1:11" ht="51.6" x14ac:dyDescent="0.25">
      <c r="A3114" s="14" t="s">
        <v>5268</v>
      </c>
      <c r="B3114" s="354" t="s">
        <v>3728</v>
      </c>
      <c r="C3114" s="354" t="s">
        <v>8237</v>
      </c>
      <c r="D3114" s="356" t="s">
        <v>8230</v>
      </c>
      <c r="E3114" s="362"/>
      <c r="F3114" s="365" t="s">
        <v>8241</v>
      </c>
      <c r="G3114" s="355" t="s">
        <v>8239</v>
      </c>
      <c r="H3114" s="355" t="s">
        <v>8240</v>
      </c>
      <c r="I3114" s="358">
        <v>1818.18</v>
      </c>
      <c r="J3114" s="77">
        <v>2</v>
      </c>
      <c r="K3114" s="92"/>
    </row>
    <row r="3115" spans="1:11" ht="51.6" x14ac:dyDescent="0.25">
      <c r="A3115" s="14" t="s">
        <v>5268</v>
      </c>
      <c r="B3115" s="354" t="s">
        <v>3728</v>
      </c>
      <c r="C3115" s="354" t="s">
        <v>8237</v>
      </c>
      <c r="D3115" s="356" t="s">
        <v>8230</v>
      </c>
      <c r="E3115" s="362"/>
      <c r="F3115" s="365" t="s">
        <v>8242</v>
      </c>
      <c r="G3115" s="355" t="s">
        <v>8239</v>
      </c>
      <c r="H3115" s="355" t="s">
        <v>8240</v>
      </c>
      <c r="I3115" s="358">
        <v>454.55</v>
      </c>
      <c r="J3115" s="77">
        <v>2</v>
      </c>
      <c r="K3115" s="92"/>
    </row>
    <row r="3116" spans="1:11" ht="61.8" x14ac:dyDescent="0.25">
      <c r="A3116" s="14" t="s">
        <v>5268</v>
      </c>
      <c r="B3116" s="354" t="s">
        <v>3728</v>
      </c>
      <c r="C3116" s="354" t="s">
        <v>8237</v>
      </c>
      <c r="D3116" s="356" t="s">
        <v>8230</v>
      </c>
      <c r="E3116" s="362"/>
      <c r="F3116" s="365" t="s">
        <v>8243</v>
      </c>
      <c r="G3116" s="355" t="s">
        <v>8239</v>
      </c>
      <c r="H3116" s="355" t="s">
        <v>8240</v>
      </c>
      <c r="I3116" s="358">
        <v>956.08</v>
      </c>
      <c r="J3116" s="77">
        <v>2</v>
      </c>
      <c r="K3116" s="92"/>
    </row>
    <row r="3117" spans="1:11" ht="61.8" x14ac:dyDescent="0.25">
      <c r="A3117" s="14" t="s">
        <v>5268</v>
      </c>
      <c r="B3117" s="354" t="s">
        <v>8244</v>
      </c>
      <c r="C3117" s="354" t="s">
        <v>8237</v>
      </c>
      <c r="D3117" s="356" t="s">
        <v>8230</v>
      </c>
      <c r="E3117" s="362">
        <v>46099</v>
      </c>
      <c r="F3117" s="365" t="s">
        <v>8245</v>
      </c>
      <c r="G3117" s="355" t="s">
        <v>8239</v>
      </c>
      <c r="H3117" s="355" t="s">
        <v>8240</v>
      </c>
      <c r="I3117" s="358">
        <v>-0.02</v>
      </c>
      <c r="J3117" s="77">
        <v>2</v>
      </c>
      <c r="K3117" s="92"/>
    </row>
    <row r="3118" spans="1:11" ht="51.6" x14ac:dyDescent="0.25">
      <c r="A3118" s="14" t="s">
        <v>5268</v>
      </c>
      <c r="B3118" s="354" t="s">
        <v>8246</v>
      </c>
      <c r="C3118" s="354" t="s">
        <v>8247</v>
      </c>
      <c r="D3118" s="356" t="s">
        <v>8248</v>
      </c>
      <c r="E3118" s="362"/>
      <c r="F3118" s="365" t="s">
        <v>8249</v>
      </c>
      <c r="G3118" s="355" t="s">
        <v>8250</v>
      </c>
      <c r="H3118" s="355" t="s">
        <v>7467</v>
      </c>
      <c r="I3118" s="358">
        <v>528</v>
      </c>
      <c r="J3118" s="77">
        <v>2</v>
      </c>
      <c r="K3118" s="92"/>
    </row>
    <row r="3119" spans="1:11" ht="51.6" x14ac:dyDescent="0.25">
      <c r="A3119" s="14" t="s">
        <v>5268</v>
      </c>
      <c r="B3119" s="354" t="s">
        <v>8246</v>
      </c>
      <c r="C3119" s="354" t="s">
        <v>8247</v>
      </c>
      <c r="D3119" s="356" t="s">
        <v>8248</v>
      </c>
      <c r="E3119" s="362"/>
      <c r="F3119" s="365" t="s">
        <v>8251</v>
      </c>
      <c r="G3119" s="355" t="s">
        <v>8250</v>
      </c>
      <c r="H3119" s="355" t="s">
        <v>7467</v>
      </c>
      <c r="I3119" s="358">
        <v>880</v>
      </c>
      <c r="J3119" s="77">
        <v>2</v>
      </c>
      <c r="K3119" s="92"/>
    </row>
    <row r="3120" spans="1:11" ht="51.6" x14ac:dyDescent="0.25">
      <c r="A3120" s="14" t="s">
        <v>5268</v>
      </c>
      <c r="B3120" s="354" t="s">
        <v>8246</v>
      </c>
      <c r="C3120" s="354" t="s">
        <v>8247</v>
      </c>
      <c r="D3120" s="356" t="s">
        <v>8248</v>
      </c>
      <c r="E3120" s="362"/>
      <c r="F3120" s="365" t="s">
        <v>8252</v>
      </c>
      <c r="G3120" s="355" t="s">
        <v>8250</v>
      </c>
      <c r="H3120" s="355" t="s">
        <v>7467</v>
      </c>
      <c r="I3120" s="358">
        <v>792</v>
      </c>
      <c r="J3120" s="77">
        <v>2</v>
      </c>
      <c r="K3120" s="92"/>
    </row>
    <row r="3121" spans="1:11" ht="51.6" x14ac:dyDescent="0.25">
      <c r="A3121" s="14" t="s">
        <v>5268</v>
      </c>
      <c r="B3121" s="354" t="s">
        <v>8246</v>
      </c>
      <c r="C3121" s="354" t="s">
        <v>8247</v>
      </c>
      <c r="D3121" s="356" t="s">
        <v>8248</v>
      </c>
      <c r="E3121" s="362"/>
      <c r="F3121" s="365" t="s">
        <v>8253</v>
      </c>
      <c r="G3121" s="355" t="s">
        <v>8250</v>
      </c>
      <c r="H3121" s="355" t="s">
        <v>7467</v>
      </c>
      <c r="I3121" s="358">
        <v>264</v>
      </c>
      <c r="J3121" s="77">
        <v>2</v>
      </c>
      <c r="K3121" s="92"/>
    </row>
    <row r="3122" spans="1:11" ht="51.6" x14ac:dyDescent="0.25">
      <c r="A3122" s="14" t="s">
        <v>5268</v>
      </c>
      <c r="B3122" s="354" t="s">
        <v>8246</v>
      </c>
      <c r="C3122" s="354" t="s">
        <v>8247</v>
      </c>
      <c r="D3122" s="356" t="s">
        <v>8248</v>
      </c>
      <c r="E3122" s="362"/>
      <c r="F3122" s="365" t="s">
        <v>8254</v>
      </c>
      <c r="G3122" s="355" t="s">
        <v>8250</v>
      </c>
      <c r="H3122" s="355" t="s">
        <v>7467</v>
      </c>
      <c r="I3122" s="358">
        <v>528</v>
      </c>
      <c r="J3122" s="77">
        <v>2</v>
      </c>
      <c r="K3122" s="92"/>
    </row>
    <row r="3123" spans="1:11" ht="51.6" x14ac:dyDescent="0.25">
      <c r="A3123" s="14" t="s">
        <v>5268</v>
      </c>
      <c r="B3123" s="354" t="s">
        <v>8246</v>
      </c>
      <c r="C3123" s="354" t="s">
        <v>8247</v>
      </c>
      <c r="D3123" s="356" t="s">
        <v>8248</v>
      </c>
      <c r="E3123" s="362"/>
      <c r="F3123" s="365" t="s">
        <v>8255</v>
      </c>
      <c r="G3123" s="355" t="s">
        <v>8250</v>
      </c>
      <c r="H3123" s="355" t="s">
        <v>7467</v>
      </c>
      <c r="I3123" s="358">
        <v>528</v>
      </c>
      <c r="J3123" s="77">
        <v>2</v>
      </c>
      <c r="K3123" s="92"/>
    </row>
    <row r="3124" spans="1:11" ht="61.8" x14ac:dyDescent="0.25">
      <c r="A3124" s="14" t="s">
        <v>5268</v>
      </c>
      <c r="B3124" s="354" t="s">
        <v>8256</v>
      </c>
      <c r="C3124" s="354" t="s">
        <v>131</v>
      </c>
      <c r="D3124" s="356" t="s">
        <v>8257</v>
      </c>
      <c r="E3124" s="362" t="s">
        <v>8258</v>
      </c>
      <c r="F3124" s="365" t="s">
        <v>8259</v>
      </c>
      <c r="G3124" s="355">
        <v>46397931</v>
      </c>
      <c r="H3124" s="355" t="s">
        <v>3079</v>
      </c>
      <c r="I3124" s="358">
        <v>751.21</v>
      </c>
      <c r="J3124" s="77">
        <v>2</v>
      </c>
      <c r="K3124" s="92"/>
    </row>
    <row r="3125" spans="1:11" ht="21" x14ac:dyDescent="0.25">
      <c r="A3125" s="14" t="s">
        <v>5268</v>
      </c>
      <c r="B3125" s="344"/>
      <c r="C3125" s="345"/>
      <c r="D3125" s="346"/>
      <c r="E3125" s="347"/>
      <c r="F3125" s="350" t="s">
        <v>5665</v>
      </c>
      <c r="G3125" s="345"/>
      <c r="H3125" s="348"/>
      <c r="I3125" s="468"/>
      <c r="J3125" s="77">
        <v>2</v>
      </c>
      <c r="K3125" s="92"/>
    </row>
    <row r="3126" spans="1:11" ht="21" x14ac:dyDescent="0.25">
      <c r="A3126" s="14" t="s">
        <v>5268</v>
      </c>
      <c r="B3126" s="354" t="s">
        <v>8260</v>
      </c>
      <c r="C3126" s="355">
        <v>20250814005</v>
      </c>
      <c r="D3126" s="356">
        <v>45888</v>
      </c>
      <c r="E3126" s="357"/>
      <c r="F3126" s="357" t="s">
        <v>5198</v>
      </c>
      <c r="G3126" s="355"/>
      <c r="H3126" s="357" t="s">
        <v>5683</v>
      </c>
      <c r="I3126" s="358">
        <v>1053.74</v>
      </c>
      <c r="J3126" s="77">
        <v>2</v>
      </c>
      <c r="K3126" s="92"/>
    </row>
    <row r="3127" spans="1:11" ht="21" x14ac:dyDescent="0.25">
      <c r="A3127" s="14" t="s">
        <v>5268</v>
      </c>
      <c r="B3127" s="330"/>
      <c r="C3127" s="650"/>
      <c r="D3127" s="651"/>
      <c r="E3127" s="652"/>
      <c r="F3127" s="350" t="s">
        <v>8261</v>
      </c>
      <c r="G3127" s="653"/>
      <c r="H3127" s="650"/>
      <c r="I3127" s="654"/>
      <c r="J3127" s="77">
        <v>2</v>
      </c>
      <c r="K3127" s="92"/>
    </row>
    <row r="3128" spans="1:11" ht="13.2" x14ac:dyDescent="0.25">
      <c r="A3128" s="14" t="s">
        <v>5268</v>
      </c>
      <c r="B3128" s="354" t="s">
        <v>3959</v>
      </c>
      <c r="C3128" s="355" t="s">
        <v>8262</v>
      </c>
      <c r="D3128" s="356">
        <v>45926</v>
      </c>
      <c r="E3128" s="362">
        <v>45966</v>
      </c>
      <c r="F3128" s="357" t="s">
        <v>3944</v>
      </c>
      <c r="G3128" s="355">
        <v>25523236</v>
      </c>
      <c r="H3128" s="357" t="s">
        <v>3837</v>
      </c>
      <c r="I3128" s="358">
        <v>235.15</v>
      </c>
      <c r="J3128" s="77">
        <v>2</v>
      </c>
      <c r="K3128" s="92"/>
    </row>
    <row r="3129" spans="1:11" ht="13.2" x14ac:dyDescent="0.25">
      <c r="A3129" s="14" t="s">
        <v>5268</v>
      </c>
      <c r="B3129" s="354" t="s">
        <v>3959</v>
      </c>
      <c r="C3129" s="355" t="s">
        <v>8263</v>
      </c>
      <c r="D3129" s="356">
        <v>45929</v>
      </c>
      <c r="E3129" s="362">
        <v>45966</v>
      </c>
      <c r="F3129" s="357" t="s">
        <v>3944</v>
      </c>
      <c r="G3129" s="355">
        <v>27689255</v>
      </c>
      <c r="H3129" s="357" t="s">
        <v>8264</v>
      </c>
      <c r="I3129" s="358">
        <v>162.32</v>
      </c>
      <c r="J3129" s="77">
        <v>2</v>
      </c>
      <c r="K3129" s="92"/>
    </row>
    <row r="3130" spans="1:11" ht="13.2" x14ac:dyDescent="0.25">
      <c r="A3130" s="14" t="s">
        <v>5268</v>
      </c>
      <c r="B3130" s="354" t="s">
        <v>3959</v>
      </c>
      <c r="C3130" s="355" t="s">
        <v>8265</v>
      </c>
      <c r="D3130" s="356">
        <v>45927</v>
      </c>
      <c r="E3130" s="362">
        <v>45966</v>
      </c>
      <c r="F3130" s="357" t="s">
        <v>7853</v>
      </c>
      <c r="G3130" s="355">
        <v>25523236</v>
      </c>
      <c r="H3130" s="357" t="s">
        <v>3837</v>
      </c>
      <c r="I3130" s="358">
        <v>76.05</v>
      </c>
      <c r="J3130" s="77">
        <v>2</v>
      </c>
      <c r="K3130" s="92"/>
    </row>
    <row r="3131" spans="1:11" ht="13.2" x14ac:dyDescent="0.25">
      <c r="A3131" s="14" t="s">
        <v>5268</v>
      </c>
      <c r="B3131" s="354" t="s">
        <v>3959</v>
      </c>
      <c r="C3131" s="355" t="s">
        <v>8266</v>
      </c>
      <c r="D3131" s="356">
        <v>45926</v>
      </c>
      <c r="E3131" s="362">
        <v>45966</v>
      </c>
      <c r="F3131" s="357" t="s">
        <v>3037</v>
      </c>
      <c r="G3131" s="355">
        <v>25523236</v>
      </c>
      <c r="H3131" s="357" t="s">
        <v>3837</v>
      </c>
      <c r="I3131" s="358">
        <v>207.33</v>
      </c>
      <c r="J3131" s="77">
        <v>2</v>
      </c>
      <c r="K3131" s="92"/>
    </row>
    <row r="3132" spans="1:11" ht="31.2" x14ac:dyDescent="0.25">
      <c r="A3132" s="14" t="s">
        <v>5268</v>
      </c>
      <c r="B3132" s="354" t="s">
        <v>3959</v>
      </c>
      <c r="C3132" s="355" t="s">
        <v>8267</v>
      </c>
      <c r="D3132" s="356">
        <v>45928</v>
      </c>
      <c r="E3132" s="362">
        <v>45966</v>
      </c>
      <c r="F3132" s="357" t="s">
        <v>8268</v>
      </c>
      <c r="G3132" s="355">
        <v>51294010</v>
      </c>
      <c r="H3132" s="357" t="s">
        <v>8269</v>
      </c>
      <c r="I3132" s="358">
        <v>57</v>
      </c>
      <c r="J3132" s="77">
        <v>2</v>
      </c>
      <c r="K3132" s="92"/>
    </row>
    <row r="3133" spans="1:11" ht="31.2" x14ac:dyDescent="0.25">
      <c r="A3133" s="14" t="s">
        <v>5268</v>
      </c>
      <c r="B3133" s="354" t="s">
        <v>3959</v>
      </c>
      <c r="C3133" s="355" t="s">
        <v>8270</v>
      </c>
      <c r="D3133" s="356">
        <v>45925</v>
      </c>
      <c r="E3133" s="362">
        <v>45966</v>
      </c>
      <c r="F3133" s="357" t="s">
        <v>8271</v>
      </c>
      <c r="G3133" s="355">
        <v>70856508</v>
      </c>
      <c r="H3133" s="357" t="s">
        <v>3279</v>
      </c>
      <c r="I3133" s="358">
        <v>12</v>
      </c>
      <c r="J3133" s="77">
        <v>2</v>
      </c>
      <c r="K3133" s="92"/>
    </row>
    <row r="3134" spans="1:11" ht="13.2" x14ac:dyDescent="0.25">
      <c r="A3134" s="14" t="s">
        <v>5268</v>
      </c>
      <c r="B3134" s="354" t="s">
        <v>3967</v>
      </c>
      <c r="C3134" s="355" t="s">
        <v>3967</v>
      </c>
      <c r="D3134" s="356">
        <v>45926</v>
      </c>
      <c r="E3134" s="362">
        <v>45966</v>
      </c>
      <c r="F3134" s="357" t="s">
        <v>8272</v>
      </c>
      <c r="G3134" s="355"/>
      <c r="H3134" s="357" t="s">
        <v>3738</v>
      </c>
      <c r="I3134" s="358">
        <v>492.38</v>
      </c>
      <c r="J3134" s="77">
        <v>2</v>
      </c>
      <c r="K3134" s="92"/>
    </row>
    <row r="3135" spans="1:11" ht="21" x14ac:dyDescent="0.25">
      <c r="A3135" s="14" t="s">
        <v>5268</v>
      </c>
      <c r="B3135" s="354" t="s">
        <v>3967</v>
      </c>
      <c r="C3135" s="355" t="s">
        <v>8273</v>
      </c>
      <c r="D3135" s="356">
        <v>45926</v>
      </c>
      <c r="E3135" s="362">
        <v>45966</v>
      </c>
      <c r="F3135" s="357" t="s">
        <v>8274</v>
      </c>
      <c r="G3135" s="355" t="s">
        <v>3272</v>
      </c>
      <c r="H3135" s="357" t="s">
        <v>3273</v>
      </c>
      <c r="I3135" s="358">
        <v>631.89</v>
      </c>
      <c r="J3135" s="77">
        <v>2</v>
      </c>
      <c r="K3135" s="92"/>
    </row>
    <row r="3136" spans="1:11" ht="21" x14ac:dyDescent="0.25">
      <c r="A3136" s="14" t="s">
        <v>5268</v>
      </c>
      <c r="B3136" s="354" t="s">
        <v>3967</v>
      </c>
      <c r="C3136" s="355" t="s">
        <v>8275</v>
      </c>
      <c r="D3136" s="356">
        <v>45926</v>
      </c>
      <c r="E3136" s="362">
        <v>45966</v>
      </c>
      <c r="F3136" s="357" t="s">
        <v>8276</v>
      </c>
      <c r="G3136" s="355" t="s">
        <v>3272</v>
      </c>
      <c r="H3136" s="357" t="s">
        <v>3273</v>
      </c>
      <c r="I3136" s="358">
        <v>93.35</v>
      </c>
      <c r="J3136" s="77">
        <v>2</v>
      </c>
      <c r="K3136" s="92"/>
    </row>
    <row r="3137" spans="1:11" ht="21" x14ac:dyDescent="0.25">
      <c r="A3137" s="14" t="s">
        <v>5268</v>
      </c>
      <c r="B3137" s="336"/>
      <c r="C3137" s="336"/>
      <c r="D3137" s="655"/>
      <c r="E3137" s="338"/>
      <c r="F3137" s="350" t="s">
        <v>8277</v>
      </c>
      <c r="G3137" s="340"/>
      <c r="H3137" s="337"/>
      <c r="I3137" s="343"/>
      <c r="J3137" s="77">
        <v>2</v>
      </c>
      <c r="K3137" s="92"/>
    </row>
    <row r="3138" spans="1:11" ht="13.2" x14ac:dyDescent="0.25">
      <c r="A3138" s="14" t="s">
        <v>5268</v>
      </c>
      <c r="B3138" s="354" t="s">
        <v>8278</v>
      </c>
      <c r="C3138" s="355" t="s">
        <v>8279</v>
      </c>
      <c r="D3138" s="356">
        <v>45926</v>
      </c>
      <c r="E3138" s="362">
        <v>45932</v>
      </c>
      <c r="F3138" s="357" t="s">
        <v>7761</v>
      </c>
      <c r="G3138" s="355" t="s">
        <v>3269</v>
      </c>
      <c r="H3138" s="357" t="s">
        <v>3270</v>
      </c>
      <c r="I3138" s="358">
        <v>520.79999999999995</v>
      </c>
      <c r="J3138" s="77">
        <v>2</v>
      </c>
      <c r="K3138" s="92"/>
    </row>
    <row r="3139" spans="1:11" ht="21" x14ac:dyDescent="0.25">
      <c r="A3139" s="14" t="s">
        <v>5268</v>
      </c>
      <c r="B3139" s="354" t="s">
        <v>8278</v>
      </c>
      <c r="C3139" s="355" t="s">
        <v>8278</v>
      </c>
      <c r="D3139" s="356">
        <v>45926</v>
      </c>
      <c r="E3139" s="362">
        <v>45932</v>
      </c>
      <c r="F3139" s="357" t="s">
        <v>8280</v>
      </c>
      <c r="G3139" s="355"/>
      <c r="H3139" s="357" t="s">
        <v>3169</v>
      </c>
      <c r="I3139" s="358">
        <v>146.82</v>
      </c>
      <c r="J3139" s="77">
        <v>2</v>
      </c>
      <c r="K3139" s="92"/>
    </row>
    <row r="3140" spans="1:11" ht="21" x14ac:dyDescent="0.25">
      <c r="A3140" s="14" t="s">
        <v>5268</v>
      </c>
      <c r="B3140" s="354" t="s">
        <v>8278</v>
      </c>
      <c r="C3140" s="355" t="s">
        <v>8281</v>
      </c>
      <c r="D3140" s="356">
        <v>45929</v>
      </c>
      <c r="E3140" s="362">
        <v>45932</v>
      </c>
      <c r="F3140" s="357" t="s">
        <v>8282</v>
      </c>
      <c r="G3140" s="355" t="s">
        <v>5782</v>
      </c>
      <c r="H3140" s="357" t="s">
        <v>5783</v>
      </c>
      <c r="I3140" s="358">
        <v>15.15</v>
      </c>
      <c r="J3140" s="77">
        <v>2</v>
      </c>
      <c r="K3140" s="92"/>
    </row>
    <row r="3141" spans="1:11" ht="13.2" x14ac:dyDescent="0.25">
      <c r="A3141" s="14" t="s">
        <v>5268</v>
      </c>
      <c r="B3141" s="354" t="s">
        <v>8283</v>
      </c>
      <c r="C3141" s="355" t="s">
        <v>8283</v>
      </c>
      <c r="D3141" s="356">
        <v>45926</v>
      </c>
      <c r="E3141" s="362">
        <v>45932</v>
      </c>
      <c r="F3141" s="357" t="s">
        <v>4000</v>
      </c>
      <c r="G3141" s="355"/>
      <c r="H3141" s="357" t="s">
        <v>3169</v>
      </c>
      <c r="I3141" s="358">
        <v>185.37</v>
      </c>
      <c r="J3141" s="77">
        <v>2</v>
      </c>
      <c r="K3141" s="92"/>
    </row>
    <row r="3142" spans="1:11" ht="13.2" x14ac:dyDescent="0.25">
      <c r="A3142" s="14" t="s">
        <v>5268</v>
      </c>
      <c r="B3142" s="354" t="s">
        <v>8283</v>
      </c>
      <c r="C3142" s="355" t="s">
        <v>8284</v>
      </c>
      <c r="D3142" s="356">
        <v>45926</v>
      </c>
      <c r="E3142" s="362">
        <v>45932</v>
      </c>
      <c r="F3142" s="357" t="s">
        <v>8285</v>
      </c>
      <c r="G3142" s="355" t="s">
        <v>3272</v>
      </c>
      <c r="H3142" s="357" t="s">
        <v>3273</v>
      </c>
      <c r="I3142" s="358">
        <v>93.72</v>
      </c>
      <c r="J3142" s="77">
        <v>2</v>
      </c>
      <c r="K3142" s="92"/>
    </row>
    <row r="3143" spans="1:11" ht="13.2" x14ac:dyDescent="0.25">
      <c r="A3143" s="14" t="s">
        <v>5268</v>
      </c>
      <c r="B3143" s="354" t="s">
        <v>8283</v>
      </c>
      <c r="C3143" s="355" t="s">
        <v>8286</v>
      </c>
      <c r="D3143" s="356">
        <v>45926</v>
      </c>
      <c r="E3143" s="362">
        <v>45932</v>
      </c>
      <c r="F3143" s="357" t="s">
        <v>8287</v>
      </c>
      <c r="G3143" s="355" t="s">
        <v>3272</v>
      </c>
      <c r="H3143" s="357" t="s">
        <v>3273</v>
      </c>
      <c r="I3143" s="358">
        <v>93.72</v>
      </c>
      <c r="J3143" s="77">
        <v>2</v>
      </c>
      <c r="K3143" s="92"/>
    </row>
    <row r="3144" spans="1:11" ht="13.2" x14ac:dyDescent="0.25">
      <c r="A3144" s="14" t="s">
        <v>5268</v>
      </c>
      <c r="B3144" s="354" t="s">
        <v>8283</v>
      </c>
      <c r="C3144" s="355" t="s">
        <v>8288</v>
      </c>
      <c r="D3144" s="356">
        <v>45926</v>
      </c>
      <c r="E3144" s="362">
        <v>45932</v>
      </c>
      <c r="F3144" s="357" t="s">
        <v>8289</v>
      </c>
      <c r="G3144" s="355" t="s">
        <v>3272</v>
      </c>
      <c r="H3144" s="357" t="s">
        <v>3273</v>
      </c>
      <c r="I3144" s="358">
        <v>93.72</v>
      </c>
      <c r="J3144" s="77">
        <v>2</v>
      </c>
      <c r="K3144" s="92"/>
    </row>
    <row r="3145" spans="1:11" ht="21" x14ac:dyDescent="0.25">
      <c r="A3145" s="14" t="s">
        <v>5268</v>
      </c>
      <c r="B3145" s="354" t="s">
        <v>3969</v>
      </c>
      <c r="C3145" s="355" t="s">
        <v>3970</v>
      </c>
      <c r="D3145" s="356" t="s">
        <v>3971</v>
      </c>
      <c r="E3145" s="362"/>
      <c r="F3145" s="357" t="s">
        <v>8290</v>
      </c>
      <c r="G3145" s="355" t="s">
        <v>3018</v>
      </c>
      <c r="H3145" s="357" t="s">
        <v>3019</v>
      </c>
      <c r="I3145" s="358">
        <v>115.31</v>
      </c>
      <c r="J3145" s="77">
        <v>2</v>
      </c>
      <c r="K3145" s="92"/>
    </row>
    <row r="3146" spans="1:11" ht="31.2" x14ac:dyDescent="0.25">
      <c r="A3146" s="14" t="s">
        <v>5268</v>
      </c>
      <c r="B3146" s="330"/>
      <c r="C3146" s="614"/>
      <c r="D3146" s="371"/>
      <c r="E3146" s="366"/>
      <c r="F3146" s="350" t="s">
        <v>8291</v>
      </c>
      <c r="G3146" s="656"/>
      <c r="H3146" s="657"/>
      <c r="I3146" s="658"/>
      <c r="J3146" s="77">
        <v>2</v>
      </c>
      <c r="K3146" s="92"/>
    </row>
    <row r="3147" spans="1:11" ht="13.2" x14ac:dyDescent="0.25">
      <c r="A3147" s="14" t="s">
        <v>5268</v>
      </c>
      <c r="B3147" s="354" t="s">
        <v>8292</v>
      </c>
      <c r="C3147" s="355" t="s">
        <v>8292</v>
      </c>
      <c r="D3147" s="356">
        <v>46003</v>
      </c>
      <c r="E3147" s="362">
        <v>46022</v>
      </c>
      <c r="F3147" s="357" t="s">
        <v>8272</v>
      </c>
      <c r="G3147" s="355"/>
      <c r="H3147" s="357" t="s">
        <v>8293</v>
      </c>
      <c r="I3147" s="358">
        <v>860</v>
      </c>
      <c r="J3147" s="77">
        <v>2</v>
      </c>
      <c r="K3147" s="92"/>
    </row>
    <row r="3148" spans="1:11" ht="31.2" x14ac:dyDescent="0.25">
      <c r="A3148" s="14" t="s">
        <v>5268</v>
      </c>
      <c r="B3148" s="354" t="s">
        <v>8292</v>
      </c>
      <c r="C3148" s="355" t="s">
        <v>8292</v>
      </c>
      <c r="D3148" s="356">
        <v>46006</v>
      </c>
      <c r="E3148" s="362">
        <v>46022</v>
      </c>
      <c r="F3148" s="357" t="s">
        <v>8294</v>
      </c>
      <c r="G3148" s="355"/>
      <c r="H3148" s="357" t="s">
        <v>8293</v>
      </c>
      <c r="I3148" s="358">
        <v>7.2</v>
      </c>
      <c r="J3148" s="77">
        <v>2</v>
      </c>
      <c r="K3148" s="92"/>
    </row>
    <row r="3149" spans="1:11" ht="31.2" x14ac:dyDescent="0.25">
      <c r="A3149" s="14" t="s">
        <v>5268</v>
      </c>
      <c r="B3149" s="354" t="s">
        <v>8292</v>
      </c>
      <c r="C3149" s="355" t="s">
        <v>8292</v>
      </c>
      <c r="D3149" s="356">
        <v>46006</v>
      </c>
      <c r="E3149" s="362">
        <v>46022</v>
      </c>
      <c r="F3149" s="357" t="s">
        <v>8295</v>
      </c>
      <c r="G3149" s="355"/>
      <c r="H3149" s="357" t="s">
        <v>8293</v>
      </c>
      <c r="I3149" s="358">
        <v>64.2</v>
      </c>
      <c r="J3149" s="77">
        <v>2</v>
      </c>
      <c r="K3149" s="92"/>
    </row>
    <row r="3150" spans="1:11" ht="31.2" x14ac:dyDescent="0.25">
      <c r="A3150" s="14" t="s">
        <v>5268</v>
      </c>
      <c r="B3150" s="354" t="s">
        <v>8292</v>
      </c>
      <c r="C3150" s="355" t="s">
        <v>8296</v>
      </c>
      <c r="D3150" s="356">
        <v>46000</v>
      </c>
      <c r="E3150" s="362">
        <v>46022</v>
      </c>
      <c r="F3150" s="357" t="s">
        <v>8297</v>
      </c>
      <c r="G3150" s="355" t="s">
        <v>3225</v>
      </c>
      <c r="H3150" s="357" t="s">
        <v>3226</v>
      </c>
      <c r="I3150" s="358">
        <v>52.77</v>
      </c>
      <c r="J3150" s="77">
        <v>2</v>
      </c>
      <c r="K3150" s="92"/>
    </row>
    <row r="3151" spans="1:11" ht="31.2" x14ac:dyDescent="0.25">
      <c r="A3151" s="14" t="s">
        <v>5268</v>
      </c>
      <c r="B3151" s="354" t="s">
        <v>8292</v>
      </c>
      <c r="C3151" s="355" t="s">
        <v>8298</v>
      </c>
      <c r="D3151" s="356">
        <v>46005</v>
      </c>
      <c r="E3151" s="362">
        <v>46022</v>
      </c>
      <c r="F3151" s="357" t="s">
        <v>8299</v>
      </c>
      <c r="G3151" s="355" t="s">
        <v>8300</v>
      </c>
      <c r="H3151" s="357" t="s">
        <v>8301</v>
      </c>
      <c r="I3151" s="358">
        <v>115.6</v>
      </c>
      <c r="J3151" s="77">
        <v>2</v>
      </c>
      <c r="K3151" s="92"/>
    </row>
    <row r="3152" spans="1:11" ht="31.2" x14ac:dyDescent="0.25">
      <c r="A3152" s="14" t="s">
        <v>5268</v>
      </c>
      <c r="B3152" s="354" t="s">
        <v>8292</v>
      </c>
      <c r="C3152" s="355" t="s">
        <v>8302</v>
      </c>
      <c r="D3152" s="356">
        <v>46005</v>
      </c>
      <c r="E3152" s="362">
        <v>46022</v>
      </c>
      <c r="F3152" s="357" t="s">
        <v>8299</v>
      </c>
      <c r="G3152" s="355" t="s">
        <v>3225</v>
      </c>
      <c r="H3152" s="357" t="s">
        <v>3226</v>
      </c>
      <c r="I3152" s="358">
        <v>104.33</v>
      </c>
      <c r="J3152" s="77">
        <v>2</v>
      </c>
      <c r="K3152" s="92"/>
    </row>
    <row r="3153" spans="1:11" ht="21" x14ac:dyDescent="0.25">
      <c r="A3153" s="14" t="s">
        <v>5268</v>
      </c>
      <c r="B3153" s="354" t="s">
        <v>8292</v>
      </c>
      <c r="C3153" s="355" t="s">
        <v>8303</v>
      </c>
      <c r="D3153" s="356">
        <v>46005</v>
      </c>
      <c r="E3153" s="362">
        <v>46022</v>
      </c>
      <c r="F3153" s="357" t="s">
        <v>8304</v>
      </c>
      <c r="G3153" s="355">
        <v>109907576</v>
      </c>
      <c r="H3153" s="357" t="s">
        <v>8305</v>
      </c>
      <c r="I3153" s="358">
        <v>31.93</v>
      </c>
      <c r="J3153" s="77">
        <v>2</v>
      </c>
      <c r="K3153" s="92"/>
    </row>
    <row r="3154" spans="1:11" ht="21" x14ac:dyDescent="0.25">
      <c r="A3154" s="14" t="s">
        <v>5268</v>
      </c>
      <c r="B3154" s="354" t="s">
        <v>8292</v>
      </c>
      <c r="C3154" s="355" t="s">
        <v>8306</v>
      </c>
      <c r="D3154" s="356">
        <v>46005</v>
      </c>
      <c r="E3154" s="362">
        <v>46022</v>
      </c>
      <c r="F3154" s="357" t="s">
        <v>8307</v>
      </c>
      <c r="G3154" s="355">
        <v>109907576</v>
      </c>
      <c r="H3154" s="357" t="s">
        <v>8305</v>
      </c>
      <c r="I3154" s="358">
        <v>673.77</v>
      </c>
      <c r="J3154" s="77">
        <v>2</v>
      </c>
      <c r="K3154" s="92"/>
    </row>
    <row r="3155" spans="1:11" ht="13.2" x14ac:dyDescent="0.25">
      <c r="A3155" s="14" t="s">
        <v>5268</v>
      </c>
      <c r="B3155" s="354" t="s">
        <v>8292</v>
      </c>
      <c r="C3155" s="355" t="s">
        <v>8308</v>
      </c>
      <c r="D3155" s="356">
        <v>46003</v>
      </c>
      <c r="E3155" s="362">
        <v>46022</v>
      </c>
      <c r="F3155" s="357" t="s">
        <v>8309</v>
      </c>
      <c r="G3155" s="355">
        <v>100027993</v>
      </c>
      <c r="H3155" s="357" t="s">
        <v>8310</v>
      </c>
      <c r="I3155" s="358">
        <v>350</v>
      </c>
      <c r="J3155" s="77">
        <v>2</v>
      </c>
      <c r="K3155" s="92"/>
    </row>
    <row r="3156" spans="1:11" ht="21" x14ac:dyDescent="0.25">
      <c r="A3156" s="14" t="s">
        <v>5268</v>
      </c>
      <c r="B3156" s="354" t="s">
        <v>8292</v>
      </c>
      <c r="C3156" s="355" t="s">
        <v>8311</v>
      </c>
      <c r="D3156" s="356">
        <v>46006</v>
      </c>
      <c r="E3156" s="362">
        <v>46022</v>
      </c>
      <c r="F3156" s="357" t="s">
        <v>8312</v>
      </c>
      <c r="G3156" s="355" t="s">
        <v>3941</v>
      </c>
      <c r="H3156" s="357" t="s">
        <v>3942</v>
      </c>
      <c r="I3156" s="358">
        <v>25.56</v>
      </c>
      <c r="J3156" s="77">
        <v>2</v>
      </c>
      <c r="K3156" s="92"/>
    </row>
    <row r="3157" spans="1:11" ht="21" x14ac:dyDescent="0.25">
      <c r="A3157" s="14" t="s">
        <v>5268</v>
      </c>
      <c r="B3157" s="354" t="s">
        <v>8292</v>
      </c>
      <c r="C3157" s="355">
        <v>4170</v>
      </c>
      <c r="D3157" s="356">
        <v>46007</v>
      </c>
      <c r="E3157" s="362">
        <v>46022</v>
      </c>
      <c r="F3157" s="357" t="s">
        <v>8313</v>
      </c>
      <c r="G3157" s="355" t="s">
        <v>8314</v>
      </c>
      <c r="H3157" s="357" t="s">
        <v>8315</v>
      </c>
      <c r="I3157" s="358">
        <v>7.21</v>
      </c>
      <c r="J3157" s="77">
        <v>2</v>
      </c>
      <c r="K3157" s="92"/>
    </row>
    <row r="3158" spans="1:11" ht="21" x14ac:dyDescent="0.25">
      <c r="A3158" s="14" t="s">
        <v>5268</v>
      </c>
      <c r="B3158" s="354" t="s">
        <v>8292</v>
      </c>
      <c r="C3158" s="355">
        <v>4684</v>
      </c>
      <c r="D3158" s="356">
        <v>46007</v>
      </c>
      <c r="E3158" s="362">
        <v>46022</v>
      </c>
      <c r="F3158" s="357" t="s">
        <v>8313</v>
      </c>
      <c r="G3158" s="355" t="s">
        <v>8316</v>
      </c>
      <c r="H3158" s="357" t="s">
        <v>8317</v>
      </c>
      <c r="I3158" s="358">
        <v>7.21</v>
      </c>
      <c r="J3158" s="77">
        <v>2</v>
      </c>
      <c r="K3158" s="92"/>
    </row>
    <row r="3159" spans="1:11" ht="21" x14ac:dyDescent="0.25">
      <c r="A3159" s="14" t="s">
        <v>5268</v>
      </c>
      <c r="B3159" s="354" t="s">
        <v>8318</v>
      </c>
      <c r="C3159" s="355">
        <v>6804785340</v>
      </c>
      <c r="D3159" s="356" t="s">
        <v>4018</v>
      </c>
      <c r="E3159" s="362"/>
      <c r="F3159" s="357" t="s">
        <v>5201</v>
      </c>
      <c r="G3159" s="355" t="s">
        <v>3018</v>
      </c>
      <c r="H3159" s="357" t="s">
        <v>3019</v>
      </c>
      <c r="I3159" s="358">
        <v>8.0500000000000007</v>
      </c>
      <c r="J3159" s="77">
        <v>2</v>
      </c>
      <c r="K3159" s="92"/>
    </row>
    <row r="3160" spans="1:11" ht="21" x14ac:dyDescent="0.25">
      <c r="A3160" s="14" t="s">
        <v>5268</v>
      </c>
      <c r="B3160" s="354" t="s">
        <v>8319</v>
      </c>
      <c r="C3160" s="355">
        <v>6804785407</v>
      </c>
      <c r="D3160" s="356" t="s">
        <v>4018</v>
      </c>
      <c r="E3160" s="362"/>
      <c r="F3160" s="357" t="s">
        <v>8320</v>
      </c>
      <c r="G3160" s="355" t="s">
        <v>3018</v>
      </c>
      <c r="H3160" s="357" t="s">
        <v>3019</v>
      </c>
      <c r="I3160" s="358">
        <v>88.34</v>
      </c>
      <c r="J3160" s="77">
        <v>2</v>
      </c>
      <c r="K3160" s="92"/>
    </row>
    <row r="3161" spans="1:11" ht="21" x14ac:dyDescent="0.25">
      <c r="A3161" s="14" t="s">
        <v>5268</v>
      </c>
      <c r="B3161" s="354" t="s">
        <v>8321</v>
      </c>
      <c r="C3161" s="355">
        <v>6804785332</v>
      </c>
      <c r="D3161" s="356" t="s">
        <v>4018</v>
      </c>
      <c r="E3161" s="362"/>
      <c r="F3161" s="357" t="s">
        <v>5201</v>
      </c>
      <c r="G3161" s="355" t="s">
        <v>3018</v>
      </c>
      <c r="H3161" s="357" t="s">
        <v>3019</v>
      </c>
      <c r="I3161" s="358">
        <v>5.4</v>
      </c>
      <c r="J3161" s="77">
        <v>2</v>
      </c>
      <c r="K3161" s="92"/>
    </row>
    <row r="3162" spans="1:11" ht="21" x14ac:dyDescent="0.25">
      <c r="A3162" s="14" t="s">
        <v>5268</v>
      </c>
      <c r="B3162" s="354" t="s">
        <v>8322</v>
      </c>
      <c r="C3162" s="355">
        <v>6804785274</v>
      </c>
      <c r="D3162" s="356" t="s">
        <v>4018</v>
      </c>
      <c r="E3162" s="362"/>
      <c r="F3162" s="357" t="s">
        <v>8323</v>
      </c>
      <c r="G3162" s="355" t="s">
        <v>3018</v>
      </c>
      <c r="H3162" s="357" t="s">
        <v>3019</v>
      </c>
      <c r="I3162" s="358">
        <v>43.2</v>
      </c>
      <c r="J3162" s="77">
        <v>2</v>
      </c>
      <c r="K3162" s="92"/>
    </row>
    <row r="3163" spans="1:11" ht="21" x14ac:dyDescent="0.25">
      <c r="A3163" s="14" t="s">
        <v>5268</v>
      </c>
      <c r="B3163" s="354" t="s">
        <v>8324</v>
      </c>
      <c r="C3163" s="355">
        <v>6804785225</v>
      </c>
      <c r="D3163" s="356" t="s">
        <v>4018</v>
      </c>
      <c r="E3163" s="362"/>
      <c r="F3163" s="357" t="s">
        <v>8325</v>
      </c>
      <c r="G3163" s="355" t="s">
        <v>3018</v>
      </c>
      <c r="H3163" s="357" t="s">
        <v>3019</v>
      </c>
      <c r="I3163" s="358">
        <v>10.8</v>
      </c>
      <c r="J3163" s="77">
        <v>2</v>
      </c>
      <c r="K3163" s="92"/>
    </row>
    <row r="3164" spans="1:11" ht="21" x14ac:dyDescent="0.25">
      <c r="A3164" s="14" t="s">
        <v>5268</v>
      </c>
      <c r="B3164" s="354" t="s">
        <v>8326</v>
      </c>
      <c r="C3164" s="355" t="s">
        <v>8327</v>
      </c>
      <c r="D3164" s="356" t="s">
        <v>6817</v>
      </c>
      <c r="E3164" s="362" t="s">
        <v>3560</v>
      </c>
      <c r="F3164" s="357" t="s">
        <v>8328</v>
      </c>
      <c r="G3164" s="355"/>
      <c r="H3164" s="357" t="s">
        <v>8033</v>
      </c>
      <c r="I3164" s="358">
        <v>1677</v>
      </c>
      <c r="J3164" s="77">
        <v>2</v>
      </c>
      <c r="K3164" s="92"/>
    </row>
    <row r="3165" spans="1:11" ht="13.2" x14ac:dyDescent="0.25">
      <c r="A3165" s="14" t="s">
        <v>5268</v>
      </c>
      <c r="B3165" s="354" t="s">
        <v>8326</v>
      </c>
      <c r="C3165" s="355" t="s">
        <v>8329</v>
      </c>
      <c r="D3165" s="356" t="s">
        <v>3367</v>
      </c>
      <c r="E3165" s="362" t="s">
        <v>3560</v>
      </c>
      <c r="F3165" s="357" t="s">
        <v>8330</v>
      </c>
      <c r="G3165" s="355">
        <v>75117429471</v>
      </c>
      <c r="H3165" s="357" t="s">
        <v>8331</v>
      </c>
      <c r="I3165" s="358">
        <v>988.91</v>
      </c>
      <c r="J3165" s="77">
        <v>2</v>
      </c>
      <c r="K3165" s="92"/>
    </row>
    <row r="3166" spans="1:11" ht="31.2" x14ac:dyDescent="0.25">
      <c r="A3166" s="14" t="s">
        <v>5268</v>
      </c>
      <c r="B3166" s="354" t="s">
        <v>8326</v>
      </c>
      <c r="C3166" s="355" t="s">
        <v>8332</v>
      </c>
      <c r="D3166" s="356" t="s">
        <v>3367</v>
      </c>
      <c r="E3166" s="362" t="s">
        <v>3560</v>
      </c>
      <c r="F3166" s="357" t="s">
        <v>8333</v>
      </c>
      <c r="G3166" s="355">
        <v>75117429471</v>
      </c>
      <c r="H3166" s="357" t="s">
        <v>8334</v>
      </c>
      <c r="I3166" s="358">
        <v>82.02</v>
      </c>
      <c r="J3166" s="77">
        <v>2</v>
      </c>
      <c r="K3166" s="92"/>
    </row>
    <row r="3167" spans="1:11" ht="21" x14ac:dyDescent="0.25">
      <c r="A3167" s="14" t="s">
        <v>5268</v>
      </c>
      <c r="B3167" s="354" t="s">
        <v>8326</v>
      </c>
      <c r="C3167" s="355" t="s">
        <v>8335</v>
      </c>
      <c r="D3167" s="356" t="s">
        <v>3497</v>
      </c>
      <c r="E3167" s="362" t="s">
        <v>3560</v>
      </c>
      <c r="F3167" s="357" t="s">
        <v>10498</v>
      </c>
      <c r="G3167" s="355" t="s">
        <v>3941</v>
      </c>
      <c r="H3167" s="357" t="s">
        <v>8336</v>
      </c>
      <c r="I3167" s="358">
        <v>25.7</v>
      </c>
      <c r="J3167" s="77">
        <v>2</v>
      </c>
      <c r="K3167" s="92"/>
    </row>
    <row r="3168" spans="1:11" ht="13.2" x14ac:dyDescent="0.25">
      <c r="A3168" s="14" t="s">
        <v>5268</v>
      </c>
      <c r="B3168" s="354" t="s">
        <v>8326</v>
      </c>
      <c r="C3168" s="355">
        <v>4170</v>
      </c>
      <c r="D3168" s="356" t="s">
        <v>3066</v>
      </c>
      <c r="E3168" s="362" t="s">
        <v>3560</v>
      </c>
      <c r="F3168" s="357" t="s">
        <v>10499</v>
      </c>
      <c r="G3168" s="355"/>
      <c r="H3168" s="357" t="s">
        <v>8337</v>
      </c>
      <c r="I3168" s="358">
        <v>7.29</v>
      </c>
      <c r="J3168" s="77">
        <v>2</v>
      </c>
      <c r="K3168" s="92"/>
    </row>
    <row r="3169" spans="1:11" ht="13.2" x14ac:dyDescent="0.25">
      <c r="A3169" s="14" t="s">
        <v>5268</v>
      </c>
      <c r="B3169" s="354" t="s">
        <v>8326</v>
      </c>
      <c r="C3169" s="355">
        <v>4667</v>
      </c>
      <c r="D3169" s="356" t="s">
        <v>3066</v>
      </c>
      <c r="E3169" s="362" t="s">
        <v>3560</v>
      </c>
      <c r="F3169" s="357" t="s">
        <v>10500</v>
      </c>
      <c r="G3169" s="355"/>
      <c r="H3169" s="357" t="s">
        <v>8337</v>
      </c>
      <c r="I3169" s="358">
        <v>7.29</v>
      </c>
      <c r="J3169" s="77">
        <v>2</v>
      </c>
      <c r="K3169" s="92"/>
    </row>
    <row r="3170" spans="1:11" ht="13.2" x14ac:dyDescent="0.25">
      <c r="A3170" s="14" t="s">
        <v>5268</v>
      </c>
      <c r="B3170" s="354" t="s">
        <v>8326</v>
      </c>
      <c r="C3170" s="355" t="s">
        <v>8338</v>
      </c>
      <c r="D3170" s="356" t="s">
        <v>3497</v>
      </c>
      <c r="E3170" s="362" t="s">
        <v>3560</v>
      </c>
      <c r="F3170" s="357" t="s">
        <v>8339</v>
      </c>
      <c r="G3170" s="355" t="s">
        <v>8340</v>
      </c>
      <c r="H3170" s="357" t="s">
        <v>8341</v>
      </c>
      <c r="I3170" s="358">
        <v>58.19</v>
      </c>
      <c r="J3170" s="77">
        <v>2</v>
      </c>
      <c r="K3170" s="92"/>
    </row>
    <row r="3171" spans="1:11" ht="13.2" x14ac:dyDescent="0.25">
      <c r="A3171" s="14" t="s">
        <v>5268</v>
      </c>
      <c r="B3171" s="354" t="s">
        <v>8326</v>
      </c>
      <c r="C3171" s="355" t="s">
        <v>8342</v>
      </c>
      <c r="D3171" s="356" t="s">
        <v>3066</v>
      </c>
      <c r="E3171" s="362" t="s">
        <v>3560</v>
      </c>
      <c r="F3171" s="357" t="s">
        <v>8339</v>
      </c>
      <c r="G3171" s="355" t="s">
        <v>8343</v>
      </c>
      <c r="H3171" s="357" t="s">
        <v>8344</v>
      </c>
      <c r="I3171" s="358">
        <v>50.92</v>
      </c>
      <c r="J3171" s="77">
        <v>2</v>
      </c>
      <c r="K3171" s="92"/>
    </row>
    <row r="3172" spans="1:11" ht="21" x14ac:dyDescent="0.25">
      <c r="A3172" s="14" t="s">
        <v>5268</v>
      </c>
      <c r="B3172" s="354" t="s">
        <v>8326</v>
      </c>
      <c r="C3172" s="355">
        <v>1103877</v>
      </c>
      <c r="D3172" s="356" t="s">
        <v>6817</v>
      </c>
      <c r="E3172" s="362" t="s">
        <v>3560</v>
      </c>
      <c r="F3172" s="357" t="s">
        <v>8345</v>
      </c>
      <c r="G3172" s="355">
        <v>31322832</v>
      </c>
      <c r="H3172" s="357" t="s">
        <v>8346</v>
      </c>
      <c r="I3172" s="358">
        <v>89.84</v>
      </c>
      <c r="J3172" s="77">
        <v>2</v>
      </c>
      <c r="K3172" s="92"/>
    </row>
    <row r="3173" spans="1:11" ht="13.2" x14ac:dyDescent="0.25">
      <c r="A3173" s="14" t="s">
        <v>5268</v>
      </c>
      <c r="B3173" s="354" t="s">
        <v>8326</v>
      </c>
      <c r="C3173" s="355" t="s">
        <v>8347</v>
      </c>
      <c r="D3173" s="356" t="s">
        <v>8348</v>
      </c>
      <c r="E3173" s="362" t="s">
        <v>3560</v>
      </c>
      <c r="F3173" s="357" t="s">
        <v>8349</v>
      </c>
      <c r="G3173" s="355">
        <v>100027993</v>
      </c>
      <c r="H3173" s="357" t="s">
        <v>8350</v>
      </c>
      <c r="I3173" s="358">
        <v>700</v>
      </c>
      <c r="J3173" s="77">
        <v>2</v>
      </c>
      <c r="K3173" s="92"/>
    </row>
    <row r="3174" spans="1:11" ht="21" x14ac:dyDescent="0.25">
      <c r="A3174" s="14" t="s">
        <v>5268</v>
      </c>
      <c r="B3174" s="354" t="s">
        <v>8326</v>
      </c>
      <c r="C3174" s="355" t="s">
        <v>8327</v>
      </c>
      <c r="D3174" s="356" t="s">
        <v>6817</v>
      </c>
      <c r="E3174" s="362" t="s">
        <v>3560</v>
      </c>
      <c r="F3174" s="357" t="s">
        <v>8351</v>
      </c>
      <c r="G3174" s="355"/>
      <c r="H3174" s="357" t="s">
        <v>8352</v>
      </c>
      <c r="I3174" s="358">
        <v>358.16</v>
      </c>
      <c r="J3174" s="77">
        <v>2</v>
      </c>
      <c r="K3174" s="92"/>
    </row>
    <row r="3175" spans="1:11" ht="31.2" x14ac:dyDescent="0.25">
      <c r="A3175" s="14" t="s">
        <v>5268</v>
      </c>
      <c r="B3175" s="354" t="s">
        <v>8353</v>
      </c>
      <c r="C3175" s="355" t="s">
        <v>8354</v>
      </c>
      <c r="D3175" s="356">
        <v>46013</v>
      </c>
      <c r="E3175" s="362">
        <v>46022</v>
      </c>
      <c r="F3175" s="357" t="s">
        <v>8355</v>
      </c>
      <c r="G3175" s="355">
        <v>31322832</v>
      </c>
      <c r="H3175" s="357" t="s">
        <v>3895</v>
      </c>
      <c r="I3175" s="358">
        <v>53.65</v>
      </c>
      <c r="J3175" s="77">
        <v>2</v>
      </c>
      <c r="K3175" s="92"/>
    </row>
    <row r="3176" spans="1:11" ht="21" x14ac:dyDescent="0.25">
      <c r="A3176" s="14" t="s">
        <v>5268</v>
      </c>
      <c r="B3176" s="659"/>
      <c r="C3176" s="660"/>
      <c r="D3176" s="661"/>
      <c r="E3176" s="662"/>
      <c r="F3176" s="663" t="s">
        <v>8356</v>
      </c>
      <c r="G3176" s="660"/>
      <c r="H3176" s="660"/>
      <c r="I3176" s="664"/>
      <c r="J3176" s="77">
        <v>2</v>
      </c>
      <c r="K3176" s="92"/>
    </row>
    <row r="3177" spans="1:11" ht="21" x14ac:dyDescent="0.25">
      <c r="A3177" s="14" t="s">
        <v>5268</v>
      </c>
      <c r="B3177" s="659" t="s">
        <v>5624</v>
      </c>
      <c r="C3177" s="660">
        <v>6804605118</v>
      </c>
      <c r="D3177" s="661" t="s">
        <v>3971</v>
      </c>
      <c r="E3177" s="662"/>
      <c r="F3177" s="662" t="s">
        <v>5625</v>
      </c>
      <c r="G3177" s="665" t="s">
        <v>3018</v>
      </c>
      <c r="H3177" s="666" t="s">
        <v>3019</v>
      </c>
      <c r="I3177" s="664">
        <v>76.89</v>
      </c>
      <c r="J3177" s="77">
        <v>2</v>
      </c>
      <c r="K3177" s="92"/>
    </row>
    <row r="3178" spans="1:11" ht="21" x14ac:dyDescent="0.25">
      <c r="A3178" s="14" t="s">
        <v>5268</v>
      </c>
      <c r="B3178" s="659" t="s">
        <v>5628</v>
      </c>
      <c r="C3178" s="660">
        <v>202507610</v>
      </c>
      <c r="D3178" s="661">
        <v>45968</v>
      </c>
      <c r="E3178" s="662"/>
      <c r="F3178" s="662" t="s">
        <v>8357</v>
      </c>
      <c r="G3178" s="665">
        <v>48047503</v>
      </c>
      <c r="H3178" s="666" t="s">
        <v>3125</v>
      </c>
      <c r="I3178" s="664">
        <v>150</v>
      </c>
      <c r="J3178" s="77">
        <v>2</v>
      </c>
      <c r="K3178" s="92"/>
    </row>
    <row r="3179" spans="1:11" ht="13.2" x14ac:dyDescent="0.25">
      <c r="A3179" s="14" t="s">
        <v>5268</v>
      </c>
      <c r="B3179" s="659" t="s">
        <v>5630</v>
      </c>
      <c r="C3179" s="659" t="s">
        <v>5630</v>
      </c>
      <c r="D3179" s="667">
        <v>45926</v>
      </c>
      <c r="E3179" s="667" t="s">
        <v>3566</v>
      </c>
      <c r="F3179" s="668" t="s">
        <v>3023</v>
      </c>
      <c r="G3179" s="669"/>
      <c r="H3179" s="670" t="s">
        <v>4001</v>
      </c>
      <c r="I3179" s="671">
        <v>361</v>
      </c>
      <c r="J3179" s="77">
        <v>2</v>
      </c>
      <c r="K3179" s="92"/>
    </row>
    <row r="3180" spans="1:11" ht="21" x14ac:dyDescent="0.25">
      <c r="A3180" s="14" t="s">
        <v>5268</v>
      </c>
      <c r="B3180" s="659" t="s">
        <v>5630</v>
      </c>
      <c r="C3180" s="660" t="s">
        <v>5631</v>
      </c>
      <c r="D3180" s="661">
        <v>45929</v>
      </c>
      <c r="E3180" s="667" t="s">
        <v>3566</v>
      </c>
      <c r="F3180" s="662" t="s">
        <v>8358</v>
      </c>
      <c r="G3180" s="665" t="s">
        <v>5633</v>
      </c>
      <c r="H3180" s="666" t="s">
        <v>5634</v>
      </c>
      <c r="I3180" s="664">
        <v>560</v>
      </c>
      <c r="J3180" s="77">
        <v>2</v>
      </c>
      <c r="K3180" s="92"/>
    </row>
    <row r="3181" spans="1:11" ht="21" x14ac:dyDescent="0.25">
      <c r="A3181" s="14" t="s">
        <v>5268</v>
      </c>
      <c r="B3181" s="659" t="s">
        <v>5630</v>
      </c>
      <c r="C3181" s="660" t="s">
        <v>8359</v>
      </c>
      <c r="D3181" s="661">
        <v>45926</v>
      </c>
      <c r="E3181" s="667" t="s">
        <v>3566</v>
      </c>
      <c r="F3181" s="662" t="s">
        <v>5636</v>
      </c>
      <c r="G3181" s="665" t="s">
        <v>5633</v>
      </c>
      <c r="H3181" s="666" t="s">
        <v>5634</v>
      </c>
      <c r="I3181" s="664">
        <v>10</v>
      </c>
      <c r="J3181" s="77">
        <v>2</v>
      </c>
      <c r="K3181" s="92"/>
    </row>
    <row r="3182" spans="1:11" ht="21" x14ac:dyDescent="0.25">
      <c r="A3182" s="14" t="s">
        <v>5268</v>
      </c>
      <c r="B3182" s="659" t="s">
        <v>5630</v>
      </c>
      <c r="C3182" s="660" t="s">
        <v>8360</v>
      </c>
      <c r="D3182" s="661">
        <v>45926</v>
      </c>
      <c r="E3182" s="667" t="s">
        <v>3566</v>
      </c>
      <c r="F3182" s="662" t="s">
        <v>5636</v>
      </c>
      <c r="G3182" s="665" t="s">
        <v>5633</v>
      </c>
      <c r="H3182" s="666" t="s">
        <v>5634</v>
      </c>
      <c r="I3182" s="664">
        <v>10</v>
      </c>
      <c r="J3182" s="77">
        <v>2</v>
      </c>
      <c r="K3182" s="92"/>
    </row>
    <row r="3183" spans="1:11" ht="21" x14ac:dyDescent="0.25">
      <c r="A3183" s="14" t="s">
        <v>5268</v>
      </c>
      <c r="B3183" s="659" t="s">
        <v>5630</v>
      </c>
      <c r="C3183" s="660" t="s">
        <v>8361</v>
      </c>
      <c r="D3183" s="661">
        <v>45926</v>
      </c>
      <c r="E3183" s="667" t="s">
        <v>3566</v>
      </c>
      <c r="F3183" s="662" t="s">
        <v>5636</v>
      </c>
      <c r="G3183" s="665" t="s">
        <v>5633</v>
      </c>
      <c r="H3183" s="666" t="s">
        <v>5634</v>
      </c>
      <c r="I3183" s="664">
        <v>10</v>
      </c>
      <c r="J3183" s="77">
        <v>2</v>
      </c>
      <c r="K3183" s="92"/>
    </row>
    <row r="3184" spans="1:11" ht="21" x14ac:dyDescent="0.25">
      <c r="A3184" s="14" t="s">
        <v>5268</v>
      </c>
      <c r="B3184" s="659" t="s">
        <v>5630</v>
      </c>
      <c r="C3184" s="660" t="s">
        <v>8362</v>
      </c>
      <c r="D3184" s="661">
        <v>45926</v>
      </c>
      <c r="E3184" s="667" t="s">
        <v>3566</v>
      </c>
      <c r="F3184" s="662" t="s">
        <v>5636</v>
      </c>
      <c r="G3184" s="665" t="s">
        <v>5633</v>
      </c>
      <c r="H3184" s="666" t="s">
        <v>5634</v>
      </c>
      <c r="I3184" s="664">
        <v>10</v>
      </c>
      <c r="J3184" s="77">
        <v>2</v>
      </c>
      <c r="K3184" s="92"/>
    </row>
    <row r="3185" spans="1:11" ht="21" x14ac:dyDescent="0.25">
      <c r="A3185" s="14" t="s">
        <v>5268</v>
      </c>
      <c r="B3185" s="659" t="s">
        <v>5630</v>
      </c>
      <c r="C3185" s="660" t="s">
        <v>5638</v>
      </c>
      <c r="D3185" s="661">
        <v>45928</v>
      </c>
      <c r="E3185" s="667" t="s">
        <v>3566</v>
      </c>
      <c r="F3185" s="662" t="s">
        <v>8363</v>
      </c>
      <c r="G3185" s="665" t="s">
        <v>5633</v>
      </c>
      <c r="H3185" s="666" t="s">
        <v>5634</v>
      </c>
      <c r="I3185" s="664">
        <v>156</v>
      </c>
      <c r="J3185" s="77">
        <v>2</v>
      </c>
      <c r="K3185" s="92"/>
    </row>
    <row r="3186" spans="1:11" ht="21" x14ac:dyDescent="0.25">
      <c r="A3186" s="14" t="s">
        <v>5268</v>
      </c>
      <c r="B3186" s="659" t="s">
        <v>5630</v>
      </c>
      <c r="C3186" s="660">
        <v>69709737</v>
      </c>
      <c r="D3186" s="661">
        <v>45931</v>
      </c>
      <c r="E3186" s="667" t="s">
        <v>3566</v>
      </c>
      <c r="F3186" s="662" t="s">
        <v>8364</v>
      </c>
      <c r="G3186" s="665" t="s">
        <v>8365</v>
      </c>
      <c r="H3186" s="666" t="s">
        <v>8366</v>
      </c>
      <c r="I3186" s="664">
        <v>10.130000000000001</v>
      </c>
      <c r="J3186" s="77">
        <v>2</v>
      </c>
      <c r="K3186" s="92"/>
    </row>
    <row r="3187" spans="1:11" ht="21" x14ac:dyDescent="0.25">
      <c r="A3187" s="14" t="s">
        <v>5268</v>
      </c>
      <c r="B3187" s="659" t="s">
        <v>5641</v>
      </c>
      <c r="C3187" s="660" t="s">
        <v>5645</v>
      </c>
      <c r="D3187" s="661">
        <v>45883</v>
      </c>
      <c r="E3187" s="667">
        <v>46022</v>
      </c>
      <c r="F3187" s="662" t="s">
        <v>5646</v>
      </c>
      <c r="G3187" s="665"/>
      <c r="H3187" s="666" t="s">
        <v>5644</v>
      </c>
      <c r="I3187" s="664">
        <v>26.91</v>
      </c>
      <c r="J3187" s="77">
        <v>2</v>
      </c>
      <c r="K3187" s="92"/>
    </row>
    <row r="3188" spans="1:11" ht="21" x14ac:dyDescent="0.25">
      <c r="A3188" s="14" t="s">
        <v>5268</v>
      </c>
      <c r="B3188" s="659" t="s">
        <v>5641</v>
      </c>
      <c r="C3188" s="660" t="s">
        <v>8367</v>
      </c>
      <c r="D3188" s="661">
        <v>45883</v>
      </c>
      <c r="E3188" s="667">
        <v>46022</v>
      </c>
      <c r="F3188" s="662" t="s">
        <v>5643</v>
      </c>
      <c r="G3188" s="665"/>
      <c r="H3188" s="666" t="s">
        <v>5644</v>
      </c>
      <c r="I3188" s="664">
        <v>71.099999999999994</v>
      </c>
      <c r="J3188" s="77">
        <v>2</v>
      </c>
      <c r="K3188" s="92"/>
    </row>
    <row r="3189" spans="1:11" ht="21" x14ac:dyDescent="0.25">
      <c r="A3189" s="14" t="s">
        <v>5268</v>
      </c>
      <c r="B3189" s="659" t="s">
        <v>5641</v>
      </c>
      <c r="C3189" s="660" t="s">
        <v>8368</v>
      </c>
      <c r="D3189" s="661">
        <v>45883</v>
      </c>
      <c r="E3189" s="667">
        <v>46022</v>
      </c>
      <c r="F3189" s="662" t="s">
        <v>5643</v>
      </c>
      <c r="G3189" s="665"/>
      <c r="H3189" s="666" t="s">
        <v>5644</v>
      </c>
      <c r="I3189" s="664">
        <v>71.180000000000007</v>
      </c>
      <c r="J3189" s="77">
        <v>2</v>
      </c>
      <c r="K3189" s="92"/>
    </row>
    <row r="3190" spans="1:11" ht="21" x14ac:dyDescent="0.25">
      <c r="A3190" s="14" t="s">
        <v>5268</v>
      </c>
      <c r="B3190" s="659" t="s">
        <v>5641</v>
      </c>
      <c r="C3190" s="660" t="s">
        <v>8369</v>
      </c>
      <c r="D3190" s="661">
        <v>45883</v>
      </c>
      <c r="E3190" s="667">
        <v>46022</v>
      </c>
      <c r="F3190" s="662" t="s">
        <v>5643</v>
      </c>
      <c r="G3190" s="665"/>
      <c r="H3190" s="666" t="s">
        <v>5644</v>
      </c>
      <c r="I3190" s="664">
        <v>71.56</v>
      </c>
      <c r="J3190" s="77">
        <v>2</v>
      </c>
      <c r="K3190" s="92"/>
    </row>
    <row r="3191" spans="1:11" ht="21" x14ac:dyDescent="0.25">
      <c r="A3191" s="14" t="s">
        <v>5268</v>
      </c>
      <c r="B3191" s="659" t="s">
        <v>5641</v>
      </c>
      <c r="C3191" s="660" t="s">
        <v>8370</v>
      </c>
      <c r="D3191" s="661">
        <v>45883</v>
      </c>
      <c r="E3191" s="667">
        <v>46022</v>
      </c>
      <c r="F3191" s="662" t="s">
        <v>5646</v>
      </c>
      <c r="G3191" s="665"/>
      <c r="H3191" s="666" t="s">
        <v>5644</v>
      </c>
      <c r="I3191" s="664">
        <v>71.27</v>
      </c>
      <c r="J3191" s="77">
        <v>2</v>
      </c>
      <c r="K3191" s="92"/>
    </row>
    <row r="3192" spans="1:11" ht="21" x14ac:dyDescent="0.25">
      <c r="A3192" s="14" t="s">
        <v>5268</v>
      </c>
      <c r="B3192" s="330"/>
      <c r="C3192" s="337"/>
      <c r="D3192" s="331"/>
      <c r="E3192" s="333"/>
      <c r="F3192" s="672" t="s">
        <v>8371</v>
      </c>
      <c r="G3192" s="337"/>
      <c r="H3192" s="337"/>
      <c r="I3192" s="673"/>
      <c r="J3192" s="77">
        <v>2</v>
      </c>
      <c r="K3192" s="92"/>
    </row>
    <row r="3193" spans="1:11" ht="21" x14ac:dyDescent="0.25">
      <c r="A3193" s="14" t="s">
        <v>5268</v>
      </c>
      <c r="B3193" s="330" t="s">
        <v>8372</v>
      </c>
      <c r="C3193" s="337">
        <v>6804893755</v>
      </c>
      <c r="D3193" s="331" t="s">
        <v>8070</v>
      </c>
      <c r="E3193" s="333"/>
      <c r="F3193" s="333" t="s">
        <v>8373</v>
      </c>
      <c r="G3193" s="674" t="s">
        <v>3018</v>
      </c>
      <c r="H3193" s="675" t="s">
        <v>3019</v>
      </c>
      <c r="I3193" s="335">
        <v>14.69</v>
      </c>
      <c r="J3193" s="77">
        <v>2</v>
      </c>
      <c r="K3193" s="92"/>
    </row>
    <row r="3194" spans="1:11" ht="21" x14ac:dyDescent="0.25">
      <c r="A3194" s="14" t="s">
        <v>5268</v>
      </c>
      <c r="B3194" s="330" t="s">
        <v>8374</v>
      </c>
      <c r="C3194" s="337">
        <v>6804893482</v>
      </c>
      <c r="D3194" s="331">
        <v>46057</v>
      </c>
      <c r="E3194" s="333"/>
      <c r="F3194" s="333" t="s">
        <v>8375</v>
      </c>
      <c r="G3194" s="674" t="s">
        <v>3018</v>
      </c>
      <c r="H3194" s="675" t="s">
        <v>3019</v>
      </c>
      <c r="I3194" s="335">
        <v>44.06</v>
      </c>
      <c r="J3194" s="77">
        <v>2</v>
      </c>
      <c r="K3194" s="92"/>
    </row>
    <row r="3195" spans="1:11" ht="21" x14ac:dyDescent="0.25">
      <c r="A3195" s="14" t="s">
        <v>5268</v>
      </c>
      <c r="B3195" s="330" t="s">
        <v>8376</v>
      </c>
      <c r="C3195" s="337">
        <v>6804893458</v>
      </c>
      <c r="D3195" s="331">
        <v>46057</v>
      </c>
      <c r="E3195" s="333"/>
      <c r="F3195" s="333" t="s">
        <v>3992</v>
      </c>
      <c r="G3195" s="674" t="s">
        <v>3018</v>
      </c>
      <c r="H3195" s="675" t="s">
        <v>3019</v>
      </c>
      <c r="I3195" s="335">
        <v>8.2100000000000009</v>
      </c>
      <c r="J3195" s="77">
        <v>2</v>
      </c>
      <c r="K3195" s="92"/>
    </row>
    <row r="3196" spans="1:11" ht="21" x14ac:dyDescent="0.25">
      <c r="A3196" s="14" t="s">
        <v>5268</v>
      </c>
      <c r="B3196" s="330" t="s">
        <v>8377</v>
      </c>
      <c r="C3196" s="337" t="s">
        <v>8378</v>
      </c>
      <c r="D3196" s="331">
        <v>46058</v>
      </c>
      <c r="E3196" s="332">
        <v>46080</v>
      </c>
      <c r="F3196" s="333" t="s">
        <v>8309</v>
      </c>
      <c r="G3196" s="674">
        <v>45330638</v>
      </c>
      <c r="H3196" s="675" t="s">
        <v>8379</v>
      </c>
      <c r="I3196" s="335">
        <v>400</v>
      </c>
      <c r="J3196" s="77">
        <v>2</v>
      </c>
      <c r="K3196" s="92"/>
    </row>
    <row r="3197" spans="1:11" ht="21" x14ac:dyDescent="0.25">
      <c r="A3197" s="14" t="s">
        <v>5268</v>
      </c>
      <c r="B3197" s="330" t="s">
        <v>8377</v>
      </c>
      <c r="C3197" s="337">
        <v>2640346</v>
      </c>
      <c r="D3197" s="331">
        <v>46063</v>
      </c>
      <c r="E3197" s="332">
        <v>46080</v>
      </c>
      <c r="F3197" s="333" t="s">
        <v>8380</v>
      </c>
      <c r="G3197" s="674">
        <v>27987531</v>
      </c>
      <c r="H3197" s="675" t="s">
        <v>8381</v>
      </c>
      <c r="I3197" s="335">
        <v>14.36</v>
      </c>
      <c r="J3197" s="77">
        <v>2</v>
      </c>
      <c r="K3197" s="92"/>
    </row>
    <row r="3198" spans="1:11" ht="31.2" x14ac:dyDescent="0.25">
      <c r="A3198" s="14" t="s">
        <v>5268</v>
      </c>
      <c r="B3198" s="330" t="s">
        <v>8377</v>
      </c>
      <c r="C3198" s="337" t="s">
        <v>8382</v>
      </c>
      <c r="D3198" s="331">
        <v>46061</v>
      </c>
      <c r="E3198" s="332">
        <v>46080</v>
      </c>
      <c r="F3198" s="333" t="s">
        <v>8383</v>
      </c>
      <c r="G3198" s="674">
        <v>31322832</v>
      </c>
      <c r="H3198" s="675" t="s">
        <v>8384</v>
      </c>
      <c r="I3198" s="335">
        <v>114.73</v>
      </c>
      <c r="J3198" s="77">
        <v>2</v>
      </c>
      <c r="K3198" s="92"/>
    </row>
    <row r="3199" spans="1:11" ht="21" x14ac:dyDescent="0.25">
      <c r="A3199" s="14" t="s">
        <v>5268</v>
      </c>
      <c r="B3199" s="330" t="s">
        <v>8377</v>
      </c>
      <c r="C3199" s="337" t="s">
        <v>8385</v>
      </c>
      <c r="D3199" s="331">
        <v>46059</v>
      </c>
      <c r="E3199" s="332">
        <v>46080</v>
      </c>
      <c r="F3199" s="333" t="s">
        <v>8386</v>
      </c>
      <c r="G3199" s="674">
        <v>70856508</v>
      </c>
      <c r="H3199" s="675" t="s">
        <v>3279</v>
      </c>
      <c r="I3199" s="335">
        <v>12.68</v>
      </c>
      <c r="J3199" s="77">
        <v>2</v>
      </c>
      <c r="K3199" s="92"/>
    </row>
    <row r="3200" spans="1:11" ht="41.4" x14ac:dyDescent="0.25">
      <c r="A3200" s="14" t="s">
        <v>5268</v>
      </c>
      <c r="B3200" s="330" t="s">
        <v>8377</v>
      </c>
      <c r="C3200" s="330" t="s">
        <v>8377</v>
      </c>
      <c r="D3200" s="331">
        <v>46059</v>
      </c>
      <c r="E3200" s="332">
        <v>46080</v>
      </c>
      <c r="F3200" s="333" t="s">
        <v>8387</v>
      </c>
      <c r="G3200" s="674"/>
      <c r="H3200" s="675" t="s">
        <v>4946</v>
      </c>
      <c r="I3200" s="335">
        <v>21.6</v>
      </c>
      <c r="J3200" s="77">
        <v>2</v>
      </c>
      <c r="K3200" s="92"/>
    </row>
    <row r="3201" spans="1:11" ht="21" x14ac:dyDescent="0.25">
      <c r="A3201" s="14" t="s">
        <v>5268</v>
      </c>
      <c r="B3201" s="330" t="s">
        <v>8377</v>
      </c>
      <c r="C3201" s="337">
        <v>20260379</v>
      </c>
      <c r="D3201" s="331">
        <v>46062</v>
      </c>
      <c r="E3201" s="332">
        <v>46080</v>
      </c>
      <c r="F3201" s="333" t="s">
        <v>8388</v>
      </c>
      <c r="G3201" s="674">
        <v>27969754</v>
      </c>
      <c r="H3201" s="675" t="s">
        <v>8389</v>
      </c>
      <c r="I3201" s="335">
        <v>347.9</v>
      </c>
      <c r="J3201" s="77">
        <v>2</v>
      </c>
      <c r="K3201" s="92"/>
    </row>
    <row r="3202" spans="1:11" ht="21" x14ac:dyDescent="0.25">
      <c r="A3202" s="14" t="s">
        <v>5268</v>
      </c>
      <c r="B3202" s="330" t="s">
        <v>8377</v>
      </c>
      <c r="C3202" s="337">
        <v>20260378</v>
      </c>
      <c r="D3202" s="331">
        <v>46062</v>
      </c>
      <c r="E3202" s="332">
        <v>46080</v>
      </c>
      <c r="F3202" s="333" t="s">
        <v>8390</v>
      </c>
      <c r="G3202" s="674">
        <v>27969754</v>
      </c>
      <c r="H3202" s="675" t="s">
        <v>8389</v>
      </c>
      <c r="I3202" s="335">
        <v>300.04000000000002</v>
      </c>
      <c r="J3202" s="77">
        <v>2</v>
      </c>
      <c r="K3202" s="92"/>
    </row>
    <row r="3203" spans="1:11" ht="13.2" x14ac:dyDescent="0.25">
      <c r="A3203" s="14" t="s">
        <v>5268</v>
      </c>
      <c r="B3203" s="330" t="s">
        <v>8377</v>
      </c>
      <c r="C3203" s="337">
        <v>20260380</v>
      </c>
      <c r="D3203" s="331">
        <v>46062</v>
      </c>
      <c r="E3203" s="332">
        <v>46080</v>
      </c>
      <c r="F3203" s="333" t="s">
        <v>8391</v>
      </c>
      <c r="G3203" s="674">
        <v>27969754</v>
      </c>
      <c r="H3203" s="675" t="s">
        <v>8389</v>
      </c>
      <c r="I3203" s="335">
        <v>5.93</v>
      </c>
      <c r="J3203" s="77">
        <v>2</v>
      </c>
      <c r="K3203" s="92"/>
    </row>
    <row r="3204" spans="1:11" ht="13.2" x14ac:dyDescent="0.25">
      <c r="A3204" s="14" t="s">
        <v>5268</v>
      </c>
      <c r="B3204" s="330" t="s">
        <v>8377</v>
      </c>
      <c r="C3204" s="337">
        <v>2640324</v>
      </c>
      <c r="D3204" s="331">
        <v>46056</v>
      </c>
      <c r="E3204" s="332">
        <v>46080</v>
      </c>
      <c r="F3204" s="333" t="s">
        <v>3037</v>
      </c>
      <c r="G3204" s="674">
        <v>27987531</v>
      </c>
      <c r="H3204" s="675" t="s">
        <v>8381</v>
      </c>
      <c r="I3204" s="335">
        <v>156.61000000000001</v>
      </c>
      <c r="J3204" s="77">
        <v>2</v>
      </c>
      <c r="K3204" s="92"/>
    </row>
    <row r="3205" spans="1:11" ht="13.2" x14ac:dyDescent="0.25">
      <c r="A3205" s="14" t="s">
        <v>5268</v>
      </c>
      <c r="B3205" s="330" t="s">
        <v>8377</v>
      </c>
      <c r="C3205" s="337">
        <v>2640347</v>
      </c>
      <c r="D3205" s="331">
        <v>46063</v>
      </c>
      <c r="E3205" s="332">
        <v>46080</v>
      </c>
      <c r="F3205" s="333" t="s">
        <v>8392</v>
      </c>
      <c r="G3205" s="674">
        <v>27987531</v>
      </c>
      <c r="H3205" s="675" t="s">
        <v>8381</v>
      </c>
      <c r="I3205" s="335">
        <v>2.8</v>
      </c>
      <c r="J3205" s="77">
        <v>2</v>
      </c>
      <c r="K3205" s="92"/>
    </row>
    <row r="3206" spans="1:11" ht="13.2" x14ac:dyDescent="0.25">
      <c r="A3206" s="14" t="s">
        <v>5268</v>
      </c>
      <c r="B3206" s="330" t="s">
        <v>4130</v>
      </c>
      <c r="C3206" s="330" t="s">
        <v>4130</v>
      </c>
      <c r="D3206" s="331">
        <v>46059</v>
      </c>
      <c r="E3206" s="332">
        <v>46080</v>
      </c>
      <c r="F3206" s="333" t="s">
        <v>8393</v>
      </c>
      <c r="G3206" s="674"/>
      <c r="H3206" s="675" t="s">
        <v>4946</v>
      </c>
      <c r="I3206" s="335">
        <v>470.18</v>
      </c>
      <c r="J3206" s="77">
        <v>2</v>
      </c>
      <c r="K3206" s="92"/>
    </row>
    <row r="3207" spans="1:11" ht="31.2" x14ac:dyDescent="0.25">
      <c r="A3207" s="14" t="s">
        <v>5268</v>
      </c>
      <c r="B3207" s="330" t="s">
        <v>4130</v>
      </c>
      <c r="C3207" s="337">
        <v>1350040</v>
      </c>
      <c r="D3207" s="331">
        <v>46060</v>
      </c>
      <c r="E3207" s="332">
        <v>46080</v>
      </c>
      <c r="F3207" s="333" t="s">
        <v>8383</v>
      </c>
      <c r="G3207" s="674">
        <v>49450301</v>
      </c>
      <c r="H3207" s="675" t="s">
        <v>8394</v>
      </c>
      <c r="I3207" s="335">
        <v>24.66</v>
      </c>
      <c r="J3207" s="77">
        <v>2</v>
      </c>
      <c r="K3207" s="92"/>
    </row>
    <row r="3208" spans="1:11" ht="21" x14ac:dyDescent="0.25">
      <c r="A3208" s="14" t="s">
        <v>5268</v>
      </c>
      <c r="B3208" s="645" t="s">
        <v>8395</v>
      </c>
      <c r="C3208" s="676">
        <v>2690006873</v>
      </c>
      <c r="D3208" s="457">
        <v>46056</v>
      </c>
      <c r="E3208" s="457">
        <v>46069</v>
      </c>
      <c r="F3208" s="333" t="s">
        <v>8396</v>
      </c>
      <c r="G3208" s="444">
        <v>35919001</v>
      </c>
      <c r="H3208" s="445" t="s">
        <v>3320</v>
      </c>
      <c r="I3208" s="677">
        <v>90</v>
      </c>
      <c r="J3208" s="77">
        <v>2</v>
      </c>
      <c r="K3208" s="92"/>
    </row>
    <row r="3209" spans="1:11" ht="41.4" x14ac:dyDescent="0.25">
      <c r="A3209" s="14" t="s">
        <v>5268</v>
      </c>
      <c r="B3209" s="678" t="s">
        <v>8397</v>
      </c>
      <c r="C3209" s="500" t="s">
        <v>8398</v>
      </c>
      <c r="D3209" s="501" t="s">
        <v>5054</v>
      </c>
      <c r="E3209" s="501"/>
      <c r="F3209" s="643" t="s">
        <v>8399</v>
      </c>
      <c r="G3209" s="643">
        <v>31300421</v>
      </c>
      <c r="H3209" s="643" t="s">
        <v>8400</v>
      </c>
      <c r="I3209" s="679">
        <v>1260</v>
      </c>
      <c r="J3209" s="77">
        <v>2</v>
      </c>
      <c r="K3209" s="92"/>
    </row>
    <row r="3210" spans="1:11" ht="41.4" x14ac:dyDescent="0.25">
      <c r="A3210" s="14" t="s">
        <v>5268</v>
      </c>
      <c r="B3210" s="678" t="s">
        <v>8401</v>
      </c>
      <c r="C3210" s="500" t="s">
        <v>8402</v>
      </c>
      <c r="D3210" s="501" t="s">
        <v>3367</v>
      </c>
      <c r="E3210" s="501"/>
      <c r="F3210" s="643" t="s">
        <v>8403</v>
      </c>
      <c r="G3210" s="643">
        <v>31300421</v>
      </c>
      <c r="H3210" s="643" t="s">
        <v>8400</v>
      </c>
      <c r="I3210" s="679">
        <v>630</v>
      </c>
      <c r="J3210" s="77">
        <v>2</v>
      </c>
      <c r="K3210" s="92"/>
    </row>
    <row r="3211" spans="1:11" ht="41.4" x14ac:dyDescent="0.25">
      <c r="A3211" s="14" t="s">
        <v>5268</v>
      </c>
      <c r="B3211" s="452"/>
      <c r="C3211" s="340"/>
      <c r="D3211" s="475"/>
      <c r="E3211" s="338"/>
      <c r="F3211" s="339" t="s">
        <v>8404</v>
      </c>
      <c r="G3211" s="455"/>
      <c r="H3211" s="337"/>
      <c r="I3211" s="335"/>
      <c r="J3211" s="77">
        <v>2</v>
      </c>
      <c r="K3211" s="92"/>
    </row>
    <row r="3212" spans="1:11" ht="51.6" x14ac:dyDescent="0.25">
      <c r="A3212" s="14" t="s">
        <v>5268</v>
      </c>
      <c r="B3212" s="678" t="s">
        <v>8405</v>
      </c>
      <c r="C3212" s="500" t="s">
        <v>8406</v>
      </c>
      <c r="D3212" s="501" t="s">
        <v>3358</v>
      </c>
      <c r="E3212" s="501"/>
      <c r="F3212" s="643" t="s">
        <v>8407</v>
      </c>
      <c r="G3212" s="643"/>
      <c r="H3212" s="643" t="s">
        <v>8408</v>
      </c>
      <c r="I3212" s="679">
        <v>459</v>
      </c>
      <c r="J3212" s="77">
        <v>2</v>
      </c>
      <c r="K3212" s="92"/>
    </row>
    <row r="3213" spans="1:11" ht="31.2" x14ac:dyDescent="0.25">
      <c r="A3213" s="14" t="s">
        <v>5268</v>
      </c>
      <c r="B3213" s="678" t="s">
        <v>8409</v>
      </c>
      <c r="C3213" s="500" t="s">
        <v>8410</v>
      </c>
      <c r="D3213" s="501" t="s">
        <v>8411</v>
      </c>
      <c r="E3213" s="501"/>
      <c r="F3213" s="643" t="s">
        <v>8412</v>
      </c>
      <c r="G3213" s="643">
        <v>46726608</v>
      </c>
      <c r="H3213" s="643" t="s">
        <v>8413</v>
      </c>
      <c r="I3213" s="679">
        <v>324.79000000000002</v>
      </c>
      <c r="J3213" s="77">
        <v>2</v>
      </c>
      <c r="K3213" s="92"/>
    </row>
    <row r="3214" spans="1:11" ht="61.8" x14ac:dyDescent="0.25">
      <c r="A3214" s="14" t="s">
        <v>5268</v>
      </c>
      <c r="B3214" s="678" t="s">
        <v>8414</v>
      </c>
      <c r="C3214" s="500">
        <v>902025551</v>
      </c>
      <c r="D3214" s="501" t="s">
        <v>8415</v>
      </c>
      <c r="E3214" s="501"/>
      <c r="F3214" s="643" t="s">
        <v>8416</v>
      </c>
      <c r="G3214" s="643" t="s">
        <v>8417</v>
      </c>
      <c r="H3214" s="643" t="s">
        <v>8418</v>
      </c>
      <c r="I3214" s="679">
        <v>12634</v>
      </c>
      <c r="J3214" s="77">
        <v>2</v>
      </c>
      <c r="K3214" s="92"/>
    </row>
    <row r="3215" spans="1:11" ht="21" x14ac:dyDescent="0.25">
      <c r="A3215" s="14" t="s">
        <v>5268</v>
      </c>
      <c r="B3215" s="678" t="s">
        <v>8419</v>
      </c>
      <c r="C3215" s="500">
        <v>2251026727</v>
      </c>
      <c r="D3215" s="501" t="s">
        <v>8420</v>
      </c>
      <c r="E3215" s="501"/>
      <c r="F3215" s="643" t="s">
        <v>8421</v>
      </c>
      <c r="G3215" s="643">
        <v>35692715</v>
      </c>
      <c r="H3215" s="643" t="s">
        <v>8422</v>
      </c>
      <c r="I3215" s="679">
        <v>140.19999999999999</v>
      </c>
      <c r="J3215" s="77">
        <v>2</v>
      </c>
      <c r="K3215" s="92"/>
    </row>
    <row r="3216" spans="1:11" ht="31.2" x14ac:dyDescent="0.25">
      <c r="A3216" s="14" t="s">
        <v>5268</v>
      </c>
      <c r="B3216" s="678" t="s">
        <v>8423</v>
      </c>
      <c r="C3216" s="500">
        <v>2499</v>
      </c>
      <c r="D3216" s="501" t="s">
        <v>3486</v>
      </c>
      <c r="E3216" s="501" t="s">
        <v>7716</v>
      </c>
      <c r="F3216" s="643" t="s">
        <v>8424</v>
      </c>
      <c r="G3216" s="643">
        <v>46969594</v>
      </c>
      <c r="H3216" s="643" t="s">
        <v>8425</v>
      </c>
      <c r="I3216" s="679">
        <v>29.64</v>
      </c>
      <c r="J3216" s="77">
        <v>2</v>
      </c>
      <c r="K3216" s="92"/>
    </row>
    <row r="3217" spans="1:11" ht="41.4" x14ac:dyDescent="0.25">
      <c r="A3217" s="14" t="s">
        <v>5268</v>
      </c>
      <c r="B3217" s="678" t="s">
        <v>8426</v>
      </c>
      <c r="C3217" s="500">
        <v>11340</v>
      </c>
      <c r="D3217" s="501" t="s">
        <v>3486</v>
      </c>
      <c r="E3217" s="501" t="s">
        <v>7716</v>
      </c>
      <c r="F3217" s="643" t="s">
        <v>8427</v>
      </c>
      <c r="G3217" s="643">
        <v>35790164</v>
      </c>
      <c r="H3217" s="643" t="s">
        <v>4657</v>
      </c>
      <c r="I3217" s="679">
        <v>43.44</v>
      </c>
      <c r="J3217" s="77">
        <v>2</v>
      </c>
      <c r="K3217" s="92"/>
    </row>
    <row r="3218" spans="1:11" ht="21" x14ac:dyDescent="0.25">
      <c r="A3218" s="14" t="s">
        <v>5268</v>
      </c>
      <c r="B3218" s="678" t="s">
        <v>8428</v>
      </c>
      <c r="C3218" s="500">
        <v>11341</v>
      </c>
      <c r="D3218" s="501" t="s">
        <v>3486</v>
      </c>
      <c r="E3218" s="501" t="s">
        <v>7716</v>
      </c>
      <c r="F3218" s="643" t="s">
        <v>8429</v>
      </c>
      <c r="G3218" s="643">
        <v>35790164</v>
      </c>
      <c r="H3218" s="643" t="s">
        <v>4657</v>
      </c>
      <c r="I3218" s="679">
        <v>28.3</v>
      </c>
      <c r="J3218" s="77">
        <v>2</v>
      </c>
      <c r="K3218" s="92"/>
    </row>
    <row r="3219" spans="1:11" ht="41.4" x14ac:dyDescent="0.25">
      <c r="A3219" s="14" t="s">
        <v>5268</v>
      </c>
      <c r="B3219" s="678" t="s">
        <v>8430</v>
      </c>
      <c r="C3219" s="500">
        <v>4353</v>
      </c>
      <c r="D3219" s="501" t="s">
        <v>7587</v>
      </c>
      <c r="E3219" s="501" t="s">
        <v>6934</v>
      </c>
      <c r="F3219" s="643" t="s">
        <v>8431</v>
      </c>
      <c r="G3219" s="643">
        <v>47658827</v>
      </c>
      <c r="H3219" s="643" t="s">
        <v>3492</v>
      </c>
      <c r="I3219" s="679">
        <v>65.400000000000006</v>
      </c>
      <c r="J3219" s="77">
        <v>2</v>
      </c>
      <c r="K3219" s="92"/>
    </row>
    <row r="3220" spans="1:11" ht="31.2" x14ac:dyDescent="0.25">
      <c r="A3220" s="14" t="s">
        <v>5268</v>
      </c>
      <c r="B3220" s="678" t="s">
        <v>8432</v>
      </c>
      <c r="C3220" s="500" t="s">
        <v>8432</v>
      </c>
      <c r="D3220" s="501" t="s">
        <v>6525</v>
      </c>
      <c r="E3220" s="501"/>
      <c r="F3220" s="643" t="s">
        <v>8433</v>
      </c>
      <c r="G3220" s="643"/>
      <c r="H3220" s="643" t="s">
        <v>8434</v>
      </c>
      <c r="I3220" s="679">
        <v>1659.61</v>
      </c>
      <c r="J3220" s="77">
        <v>2</v>
      </c>
      <c r="K3220" s="92"/>
    </row>
    <row r="3221" spans="1:11" ht="21" x14ac:dyDescent="0.25">
      <c r="A3221" s="14" t="s">
        <v>5268</v>
      </c>
      <c r="B3221" s="678" t="s">
        <v>8435</v>
      </c>
      <c r="C3221" s="500" t="s">
        <v>8435</v>
      </c>
      <c r="D3221" s="501" t="s">
        <v>3012</v>
      </c>
      <c r="E3221" s="501"/>
      <c r="F3221" s="643" t="s">
        <v>8436</v>
      </c>
      <c r="G3221" s="643"/>
      <c r="H3221" s="643" t="s">
        <v>8434</v>
      </c>
      <c r="I3221" s="679">
        <v>81.94</v>
      </c>
      <c r="J3221" s="77">
        <v>2</v>
      </c>
      <c r="K3221" s="92"/>
    </row>
    <row r="3222" spans="1:11" ht="21" x14ac:dyDescent="0.25">
      <c r="A3222" s="14" t="s">
        <v>5268</v>
      </c>
      <c r="B3222" s="678" t="s">
        <v>8437</v>
      </c>
      <c r="C3222" s="500" t="s">
        <v>8438</v>
      </c>
      <c r="D3222" s="501" t="s">
        <v>4988</v>
      </c>
      <c r="E3222" s="501"/>
      <c r="F3222" s="643" t="s">
        <v>8439</v>
      </c>
      <c r="G3222" s="643">
        <v>46397931</v>
      </c>
      <c r="H3222" s="643" t="s">
        <v>3079</v>
      </c>
      <c r="I3222" s="679">
        <v>984</v>
      </c>
      <c r="J3222" s="77">
        <v>2</v>
      </c>
      <c r="K3222" s="92"/>
    </row>
    <row r="3223" spans="1:11" ht="31.2" x14ac:dyDescent="0.25">
      <c r="A3223" s="14" t="s">
        <v>5268</v>
      </c>
      <c r="B3223" s="678" t="s">
        <v>8440</v>
      </c>
      <c r="C3223" s="500">
        <v>101</v>
      </c>
      <c r="D3223" s="501" t="s">
        <v>6525</v>
      </c>
      <c r="E3223" s="501" t="s">
        <v>3027</v>
      </c>
      <c r="F3223" s="643" t="s">
        <v>8441</v>
      </c>
      <c r="G3223" s="643">
        <v>47658827</v>
      </c>
      <c r="H3223" s="643" t="s">
        <v>3492</v>
      </c>
      <c r="I3223" s="679">
        <v>17.899999999999999</v>
      </c>
      <c r="J3223" s="77">
        <v>2</v>
      </c>
      <c r="K3223" s="92"/>
    </row>
    <row r="3224" spans="1:11" ht="31.2" x14ac:dyDescent="0.25">
      <c r="A3224" s="14" t="s">
        <v>5268</v>
      </c>
      <c r="B3224" s="678" t="s">
        <v>8442</v>
      </c>
      <c r="C3224" s="500">
        <v>3129</v>
      </c>
      <c r="D3224" s="501" t="s">
        <v>3012</v>
      </c>
      <c r="E3224" s="501" t="s">
        <v>3027</v>
      </c>
      <c r="F3224" s="643" t="s">
        <v>8443</v>
      </c>
      <c r="G3224" s="643">
        <v>35790164</v>
      </c>
      <c r="H3224" s="643" t="s">
        <v>4657</v>
      </c>
      <c r="I3224" s="679">
        <v>46.18</v>
      </c>
      <c r="J3224" s="77">
        <v>2</v>
      </c>
      <c r="K3224" s="92"/>
    </row>
    <row r="3225" spans="1:11" ht="51.6" x14ac:dyDescent="0.25">
      <c r="A3225" s="14" t="s">
        <v>5268</v>
      </c>
      <c r="B3225" s="678" t="s">
        <v>8444</v>
      </c>
      <c r="C3225" s="500">
        <v>5020255071</v>
      </c>
      <c r="D3225" s="501" t="s">
        <v>6467</v>
      </c>
      <c r="E3225" s="501"/>
      <c r="F3225" s="643" t="s">
        <v>8445</v>
      </c>
      <c r="G3225" s="643" t="s">
        <v>8417</v>
      </c>
      <c r="H3225" s="643" t="s">
        <v>8418</v>
      </c>
      <c r="I3225" s="679">
        <v>5743.2</v>
      </c>
      <c r="J3225" s="77">
        <v>2</v>
      </c>
      <c r="K3225" s="92"/>
    </row>
    <row r="3226" spans="1:11" ht="13.2" x14ac:dyDescent="0.25">
      <c r="A3226" s="14" t="s">
        <v>5268</v>
      </c>
      <c r="B3226" s="678" t="s">
        <v>8446</v>
      </c>
      <c r="C3226" s="500" t="s">
        <v>8447</v>
      </c>
      <c r="D3226" s="501" t="s">
        <v>3799</v>
      </c>
      <c r="E3226" s="501" t="s">
        <v>6962</v>
      </c>
      <c r="F3226" s="643" t="s">
        <v>8448</v>
      </c>
      <c r="G3226" s="643">
        <v>54182425</v>
      </c>
      <c r="H3226" s="643" t="s">
        <v>8449</v>
      </c>
      <c r="I3226" s="679">
        <v>50</v>
      </c>
      <c r="J3226" s="77">
        <v>2</v>
      </c>
      <c r="K3226" s="92"/>
    </row>
    <row r="3227" spans="1:11" ht="21" x14ac:dyDescent="0.25">
      <c r="A3227" s="14" t="s">
        <v>5268</v>
      </c>
      <c r="B3227" s="678" t="s">
        <v>8100</v>
      </c>
      <c r="C3227" s="500">
        <v>25200655</v>
      </c>
      <c r="D3227" s="501" t="s">
        <v>5551</v>
      </c>
      <c r="E3227" s="501"/>
      <c r="F3227" s="643" t="s">
        <v>8450</v>
      </c>
      <c r="G3227" s="643">
        <v>45434191</v>
      </c>
      <c r="H3227" s="643" t="s">
        <v>8102</v>
      </c>
      <c r="I3227" s="679">
        <v>123</v>
      </c>
      <c r="J3227" s="77">
        <v>2</v>
      </c>
      <c r="K3227" s="92"/>
    </row>
    <row r="3228" spans="1:11" ht="21" x14ac:dyDescent="0.25">
      <c r="A3228" s="14" t="s">
        <v>5268</v>
      </c>
      <c r="B3228" s="678" t="s">
        <v>8100</v>
      </c>
      <c r="C3228" s="500">
        <v>25200655</v>
      </c>
      <c r="D3228" s="501" t="s">
        <v>5551</v>
      </c>
      <c r="E3228" s="501"/>
      <c r="F3228" s="643" t="s">
        <v>8451</v>
      </c>
      <c r="G3228" s="643">
        <v>45434191</v>
      </c>
      <c r="H3228" s="643" t="s">
        <v>8102</v>
      </c>
      <c r="I3228" s="679">
        <v>159.9</v>
      </c>
      <c r="J3228" s="77">
        <v>2</v>
      </c>
      <c r="K3228" s="92"/>
    </row>
    <row r="3229" spans="1:11" ht="41.4" x14ac:dyDescent="0.25">
      <c r="A3229" s="14" t="s">
        <v>5268</v>
      </c>
      <c r="B3229" s="678" t="s">
        <v>8452</v>
      </c>
      <c r="C3229" s="500" t="s">
        <v>8453</v>
      </c>
      <c r="D3229" s="501" t="s">
        <v>6934</v>
      </c>
      <c r="E3229" s="501" t="s">
        <v>3643</v>
      </c>
      <c r="F3229" s="643" t="s">
        <v>8454</v>
      </c>
      <c r="G3229" s="643">
        <v>31322832</v>
      </c>
      <c r="H3229" s="643" t="s">
        <v>8346</v>
      </c>
      <c r="I3229" s="679">
        <v>65.72</v>
      </c>
      <c r="J3229" s="77">
        <v>2</v>
      </c>
      <c r="K3229" s="92"/>
    </row>
    <row r="3230" spans="1:11" ht="51.6" x14ac:dyDescent="0.25">
      <c r="A3230" s="14" t="s">
        <v>5268</v>
      </c>
      <c r="B3230" s="678" t="s">
        <v>8455</v>
      </c>
      <c r="C3230" s="500" t="s">
        <v>8456</v>
      </c>
      <c r="D3230" s="501">
        <v>45961</v>
      </c>
      <c r="E3230" s="501">
        <v>46022</v>
      </c>
      <c r="F3230" s="643" t="s">
        <v>8457</v>
      </c>
      <c r="G3230" s="643">
        <v>53759796</v>
      </c>
      <c r="H3230" s="643" t="s">
        <v>8458</v>
      </c>
      <c r="I3230" s="679">
        <v>112.9</v>
      </c>
      <c r="J3230" s="77">
        <v>2</v>
      </c>
      <c r="K3230" s="92"/>
    </row>
    <row r="3231" spans="1:11" ht="51.6" x14ac:dyDescent="0.25">
      <c r="A3231" s="14" t="s">
        <v>5268</v>
      </c>
      <c r="B3231" s="678" t="s">
        <v>8455</v>
      </c>
      <c r="C3231" s="500" t="s">
        <v>8459</v>
      </c>
      <c r="D3231" s="501">
        <v>45964</v>
      </c>
      <c r="E3231" s="501">
        <v>46022</v>
      </c>
      <c r="F3231" s="643" t="s">
        <v>8460</v>
      </c>
      <c r="G3231" s="643">
        <v>31322832</v>
      </c>
      <c r="H3231" s="643" t="s">
        <v>8384</v>
      </c>
      <c r="I3231" s="679">
        <v>110.25</v>
      </c>
      <c r="J3231" s="77">
        <v>2</v>
      </c>
      <c r="K3231" s="92"/>
    </row>
    <row r="3232" spans="1:11" ht="51.6" x14ac:dyDescent="0.25">
      <c r="A3232" s="14" t="s">
        <v>5268</v>
      </c>
      <c r="B3232" s="678" t="s">
        <v>8455</v>
      </c>
      <c r="C3232" s="500" t="s">
        <v>8461</v>
      </c>
      <c r="D3232" s="501">
        <v>45957</v>
      </c>
      <c r="E3232" s="501">
        <v>46022</v>
      </c>
      <c r="F3232" s="643" t="s">
        <v>8462</v>
      </c>
      <c r="G3232" s="643">
        <v>53759796</v>
      </c>
      <c r="H3232" s="643" t="s">
        <v>8458</v>
      </c>
      <c r="I3232" s="679">
        <v>37.130000000000003</v>
      </c>
      <c r="J3232" s="77">
        <v>2</v>
      </c>
      <c r="K3232" s="92"/>
    </row>
    <row r="3233" spans="1:11" ht="41.4" x14ac:dyDescent="0.25">
      <c r="A3233" s="14" t="s">
        <v>5268</v>
      </c>
      <c r="B3233" s="678" t="s">
        <v>8463</v>
      </c>
      <c r="C3233" s="500">
        <v>14</v>
      </c>
      <c r="D3233" s="501" t="s">
        <v>8106</v>
      </c>
      <c r="E3233" s="501" t="s">
        <v>7984</v>
      </c>
      <c r="F3233" s="643" t="s">
        <v>8464</v>
      </c>
      <c r="G3233" s="643" t="s">
        <v>8465</v>
      </c>
      <c r="H3233" s="643" t="s">
        <v>8466</v>
      </c>
      <c r="I3233" s="679">
        <v>250</v>
      </c>
      <c r="J3233" s="77">
        <v>2</v>
      </c>
      <c r="K3233" s="92"/>
    </row>
    <row r="3234" spans="1:11" ht="41.4" x14ac:dyDescent="0.25">
      <c r="A3234" s="14" t="s">
        <v>5268</v>
      </c>
      <c r="B3234" s="354" t="s">
        <v>8467</v>
      </c>
      <c r="C3234" s="407" t="s">
        <v>7334</v>
      </c>
      <c r="D3234" s="356" t="s">
        <v>6650</v>
      </c>
      <c r="E3234" s="357"/>
      <c r="F3234" s="363" t="s">
        <v>8468</v>
      </c>
      <c r="G3234" s="363">
        <v>32525699</v>
      </c>
      <c r="H3234" s="363" t="s">
        <v>8469</v>
      </c>
      <c r="I3234" s="358">
        <v>600</v>
      </c>
      <c r="J3234" s="77">
        <v>2</v>
      </c>
      <c r="K3234" s="92"/>
    </row>
    <row r="3235" spans="1:11" ht="41.4" x14ac:dyDescent="0.25">
      <c r="A3235" s="14" t="s">
        <v>5268</v>
      </c>
      <c r="B3235" s="354" t="s">
        <v>8470</v>
      </c>
      <c r="C3235" s="407" t="s">
        <v>8471</v>
      </c>
      <c r="D3235" s="356" t="s">
        <v>3566</v>
      </c>
      <c r="E3235" s="357"/>
      <c r="F3235" s="363" t="s">
        <v>8472</v>
      </c>
      <c r="G3235" s="363">
        <v>32525699</v>
      </c>
      <c r="H3235" s="363" t="s">
        <v>8469</v>
      </c>
      <c r="I3235" s="358">
        <v>1400</v>
      </c>
      <c r="J3235" s="77">
        <v>2</v>
      </c>
      <c r="K3235" s="92"/>
    </row>
    <row r="3236" spans="1:11" ht="41.4" x14ac:dyDescent="0.25">
      <c r="A3236" s="14" t="s">
        <v>5268</v>
      </c>
      <c r="B3236" s="354" t="s">
        <v>8473</v>
      </c>
      <c r="C3236" s="407" t="s">
        <v>3827</v>
      </c>
      <c r="D3236" s="356" t="s">
        <v>8411</v>
      </c>
      <c r="E3236" s="357"/>
      <c r="F3236" s="363" t="s">
        <v>8474</v>
      </c>
      <c r="G3236" s="363">
        <v>44848552</v>
      </c>
      <c r="H3236" s="363" t="s">
        <v>8475</v>
      </c>
      <c r="I3236" s="358">
        <v>500</v>
      </c>
      <c r="J3236" s="77">
        <v>2</v>
      </c>
      <c r="K3236" s="92"/>
    </row>
    <row r="3237" spans="1:11" ht="41.4" x14ac:dyDescent="0.25">
      <c r="A3237" s="14" t="s">
        <v>5268</v>
      </c>
      <c r="B3237" s="354" t="s">
        <v>8476</v>
      </c>
      <c r="C3237" s="407" t="s">
        <v>8477</v>
      </c>
      <c r="D3237" s="356" t="s">
        <v>3566</v>
      </c>
      <c r="E3237" s="357"/>
      <c r="F3237" s="363" t="s">
        <v>8478</v>
      </c>
      <c r="G3237" s="363">
        <v>44848552</v>
      </c>
      <c r="H3237" s="363" t="s">
        <v>8475</v>
      </c>
      <c r="I3237" s="358">
        <v>1700</v>
      </c>
      <c r="J3237" s="77">
        <v>2</v>
      </c>
      <c r="K3237" s="92"/>
    </row>
    <row r="3238" spans="1:11" ht="41.4" x14ac:dyDescent="0.25">
      <c r="A3238" s="14" t="s">
        <v>5268</v>
      </c>
      <c r="B3238" s="354" t="s">
        <v>8479</v>
      </c>
      <c r="C3238" s="407" t="s">
        <v>7334</v>
      </c>
      <c r="D3238" s="356" t="s">
        <v>3481</v>
      </c>
      <c r="E3238" s="357"/>
      <c r="F3238" s="363" t="s">
        <v>8480</v>
      </c>
      <c r="G3238" s="363">
        <v>41538005</v>
      </c>
      <c r="H3238" s="363" t="s">
        <v>8481</v>
      </c>
      <c r="I3238" s="358">
        <v>500</v>
      </c>
      <c r="J3238" s="77">
        <v>2</v>
      </c>
      <c r="K3238" s="92"/>
    </row>
    <row r="3239" spans="1:11" ht="41.4" x14ac:dyDescent="0.25">
      <c r="A3239" s="14" t="s">
        <v>5268</v>
      </c>
      <c r="B3239" s="354" t="s">
        <v>8482</v>
      </c>
      <c r="C3239" s="407" t="s">
        <v>8471</v>
      </c>
      <c r="D3239" s="356" t="s">
        <v>3560</v>
      </c>
      <c r="E3239" s="357"/>
      <c r="F3239" s="363" t="s">
        <v>8483</v>
      </c>
      <c r="G3239" s="363">
        <v>41538005</v>
      </c>
      <c r="H3239" s="363" t="s">
        <v>8481</v>
      </c>
      <c r="I3239" s="358">
        <v>1600</v>
      </c>
      <c r="J3239" s="77">
        <v>2</v>
      </c>
      <c r="K3239" s="92"/>
    </row>
    <row r="3240" spans="1:11" ht="51.6" x14ac:dyDescent="0.25">
      <c r="A3240" s="14" t="s">
        <v>5268</v>
      </c>
      <c r="B3240" s="354" t="s">
        <v>8484</v>
      </c>
      <c r="C3240" s="407">
        <v>138</v>
      </c>
      <c r="D3240" s="356" t="s">
        <v>7460</v>
      </c>
      <c r="E3240" s="357" t="s">
        <v>7460</v>
      </c>
      <c r="F3240" s="363" t="s">
        <v>8485</v>
      </c>
      <c r="G3240" s="363"/>
      <c r="H3240" s="363" t="s">
        <v>8486</v>
      </c>
      <c r="I3240" s="358">
        <v>722.89</v>
      </c>
      <c r="J3240" s="77">
        <v>2</v>
      </c>
      <c r="K3240" s="92"/>
    </row>
    <row r="3241" spans="1:11" ht="51.6" x14ac:dyDescent="0.25">
      <c r="A3241" s="14" t="s">
        <v>5268</v>
      </c>
      <c r="B3241" s="354" t="s">
        <v>4255</v>
      </c>
      <c r="C3241" s="407">
        <v>138</v>
      </c>
      <c r="D3241" s="356" t="s">
        <v>8487</v>
      </c>
      <c r="E3241" s="362">
        <v>45936</v>
      </c>
      <c r="F3241" s="363" t="s">
        <v>8488</v>
      </c>
      <c r="G3241" s="363"/>
      <c r="H3241" s="363" t="s">
        <v>8486</v>
      </c>
      <c r="I3241" s="358">
        <v>681</v>
      </c>
      <c r="J3241" s="77">
        <v>2</v>
      </c>
      <c r="K3241" s="92"/>
    </row>
    <row r="3242" spans="1:11" ht="51.6" x14ac:dyDescent="0.25">
      <c r="A3242" s="14" t="s">
        <v>5268</v>
      </c>
      <c r="B3242" s="354" t="s">
        <v>8489</v>
      </c>
      <c r="C3242" s="407">
        <v>138</v>
      </c>
      <c r="D3242" s="356" t="s">
        <v>3027</v>
      </c>
      <c r="E3242" s="362">
        <v>45967</v>
      </c>
      <c r="F3242" s="363" t="s">
        <v>8490</v>
      </c>
      <c r="G3242" s="363"/>
      <c r="H3242" s="363" t="s">
        <v>8486</v>
      </c>
      <c r="I3242" s="358">
        <v>681</v>
      </c>
      <c r="J3242" s="77">
        <v>2</v>
      </c>
      <c r="K3242" s="92"/>
    </row>
    <row r="3243" spans="1:11" ht="51.6" x14ac:dyDescent="0.25">
      <c r="A3243" s="14" t="s">
        <v>5268</v>
      </c>
      <c r="B3243" s="354" t="s">
        <v>3431</v>
      </c>
      <c r="C3243" s="407">
        <v>138</v>
      </c>
      <c r="D3243" s="356" t="s">
        <v>3643</v>
      </c>
      <c r="E3243" s="362">
        <v>46022</v>
      </c>
      <c r="F3243" s="363" t="s">
        <v>8491</v>
      </c>
      <c r="G3243" s="363"/>
      <c r="H3243" s="363" t="s">
        <v>8486</v>
      </c>
      <c r="I3243" s="358">
        <v>681</v>
      </c>
      <c r="J3243" s="77">
        <v>2</v>
      </c>
      <c r="K3243" s="92"/>
    </row>
    <row r="3244" spans="1:11" ht="51.6" x14ac:dyDescent="0.25">
      <c r="A3244" s="14" t="s">
        <v>5268</v>
      </c>
      <c r="B3244" s="354" t="s">
        <v>3554</v>
      </c>
      <c r="C3244" s="407">
        <v>138</v>
      </c>
      <c r="D3244" s="356" t="s">
        <v>3557</v>
      </c>
      <c r="E3244" s="362">
        <v>46055</v>
      </c>
      <c r="F3244" s="363" t="s">
        <v>8492</v>
      </c>
      <c r="G3244" s="363"/>
      <c r="H3244" s="363" t="s">
        <v>8486</v>
      </c>
      <c r="I3244" s="358">
        <v>720.35</v>
      </c>
      <c r="J3244" s="77">
        <v>2</v>
      </c>
      <c r="K3244" s="92"/>
    </row>
    <row r="3245" spans="1:11" ht="61.8" x14ac:dyDescent="0.25">
      <c r="A3245" s="14" t="s">
        <v>5268</v>
      </c>
      <c r="B3245" s="354"/>
      <c r="C3245" s="355"/>
      <c r="D3245" s="356"/>
      <c r="E3245" s="357"/>
      <c r="F3245" s="609" t="s">
        <v>8493</v>
      </c>
      <c r="G3245" s="355"/>
      <c r="H3245" s="357"/>
      <c r="I3245" s="680"/>
      <c r="J3245" s="77">
        <v>2</v>
      </c>
      <c r="K3245" s="92"/>
    </row>
    <row r="3246" spans="1:11" ht="51.6" x14ac:dyDescent="0.25">
      <c r="A3246" s="14" t="s">
        <v>5268</v>
      </c>
      <c r="B3246" s="681" t="s">
        <v>8494</v>
      </c>
      <c r="C3246" s="681" t="s">
        <v>8494</v>
      </c>
      <c r="D3246" s="682" t="s">
        <v>6962</v>
      </c>
      <c r="E3246" s="682" t="s">
        <v>5551</v>
      </c>
      <c r="F3246" s="683" t="s">
        <v>8495</v>
      </c>
      <c r="G3246" s="684"/>
      <c r="H3246" s="518" t="s">
        <v>8496</v>
      </c>
      <c r="I3246" s="685">
        <v>1012.23</v>
      </c>
      <c r="J3246" s="77">
        <v>2</v>
      </c>
      <c r="K3246" s="92"/>
    </row>
    <row r="3247" spans="1:11" ht="31.2" x14ac:dyDescent="0.25">
      <c r="A3247" s="14" t="s">
        <v>5268</v>
      </c>
      <c r="B3247" s="681" t="s">
        <v>8497</v>
      </c>
      <c r="C3247" s="681" t="s">
        <v>8497</v>
      </c>
      <c r="D3247" s="682" t="s">
        <v>6962</v>
      </c>
      <c r="E3247" s="682" t="s">
        <v>5551</v>
      </c>
      <c r="F3247" s="683" t="s">
        <v>8498</v>
      </c>
      <c r="G3247" s="684"/>
      <c r="H3247" s="518" t="s">
        <v>8496</v>
      </c>
      <c r="I3247" s="685">
        <v>1211.1400000000001</v>
      </c>
      <c r="J3247" s="77">
        <v>2</v>
      </c>
      <c r="K3247" s="92"/>
    </row>
    <row r="3248" spans="1:11" ht="41.4" x14ac:dyDescent="0.25">
      <c r="A3248" s="14" t="s">
        <v>5268</v>
      </c>
      <c r="B3248" s="681" t="s">
        <v>8499</v>
      </c>
      <c r="C3248" s="421" t="s">
        <v>8499</v>
      </c>
      <c r="D3248" s="682" t="s">
        <v>6488</v>
      </c>
      <c r="E3248" s="682"/>
      <c r="F3248" s="683" t="s">
        <v>8500</v>
      </c>
      <c r="G3248" s="684"/>
      <c r="H3248" s="518" t="s">
        <v>8501</v>
      </c>
      <c r="I3248" s="685">
        <v>2250</v>
      </c>
      <c r="J3248" s="77">
        <v>2</v>
      </c>
      <c r="K3248" s="92"/>
    </row>
    <row r="3249" spans="1:11" ht="41.4" x14ac:dyDescent="0.25">
      <c r="A3249" s="14" t="s">
        <v>5268</v>
      </c>
      <c r="B3249" s="469" t="s">
        <v>8502</v>
      </c>
      <c r="C3249" s="686" t="s">
        <v>8503</v>
      </c>
      <c r="D3249" s="687" t="s">
        <v>3642</v>
      </c>
      <c r="E3249" s="687" t="s">
        <v>3642</v>
      </c>
      <c r="F3249" s="688" t="s">
        <v>8504</v>
      </c>
      <c r="G3249" s="689" t="s">
        <v>8417</v>
      </c>
      <c r="H3249" s="688" t="s">
        <v>8418</v>
      </c>
      <c r="I3249" s="690">
        <v>3444.25</v>
      </c>
      <c r="J3249" s="77">
        <v>2</v>
      </c>
      <c r="K3249" s="92"/>
    </row>
    <row r="3250" spans="1:11" ht="51.6" x14ac:dyDescent="0.25">
      <c r="A3250" s="14" t="s">
        <v>5268</v>
      </c>
      <c r="B3250" s="354" t="s">
        <v>8528</v>
      </c>
      <c r="C3250" s="355">
        <v>2250602</v>
      </c>
      <c r="D3250" s="356">
        <v>45856</v>
      </c>
      <c r="E3250" s="357"/>
      <c r="F3250" s="357" t="s">
        <v>10478</v>
      </c>
      <c r="G3250" s="355">
        <v>10686606</v>
      </c>
      <c r="H3250" s="357" t="s">
        <v>8529</v>
      </c>
      <c r="I3250" s="358">
        <v>600.13</v>
      </c>
      <c r="J3250" s="77">
        <v>3</v>
      </c>
      <c r="K3250" s="92"/>
    </row>
    <row r="3251" spans="1:11" ht="41.4" x14ac:dyDescent="0.25">
      <c r="A3251" s="14" t="s">
        <v>5268</v>
      </c>
      <c r="B3251" s="354" t="s">
        <v>8530</v>
      </c>
      <c r="C3251" s="355">
        <v>2250903</v>
      </c>
      <c r="D3251" s="356" t="s">
        <v>3367</v>
      </c>
      <c r="E3251" s="357"/>
      <c r="F3251" s="357" t="s">
        <v>8531</v>
      </c>
      <c r="G3251" s="355">
        <v>10686606</v>
      </c>
      <c r="H3251" s="357" t="s">
        <v>8529</v>
      </c>
      <c r="I3251" s="358">
        <v>2000</v>
      </c>
      <c r="J3251" s="77">
        <v>3</v>
      </c>
      <c r="K3251" s="92"/>
    </row>
    <row r="3252" spans="1:11" ht="41.4" x14ac:dyDescent="0.25">
      <c r="A3252" s="14" t="s">
        <v>5268</v>
      </c>
      <c r="B3252" s="354" t="s">
        <v>8532</v>
      </c>
      <c r="C3252" s="355">
        <v>2251204</v>
      </c>
      <c r="D3252" s="356">
        <v>46035</v>
      </c>
      <c r="E3252" s="357"/>
      <c r="F3252" s="357" t="s">
        <v>8533</v>
      </c>
      <c r="G3252" s="355">
        <v>10686606</v>
      </c>
      <c r="H3252" s="357" t="s">
        <v>8529</v>
      </c>
      <c r="I3252" s="358">
        <v>2000</v>
      </c>
      <c r="J3252" s="77">
        <v>3</v>
      </c>
      <c r="K3252" s="92"/>
    </row>
    <row r="3253" spans="1:11" ht="41.4" x14ac:dyDescent="0.25">
      <c r="A3253" s="14" t="s">
        <v>5268</v>
      </c>
      <c r="B3253" s="354" t="s">
        <v>8516</v>
      </c>
      <c r="C3253" s="355" t="s">
        <v>8517</v>
      </c>
      <c r="D3253" s="356">
        <v>45862</v>
      </c>
      <c r="E3253" s="357"/>
      <c r="F3253" s="357" t="s">
        <v>8518</v>
      </c>
      <c r="G3253" s="355">
        <v>37277871</v>
      </c>
      <c r="H3253" s="357" t="s">
        <v>8519</v>
      </c>
      <c r="I3253" s="358">
        <v>892.5</v>
      </c>
      <c r="J3253" s="77">
        <v>3</v>
      </c>
      <c r="K3253" s="92"/>
    </row>
    <row r="3254" spans="1:11" ht="41.4" x14ac:dyDescent="0.25">
      <c r="A3254" s="14" t="s">
        <v>5268</v>
      </c>
      <c r="B3254" s="354" t="s">
        <v>8520</v>
      </c>
      <c r="C3254" s="355" t="s">
        <v>8521</v>
      </c>
      <c r="D3254" s="356" t="s">
        <v>6455</v>
      </c>
      <c r="E3254" s="357"/>
      <c r="F3254" s="357" t="s">
        <v>8522</v>
      </c>
      <c r="G3254" s="355">
        <v>37277871</v>
      </c>
      <c r="H3254" s="357" t="s">
        <v>8519</v>
      </c>
      <c r="I3254" s="358">
        <v>892.5</v>
      </c>
      <c r="J3254" s="77">
        <v>3</v>
      </c>
      <c r="K3254" s="92"/>
    </row>
    <row r="3255" spans="1:11" ht="51.6" x14ac:dyDescent="0.25">
      <c r="A3255" s="14" t="s">
        <v>5268</v>
      </c>
      <c r="B3255" s="354" t="s">
        <v>8523</v>
      </c>
      <c r="C3255" s="355" t="s">
        <v>8524</v>
      </c>
      <c r="D3255" s="356" t="s">
        <v>3560</v>
      </c>
      <c r="E3255" s="357"/>
      <c r="F3255" s="357" t="s">
        <v>8525</v>
      </c>
      <c r="G3255" s="355">
        <v>37277871</v>
      </c>
      <c r="H3255" s="357" t="s">
        <v>8519</v>
      </c>
      <c r="I3255" s="358">
        <v>595</v>
      </c>
      <c r="J3255" s="77">
        <v>3</v>
      </c>
      <c r="K3255" s="92"/>
    </row>
    <row r="3256" spans="1:11" ht="41.4" x14ac:dyDescent="0.25">
      <c r="A3256" s="14" t="s">
        <v>5268</v>
      </c>
      <c r="B3256" s="354" t="s">
        <v>5650</v>
      </c>
      <c r="C3256" s="355" t="s">
        <v>8517</v>
      </c>
      <c r="D3256" s="356" t="s">
        <v>3560</v>
      </c>
      <c r="E3256" s="357"/>
      <c r="F3256" s="357" t="s">
        <v>8526</v>
      </c>
      <c r="G3256" s="355">
        <v>57157421</v>
      </c>
      <c r="H3256" s="357" t="s">
        <v>8527</v>
      </c>
      <c r="I3256" s="358">
        <v>297.5</v>
      </c>
      <c r="J3256" s="77">
        <v>3</v>
      </c>
      <c r="K3256" s="92"/>
    </row>
    <row r="3257" spans="1:11" ht="41.4" x14ac:dyDescent="0.25">
      <c r="A3257" s="14" t="s">
        <v>5268</v>
      </c>
      <c r="B3257" s="354" t="s">
        <v>8534</v>
      </c>
      <c r="C3257" s="355">
        <v>25002</v>
      </c>
      <c r="D3257" s="356" t="s">
        <v>8535</v>
      </c>
      <c r="E3257" s="357"/>
      <c r="F3257" s="357" t="s">
        <v>8536</v>
      </c>
      <c r="G3257" s="355">
        <v>46382411</v>
      </c>
      <c r="H3257" s="357" t="s">
        <v>7017</v>
      </c>
      <c r="I3257" s="358">
        <v>875</v>
      </c>
      <c r="J3257" s="77">
        <v>3</v>
      </c>
      <c r="K3257" s="92"/>
    </row>
    <row r="3258" spans="1:11" ht="41.4" x14ac:dyDescent="0.25">
      <c r="A3258" s="14" t="s">
        <v>5268</v>
      </c>
      <c r="B3258" s="354" t="s">
        <v>8537</v>
      </c>
      <c r="C3258" s="355">
        <v>25005</v>
      </c>
      <c r="D3258" s="356" t="s">
        <v>5054</v>
      </c>
      <c r="E3258" s="357"/>
      <c r="F3258" s="357" t="s">
        <v>8538</v>
      </c>
      <c r="G3258" s="355">
        <v>46382411</v>
      </c>
      <c r="H3258" s="357" t="s">
        <v>7017</v>
      </c>
      <c r="I3258" s="358">
        <v>875</v>
      </c>
      <c r="J3258" s="77">
        <v>3</v>
      </c>
      <c r="K3258" s="92"/>
    </row>
    <row r="3259" spans="1:11" ht="41.4" x14ac:dyDescent="0.25">
      <c r="A3259" s="14" t="s">
        <v>5268</v>
      </c>
      <c r="B3259" s="354" t="s">
        <v>8539</v>
      </c>
      <c r="C3259" s="355">
        <v>25006</v>
      </c>
      <c r="D3259" s="356" t="s">
        <v>3557</v>
      </c>
      <c r="E3259" s="357"/>
      <c r="F3259" s="357" t="s">
        <v>8540</v>
      </c>
      <c r="G3259" s="355">
        <v>46382411</v>
      </c>
      <c r="H3259" s="357" t="s">
        <v>7017</v>
      </c>
      <c r="I3259" s="358">
        <v>875</v>
      </c>
      <c r="J3259" s="77">
        <v>3</v>
      </c>
      <c r="K3259" s="92"/>
    </row>
    <row r="3260" spans="1:11" ht="51.6" x14ac:dyDescent="0.25">
      <c r="A3260" s="14" t="s">
        <v>5268</v>
      </c>
      <c r="B3260" s="354" t="s">
        <v>8541</v>
      </c>
      <c r="C3260" s="355" t="s">
        <v>6523</v>
      </c>
      <c r="D3260" s="356" t="s">
        <v>8542</v>
      </c>
      <c r="E3260" s="357"/>
      <c r="F3260" s="357" t="s">
        <v>8543</v>
      </c>
      <c r="G3260" s="355">
        <v>43296742</v>
      </c>
      <c r="H3260" s="357" t="s">
        <v>8544</v>
      </c>
      <c r="I3260" s="358">
        <v>200</v>
      </c>
      <c r="J3260" s="77">
        <v>3</v>
      </c>
      <c r="K3260" s="92"/>
    </row>
    <row r="3261" spans="1:11" ht="51.6" x14ac:dyDescent="0.25">
      <c r="A3261" s="14" t="s">
        <v>5268</v>
      </c>
      <c r="B3261" s="354" t="s">
        <v>8545</v>
      </c>
      <c r="C3261" s="355" t="s">
        <v>7334</v>
      </c>
      <c r="D3261" s="356">
        <v>45940</v>
      </c>
      <c r="E3261" s="357"/>
      <c r="F3261" s="357" t="s">
        <v>8546</v>
      </c>
      <c r="G3261" s="355">
        <v>43296742</v>
      </c>
      <c r="H3261" s="357" t="s">
        <v>8544</v>
      </c>
      <c r="I3261" s="358">
        <v>200</v>
      </c>
      <c r="J3261" s="77">
        <v>3</v>
      </c>
      <c r="K3261" s="92"/>
    </row>
    <row r="3262" spans="1:11" ht="21" x14ac:dyDescent="0.25">
      <c r="A3262" s="14" t="s">
        <v>5268</v>
      </c>
      <c r="B3262" s="719" t="s">
        <v>8505</v>
      </c>
      <c r="C3262" s="864" t="s">
        <v>8506</v>
      </c>
      <c r="D3262" s="865" t="s">
        <v>3066</v>
      </c>
      <c r="E3262" s="866"/>
      <c r="F3262" s="866" t="s">
        <v>8507</v>
      </c>
      <c r="G3262" s="864" t="s">
        <v>8508</v>
      </c>
      <c r="H3262" s="866" t="s">
        <v>8509</v>
      </c>
      <c r="I3262" s="867">
        <v>214</v>
      </c>
      <c r="J3262" s="77">
        <v>3</v>
      </c>
      <c r="K3262" s="92"/>
    </row>
    <row r="3263" spans="1:11" ht="21" x14ac:dyDescent="0.25">
      <c r="A3263" s="14" t="s">
        <v>5268</v>
      </c>
      <c r="B3263" s="354" t="s">
        <v>8510</v>
      </c>
      <c r="C3263" s="355">
        <v>20250068</v>
      </c>
      <c r="D3263" s="356" t="s">
        <v>3367</v>
      </c>
      <c r="E3263" s="357"/>
      <c r="F3263" s="357" t="s">
        <v>8511</v>
      </c>
      <c r="G3263" s="355">
        <v>36343617</v>
      </c>
      <c r="H3263" s="357" t="s">
        <v>8512</v>
      </c>
      <c r="I3263" s="358">
        <v>2640.2</v>
      </c>
      <c r="J3263" s="77">
        <v>3</v>
      </c>
      <c r="K3263" s="92"/>
    </row>
    <row r="3264" spans="1:11" ht="41.4" x14ac:dyDescent="0.25">
      <c r="A3264" s="14" t="s">
        <v>5268</v>
      </c>
      <c r="B3264" s="354" t="s">
        <v>8513</v>
      </c>
      <c r="C3264" s="355">
        <v>12520372</v>
      </c>
      <c r="D3264" s="356" t="s">
        <v>3566</v>
      </c>
      <c r="E3264" s="357"/>
      <c r="F3264" s="357" t="s">
        <v>8514</v>
      </c>
      <c r="G3264" s="355">
        <v>45434191</v>
      </c>
      <c r="H3264" s="357" t="s">
        <v>8102</v>
      </c>
      <c r="I3264" s="358">
        <v>1260.75</v>
      </c>
      <c r="J3264" s="77">
        <v>3</v>
      </c>
      <c r="K3264" s="92"/>
    </row>
    <row r="3265" spans="1:11" ht="51.6" x14ac:dyDescent="0.25">
      <c r="A3265" s="14" t="s">
        <v>5268</v>
      </c>
      <c r="B3265" s="719" t="s">
        <v>8513</v>
      </c>
      <c r="C3265" s="864">
        <v>12520372</v>
      </c>
      <c r="D3265" s="865" t="s">
        <v>3566</v>
      </c>
      <c r="E3265" s="866"/>
      <c r="F3265" s="866" t="s">
        <v>8515</v>
      </c>
      <c r="G3265" s="864">
        <v>45434191</v>
      </c>
      <c r="H3265" s="866" t="s">
        <v>8102</v>
      </c>
      <c r="I3265" s="867">
        <v>694.95</v>
      </c>
      <c r="J3265" s="77">
        <v>3</v>
      </c>
      <c r="K3265" s="92"/>
    </row>
    <row r="3266" spans="1:11" ht="72" x14ac:dyDescent="0.25">
      <c r="A3266" s="14" t="s">
        <v>5268</v>
      </c>
      <c r="B3266" s="354" t="s">
        <v>8547</v>
      </c>
      <c r="C3266" s="355">
        <v>138</v>
      </c>
      <c r="D3266" s="356" t="s">
        <v>7485</v>
      </c>
      <c r="E3266" s="357" t="s">
        <v>7485</v>
      </c>
      <c r="F3266" s="357" t="s">
        <v>8548</v>
      </c>
      <c r="G3266" s="355"/>
      <c r="H3266" s="357" t="s">
        <v>8549</v>
      </c>
      <c r="I3266" s="358">
        <v>2274.54</v>
      </c>
      <c r="J3266" s="77">
        <v>3</v>
      </c>
      <c r="K3266" s="92"/>
    </row>
    <row r="3267" spans="1:11" ht="92.4" x14ac:dyDescent="0.25">
      <c r="A3267" s="14" t="s">
        <v>5268</v>
      </c>
      <c r="B3267" s="691" t="s">
        <v>8547</v>
      </c>
      <c r="C3267" s="692">
        <v>138</v>
      </c>
      <c r="D3267" s="692" t="s">
        <v>7485</v>
      </c>
      <c r="E3267" s="692" t="s">
        <v>7485</v>
      </c>
      <c r="F3267" s="693" t="s">
        <v>8550</v>
      </c>
      <c r="G3267" s="693"/>
      <c r="H3267" s="693" t="s">
        <v>8549</v>
      </c>
      <c r="I3267" s="694">
        <v>-2274.54</v>
      </c>
      <c r="J3267" s="77">
        <v>3</v>
      </c>
      <c r="K3267" s="92"/>
    </row>
    <row r="3268" spans="1:11" ht="72" x14ac:dyDescent="0.25">
      <c r="A3268" s="14" t="s">
        <v>5268</v>
      </c>
      <c r="B3268" s="354" t="s">
        <v>8551</v>
      </c>
      <c r="C3268" s="354">
        <v>138</v>
      </c>
      <c r="D3268" s="354" t="s">
        <v>8552</v>
      </c>
      <c r="E3268" s="354" t="s">
        <v>8552</v>
      </c>
      <c r="F3268" s="357" t="s">
        <v>8553</v>
      </c>
      <c r="G3268" s="354"/>
      <c r="H3268" s="357" t="s">
        <v>8549</v>
      </c>
      <c r="I3268" s="358">
        <v>2217.7600000000002</v>
      </c>
      <c r="J3268" s="77">
        <v>3</v>
      </c>
      <c r="K3268" s="92"/>
    </row>
    <row r="3269" spans="1:11" ht="102.6" x14ac:dyDescent="0.25">
      <c r="A3269" s="14" t="s">
        <v>5268</v>
      </c>
      <c r="B3269" s="691" t="s">
        <v>8551</v>
      </c>
      <c r="C3269" s="692">
        <v>138</v>
      </c>
      <c r="D3269" s="692" t="s">
        <v>8552</v>
      </c>
      <c r="E3269" s="692" t="s">
        <v>8552</v>
      </c>
      <c r="F3269" s="693" t="s">
        <v>8554</v>
      </c>
      <c r="G3269" s="693"/>
      <c r="H3269" s="693" t="s">
        <v>8549</v>
      </c>
      <c r="I3269" s="694">
        <v>-2217.7600000000002</v>
      </c>
      <c r="J3269" s="77">
        <v>3</v>
      </c>
      <c r="K3269" s="92"/>
    </row>
    <row r="3270" spans="1:11" ht="72" x14ac:dyDescent="0.25">
      <c r="A3270" s="14" t="s">
        <v>5268</v>
      </c>
      <c r="B3270" s="354" t="s">
        <v>8555</v>
      </c>
      <c r="C3270" s="354">
        <v>138</v>
      </c>
      <c r="D3270" s="354" t="s">
        <v>5530</v>
      </c>
      <c r="E3270" s="354" t="s">
        <v>5530</v>
      </c>
      <c r="F3270" s="357" t="s">
        <v>8556</v>
      </c>
      <c r="G3270" s="354"/>
      <c r="H3270" s="357" t="s">
        <v>8549</v>
      </c>
      <c r="I3270" s="358">
        <v>2274.54</v>
      </c>
      <c r="J3270" s="77">
        <v>3</v>
      </c>
      <c r="K3270" s="92"/>
    </row>
    <row r="3271" spans="1:11" ht="92.4" x14ac:dyDescent="0.25">
      <c r="A3271" s="14" t="s">
        <v>5268</v>
      </c>
      <c r="B3271" s="691" t="s">
        <v>8555</v>
      </c>
      <c r="C3271" s="692">
        <v>138</v>
      </c>
      <c r="D3271" s="692" t="s">
        <v>5530</v>
      </c>
      <c r="E3271" s="692" t="s">
        <v>5530</v>
      </c>
      <c r="F3271" s="693" t="s">
        <v>8557</v>
      </c>
      <c r="G3271" s="693"/>
      <c r="H3271" s="693" t="s">
        <v>8549</v>
      </c>
      <c r="I3271" s="694">
        <v>-2274.54</v>
      </c>
      <c r="J3271" s="77">
        <v>3</v>
      </c>
      <c r="K3271" s="92"/>
    </row>
    <row r="3272" spans="1:11" ht="72" x14ac:dyDescent="0.25">
      <c r="A3272" s="14" t="s">
        <v>5268</v>
      </c>
      <c r="B3272" s="354" t="s">
        <v>8558</v>
      </c>
      <c r="C3272" s="354">
        <v>138</v>
      </c>
      <c r="D3272" s="354" t="s">
        <v>6775</v>
      </c>
      <c r="E3272" s="354" t="s">
        <v>6775</v>
      </c>
      <c r="F3272" s="357" t="s">
        <v>8559</v>
      </c>
      <c r="G3272" s="354"/>
      <c r="H3272" s="357" t="s">
        <v>8549</v>
      </c>
      <c r="I3272" s="358">
        <v>2280.14</v>
      </c>
      <c r="J3272" s="77">
        <v>3</v>
      </c>
      <c r="K3272" s="92"/>
    </row>
    <row r="3273" spans="1:11" ht="92.4" x14ac:dyDescent="0.25">
      <c r="A3273" s="14" t="s">
        <v>5268</v>
      </c>
      <c r="B3273" s="691" t="s">
        <v>8558</v>
      </c>
      <c r="C3273" s="692">
        <v>138</v>
      </c>
      <c r="D3273" s="692" t="s">
        <v>6775</v>
      </c>
      <c r="E3273" s="692" t="s">
        <v>6775</v>
      </c>
      <c r="F3273" s="693" t="s">
        <v>8560</v>
      </c>
      <c r="G3273" s="693"/>
      <c r="H3273" s="693" t="s">
        <v>8549</v>
      </c>
      <c r="I3273" s="694">
        <v>-2280.14</v>
      </c>
      <c r="J3273" s="77">
        <v>3</v>
      </c>
      <c r="K3273" s="92"/>
    </row>
    <row r="3274" spans="1:11" ht="72" x14ac:dyDescent="0.25">
      <c r="A3274" s="14" t="s">
        <v>5268</v>
      </c>
      <c r="B3274" s="354" t="s">
        <v>8561</v>
      </c>
      <c r="C3274" s="354">
        <v>138</v>
      </c>
      <c r="D3274" s="354" t="s">
        <v>5606</v>
      </c>
      <c r="E3274" s="354" t="s">
        <v>5606</v>
      </c>
      <c r="F3274" s="357" t="s">
        <v>8562</v>
      </c>
      <c r="G3274" s="354"/>
      <c r="H3274" s="357" t="s">
        <v>8549</v>
      </c>
      <c r="I3274" s="358">
        <v>2280.14</v>
      </c>
      <c r="J3274" s="77">
        <v>3</v>
      </c>
      <c r="K3274" s="92"/>
    </row>
    <row r="3275" spans="1:11" ht="92.4" x14ac:dyDescent="0.25">
      <c r="A3275" s="14" t="s">
        <v>5268</v>
      </c>
      <c r="B3275" s="691" t="s">
        <v>8561</v>
      </c>
      <c r="C3275" s="692">
        <v>138</v>
      </c>
      <c r="D3275" s="692" t="s">
        <v>5606</v>
      </c>
      <c r="E3275" s="692" t="s">
        <v>5606</v>
      </c>
      <c r="F3275" s="693" t="s">
        <v>8563</v>
      </c>
      <c r="G3275" s="693"/>
      <c r="H3275" s="693" t="s">
        <v>8549</v>
      </c>
      <c r="I3275" s="694">
        <v>-2280.14</v>
      </c>
      <c r="J3275" s="77">
        <v>3</v>
      </c>
      <c r="K3275" s="92"/>
    </row>
    <row r="3276" spans="1:11" ht="72" x14ac:dyDescent="0.25">
      <c r="A3276" s="14" t="s">
        <v>5268</v>
      </c>
      <c r="B3276" s="354" t="s">
        <v>8564</v>
      </c>
      <c r="C3276" s="354">
        <v>138</v>
      </c>
      <c r="D3276" s="354" t="s">
        <v>5384</v>
      </c>
      <c r="E3276" s="354" t="s">
        <v>5384</v>
      </c>
      <c r="F3276" s="357" t="s">
        <v>8565</v>
      </c>
      <c r="G3276" s="354"/>
      <c r="H3276" s="357" t="s">
        <v>8549</v>
      </c>
      <c r="I3276" s="358">
        <v>2274.54</v>
      </c>
      <c r="J3276" s="77">
        <v>3</v>
      </c>
      <c r="K3276" s="92"/>
    </row>
    <row r="3277" spans="1:11" ht="92.4" x14ac:dyDescent="0.25">
      <c r="A3277" s="14" t="s">
        <v>5268</v>
      </c>
      <c r="B3277" s="691" t="s">
        <v>8564</v>
      </c>
      <c r="C3277" s="692">
        <v>138</v>
      </c>
      <c r="D3277" s="692" t="s">
        <v>5384</v>
      </c>
      <c r="E3277" s="692" t="s">
        <v>5384</v>
      </c>
      <c r="F3277" s="693" t="s">
        <v>8566</v>
      </c>
      <c r="G3277" s="693"/>
      <c r="H3277" s="693" t="s">
        <v>8549</v>
      </c>
      <c r="I3277" s="694">
        <v>-2274.54</v>
      </c>
      <c r="J3277" s="77">
        <v>3</v>
      </c>
      <c r="K3277" s="92"/>
    </row>
    <row r="3278" spans="1:11" ht="72" x14ac:dyDescent="0.25">
      <c r="A3278" s="14" t="s">
        <v>5268</v>
      </c>
      <c r="B3278" s="354" t="s">
        <v>8567</v>
      </c>
      <c r="C3278" s="354">
        <v>138</v>
      </c>
      <c r="D3278" s="354" t="s">
        <v>7604</v>
      </c>
      <c r="E3278" s="354" t="s">
        <v>7604</v>
      </c>
      <c r="F3278" s="357" t="s">
        <v>8568</v>
      </c>
      <c r="G3278" s="354"/>
      <c r="H3278" s="357" t="s">
        <v>8549</v>
      </c>
      <c r="I3278" s="358">
        <v>2328.6799999999998</v>
      </c>
      <c r="J3278" s="77">
        <v>3</v>
      </c>
      <c r="K3278" s="92"/>
    </row>
    <row r="3279" spans="1:11" ht="92.4" x14ac:dyDescent="0.25">
      <c r="A3279" s="14" t="s">
        <v>5268</v>
      </c>
      <c r="B3279" s="691" t="s">
        <v>8567</v>
      </c>
      <c r="C3279" s="692">
        <v>138</v>
      </c>
      <c r="D3279" s="692" t="s">
        <v>7604</v>
      </c>
      <c r="E3279" s="692" t="s">
        <v>7604</v>
      </c>
      <c r="F3279" s="693" t="s">
        <v>8569</v>
      </c>
      <c r="G3279" s="693"/>
      <c r="H3279" s="693" t="s">
        <v>8549</v>
      </c>
      <c r="I3279" s="694">
        <v>-2328.6799999999998</v>
      </c>
      <c r="J3279" s="77">
        <v>3</v>
      </c>
      <c r="K3279" s="92"/>
    </row>
    <row r="3280" spans="1:11" ht="72" x14ac:dyDescent="0.25">
      <c r="A3280" s="14" t="s">
        <v>5268</v>
      </c>
      <c r="B3280" s="354" t="s">
        <v>8484</v>
      </c>
      <c r="C3280" s="354">
        <v>138</v>
      </c>
      <c r="D3280" s="354" t="s">
        <v>7460</v>
      </c>
      <c r="E3280" s="354" t="s">
        <v>7460</v>
      </c>
      <c r="F3280" s="357" t="s">
        <v>8570</v>
      </c>
      <c r="G3280" s="354"/>
      <c r="H3280" s="357" t="s">
        <v>8549</v>
      </c>
      <c r="I3280" s="358">
        <v>2353.58</v>
      </c>
      <c r="J3280" s="77">
        <v>3</v>
      </c>
      <c r="K3280" s="92"/>
    </row>
    <row r="3281" spans="1:11" ht="92.4" x14ac:dyDescent="0.25">
      <c r="A3281" s="14" t="s">
        <v>5268</v>
      </c>
      <c r="B3281" s="691" t="s">
        <v>8484</v>
      </c>
      <c r="C3281" s="692">
        <v>138</v>
      </c>
      <c r="D3281" s="692" t="s">
        <v>7460</v>
      </c>
      <c r="E3281" s="692" t="s">
        <v>7460</v>
      </c>
      <c r="F3281" s="693" t="s">
        <v>8571</v>
      </c>
      <c r="G3281" s="693"/>
      <c r="H3281" s="693" t="s">
        <v>8549</v>
      </c>
      <c r="I3281" s="694">
        <v>-2353.58</v>
      </c>
      <c r="J3281" s="77">
        <v>3</v>
      </c>
      <c r="K3281" s="92"/>
    </row>
    <row r="3282" spans="1:11" ht="72" x14ac:dyDescent="0.25">
      <c r="A3282" s="14" t="s">
        <v>5268</v>
      </c>
      <c r="B3282" s="354" t="s">
        <v>4255</v>
      </c>
      <c r="C3282" s="354">
        <v>138</v>
      </c>
      <c r="D3282" s="354" t="s">
        <v>8487</v>
      </c>
      <c r="E3282" s="354" t="s">
        <v>8487</v>
      </c>
      <c r="F3282" s="357" t="s">
        <v>8572</v>
      </c>
      <c r="G3282" s="354"/>
      <c r="H3282" s="357" t="s">
        <v>8549</v>
      </c>
      <c r="I3282" s="358">
        <v>2368.83</v>
      </c>
      <c r="J3282" s="77">
        <v>3</v>
      </c>
      <c r="K3282" s="92"/>
    </row>
    <row r="3283" spans="1:11" ht="102.6" x14ac:dyDescent="0.25">
      <c r="A3283" s="14" t="s">
        <v>5268</v>
      </c>
      <c r="B3283" s="691" t="s">
        <v>4255</v>
      </c>
      <c r="C3283" s="692">
        <v>138</v>
      </c>
      <c r="D3283" s="692" t="s">
        <v>8487</v>
      </c>
      <c r="E3283" s="692" t="s">
        <v>8487</v>
      </c>
      <c r="F3283" s="693" t="s">
        <v>8573</v>
      </c>
      <c r="G3283" s="693"/>
      <c r="H3283" s="693" t="s">
        <v>8549</v>
      </c>
      <c r="I3283" s="694">
        <v>-2368.83</v>
      </c>
      <c r="J3283" s="77">
        <v>3</v>
      </c>
      <c r="K3283" s="92"/>
    </row>
    <row r="3284" spans="1:11" ht="72" x14ac:dyDescent="0.25">
      <c r="A3284" s="14" t="s">
        <v>5268</v>
      </c>
      <c r="B3284" s="354" t="s">
        <v>8489</v>
      </c>
      <c r="C3284" s="354">
        <v>138</v>
      </c>
      <c r="D3284" s="354" t="s">
        <v>3027</v>
      </c>
      <c r="E3284" s="354" t="s">
        <v>3027</v>
      </c>
      <c r="F3284" s="357" t="s">
        <v>8574</v>
      </c>
      <c r="G3284" s="354"/>
      <c r="H3284" s="357" t="s">
        <v>8549</v>
      </c>
      <c r="I3284" s="358">
        <v>2389.88</v>
      </c>
      <c r="J3284" s="77">
        <v>3</v>
      </c>
      <c r="K3284" s="92"/>
    </row>
    <row r="3285" spans="1:11" ht="72" x14ac:dyDescent="0.25">
      <c r="A3285" s="14" t="s">
        <v>5268</v>
      </c>
      <c r="B3285" s="354" t="s">
        <v>3431</v>
      </c>
      <c r="C3285" s="354">
        <v>138</v>
      </c>
      <c r="D3285" s="354" t="s">
        <v>3643</v>
      </c>
      <c r="E3285" s="354" t="s">
        <v>5117</v>
      </c>
      <c r="F3285" s="357" t="s">
        <v>8575</v>
      </c>
      <c r="G3285" s="354"/>
      <c r="H3285" s="357" t="s">
        <v>8549</v>
      </c>
      <c r="I3285" s="358">
        <v>2356.2600000000002</v>
      </c>
      <c r="J3285" s="77">
        <v>3</v>
      </c>
      <c r="K3285" s="92"/>
    </row>
    <row r="3286" spans="1:11" ht="72" x14ac:dyDescent="0.25">
      <c r="A3286" s="14" t="s">
        <v>5268</v>
      </c>
      <c r="B3286" s="354" t="s">
        <v>3554</v>
      </c>
      <c r="C3286" s="354">
        <v>138</v>
      </c>
      <c r="D3286" s="354" t="s">
        <v>3557</v>
      </c>
      <c r="E3286" s="354" t="s">
        <v>8162</v>
      </c>
      <c r="F3286" s="357" t="s">
        <v>8576</v>
      </c>
      <c r="G3286" s="354"/>
      <c r="H3286" s="357" t="s">
        <v>8549</v>
      </c>
      <c r="I3286" s="358">
        <v>2372.7399999999998</v>
      </c>
      <c r="J3286" s="77">
        <v>3</v>
      </c>
      <c r="K3286" s="92"/>
    </row>
    <row r="3287" spans="1:11" ht="51.6" x14ac:dyDescent="0.25">
      <c r="A3287" s="14" t="s">
        <v>5268</v>
      </c>
      <c r="B3287" s="354" t="s">
        <v>3554</v>
      </c>
      <c r="C3287" s="354">
        <v>138</v>
      </c>
      <c r="D3287" s="354" t="s">
        <v>3557</v>
      </c>
      <c r="E3287" s="354"/>
      <c r="F3287" s="357" t="s">
        <v>8577</v>
      </c>
      <c r="G3287" s="354"/>
      <c r="H3287" s="357" t="s">
        <v>3556</v>
      </c>
      <c r="I3287" s="358">
        <v>1674</v>
      </c>
      <c r="J3287" s="77">
        <v>3</v>
      </c>
      <c r="K3287" s="92"/>
    </row>
    <row r="3288" spans="1:11" ht="51.6" x14ac:dyDescent="0.25">
      <c r="A3288" s="14" t="s">
        <v>5268</v>
      </c>
      <c r="B3288" s="354" t="s">
        <v>3554</v>
      </c>
      <c r="C3288" s="354">
        <v>138</v>
      </c>
      <c r="D3288" s="354" t="s">
        <v>3557</v>
      </c>
      <c r="E3288" s="354" t="s">
        <v>8162</v>
      </c>
      <c r="F3288" s="357" t="s">
        <v>8578</v>
      </c>
      <c r="G3288" s="354"/>
      <c r="H3288" s="357" t="s">
        <v>3556</v>
      </c>
      <c r="I3288" s="358">
        <v>925.35</v>
      </c>
      <c r="J3288" s="77">
        <v>3</v>
      </c>
      <c r="K3288" s="92"/>
    </row>
    <row r="3289" spans="1:11" ht="21" x14ac:dyDescent="0.25">
      <c r="A3289" s="14" t="s">
        <v>5268</v>
      </c>
      <c r="B3289" s="354"/>
      <c r="C3289" s="355"/>
      <c r="D3289" s="356"/>
      <c r="E3289" s="357"/>
      <c r="F3289" s="588" t="s">
        <v>8579</v>
      </c>
      <c r="G3289" s="355"/>
      <c r="H3289" s="357"/>
      <c r="I3289" s="358"/>
      <c r="J3289" s="77">
        <v>3</v>
      </c>
      <c r="K3289" s="92"/>
    </row>
    <row r="3290" spans="1:11" ht="41.4" x14ac:dyDescent="0.25">
      <c r="A3290" s="14" t="s">
        <v>5268</v>
      </c>
      <c r="B3290" s="354" t="s">
        <v>8580</v>
      </c>
      <c r="C3290" s="355" t="s">
        <v>8581</v>
      </c>
      <c r="D3290" s="356">
        <v>45869</v>
      </c>
      <c r="E3290" s="362">
        <v>45869</v>
      </c>
      <c r="F3290" s="357" t="s">
        <v>8582</v>
      </c>
      <c r="G3290" s="355" t="s">
        <v>8583</v>
      </c>
      <c r="H3290" s="355" t="s">
        <v>8584</v>
      </c>
      <c r="I3290" s="358">
        <v>1815</v>
      </c>
      <c r="J3290" s="77">
        <v>3</v>
      </c>
      <c r="K3290" s="92"/>
    </row>
    <row r="3291" spans="1:11" ht="13.2" x14ac:dyDescent="0.25">
      <c r="A3291" s="14" t="s">
        <v>5268</v>
      </c>
      <c r="B3291" s="354" t="s">
        <v>8585</v>
      </c>
      <c r="C3291" s="355" t="s">
        <v>8586</v>
      </c>
      <c r="D3291" s="356">
        <v>45867</v>
      </c>
      <c r="E3291" s="357"/>
      <c r="F3291" s="357" t="s">
        <v>8587</v>
      </c>
      <c r="G3291" s="355" t="s">
        <v>8583</v>
      </c>
      <c r="H3291" s="355" t="s">
        <v>8584</v>
      </c>
      <c r="I3291" s="358">
        <v>45</v>
      </c>
      <c r="J3291" s="77">
        <v>3</v>
      </c>
      <c r="K3291" s="92"/>
    </row>
    <row r="3292" spans="1:11" ht="13.2" x14ac:dyDescent="0.25">
      <c r="A3292" s="14" t="s">
        <v>5268</v>
      </c>
      <c r="B3292" s="354" t="s">
        <v>8588</v>
      </c>
      <c r="C3292" s="354" t="s">
        <v>8588</v>
      </c>
      <c r="D3292" s="356" t="s">
        <v>7602</v>
      </c>
      <c r="E3292" s="362">
        <v>45959</v>
      </c>
      <c r="F3292" s="357" t="s">
        <v>8589</v>
      </c>
      <c r="G3292" s="355"/>
      <c r="H3292" s="361" t="s">
        <v>8590</v>
      </c>
      <c r="I3292" s="358">
        <v>1076.25</v>
      </c>
      <c r="J3292" s="77">
        <v>3</v>
      </c>
      <c r="K3292" s="92"/>
    </row>
    <row r="3293" spans="1:11" ht="21" x14ac:dyDescent="0.25">
      <c r="A3293" s="14" t="s">
        <v>5268</v>
      </c>
      <c r="B3293" s="354" t="s">
        <v>8588</v>
      </c>
      <c r="C3293" s="354" t="s">
        <v>8588</v>
      </c>
      <c r="D3293" s="356">
        <v>45880</v>
      </c>
      <c r="E3293" s="362">
        <v>45959</v>
      </c>
      <c r="F3293" s="357" t="s">
        <v>8591</v>
      </c>
      <c r="G3293" s="360"/>
      <c r="H3293" s="361" t="s">
        <v>8590</v>
      </c>
      <c r="I3293" s="358">
        <v>991.8</v>
      </c>
      <c r="J3293" s="77">
        <v>3</v>
      </c>
      <c r="K3293" s="92"/>
    </row>
    <row r="3294" spans="1:11" ht="31.2" x14ac:dyDescent="0.25">
      <c r="A3294" s="14" t="s">
        <v>5268</v>
      </c>
      <c r="B3294" s="354" t="s">
        <v>8588</v>
      </c>
      <c r="C3294" s="355" t="s">
        <v>8592</v>
      </c>
      <c r="D3294" s="356">
        <v>45866</v>
      </c>
      <c r="E3294" s="362">
        <v>45959</v>
      </c>
      <c r="F3294" s="357" t="s">
        <v>8593</v>
      </c>
      <c r="G3294" s="355" t="s">
        <v>6280</v>
      </c>
      <c r="H3294" s="357" t="s">
        <v>3916</v>
      </c>
      <c r="I3294" s="358">
        <v>31.1</v>
      </c>
      <c r="J3294" s="77">
        <v>3</v>
      </c>
      <c r="K3294" s="92"/>
    </row>
    <row r="3295" spans="1:11" ht="21" x14ac:dyDescent="0.25">
      <c r="A3295" s="14" t="s">
        <v>5268</v>
      </c>
      <c r="B3295" s="354" t="s">
        <v>8588</v>
      </c>
      <c r="C3295" s="355" t="s">
        <v>8594</v>
      </c>
      <c r="D3295" s="356" t="s">
        <v>4964</v>
      </c>
      <c r="E3295" s="362">
        <v>45959</v>
      </c>
      <c r="F3295" s="357" t="s">
        <v>8595</v>
      </c>
      <c r="G3295" s="355" t="s">
        <v>8596</v>
      </c>
      <c r="H3295" s="357" t="s">
        <v>8597</v>
      </c>
      <c r="I3295" s="358">
        <v>1.4</v>
      </c>
      <c r="J3295" s="77">
        <v>3</v>
      </c>
      <c r="K3295" s="92"/>
    </row>
    <row r="3296" spans="1:11" ht="21" x14ac:dyDescent="0.25">
      <c r="A3296" s="14" t="s">
        <v>5268</v>
      </c>
      <c r="B3296" s="354" t="s">
        <v>8588</v>
      </c>
      <c r="C3296" s="355" t="s">
        <v>8598</v>
      </c>
      <c r="D3296" s="356" t="s">
        <v>7609</v>
      </c>
      <c r="E3296" s="362">
        <v>45959</v>
      </c>
      <c r="F3296" s="357" t="s">
        <v>8599</v>
      </c>
      <c r="G3296" s="355" t="s">
        <v>8596</v>
      </c>
      <c r="H3296" s="357" t="s">
        <v>8597</v>
      </c>
      <c r="I3296" s="358">
        <v>3</v>
      </c>
      <c r="J3296" s="77">
        <v>3</v>
      </c>
      <c r="K3296" s="92"/>
    </row>
    <row r="3297" spans="1:11" ht="21" x14ac:dyDescent="0.25">
      <c r="A3297" s="14" t="s">
        <v>5268</v>
      </c>
      <c r="B3297" s="354" t="s">
        <v>8588</v>
      </c>
      <c r="C3297" s="355" t="s">
        <v>8600</v>
      </c>
      <c r="D3297" s="356" t="s">
        <v>8601</v>
      </c>
      <c r="E3297" s="362">
        <v>45959</v>
      </c>
      <c r="F3297" s="357" t="s">
        <v>8595</v>
      </c>
      <c r="G3297" s="355" t="s">
        <v>8596</v>
      </c>
      <c r="H3297" s="357" t="s">
        <v>8597</v>
      </c>
      <c r="I3297" s="358">
        <v>1.4</v>
      </c>
      <c r="J3297" s="77">
        <v>3</v>
      </c>
      <c r="K3297" s="92"/>
    </row>
    <row r="3298" spans="1:11" ht="21" x14ac:dyDescent="0.25">
      <c r="A3298" s="14" t="s">
        <v>5268</v>
      </c>
      <c r="B3298" s="354" t="s">
        <v>8588</v>
      </c>
      <c r="C3298" s="355" t="s">
        <v>8602</v>
      </c>
      <c r="D3298" s="356" t="s">
        <v>7602</v>
      </c>
      <c r="E3298" s="362">
        <v>45959</v>
      </c>
      <c r="F3298" s="357" t="s">
        <v>8599</v>
      </c>
      <c r="G3298" s="355" t="s">
        <v>8596</v>
      </c>
      <c r="H3298" s="357" t="s">
        <v>8597</v>
      </c>
      <c r="I3298" s="358">
        <v>3</v>
      </c>
      <c r="J3298" s="77">
        <v>3</v>
      </c>
      <c r="K3298" s="92"/>
    </row>
    <row r="3299" spans="1:11" ht="21" x14ac:dyDescent="0.25">
      <c r="A3299" s="14" t="s">
        <v>5268</v>
      </c>
      <c r="B3299" s="354" t="s">
        <v>8588</v>
      </c>
      <c r="C3299" s="355" t="s">
        <v>8603</v>
      </c>
      <c r="D3299" s="356" t="s">
        <v>4964</v>
      </c>
      <c r="E3299" s="362">
        <v>45959</v>
      </c>
      <c r="F3299" s="357" t="s">
        <v>8599</v>
      </c>
      <c r="G3299" s="355" t="s">
        <v>8596</v>
      </c>
      <c r="H3299" s="357" t="s">
        <v>8597</v>
      </c>
      <c r="I3299" s="358">
        <v>1.4</v>
      </c>
      <c r="J3299" s="77">
        <v>3</v>
      </c>
      <c r="K3299" s="92"/>
    </row>
    <row r="3300" spans="1:11" ht="21" x14ac:dyDescent="0.25">
      <c r="A3300" s="14" t="s">
        <v>5268</v>
      </c>
      <c r="B3300" s="354" t="s">
        <v>8588</v>
      </c>
      <c r="C3300" s="355" t="s">
        <v>8604</v>
      </c>
      <c r="D3300" s="356" t="s">
        <v>7609</v>
      </c>
      <c r="E3300" s="362">
        <v>45959</v>
      </c>
      <c r="F3300" s="357" t="s">
        <v>8595</v>
      </c>
      <c r="G3300" s="355" t="s">
        <v>8596</v>
      </c>
      <c r="H3300" s="357" t="s">
        <v>8597</v>
      </c>
      <c r="I3300" s="358">
        <v>9.1</v>
      </c>
      <c r="J3300" s="77">
        <v>3</v>
      </c>
      <c r="K3300" s="92"/>
    </row>
    <row r="3301" spans="1:11" ht="21" x14ac:dyDescent="0.25">
      <c r="A3301" s="14" t="s">
        <v>5268</v>
      </c>
      <c r="B3301" s="354" t="s">
        <v>8588</v>
      </c>
      <c r="C3301" s="355" t="s">
        <v>8605</v>
      </c>
      <c r="D3301" s="356" t="s">
        <v>8601</v>
      </c>
      <c r="E3301" s="362">
        <v>45959</v>
      </c>
      <c r="F3301" s="357" t="s">
        <v>8599</v>
      </c>
      <c r="G3301" s="355" t="s">
        <v>8596</v>
      </c>
      <c r="H3301" s="357" t="s">
        <v>8597</v>
      </c>
      <c r="I3301" s="358">
        <v>1.4</v>
      </c>
      <c r="J3301" s="77">
        <v>3</v>
      </c>
      <c r="K3301" s="92"/>
    </row>
    <row r="3302" spans="1:11" ht="21" x14ac:dyDescent="0.25">
      <c r="A3302" s="14" t="s">
        <v>5268</v>
      </c>
      <c r="B3302" s="354" t="s">
        <v>8588</v>
      </c>
      <c r="C3302" s="355" t="s">
        <v>8606</v>
      </c>
      <c r="D3302" s="356" t="s">
        <v>7602</v>
      </c>
      <c r="E3302" s="362">
        <v>45959</v>
      </c>
      <c r="F3302" s="357" t="s">
        <v>8607</v>
      </c>
      <c r="G3302" s="355"/>
      <c r="H3302" s="357" t="s">
        <v>8608</v>
      </c>
      <c r="I3302" s="358">
        <v>21.8</v>
      </c>
      <c r="J3302" s="77">
        <v>3</v>
      </c>
      <c r="K3302" s="92"/>
    </row>
    <row r="3303" spans="1:11" ht="21" x14ac:dyDescent="0.25">
      <c r="A3303" s="14" t="s">
        <v>5268</v>
      </c>
      <c r="B3303" s="354" t="s">
        <v>8588</v>
      </c>
      <c r="C3303" s="355" t="s">
        <v>8609</v>
      </c>
      <c r="D3303" s="356" t="s">
        <v>7609</v>
      </c>
      <c r="E3303" s="362">
        <v>45959</v>
      </c>
      <c r="F3303" s="357" t="s">
        <v>8607</v>
      </c>
      <c r="G3303" s="355"/>
      <c r="H3303" s="357" t="s">
        <v>8608</v>
      </c>
      <c r="I3303" s="358">
        <v>1.9</v>
      </c>
      <c r="J3303" s="77">
        <v>3</v>
      </c>
      <c r="K3303" s="92"/>
    </row>
    <row r="3304" spans="1:11" ht="21" x14ac:dyDescent="0.25">
      <c r="A3304" s="14" t="s">
        <v>5268</v>
      </c>
      <c r="B3304" s="354" t="s">
        <v>8588</v>
      </c>
      <c r="C3304" s="355" t="s">
        <v>8610</v>
      </c>
      <c r="D3304" s="356" t="s">
        <v>8611</v>
      </c>
      <c r="E3304" s="362">
        <v>45959</v>
      </c>
      <c r="F3304" s="357" t="s">
        <v>8612</v>
      </c>
      <c r="G3304" s="355"/>
      <c r="H3304" s="357" t="s">
        <v>8608</v>
      </c>
      <c r="I3304" s="358">
        <v>8.6</v>
      </c>
      <c r="J3304" s="77">
        <v>3</v>
      </c>
      <c r="K3304" s="92"/>
    </row>
    <row r="3305" spans="1:11" ht="21" x14ac:dyDescent="0.25">
      <c r="A3305" s="14" t="s">
        <v>5268</v>
      </c>
      <c r="B3305" s="354" t="s">
        <v>8588</v>
      </c>
      <c r="C3305" s="355" t="s">
        <v>8613</v>
      </c>
      <c r="D3305" s="356" t="s">
        <v>7609</v>
      </c>
      <c r="E3305" s="362">
        <v>45959</v>
      </c>
      <c r="F3305" s="357" t="s">
        <v>8612</v>
      </c>
      <c r="G3305" s="355"/>
      <c r="H3305" s="357" t="s">
        <v>8608</v>
      </c>
      <c r="I3305" s="358">
        <v>2.8</v>
      </c>
      <c r="J3305" s="77">
        <v>3</v>
      </c>
      <c r="K3305" s="92"/>
    </row>
    <row r="3306" spans="1:11" ht="21" x14ac:dyDescent="0.25">
      <c r="A3306" s="14" t="s">
        <v>5268</v>
      </c>
      <c r="B3306" s="354" t="s">
        <v>8588</v>
      </c>
      <c r="C3306" s="355" t="s">
        <v>8614</v>
      </c>
      <c r="D3306" s="356" t="s">
        <v>7609</v>
      </c>
      <c r="E3306" s="362">
        <v>45959</v>
      </c>
      <c r="F3306" s="357" t="s">
        <v>8612</v>
      </c>
      <c r="G3306" s="355"/>
      <c r="H3306" s="357" t="s">
        <v>8608</v>
      </c>
      <c r="I3306" s="358">
        <v>4.3</v>
      </c>
      <c r="J3306" s="77">
        <v>3</v>
      </c>
      <c r="K3306" s="92"/>
    </row>
    <row r="3307" spans="1:11" ht="21" x14ac:dyDescent="0.25">
      <c r="A3307" s="14" t="s">
        <v>5268</v>
      </c>
      <c r="B3307" s="354" t="s">
        <v>8588</v>
      </c>
      <c r="C3307" s="355" t="s">
        <v>8615</v>
      </c>
      <c r="D3307" s="356" t="s">
        <v>7602</v>
      </c>
      <c r="E3307" s="362">
        <v>45959</v>
      </c>
      <c r="F3307" s="357" t="s">
        <v>8612</v>
      </c>
      <c r="G3307" s="355"/>
      <c r="H3307" s="357" t="s">
        <v>8608</v>
      </c>
      <c r="I3307" s="358">
        <v>8.6</v>
      </c>
      <c r="J3307" s="77">
        <v>3</v>
      </c>
      <c r="K3307" s="92"/>
    </row>
    <row r="3308" spans="1:11" ht="21" x14ac:dyDescent="0.25">
      <c r="A3308" s="14" t="s">
        <v>5268</v>
      </c>
      <c r="B3308" s="354" t="s">
        <v>8588</v>
      </c>
      <c r="C3308" s="355" t="s">
        <v>8616</v>
      </c>
      <c r="D3308" s="356" t="s">
        <v>7602</v>
      </c>
      <c r="E3308" s="362">
        <v>45959</v>
      </c>
      <c r="F3308" s="357" t="s">
        <v>8612</v>
      </c>
      <c r="G3308" s="355"/>
      <c r="H3308" s="357" t="s">
        <v>8608</v>
      </c>
      <c r="I3308" s="358">
        <v>4.3</v>
      </c>
      <c r="J3308" s="77">
        <v>3</v>
      </c>
      <c r="K3308" s="92"/>
    </row>
    <row r="3309" spans="1:11" ht="21" x14ac:dyDescent="0.25">
      <c r="A3309" s="14" t="s">
        <v>5268</v>
      </c>
      <c r="B3309" s="354" t="s">
        <v>8588</v>
      </c>
      <c r="C3309" s="355" t="s">
        <v>8617</v>
      </c>
      <c r="D3309" s="356" t="s">
        <v>7602</v>
      </c>
      <c r="E3309" s="362">
        <v>45959</v>
      </c>
      <c r="F3309" s="357" t="s">
        <v>8612</v>
      </c>
      <c r="G3309" s="355"/>
      <c r="H3309" s="357" t="s">
        <v>8608</v>
      </c>
      <c r="I3309" s="358">
        <v>11.6</v>
      </c>
      <c r="J3309" s="77">
        <v>3</v>
      </c>
      <c r="K3309" s="92"/>
    </row>
    <row r="3310" spans="1:11" ht="21" x14ac:dyDescent="0.25">
      <c r="A3310" s="14" t="s">
        <v>5268</v>
      </c>
      <c r="B3310" s="354" t="s">
        <v>8588</v>
      </c>
      <c r="C3310" s="355" t="s">
        <v>8618</v>
      </c>
      <c r="D3310" s="356" t="s">
        <v>7609</v>
      </c>
      <c r="E3310" s="362">
        <v>45959</v>
      </c>
      <c r="F3310" s="357" t="s">
        <v>8612</v>
      </c>
      <c r="G3310" s="355"/>
      <c r="H3310" s="357" t="s">
        <v>8608</v>
      </c>
      <c r="I3310" s="358">
        <v>11.6</v>
      </c>
      <c r="J3310" s="77">
        <v>3</v>
      </c>
      <c r="K3310" s="92"/>
    </row>
    <row r="3311" spans="1:11" ht="21" x14ac:dyDescent="0.25">
      <c r="A3311" s="14" t="s">
        <v>5268</v>
      </c>
      <c r="B3311" s="354" t="s">
        <v>8588</v>
      </c>
      <c r="C3311" s="355" t="s">
        <v>8619</v>
      </c>
      <c r="D3311" s="356" t="s">
        <v>7602</v>
      </c>
      <c r="E3311" s="362">
        <v>45959</v>
      </c>
      <c r="F3311" s="357" t="s">
        <v>8612</v>
      </c>
      <c r="G3311" s="355"/>
      <c r="H3311" s="357" t="s">
        <v>8608</v>
      </c>
      <c r="I3311" s="358">
        <v>1.9</v>
      </c>
      <c r="J3311" s="77">
        <v>3</v>
      </c>
      <c r="K3311" s="92"/>
    </row>
    <row r="3312" spans="1:11" ht="21" x14ac:dyDescent="0.25">
      <c r="A3312" s="14" t="s">
        <v>5268</v>
      </c>
      <c r="B3312" s="354" t="s">
        <v>8588</v>
      </c>
      <c r="C3312" s="355" t="s">
        <v>8620</v>
      </c>
      <c r="D3312" s="356" t="s">
        <v>7602</v>
      </c>
      <c r="E3312" s="362">
        <v>45959</v>
      </c>
      <c r="F3312" s="357" t="s">
        <v>8612</v>
      </c>
      <c r="G3312" s="355"/>
      <c r="H3312" s="357" t="s">
        <v>8608</v>
      </c>
      <c r="I3312" s="358">
        <v>2.8</v>
      </c>
      <c r="J3312" s="77">
        <v>3</v>
      </c>
      <c r="K3312" s="92"/>
    </row>
    <row r="3313" spans="1:11" ht="21" x14ac:dyDescent="0.25">
      <c r="A3313" s="14" t="s">
        <v>5268</v>
      </c>
      <c r="B3313" s="354" t="s">
        <v>8588</v>
      </c>
      <c r="C3313" s="355" t="s">
        <v>8621</v>
      </c>
      <c r="D3313" s="356" t="s">
        <v>7602</v>
      </c>
      <c r="E3313" s="362">
        <v>45959</v>
      </c>
      <c r="F3313" s="357" t="s">
        <v>8622</v>
      </c>
      <c r="G3313" s="355"/>
      <c r="H3313" s="357" t="s">
        <v>8623</v>
      </c>
      <c r="I3313" s="358">
        <v>4.4000000000000004</v>
      </c>
      <c r="J3313" s="77">
        <v>3</v>
      </c>
      <c r="K3313" s="92"/>
    </row>
    <row r="3314" spans="1:11" ht="21" x14ac:dyDescent="0.25">
      <c r="A3314" s="14" t="s">
        <v>5268</v>
      </c>
      <c r="B3314" s="354" t="s">
        <v>8588</v>
      </c>
      <c r="C3314" s="355" t="s">
        <v>8624</v>
      </c>
      <c r="D3314" s="356" t="s">
        <v>7609</v>
      </c>
      <c r="E3314" s="362">
        <v>45959</v>
      </c>
      <c r="F3314" s="357" t="s">
        <v>8622</v>
      </c>
      <c r="G3314" s="355"/>
      <c r="H3314" s="357" t="s">
        <v>8623</v>
      </c>
      <c r="I3314" s="358">
        <v>4.4000000000000004</v>
      </c>
      <c r="J3314" s="77">
        <v>3</v>
      </c>
      <c r="K3314" s="92"/>
    </row>
    <row r="3315" spans="1:11" ht="21" x14ac:dyDescent="0.25">
      <c r="A3315" s="14" t="s">
        <v>5268</v>
      </c>
      <c r="B3315" s="354" t="s">
        <v>8588</v>
      </c>
      <c r="C3315" s="355" t="s">
        <v>8625</v>
      </c>
      <c r="D3315" s="356" t="s">
        <v>7609</v>
      </c>
      <c r="E3315" s="362">
        <v>45959</v>
      </c>
      <c r="F3315" s="357" t="s">
        <v>8626</v>
      </c>
      <c r="G3315" s="355"/>
      <c r="H3315" s="357" t="s">
        <v>8623</v>
      </c>
      <c r="I3315" s="358">
        <v>4.4000000000000004</v>
      </c>
      <c r="J3315" s="77">
        <v>3</v>
      </c>
      <c r="K3315" s="92"/>
    </row>
    <row r="3316" spans="1:11" ht="21" x14ac:dyDescent="0.25">
      <c r="A3316" s="14" t="s">
        <v>5268</v>
      </c>
      <c r="B3316" s="354" t="s">
        <v>8588</v>
      </c>
      <c r="C3316" s="355" t="s">
        <v>8627</v>
      </c>
      <c r="D3316" s="356" t="s">
        <v>7602</v>
      </c>
      <c r="E3316" s="362">
        <v>45959</v>
      </c>
      <c r="F3316" s="357" t="s">
        <v>8626</v>
      </c>
      <c r="G3316" s="355"/>
      <c r="H3316" s="357" t="s">
        <v>8623</v>
      </c>
      <c r="I3316" s="358">
        <v>4.4000000000000004</v>
      </c>
      <c r="J3316" s="77">
        <v>3</v>
      </c>
      <c r="K3316" s="92"/>
    </row>
    <row r="3317" spans="1:11" ht="21" x14ac:dyDescent="0.25">
      <c r="A3317" s="14" t="s">
        <v>5268</v>
      </c>
      <c r="B3317" s="354" t="s">
        <v>8588</v>
      </c>
      <c r="C3317" s="355" t="s">
        <v>8628</v>
      </c>
      <c r="D3317" s="356" t="s">
        <v>6786</v>
      </c>
      <c r="E3317" s="362">
        <v>45959</v>
      </c>
      <c r="F3317" s="357" t="s">
        <v>8622</v>
      </c>
      <c r="G3317" s="355"/>
      <c r="H3317" s="357" t="s">
        <v>8629</v>
      </c>
      <c r="I3317" s="358">
        <v>20.5</v>
      </c>
      <c r="J3317" s="77">
        <v>3</v>
      </c>
      <c r="K3317" s="92"/>
    </row>
    <row r="3318" spans="1:11" ht="21" x14ac:dyDescent="0.25">
      <c r="A3318" s="14" t="s">
        <v>5268</v>
      </c>
      <c r="B3318" s="354" t="s">
        <v>8588</v>
      </c>
      <c r="C3318" s="355" t="s">
        <v>8630</v>
      </c>
      <c r="D3318" s="356" t="s">
        <v>8611</v>
      </c>
      <c r="E3318" s="362">
        <v>45959</v>
      </c>
      <c r="F3318" s="357" t="s">
        <v>8622</v>
      </c>
      <c r="G3318" s="355"/>
      <c r="H3318" s="357" t="s">
        <v>8629</v>
      </c>
      <c r="I3318" s="358">
        <v>3.1</v>
      </c>
      <c r="J3318" s="77">
        <v>3</v>
      </c>
      <c r="K3318" s="92"/>
    </row>
    <row r="3319" spans="1:11" ht="21" x14ac:dyDescent="0.25">
      <c r="A3319" s="14" t="s">
        <v>5268</v>
      </c>
      <c r="B3319" s="354" t="s">
        <v>8588</v>
      </c>
      <c r="C3319" s="355" t="s">
        <v>8631</v>
      </c>
      <c r="D3319" s="356" t="s">
        <v>8611</v>
      </c>
      <c r="E3319" s="362">
        <v>45959</v>
      </c>
      <c r="F3319" s="357" t="s">
        <v>8622</v>
      </c>
      <c r="G3319" s="355"/>
      <c r="H3319" s="357" t="s">
        <v>8632</v>
      </c>
      <c r="I3319" s="358">
        <v>24.2</v>
      </c>
      <c r="J3319" s="77">
        <v>3</v>
      </c>
      <c r="K3319" s="92"/>
    </row>
    <row r="3320" spans="1:11" ht="21" x14ac:dyDescent="0.25">
      <c r="A3320" s="14" t="s">
        <v>5268</v>
      </c>
      <c r="B3320" s="354" t="s">
        <v>8588</v>
      </c>
      <c r="C3320" s="355" t="s">
        <v>8633</v>
      </c>
      <c r="D3320" s="356" t="s">
        <v>8611</v>
      </c>
      <c r="E3320" s="362">
        <v>45959</v>
      </c>
      <c r="F3320" s="357" t="s">
        <v>8622</v>
      </c>
      <c r="G3320" s="355"/>
      <c r="H3320" s="357" t="s">
        <v>8629</v>
      </c>
      <c r="I3320" s="358">
        <v>20.5</v>
      </c>
      <c r="J3320" s="77">
        <v>3</v>
      </c>
      <c r="K3320" s="92"/>
    </row>
    <row r="3321" spans="1:11" ht="21" x14ac:dyDescent="0.25">
      <c r="A3321" s="14" t="s">
        <v>5268</v>
      </c>
      <c r="B3321" s="354" t="s">
        <v>8588</v>
      </c>
      <c r="C3321" s="355" t="s">
        <v>8634</v>
      </c>
      <c r="D3321" s="356" t="s">
        <v>7602</v>
      </c>
      <c r="E3321" s="362">
        <v>45959</v>
      </c>
      <c r="F3321" s="357" t="s">
        <v>8622</v>
      </c>
      <c r="G3321" s="355"/>
      <c r="H3321" s="357" t="s">
        <v>8629</v>
      </c>
      <c r="I3321" s="358">
        <v>1.2</v>
      </c>
      <c r="J3321" s="77">
        <v>3</v>
      </c>
      <c r="K3321" s="92"/>
    </row>
    <row r="3322" spans="1:11" ht="21" x14ac:dyDescent="0.25">
      <c r="A3322" s="14" t="s">
        <v>5268</v>
      </c>
      <c r="B3322" s="354" t="s">
        <v>8588</v>
      </c>
      <c r="C3322" s="355" t="s">
        <v>8635</v>
      </c>
      <c r="D3322" s="356" t="s">
        <v>7602</v>
      </c>
      <c r="E3322" s="362">
        <v>45959</v>
      </c>
      <c r="F3322" s="357" t="s">
        <v>8595</v>
      </c>
      <c r="G3322" s="355" t="s">
        <v>8596</v>
      </c>
      <c r="H3322" s="357" t="s">
        <v>8597</v>
      </c>
      <c r="I3322" s="358">
        <v>12.65</v>
      </c>
      <c r="J3322" s="77">
        <v>3</v>
      </c>
      <c r="K3322" s="92"/>
    </row>
    <row r="3323" spans="1:11" ht="21" x14ac:dyDescent="0.25">
      <c r="A3323" s="14" t="s">
        <v>5268</v>
      </c>
      <c r="B3323" s="354" t="s">
        <v>8588</v>
      </c>
      <c r="C3323" s="355" t="s">
        <v>8636</v>
      </c>
      <c r="D3323" s="356" t="s">
        <v>7602</v>
      </c>
      <c r="E3323" s="362">
        <v>45959</v>
      </c>
      <c r="F3323" s="357" t="s">
        <v>8599</v>
      </c>
      <c r="G3323" s="355" t="s">
        <v>8596</v>
      </c>
      <c r="H3323" s="357" t="s">
        <v>8597</v>
      </c>
      <c r="I3323" s="358">
        <v>5.2</v>
      </c>
      <c r="J3323" s="77">
        <v>3</v>
      </c>
      <c r="K3323" s="92"/>
    </row>
    <row r="3324" spans="1:11" ht="21" x14ac:dyDescent="0.25">
      <c r="A3324" s="14" t="s">
        <v>5268</v>
      </c>
      <c r="B3324" s="354" t="s">
        <v>8588</v>
      </c>
      <c r="C3324" s="355" t="s">
        <v>8637</v>
      </c>
      <c r="D3324" s="356" t="s">
        <v>8638</v>
      </c>
      <c r="E3324" s="362">
        <v>45959</v>
      </c>
      <c r="F3324" s="357" t="s">
        <v>8595</v>
      </c>
      <c r="G3324" s="355" t="s">
        <v>8596</v>
      </c>
      <c r="H3324" s="357" t="s">
        <v>8597</v>
      </c>
      <c r="I3324" s="358">
        <v>2.4</v>
      </c>
      <c r="J3324" s="77">
        <v>3</v>
      </c>
      <c r="K3324" s="92"/>
    </row>
    <row r="3325" spans="1:11" ht="21" x14ac:dyDescent="0.25">
      <c r="A3325" s="14" t="s">
        <v>5268</v>
      </c>
      <c r="B3325" s="354" t="s">
        <v>8588</v>
      </c>
      <c r="C3325" s="355" t="s">
        <v>8639</v>
      </c>
      <c r="D3325" s="356" t="s">
        <v>8638</v>
      </c>
      <c r="E3325" s="362">
        <v>45959</v>
      </c>
      <c r="F3325" s="357" t="s">
        <v>8595</v>
      </c>
      <c r="G3325" s="355" t="s">
        <v>8596</v>
      </c>
      <c r="H3325" s="357" t="s">
        <v>8597</v>
      </c>
      <c r="I3325" s="358">
        <v>2.4</v>
      </c>
      <c r="J3325" s="77">
        <v>3</v>
      </c>
      <c r="K3325" s="92"/>
    </row>
    <row r="3326" spans="1:11" ht="21" x14ac:dyDescent="0.25">
      <c r="A3326" s="14" t="s">
        <v>5268</v>
      </c>
      <c r="B3326" s="354" t="s">
        <v>8588</v>
      </c>
      <c r="C3326" s="355" t="s">
        <v>8640</v>
      </c>
      <c r="D3326" s="356" t="s">
        <v>8638</v>
      </c>
      <c r="E3326" s="362">
        <v>45959</v>
      </c>
      <c r="F3326" s="357" t="s">
        <v>8599</v>
      </c>
      <c r="G3326" s="355" t="s">
        <v>8596</v>
      </c>
      <c r="H3326" s="357" t="s">
        <v>8597</v>
      </c>
      <c r="I3326" s="358">
        <v>2.4</v>
      </c>
      <c r="J3326" s="77">
        <v>3</v>
      </c>
      <c r="K3326" s="92"/>
    </row>
    <row r="3327" spans="1:11" ht="21" x14ac:dyDescent="0.25">
      <c r="A3327" s="14" t="s">
        <v>5268</v>
      </c>
      <c r="B3327" s="354" t="s">
        <v>8588</v>
      </c>
      <c r="C3327" s="355" t="s">
        <v>8641</v>
      </c>
      <c r="D3327" s="356" t="s">
        <v>4964</v>
      </c>
      <c r="E3327" s="362">
        <v>45959</v>
      </c>
      <c r="F3327" s="357" t="s">
        <v>8595</v>
      </c>
      <c r="G3327" s="355" t="s">
        <v>8596</v>
      </c>
      <c r="H3327" s="357" t="s">
        <v>8597</v>
      </c>
      <c r="I3327" s="358">
        <v>2.4</v>
      </c>
      <c r="J3327" s="77">
        <v>3</v>
      </c>
      <c r="K3327" s="92"/>
    </row>
    <row r="3328" spans="1:11" ht="21" x14ac:dyDescent="0.25">
      <c r="A3328" s="14" t="s">
        <v>5268</v>
      </c>
      <c r="B3328" s="354" t="s">
        <v>8588</v>
      </c>
      <c r="C3328" s="355" t="s">
        <v>8642</v>
      </c>
      <c r="D3328" s="356" t="s">
        <v>4964</v>
      </c>
      <c r="E3328" s="362">
        <v>45959</v>
      </c>
      <c r="F3328" s="357" t="s">
        <v>8595</v>
      </c>
      <c r="G3328" s="355" t="s">
        <v>8596</v>
      </c>
      <c r="H3328" s="357" t="s">
        <v>8597</v>
      </c>
      <c r="I3328" s="358">
        <v>2.4</v>
      </c>
      <c r="J3328" s="77">
        <v>3</v>
      </c>
      <c r="K3328" s="92"/>
    </row>
    <row r="3329" spans="1:11" ht="21" x14ac:dyDescent="0.25">
      <c r="A3329" s="14" t="s">
        <v>5268</v>
      </c>
      <c r="B3329" s="354" t="s">
        <v>8588</v>
      </c>
      <c r="C3329" s="355" t="s">
        <v>8643</v>
      </c>
      <c r="D3329" s="356" t="s">
        <v>4964</v>
      </c>
      <c r="E3329" s="362">
        <v>45959</v>
      </c>
      <c r="F3329" s="357" t="s">
        <v>8599</v>
      </c>
      <c r="G3329" s="355" t="s">
        <v>8596</v>
      </c>
      <c r="H3329" s="357" t="s">
        <v>8597</v>
      </c>
      <c r="I3329" s="358">
        <v>2.4</v>
      </c>
      <c r="J3329" s="77">
        <v>3</v>
      </c>
      <c r="K3329" s="92"/>
    </row>
    <row r="3330" spans="1:11" ht="21" x14ac:dyDescent="0.25">
      <c r="A3330" s="14" t="s">
        <v>5268</v>
      </c>
      <c r="B3330" s="354" t="s">
        <v>8588</v>
      </c>
      <c r="C3330" s="355" t="s">
        <v>8644</v>
      </c>
      <c r="D3330" s="356" t="s">
        <v>4964</v>
      </c>
      <c r="E3330" s="362">
        <v>45959</v>
      </c>
      <c r="F3330" s="357" t="s">
        <v>8599</v>
      </c>
      <c r="G3330" s="355" t="s">
        <v>8596</v>
      </c>
      <c r="H3330" s="357" t="s">
        <v>8597</v>
      </c>
      <c r="I3330" s="358">
        <v>2.4</v>
      </c>
      <c r="J3330" s="77">
        <v>3</v>
      </c>
      <c r="K3330" s="92"/>
    </row>
    <row r="3331" spans="1:11" ht="21" x14ac:dyDescent="0.25">
      <c r="A3331" s="14" t="s">
        <v>5268</v>
      </c>
      <c r="B3331" s="354" t="s">
        <v>8588</v>
      </c>
      <c r="C3331" s="355" t="s">
        <v>8645</v>
      </c>
      <c r="D3331" s="356" t="s">
        <v>8535</v>
      </c>
      <c r="E3331" s="362">
        <v>45959</v>
      </c>
      <c r="F3331" s="357" t="s">
        <v>8595</v>
      </c>
      <c r="G3331" s="355" t="s">
        <v>8596</v>
      </c>
      <c r="H3331" s="357" t="s">
        <v>8597</v>
      </c>
      <c r="I3331" s="358">
        <v>0.75</v>
      </c>
      <c r="J3331" s="77">
        <v>3</v>
      </c>
      <c r="K3331" s="92"/>
    </row>
    <row r="3332" spans="1:11" ht="21" x14ac:dyDescent="0.25">
      <c r="A3332" s="14" t="s">
        <v>5268</v>
      </c>
      <c r="B3332" s="354" t="s">
        <v>8588</v>
      </c>
      <c r="C3332" s="355" t="s">
        <v>8646</v>
      </c>
      <c r="D3332" s="356" t="s">
        <v>8535</v>
      </c>
      <c r="E3332" s="362">
        <v>45959</v>
      </c>
      <c r="F3332" s="357" t="s">
        <v>8595</v>
      </c>
      <c r="G3332" s="355" t="s">
        <v>8596</v>
      </c>
      <c r="H3332" s="357" t="s">
        <v>8597</v>
      </c>
      <c r="I3332" s="358">
        <v>2.4</v>
      </c>
      <c r="J3332" s="77">
        <v>3</v>
      </c>
      <c r="K3332" s="92"/>
    </row>
    <row r="3333" spans="1:11" ht="21" x14ac:dyDescent="0.25">
      <c r="A3333" s="14" t="s">
        <v>5268</v>
      </c>
      <c r="B3333" s="354" t="s">
        <v>8588</v>
      </c>
      <c r="C3333" s="355" t="s">
        <v>8647</v>
      </c>
      <c r="D3333" s="356" t="s">
        <v>8535</v>
      </c>
      <c r="E3333" s="362">
        <v>45959</v>
      </c>
      <c r="F3333" s="357" t="s">
        <v>8599</v>
      </c>
      <c r="G3333" s="355" t="s">
        <v>8596</v>
      </c>
      <c r="H3333" s="357" t="s">
        <v>8597</v>
      </c>
      <c r="I3333" s="358">
        <v>2.4</v>
      </c>
      <c r="J3333" s="77">
        <v>3</v>
      </c>
      <c r="K3333" s="92"/>
    </row>
    <row r="3334" spans="1:11" ht="21" x14ac:dyDescent="0.25">
      <c r="A3334" s="14" t="s">
        <v>5268</v>
      </c>
      <c r="B3334" s="354" t="s">
        <v>8588</v>
      </c>
      <c r="C3334" s="355" t="s">
        <v>8648</v>
      </c>
      <c r="D3334" s="356" t="s">
        <v>4780</v>
      </c>
      <c r="E3334" s="362">
        <v>45959</v>
      </c>
      <c r="F3334" s="357" t="s">
        <v>8599</v>
      </c>
      <c r="G3334" s="355" t="s">
        <v>8596</v>
      </c>
      <c r="H3334" s="357" t="s">
        <v>8597</v>
      </c>
      <c r="I3334" s="358">
        <v>0.75</v>
      </c>
      <c r="J3334" s="77">
        <v>3</v>
      </c>
      <c r="K3334" s="92"/>
    </row>
    <row r="3335" spans="1:11" ht="21" x14ac:dyDescent="0.25">
      <c r="A3335" s="14" t="s">
        <v>5268</v>
      </c>
      <c r="B3335" s="354" t="s">
        <v>8588</v>
      </c>
      <c r="C3335" s="355" t="s">
        <v>8649</v>
      </c>
      <c r="D3335" s="356" t="s">
        <v>7609</v>
      </c>
      <c r="E3335" s="362">
        <v>45959</v>
      </c>
      <c r="F3335" s="357" t="s">
        <v>8626</v>
      </c>
      <c r="G3335" s="355"/>
      <c r="H3335" s="357" t="s">
        <v>8632</v>
      </c>
      <c r="I3335" s="358">
        <v>24.2</v>
      </c>
      <c r="J3335" s="77">
        <v>3</v>
      </c>
      <c r="K3335" s="92"/>
    </row>
    <row r="3336" spans="1:11" ht="21" x14ac:dyDescent="0.25">
      <c r="A3336" s="14" t="s">
        <v>5268</v>
      </c>
      <c r="B3336" s="354" t="s">
        <v>8588</v>
      </c>
      <c r="C3336" s="355" t="s">
        <v>8650</v>
      </c>
      <c r="D3336" s="356" t="s">
        <v>7609</v>
      </c>
      <c r="E3336" s="362">
        <v>45959</v>
      </c>
      <c r="F3336" s="357" t="s">
        <v>8599</v>
      </c>
      <c r="G3336" s="355" t="s">
        <v>8596</v>
      </c>
      <c r="H3336" s="357" t="s">
        <v>8597</v>
      </c>
      <c r="I3336" s="358">
        <v>5.2</v>
      </c>
      <c r="J3336" s="77">
        <v>3</v>
      </c>
      <c r="K3336" s="92"/>
    </row>
    <row r="3337" spans="1:11" ht="21" x14ac:dyDescent="0.25">
      <c r="A3337" s="14" t="s">
        <v>5268</v>
      </c>
      <c r="B3337" s="354" t="s">
        <v>8588</v>
      </c>
      <c r="C3337" s="355" t="s">
        <v>8651</v>
      </c>
      <c r="D3337" s="356" t="s">
        <v>7609</v>
      </c>
      <c r="E3337" s="362">
        <v>45959</v>
      </c>
      <c r="F3337" s="357" t="s">
        <v>8626</v>
      </c>
      <c r="G3337" s="355"/>
      <c r="H3337" s="357" t="s">
        <v>8652</v>
      </c>
      <c r="I3337" s="358">
        <v>4.3</v>
      </c>
      <c r="J3337" s="77">
        <v>3</v>
      </c>
      <c r="K3337" s="92"/>
    </row>
    <row r="3338" spans="1:11" ht="21" x14ac:dyDescent="0.25">
      <c r="A3338" s="14" t="s">
        <v>5268</v>
      </c>
      <c r="B3338" s="354" t="s">
        <v>8588</v>
      </c>
      <c r="C3338" s="355" t="s">
        <v>8653</v>
      </c>
      <c r="D3338" s="356" t="s">
        <v>7609</v>
      </c>
      <c r="E3338" s="362">
        <v>45959</v>
      </c>
      <c r="F3338" s="357" t="s">
        <v>8595</v>
      </c>
      <c r="G3338" s="355" t="s">
        <v>8596</v>
      </c>
      <c r="H3338" s="357" t="s">
        <v>8597</v>
      </c>
      <c r="I3338" s="358">
        <v>16</v>
      </c>
      <c r="J3338" s="77">
        <v>3</v>
      </c>
      <c r="K3338" s="92"/>
    </row>
    <row r="3339" spans="1:11" ht="21" x14ac:dyDescent="0.25">
      <c r="A3339" s="14" t="s">
        <v>5268</v>
      </c>
      <c r="B3339" s="354" t="s">
        <v>8588</v>
      </c>
      <c r="C3339" s="355" t="s">
        <v>8654</v>
      </c>
      <c r="D3339" s="356" t="s">
        <v>7609</v>
      </c>
      <c r="E3339" s="362">
        <v>45959</v>
      </c>
      <c r="F3339" s="357" t="s">
        <v>8607</v>
      </c>
      <c r="G3339" s="355"/>
      <c r="H3339" s="357" t="s">
        <v>8652</v>
      </c>
      <c r="I3339" s="358">
        <v>2.8</v>
      </c>
      <c r="J3339" s="77">
        <v>3</v>
      </c>
      <c r="K3339" s="92"/>
    </row>
    <row r="3340" spans="1:11" ht="21" x14ac:dyDescent="0.25">
      <c r="A3340" s="14" t="s">
        <v>5268</v>
      </c>
      <c r="B3340" s="354" t="s">
        <v>8588</v>
      </c>
      <c r="C3340" s="355" t="s">
        <v>8655</v>
      </c>
      <c r="D3340" s="356" t="s">
        <v>7609</v>
      </c>
      <c r="E3340" s="362">
        <v>45959</v>
      </c>
      <c r="F3340" s="357" t="s">
        <v>8607</v>
      </c>
      <c r="G3340" s="355"/>
      <c r="H3340" s="357" t="s">
        <v>8652</v>
      </c>
      <c r="I3340" s="358">
        <v>8.6</v>
      </c>
      <c r="J3340" s="77">
        <v>3</v>
      </c>
      <c r="K3340" s="92"/>
    </row>
    <row r="3341" spans="1:11" ht="21" x14ac:dyDescent="0.25">
      <c r="A3341" s="14" t="s">
        <v>5268</v>
      </c>
      <c r="B3341" s="354" t="s">
        <v>8588</v>
      </c>
      <c r="C3341" s="355" t="s">
        <v>8656</v>
      </c>
      <c r="D3341" s="356" t="s">
        <v>7609</v>
      </c>
      <c r="E3341" s="362">
        <v>45959</v>
      </c>
      <c r="F3341" s="357" t="s">
        <v>8607</v>
      </c>
      <c r="G3341" s="355"/>
      <c r="H3341" s="357" t="s">
        <v>8652</v>
      </c>
      <c r="I3341" s="358">
        <v>11.6</v>
      </c>
      <c r="J3341" s="77">
        <v>3</v>
      </c>
      <c r="K3341" s="92"/>
    </row>
    <row r="3342" spans="1:11" ht="21" x14ac:dyDescent="0.25">
      <c r="A3342" s="14" t="s">
        <v>5268</v>
      </c>
      <c r="B3342" s="354" t="s">
        <v>8588</v>
      </c>
      <c r="C3342" s="355" t="s">
        <v>8657</v>
      </c>
      <c r="D3342" s="356" t="s">
        <v>7609</v>
      </c>
      <c r="E3342" s="362">
        <v>45959</v>
      </c>
      <c r="F3342" s="357" t="s">
        <v>8622</v>
      </c>
      <c r="G3342" s="355"/>
      <c r="H3342" s="357" t="s">
        <v>8623</v>
      </c>
      <c r="I3342" s="358">
        <v>4.4000000000000004</v>
      </c>
      <c r="J3342" s="77">
        <v>3</v>
      </c>
      <c r="K3342" s="92"/>
    </row>
    <row r="3343" spans="1:11" ht="21" x14ac:dyDescent="0.25">
      <c r="A3343" s="14" t="s">
        <v>5268</v>
      </c>
      <c r="B3343" s="354" t="s">
        <v>8588</v>
      </c>
      <c r="C3343" s="355" t="s">
        <v>8658</v>
      </c>
      <c r="D3343" s="356" t="s">
        <v>7609</v>
      </c>
      <c r="E3343" s="362">
        <v>45959</v>
      </c>
      <c r="F3343" s="357" t="s">
        <v>8626</v>
      </c>
      <c r="G3343" s="355"/>
      <c r="H3343" s="357" t="s">
        <v>8623</v>
      </c>
      <c r="I3343" s="358">
        <v>4.4000000000000004</v>
      </c>
      <c r="J3343" s="77">
        <v>3</v>
      </c>
      <c r="K3343" s="92"/>
    </row>
    <row r="3344" spans="1:11" ht="21" x14ac:dyDescent="0.25">
      <c r="A3344" s="14" t="s">
        <v>5268</v>
      </c>
      <c r="B3344" s="354" t="s">
        <v>8588</v>
      </c>
      <c r="C3344" s="355" t="s">
        <v>8659</v>
      </c>
      <c r="D3344" s="356" t="s">
        <v>7609</v>
      </c>
      <c r="E3344" s="362">
        <v>45959</v>
      </c>
      <c r="F3344" s="357" t="s">
        <v>8607</v>
      </c>
      <c r="G3344" s="355"/>
      <c r="H3344" s="357" t="s">
        <v>8652</v>
      </c>
      <c r="I3344" s="358">
        <v>1.9</v>
      </c>
      <c r="J3344" s="77">
        <v>3</v>
      </c>
      <c r="K3344" s="92"/>
    </row>
    <row r="3345" spans="1:11" ht="21" x14ac:dyDescent="0.25">
      <c r="A3345" s="14" t="s">
        <v>5268</v>
      </c>
      <c r="B3345" s="354" t="s">
        <v>8588</v>
      </c>
      <c r="C3345" s="354" t="s">
        <v>8660</v>
      </c>
      <c r="D3345" s="356" t="s">
        <v>7609</v>
      </c>
      <c r="E3345" s="362">
        <v>45959</v>
      </c>
      <c r="F3345" s="357" t="s">
        <v>8612</v>
      </c>
      <c r="G3345" s="355" t="s">
        <v>8661</v>
      </c>
      <c r="H3345" s="357" t="s">
        <v>8662</v>
      </c>
      <c r="I3345" s="358">
        <v>16.34</v>
      </c>
      <c r="J3345" s="77">
        <v>3</v>
      </c>
      <c r="K3345" s="92"/>
    </row>
    <row r="3346" spans="1:11" ht="21" x14ac:dyDescent="0.25">
      <c r="A3346" s="14" t="s">
        <v>5268</v>
      </c>
      <c r="B3346" s="354" t="s">
        <v>8588</v>
      </c>
      <c r="C3346" s="354" t="s">
        <v>8663</v>
      </c>
      <c r="D3346" s="356" t="s">
        <v>7609</v>
      </c>
      <c r="E3346" s="362">
        <v>45959</v>
      </c>
      <c r="F3346" s="357" t="s">
        <v>8612</v>
      </c>
      <c r="G3346" s="355" t="s">
        <v>8661</v>
      </c>
      <c r="H3346" s="357" t="s">
        <v>8662</v>
      </c>
      <c r="I3346" s="358">
        <v>3.05</v>
      </c>
      <c r="J3346" s="77">
        <v>3</v>
      </c>
      <c r="K3346" s="92"/>
    </row>
    <row r="3347" spans="1:11" ht="21" x14ac:dyDescent="0.25">
      <c r="A3347" s="14" t="s">
        <v>5268</v>
      </c>
      <c r="B3347" s="354" t="s">
        <v>8588</v>
      </c>
      <c r="C3347" s="355" t="s">
        <v>8664</v>
      </c>
      <c r="D3347" s="356" t="s">
        <v>8611</v>
      </c>
      <c r="E3347" s="362">
        <v>45959</v>
      </c>
      <c r="F3347" s="357" t="s">
        <v>8626</v>
      </c>
      <c r="G3347" s="355"/>
      <c r="H3347" s="357" t="s">
        <v>8629</v>
      </c>
      <c r="I3347" s="358">
        <v>20.5</v>
      </c>
      <c r="J3347" s="77">
        <v>3</v>
      </c>
      <c r="K3347" s="92"/>
    </row>
    <row r="3348" spans="1:11" ht="21" x14ac:dyDescent="0.25">
      <c r="A3348" s="14" t="s">
        <v>5268</v>
      </c>
      <c r="B3348" s="354" t="s">
        <v>8588</v>
      </c>
      <c r="C3348" s="355" t="s">
        <v>8665</v>
      </c>
      <c r="D3348" s="356" t="s">
        <v>8611</v>
      </c>
      <c r="E3348" s="362">
        <v>45959</v>
      </c>
      <c r="F3348" s="357" t="s">
        <v>8626</v>
      </c>
      <c r="G3348" s="355"/>
      <c r="H3348" s="357" t="s">
        <v>8629</v>
      </c>
      <c r="I3348" s="358">
        <v>3.1</v>
      </c>
      <c r="J3348" s="77">
        <v>3</v>
      </c>
      <c r="K3348" s="92"/>
    </row>
    <row r="3349" spans="1:11" ht="21" x14ac:dyDescent="0.25">
      <c r="A3349" s="14" t="s">
        <v>5268</v>
      </c>
      <c r="B3349" s="354" t="s">
        <v>8588</v>
      </c>
      <c r="C3349" s="355" t="s">
        <v>8666</v>
      </c>
      <c r="D3349" s="356" t="s">
        <v>6786</v>
      </c>
      <c r="E3349" s="362">
        <v>45959</v>
      </c>
      <c r="F3349" s="357" t="s">
        <v>8626</v>
      </c>
      <c r="G3349" s="355"/>
      <c r="H3349" s="357" t="s">
        <v>8629</v>
      </c>
      <c r="I3349" s="358">
        <v>3.1</v>
      </c>
      <c r="J3349" s="77">
        <v>3</v>
      </c>
      <c r="K3349" s="92"/>
    </row>
    <row r="3350" spans="1:11" ht="21" x14ac:dyDescent="0.25">
      <c r="A3350" s="14" t="s">
        <v>5268</v>
      </c>
      <c r="B3350" s="354" t="s">
        <v>8588</v>
      </c>
      <c r="C3350" s="355" t="s">
        <v>8667</v>
      </c>
      <c r="D3350" s="356" t="s">
        <v>6786</v>
      </c>
      <c r="E3350" s="362">
        <v>45959</v>
      </c>
      <c r="F3350" s="357" t="s">
        <v>8626</v>
      </c>
      <c r="G3350" s="355"/>
      <c r="H3350" s="357" t="s">
        <v>8629</v>
      </c>
      <c r="I3350" s="358">
        <v>20.5</v>
      </c>
      <c r="J3350" s="77">
        <v>3</v>
      </c>
      <c r="K3350" s="92"/>
    </row>
    <row r="3351" spans="1:11" ht="21" x14ac:dyDescent="0.25">
      <c r="A3351" s="14" t="s">
        <v>5268</v>
      </c>
      <c r="B3351" s="354" t="s">
        <v>8588</v>
      </c>
      <c r="C3351" s="355" t="s">
        <v>8668</v>
      </c>
      <c r="D3351" s="356" t="s">
        <v>7602</v>
      </c>
      <c r="E3351" s="362">
        <v>45959</v>
      </c>
      <c r="F3351" s="357" t="s">
        <v>8607</v>
      </c>
      <c r="G3351" s="355"/>
      <c r="H3351" s="357" t="s">
        <v>8652</v>
      </c>
      <c r="I3351" s="358">
        <v>1.9</v>
      </c>
      <c r="J3351" s="77">
        <v>3</v>
      </c>
      <c r="K3351" s="92"/>
    </row>
    <row r="3352" spans="1:11" ht="21" x14ac:dyDescent="0.25">
      <c r="A3352" s="14" t="s">
        <v>5268</v>
      </c>
      <c r="B3352" s="354" t="s">
        <v>8588</v>
      </c>
      <c r="C3352" s="355" t="s">
        <v>8669</v>
      </c>
      <c r="D3352" s="356" t="s">
        <v>7602</v>
      </c>
      <c r="E3352" s="362">
        <v>45959</v>
      </c>
      <c r="F3352" s="357" t="s">
        <v>8607</v>
      </c>
      <c r="G3352" s="355"/>
      <c r="H3352" s="357" t="s">
        <v>8652</v>
      </c>
      <c r="I3352" s="358">
        <v>11.6</v>
      </c>
      <c r="J3352" s="77">
        <v>3</v>
      </c>
      <c r="K3352" s="92"/>
    </row>
    <row r="3353" spans="1:11" ht="21" x14ac:dyDescent="0.25">
      <c r="A3353" s="14" t="s">
        <v>5268</v>
      </c>
      <c r="B3353" s="354" t="s">
        <v>8588</v>
      </c>
      <c r="C3353" s="355" t="s">
        <v>8670</v>
      </c>
      <c r="D3353" s="356" t="s">
        <v>7602</v>
      </c>
      <c r="E3353" s="362">
        <v>45959</v>
      </c>
      <c r="F3353" s="357" t="s">
        <v>8626</v>
      </c>
      <c r="G3353" s="355"/>
      <c r="H3353" s="357" t="s">
        <v>8652</v>
      </c>
      <c r="I3353" s="358">
        <v>8.6</v>
      </c>
      <c r="J3353" s="77">
        <v>3</v>
      </c>
      <c r="K3353" s="92"/>
    </row>
    <row r="3354" spans="1:11" ht="21" x14ac:dyDescent="0.25">
      <c r="A3354" s="14" t="s">
        <v>5268</v>
      </c>
      <c r="B3354" s="354" t="s">
        <v>8588</v>
      </c>
      <c r="C3354" s="355" t="s">
        <v>8671</v>
      </c>
      <c r="D3354" s="356" t="s">
        <v>7602</v>
      </c>
      <c r="E3354" s="362">
        <v>45959</v>
      </c>
      <c r="F3354" s="357" t="s">
        <v>8622</v>
      </c>
      <c r="G3354" s="355"/>
      <c r="H3354" s="357" t="s">
        <v>8623</v>
      </c>
      <c r="I3354" s="358">
        <v>4.4000000000000004</v>
      </c>
      <c r="J3354" s="77">
        <v>3</v>
      </c>
      <c r="K3354" s="92"/>
    </row>
    <row r="3355" spans="1:11" ht="21" x14ac:dyDescent="0.25">
      <c r="A3355" s="14" t="s">
        <v>5268</v>
      </c>
      <c r="B3355" s="354" t="s">
        <v>8588</v>
      </c>
      <c r="C3355" s="355" t="s">
        <v>8672</v>
      </c>
      <c r="D3355" s="356" t="s">
        <v>7602</v>
      </c>
      <c r="E3355" s="362">
        <v>45959</v>
      </c>
      <c r="F3355" s="357" t="s">
        <v>8626</v>
      </c>
      <c r="G3355" s="355"/>
      <c r="H3355" s="357" t="s">
        <v>8623</v>
      </c>
      <c r="I3355" s="358">
        <v>4.4000000000000004</v>
      </c>
      <c r="J3355" s="77">
        <v>3</v>
      </c>
      <c r="K3355" s="92"/>
    </row>
    <row r="3356" spans="1:11" ht="21" x14ac:dyDescent="0.25">
      <c r="A3356" s="14" t="s">
        <v>5268</v>
      </c>
      <c r="B3356" s="354" t="s">
        <v>8588</v>
      </c>
      <c r="C3356" s="355" t="s">
        <v>8673</v>
      </c>
      <c r="D3356" s="356" t="s">
        <v>7602</v>
      </c>
      <c r="E3356" s="362">
        <v>45959</v>
      </c>
      <c r="F3356" s="357" t="s">
        <v>8612</v>
      </c>
      <c r="G3356" s="355"/>
      <c r="H3356" s="357" t="s">
        <v>8652</v>
      </c>
      <c r="I3356" s="358">
        <v>24.2</v>
      </c>
      <c r="J3356" s="77">
        <v>3</v>
      </c>
      <c r="K3356" s="92"/>
    </row>
    <row r="3357" spans="1:11" ht="21" x14ac:dyDescent="0.25">
      <c r="A3357" s="14" t="s">
        <v>5268</v>
      </c>
      <c r="B3357" s="354" t="s">
        <v>8588</v>
      </c>
      <c r="C3357" s="354" t="s">
        <v>8674</v>
      </c>
      <c r="D3357" s="356" t="s">
        <v>7609</v>
      </c>
      <c r="E3357" s="362">
        <v>45959</v>
      </c>
      <c r="F3357" s="357" t="s">
        <v>8607</v>
      </c>
      <c r="G3357" s="355" t="s">
        <v>8661</v>
      </c>
      <c r="H3357" s="357" t="s">
        <v>8662</v>
      </c>
      <c r="I3357" s="358">
        <v>16.34</v>
      </c>
      <c r="J3357" s="77">
        <v>3</v>
      </c>
      <c r="K3357" s="92"/>
    </row>
    <row r="3358" spans="1:11" ht="21" x14ac:dyDescent="0.25">
      <c r="A3358" s="14" t="s">
        <v>5268</v>
      </c>
      <c r="B3358" s="354" t="s">
        <v>8588</v>
      </c>
      <c r="C3358" s="355" t="s">
        <v>8675</v>
      </c>
      <c r="D3358" s="356" t="s">
        <v>7602</v>
      </c>
      <c r="E3358" s="362">
        <v>45959</v>
      </c>
      <c r="F3358" s="357" t="s">
        <v>8595</v>
      </c>
      <c r="G3358" s="355" t="s">
        <v>8596</v>
      </c>
      <c r="H3358" s="357" t="s">
        <v>8597</v>
      </c>
      <c r="I3358" s="358">
        <v>9.1</v>
      </c>
      <c r="J3358" s="77">
        <v>3</v>
      </c>
      <c r="K3358" s="92"/>
    </row>
    <row r="3359" spans="1:11" ht="21" x14ac:dyDescent="0.25">
      <c r="A3359" s="14" t="s">
        <v>5268</v>
      </c>
      <c r="B3359" s="354" t="s">
        <v>8588</v>
      </c>
      <c r="C3359" s="354" t="s">
        <v>8676</v>
      </c>
      <c r="D3359" s="356" t="s">
        <v>7602</v>
      </c>
      <c r="E3359" s="362">
        <v>45959</v>
      </c>
      <c r="F3359" s="357" t="s">
        <v>8612</v>
      </c>
      <c r="G3359" s="355" t="s">
        <v>8661</v>
      </c>
      <c r="H3359" s="357" t="s">
        <v>8662</v>
      </c>
      <c r="I3359" s="358">
        <v>3.05</v>
      </c>
      <c r="J3359" s="77">
        <v>3</v>
      </c>
      <c r="K3359" s="92"/>
    </row>
    <row r="3360" spans="1:11" ht="21" x14ac:dyDescent="0.25">
      <c r="A3360" s="14" t="s">
        <v>5268</v>
      </c>
      <c r="B3360" s="354" t="s">
        <v>8588</v>
      </c>
      <c r="C3360" s="355" t="s">
        <v>8677</v>
      </c>
      <c r="D3360" s="356" t="s">
        <v>7602</v>
      </c>
      <c r="E3360" s="362">
        <v>45959</v>
      </c>
      <c r="F3360" s="357" t="s">
        <v>8612</v>
      </c>
      <c r="G3360" s="355" t="s">
        <v>8678</v>
      </c>
      <c r="H3360" s="357" t="s">
        <v>8679</v>
      </c>
      <c r="I3360" s="358">
        <v>16.34</v>
      </c>
      <c r="J3360" s="77">
        <v>3</v>
      </c>
      <c r="K3360" s="92"/>
    </row>
    <row r="3361" spans="1:11" ht="21" x14ac:dyDescent="0.25">
      <c r="A3361" s="14" t="s">
        <v>5268</v>
      </c>
      <c r="B3361" s="354" t="s">
        <v>8588</v>
      </c>
      <c r="C3361" s="355" t="s">
        <v>8680</v>
      </c>
      <c r="D3361" s="356" t="s">
        <v>7602</v>
      </c>
      <c r="E3361" s="362">
        <v>45959</v>
      </c>
      <c r="F3361" s="357" t="s">
        <v>8626</v>
      </c>
      <c r="G3361" s="355"/>
      <c r="H3361" s="357" t="s">
        <v>8652</v>
      </c>
      <c r="I3361" s="358">
        <v>4.3</v>
      </c>
      <c r="J3361" s="77">
        <v>3</v>
      </c>
      <c r="K3361" s="92"/>
    </row>
    <row r="3362" spans="1:11" ht="21" x14ac:dyDescent="0.25">
      <c r="A3362" s="14" t="s">
        <v>5268</v>
      </c>
      <c r="B3362" s="354" t="s">
        <v>8588</v>
      </c>
      <c r="C3362" s="354" t="s">
        <v>8681</v>
      </c>
      <c r="D3362" s="356" t="s">
        <v>7602</v>
      </c>
      <c r="E3362" s="362">
        <v>45959</v>
      </c>
      <c r="F3362" s="357" t="s">
        <v>8607</v>
      </c>
      <c r="G3362" s="355" t="s">
        <v>8661</v>
      </c>
      <c r="H3362" s="357" t="s">
        <v>8662</v>
      </c>
      <c r="I3362" s="358">
        <v>3.05</v>
      </c>
      <c r="J3362" s="77">
        <v>3</v>
      </c>
      <c r="K3362" s="92"/>
    </row>
    <row r="3363" spans="1:11" ht="21" x14ac:dyDescent="0.25">
      <c r="A3363" s="14" t="s">
        <v>5268</v>
      </c>
      <c r="B3363" s="354" t="s">
        <v>8588</v>
      </c>
      <c r="C3363" s="355" t="s">
        <v>8682</v>
      </c>
      <c r="D3363" s="356" t="s">
        <v>7602</v>
      </c>
      <c r="E3363" s="362">
        <v>45959</v>
      </c>
      <c r="F3363" s="357" t="s">
        <v>8607</v>
      </c>
      <c r="G3363" s="355" t="s">
        <v>8678</v>
      </c>
      <c r="H3363" s="357" t="s">
        <v>8679</v>
      </c>
      <c r="I3363" s="358">
        <v>16.34</v>
      </c>
      <c r="J3363" s="77">
        <v>3</v>
      </c>
      <c r="K3363" s="92"/>
    </row>
    <row r="3364" spans="1:11" ht="21" x14ac:dyDescent="0.25">
      <c r="A3364" s="14" t="s">
        <v>5268</v>
      </c>
      <c r="B3364" s="354" t="s">
        <v>8588</v>
      </c>
      <c r="C3364" s="355" t="s">
        <v>8683</v>
      </c>
      <c r="D3364" s="356" t="s">
        <v>7602</v>
      </c>
      <c r="E3364" s="362">
        <v>45959</v>
      </c>
      <c r="F3364" s="357" t="s">
        <v>8684</v>
      </c>
      <c r="G3364" s="355">
        <v>505011131</v>
      </c>
      <c r="H3364" s="357" t="s">
        <v>8685</v>
      </c>
      <c r="I3364" s="358">
        <v>735</v>
      </c>
      <c r="J3364" s="77">
        <v>3</v>
      </c>
      <c r="K3364" s="92"/>
    </row>
    <row r="3365" spans="1:11" ht="21" x14ac:dyDescent="0.25">
      <c r="A3365" s="14" t="s">
        <v>5268</v>
      </c>
      <c r="B3365" s="354" t="s">
        <v>8588</v>
      </c>
      <c r="C3365" s="355" t="s">
        <v>8686</v>
      </c>
      <c r="D3365" s="356" t="s">
        <v>7602</v>
      </c>
      <c r="E3365" s="362">
        <v>45959</v>
      </c>
      <c r="F3365" s="357" t="s">
        <v>8684</v>
      </c>
      <c r="G3365" s="355">
        <v>505011131</v>
      </c>
      <c r="H3365" s="357" t="s">
        <v>8685</v>
      </c>
      <c r="I3365" s="358">
        <v>833</v>
      </c>
      <c r="J3365" s="77">
        <v>3</v>
      </c>
      <c r="K3365" s="92"/>
    </row>
    <row r="3366" spans="1:11" ht="21" x14ac:dyDescent="0.25">
      <c r="A3366" s="14" t="s">
        <v>5268</v>
      </c>
      <c r="B3366" s="354" t="s">
        <v>8588</v>
      </c>
      <c r="C3366" s="355" t="s">
        <v>8687</v>
      </c>
      <c r="D3366" s="356" t="s">
        <v>7602</v>
      </c>
      <c r="E3366" s="362">
        <v>45959</v>
      </c>
      <c r="F3366" s="357" t="s">
        <v>8684</v>
      </c>
      <c r="G3366" s="355">
        <v>505011131</v>
      </c>
      <c r="H3366" s="357" t="s">
        <v>8685</v>
      </c>
      <c r="I3366" s="358">
        <v>833</v>
      </c>
      <c r="J3366" s="77">
        <v>3</v>
      </c>
      <c r="K3366" s="92"/>
    </row>
    <row r="3367" spans="1:11" ht="31.2" x14ac:dyDescent="0.25">
      <c r="A3367" s="14" t="s">
        <v>5268</v>
      </c>
      <c r="B3367" s="354" t="s">
        <v>8588</v>
      </c>
      <c r="C3367" s="355" t="s">
        <v>8688</v>
      </c>
      <c r="D3367" s="356">
        <v>45873</v>
      </c>
      <c r="E3367" s="362">
        <v>45959</v>
      </c>
      <c r="F3367" s="357" t="s">
        <v>8689</v>
      </c>
      <c r="G3367" s="355" t="s">
        <v>8690</v>
      </c>
      <c r="H3367" s="357" t="s">
        <v>8691</v>
      </c>
      <c r="I3367" s="358">
        <v>127.01</v>
      </c>
      <c r="J3367" s="77">
        <v>3</v>
      </c>
      <c r="K3367" s="92"/>
    </row>
    <row r="3368" spans="1:11" ht="31.2" x14ac:dyDescent="0.25">
      <c r="A3368" s="14" t="s">
        <v>5268</v>
      </c>
      <c r="B3368" s="354" t="s">
        <v>8588</v>
      </c>
      <c r="C3368" s="354" t="s">
        <v>8692</v>
      </c>
      <c r="D3368" s="356" t="s">
        <v>7609</v>
      </c>
      <c r="E3368" s="362">
        <v>45959</v>
      </c>
      <c r="F3368" s="357" t="s">
        <v>8689</v>
      </c>
      <c r="G3368" s="355"/>
      <c r="H3368" s="357" t="s">
        <v>8693</v>
      </c>
      <c r="I3368" s="358">
        <v>109.01</v>
      </c>
      <c r="J3368" s="77">
        <v>3</v>
      </c>
      <c r="K3368" s="92"/>
    </row>
    <row r="3369" spans="1:11" ht="31.2" x14ac:dyDescent="0.25">
      <c r="A3369" s="14" t="s">
        <v>5268</v>
      </c>
      <c r="B3369" s="354" t="s">
        <v>8588</v>
      </c>
      <c r="C3369" s="357" t="s">
        <v>8694</v>
      </c>
      <c r="D3369" s="356">
        <v>45879</v>
      </c>
      <c r="E3369" s="362">
        <v>45959</v>
      </c>
      <c r="F3369" s="357" t="s">
        <v>8689</v>
      </c>
      <c r="G3369" s="355"/>
      <c r="H3369" s="357" t="s">
        <v>8695</v>
      </c>
      <c r="I3369" s="358">
        <v>132</v>
      </c>
      <c r="J3369" s="77">
        <v>3</v>
      </c>
      <c r="K3369" s="92"/>
    </row>
    <row r="3370" spans="1:11" ht="31.2" x14ac:dyDescent="0.25">
      <c r="A3370" s="14" t="s">
        <v>5268</v>
      </c>
      <c r="B3370" s="354" t="s">
        <v>8588</v>
      </c>
      <c r="C3370" s="355" t="s">
        <v>8696</v>
      </c>
      <c r="D3370" s="356" t="s">
        <v>8611</v>
      </c>
      <c r="E3370" s="362">
        <v>45959</v>
      </c>
      <c r="F3370" s="357" t="s">
        <v>8689</v>
      </c>
      <c r="G3370" s="355" t="s">
        <v>8697</v>
      </c>
      <c r="H3370" s="357" t="s">
        <v>8698</v>
      </c>
      <c r="I3370" s="358">
        <v>136.62</v>
      </c>
      <c r="J3370" s="77">
        <v>3</v>
      </c>
      <c r="K3370" s="92"/>
    </row>
    <row r="3371" spans="1:11" ht="31.2" x14ac:dyDescent="0.25">
      <c r="A3371" s="14" t="s">
        <v>5268</v>
      </c>
      <c r="B3371" s="354" t="s">
        <v>8588</v>
      </c>
      <c r="C3371" s="355" t="s">
        <v>8699</v>
      </c>
      <c r="D3371" s="356" t="s">
        <v>8611</v>
      </c>
      <c r="E3371" s="362">
        <v>45959</v>
      </c>
      <c r="F3371" s="357" t="s">
        <v>8689</v>
      </c>
      <c r="G3371" s="355" t="s">
        <v>8700</v>
      </c>
      <c r="H3371" s="357" t="s">
        <v>8701</v>
      </c>
      <c r="I3371" s="358">
        <v>72.14</v>
      </c>
      <c r="J3371" s="77">
        <v>3</v>
      </c>
      <c r="K3371" s="92"/>
    </row>
    <row r="3372" spans="1:11" ht="31.2" x14ac:dyDescent="0.25">
      <c r="A3372" s="14" t="s">
        <v>5268</v>
      </c>
      <c r="B3372" s="354" t="s">
        <v>8588</v>
      </c>
      <c r="C3372" s="355" t="s">
        <v>8702</v>
      </c>
      <c r="D3372" s="356" t="s">
        <v>8703</v>
      </c>
      <c r="E3372" s="362">
        <v>45959</v>
      </c>
      <c r="F3372" s="357" t="s">
        <v>8689</v>
      </c>
      <c r="G3372" s="355">
        <v>31322832</v>
      </c>
      <c r="H3372" s="357" t="s">
        <v>3895</v>
      </c>
      <c r="I3372" s="358">
        <v>57.35</v>
      </c>
      <c r="J3372" s="77">
        <v>3</v>
      </c>
      <c r="K3372" s="92"/>
    </row>
    <row r="3373" spans="1:11" ht="31.2" x14ac:dyDescent="0.25">
      <c r="A3373" s="14" t="s">
        <v>5268</v>
      </c>
      <c r="B3373" s="354" t="s">
        <v>8588</v>
      </c>
      <c r="C3373" s="355" t="s">
        <v>8704</v>
      </c>
      <c r="D3373" s="356" t="s">
        <v>6786</v>
      </c>
      <c r="E3373" s="362">
        <v>45959</v>
      </c>
      <c r="F3373" s="357" t="s">
        <v>8689</v>
      </c>
      <c r="G3373" s="355" t="s">
        <v>8705</v>
      </c>
      <c r="H3373" s="357" t="s">
        <v>8706</v>
      </c>
      <c r="I3373" s="358">
        <v>115.03</v>
      </c>
      <c r="J3373" s="77">
        <v>3</v>
      </c>
      <c r="K3373" s="92"/>
    </row>
    <row r="3374" spans="1:11" ht="31.2" x14ac:dyDescent="0.25">
      <c r="A3374" s="14" t="s">
        <v>5268</v>
      </c>
      <c r="B3374" s="354" t="s">
        <v>8588</v>
      </c>
      <c r="C3374" s="357" t="s">
        <v>8707</v>
      </c>
      <c r="D3374" s="356" t="s">
        <v>7602</v>
      </c>
      <c r="E3374" s="362">
        <v>45959</v>
      </c>
      <c r="F3374" s="357" t="s">
        <v>8689</v>
      </c>
      <c r="G3374" s="355"/>
      <c r="H3374" s="357" t="s">
        <v>8708</v>
      </c>
      <c r="I3374" s="358">
        <v>100</v>
      </c>
      <c r="J3374" s="77">
        <v>3</v>
      </c>
      <c r="K3374" s="92"/>
    </row>
    <row r="3375" spans="1:11" ht="31.2" x14ac:dyDescent="0.25">
      <c r="A3375" s="14" t="s">
        <v>5268</v>
      </c>
      <c r="B3375" s="354" t="s">
        <v>8588</v>
      </c>
      <c r="C3375" s="355" t="s">
        <v>8709</v>
      </c>
      <c r="D3375" s="356" t="s">
        <v>7602</v>
      </c>
      <c r="E3375" s="362">
        <v>45959</v>
      </c>
      <c r="F3375" s="357" t="s">
        <v>8689</v>
      </c>
      <c r="G3375" s="355" t="s">
        <v>8710</v>
      </c>
      <c r="H3375" s="357" t="s">
        <v>8711</v>
      </c>
      <c r="I3375" s="358">
        <v>20</v>
      </c>
      <c r="J3375" s="77">
        <v>3</v>
      </c>
      <c r="K3375" s="92"/>
    </row>
    <row r="3376" spans="1:11" ht="31.2" x14ac:dyDescent="0.25">
      <c r="A3376" s="14" t="s">
        <v>5268</v>
      </c>
      <c r="B3376" s="354" t="s">
        <v>8588</v>
      </c>
      <c r="C3376" s="355" t="s">
        <v>8712</v>
      </c>
      <c r="D3376" s="356" t="s">
        <v>7602</v>
      </c>
      <c r="E3376" s="362">
        <v>45959</v>
      </c>
      <c r="F3376" s="357" t="s">
        <v>8689</v>
      </c>
      <c r="G3376" s="355" t="s">
        <v>8710</v>
      </c>
      <c r="H3376" s="357" t="s">
        <v>8711</v>
      </c>
      <c r="I3376" s="358">
        <v>69.06</v>
      </c>
      <c r="J3376" s="77">
        <v>3</v>
      </c>
      <c r="K3376" s="92"/>
    </row>
    <row r="3377" spans="1:11" ht="21" x14ac:dyDescent="0.25">
      <c r="A3377" s="14" t="s">
        <v>5268</v>
      </c>
      <c r="B3377" s="354" t="s">
        <v>8713</v>
      </c>
      <c r="C3377" s="355">
        <v>6804383062</v>
      </c>
      <c r="D3377" s="356">
        <v>45868</v>
      </c>
      <c r="E3377" s="357"/>
      <c r="F3377" s="357" t="s">
        <v>8714</v>
      </c>
      <c r="G3377" s="360">
        <v>151700</v>
      </c>
      <c r="H3377" s="361" t="s">
        <v>3019</v>
      </c>
      <c r="I3377" s="358">
        <v>108</v>
      </c>
      <c r="J3377" s="77">
        <v>3</v>
      </c>
      <c r="K3377" s="92"/>
    </row>
    <row r="3378" spans="1:11" ht="41.4" x14ac:dyDescent="0.25">
      <c r="A3378" s="14" t="s">
        <v>5268</v>
      </c>
      <c r="B3378" s="354" t="s">
        <v>8715</v>
      </c>
      <c r="C3378" s="695" t="s">
        <v>8716</v>
      </c>
      <c r="D3378" s="695" t="s">
        <v>8717</v>
      </c>
      <c r="E3378" s="362">
        <v>46100</v>
      </c>
      <c r="F3378" s="518" t="s">
        <v>8718</v>
      </c>
      <c r="G3378" s="696" t="s">
        <v>8719</v>
      </c>
      <c r="H3378" s="696" t="s">
        <v>8720</v>
      </c>
      <c r="I3378" s="697">
        <v>55.5</v>
      </c>
      <c r="J3378" s="77">
        <v>3</v>
      </c>
      <c r="K3378" s="92"/>
    </row>
    <row r="3379" spans="1:11" ht="61.8" x14ac:dyDescent="0.25">
      <c r="A3379" s="14" t="s">
        <v>5268</v>
      </c>
      <c r="B3379" s="354" t="s">
        <v>8715</v>
      </c>
      <c r="C3379" s="695" t="s">
        <v>5791</v>
      </c>
      <c r="D3379" s="695" t="s">
        <v>8721</v>
      </c>
      <c r="E3379" s="362">
        <v>46100</v>
      </c>
      <c r="F3379" s="518" t="s">
        <v>8722</v>
      </c>
      <c r="G3379" s="696" t="s">
        <v>8723</v>
      </c>
      <c r="H3379" s="696" t="s">
        <v>8724</v>
      </c>
      <c r="I3379" s="697">
        <v>144.5</v>
      </c>
      <c r="J3379" s="77">
        <v>3</v>
      </c>
      <c r="K3379" s="92"/>
    </row>
    <row r="3380" spans="1:11" ht="72" x14ac:dyDescent="0.25">
      <c r="A3380" s="14" t="s">
        <v>5268</v>
      </c>
      <c r="B3380" s="354" t="s">
        <v>8725</v>
      </c>
      <c r="C3380" s="695" t="s">
        <v>4732</v>
      </c>
      <c r="D3380" s="695" t="s">
        <v>3560</v>
      </c>
      <c r="E3380" s="362">
        <v>46022</v>
      </c>
      <c r="F3380" s="518" t="s">
        <v>8726</v>
      </c>
      <c r="G3380" s="696" t="s">
        <v>8727</v>
      </c>
      <c r="H3380" s="696" t="s">
        <v>4267</v>
      </c>
      <c r="I3380" s="697">
        <v>3000</v>
      </c>
      <c r="J3380" s="77">
        <v>3</v>
      </c>
      <c r="K3380" s="92"/>
    </row>
    <row r="3381" spans="1:11" ht="51.6" x14ac:dyDescent="0.25">
      <c r="A3381" s="14" t="s">
        <v>5268</v>
      </c>
      <c r="B3381" s="354" t="s">
        <v>8728</v>
      </c>
      <c r="C3381" s="695" t="s">
        <v>8729</v>
      </c>
      <c r="D3381" s="695" t="s">
        <v>6488</v>
      </c>
      <c r="E3381" s="362">
        <v>46022</v>
      </c>
      <c r="F3381" s="518" t="s">
        <v>8730</v>
      </c>
      <c r="G3381" s="696">
        <v>36851680</v>
      </c>
      <c r="H3381" s="696" t="s">
        <v>8731</v>
      </c>
      <c r="I3381" s="697">
        <v>350</v>
      </c>
      <c r="J3381" s="77">
        <v>3</v>
      </c>
      <c r="K3381" s="92"/>
    </row>
    <row r="3382" spans="1:11" ht="41.4" x14ac:dyDescent="0.25">
      <c r="A3382" s="14" t="s">
        <v>5268</v>
      </c>
      <c r="B3382" s="354" t="s">
        <v>8728</v>
      </c>
      <c r="C3382" s="695" t="s">
        <v>8732</v>
      </c>
      <c r="D3382" s="695" t="s">
        <v>6538</v>
      </c>
      <c r="E3382" s="362">
        <v>46022</v>
      </c>
      <c r="F3382" s="518" t="s">
        <v>8733</v>
      </c>
      <c r="G3382" s="696">
        <v>36562939</v>
      </c>
      <c r="H3382" s="696" t="s">
        <v>3091</v>
      </c>
      <c r="I3382" s="697">
        <v>85.94</v>
      </c>
      <c r="J3382" s="77">
        <v>3</v>
      </c>
      <c r="K3382" s="92"/>
    </row>
    <row r="3383" spans="1:11" ht="51.6" x14ac:dyDescent="0.25">
      <c r="A3383" s="14" t="s">
        <v>5268</v>
      </c>
      <c r="B3383" s="354" t="s">
        <v>8728</v>
      </c>
      <c r="C3383" s="695" t="s">
        <v>8734</v>
      </c>
      <c r="D3383" s="695" t="s">
        <v>6538</v>
      </c>
      <c r="E3383" s="362">
        <v>46022</v>
      </c>
      <c r="F3383" s="518" t="s">
        <v>8735</v>
      </c>
      <c r="G3383" s="696">
        <v>9451978451</v>
      </c>
      <c r="H3383" s="696" t="s">
        <v>8736</v>
      </c>
      <c r="I3383" s="697">
        <v>61.71</v>
      </c>
      <c r="J3383" s="77">
        <v>3</v>
      </c>
      <c r="K3383" s="92"/>
    </row>
    <row r="3384" spans="1:11" ht="51.6" x14ac:dyDescent="0.25">
      <c r="A3384" s="14" t="s">
        <v>5268</v>
      </c>
      <c r="B3384" s="354" t="s">
        <v>8728</v>
      </c>
      <c r="C3384" s="695" t="s">
        <v>8737</v>
      </c>
      <c r="D3384" s="695" t="s">
        <v>6808</v>
      </c>
      <c r="E3384" s="362">
        <v>46022</v>
      </c>
      <c r="F3384" s="518" t="s">
        <v>8738</v>
      </c>
      <c r="G3384" s="696">
        <v>56469756</v>
      </c>
      <c r="H3384" s="696" t="s">
        <v>8739</v>
      </c>
      <c r="I3384" s="697">
        <v>20</v>
      </c>
      <c r="J3384" s="77">
        <v>3</v>
      </c>
      <c r="K3384" s="92"/>
    </row>
    <row r="3385" spans="1:11" ht="51.6" x14ac:dyDescent="0.25">
      <c r="A3385" s="14" t="s">
        <v>5268</v>
      </c>
      <c r="B3385" s="354" t="s">
        <v>8728</v>
      </c>
      <c r="C3385" s="695" t="s">
        <v>8740</v>
      </c>
      <c r="D3385" s="695" t="s">
        <v>8348</v>
      </c>
      <c r="E3385" s="362">
        <v>46022</v>
      </c>
      <c r="F3385" s="518" t="s">
        <v>8741</v>
      </c>
      <c r="G3385" s="696">
        <v>36718271</v>
      </c>
      <c r="H3385" s="696" t="s">
        <v>4696</v>
      </c>
      <c r="I3385" s="697">
        <v>38.979999999999997</v>
      </c>
      <c r="J3385" s="77">
        <v>3</v>
      </c>
      <c r="K3385" s="92"/>
    </row>
    <row r="3386" spans="1:11" ht="51.6" x14ac:dyDescent="0.25">
      <c r="A3386" s="14" t="s">
        <v>5268</v>
      </c>
      <c r="B3386" s="354" t="s">
        <v>8728</v>
      </c>
      <c r="C3386" s="695" t="s">
        <v>8742</v>
      </c>
      <c r="D3386" s="695" t="s">
        <v>8348</v>
      </c>
      <c r="E3386" s="362">
        <v>46022</v>
      </c>
      <c r="F3386" s="518" t="s">
        <v>8743</v>
      </c>
      <c r="G3386" s="696">
        <v>36409065</v>
      </c>
      <c r="H3386" s="696" t="s">
        <v>8744</v>
      </c>
      <c r="I3386" s="697">
        <v>146.94999999999999</v>
      </c>
      <c r="J3386" s="77">
        <v>3</v>
      </c>
      <c r="K3386" s="92"/>
    </row>
    <row r="3387" spans="1:11" ht="61.8" x14ac:dyDescent="0.25">
      <c r="A3387" s="14" t="s">
        <v>5268</v>
      </c>
      <c r="B3387" s="354" t="s">
        <v>8728</v>
      </c>
      <c r="C3387" s="695" t="s">
        <v>8745</v>
      </c>
      <c r="D3387" s="695" t="s">
        <v>8348</v>
      </c>
      <c r="E3387" s="362">
        <v>46022</v>
      </c>
      <c r="F3387" s="518" t="s">
        <v>8746</v>
      </c>
      <c r="G3387" s="696">
        <v>35824891</v>
      </c>
      <c r="H3387" s="696" t="s">
        <v>4234</v>
      </c>
      <c r="I3387" s="697">
        <v>77.349999999999994</v>
      </c>
      <c r="J3387" s="77">
        <v>3</v>
      </c>
      <c r="K3387" s="92"/>
    </row>
    <row r="3388" spans="1:11" ht="61.8" x14ac:dyDescent="0.25">
      <c r="A3388" s="14" t="s">
        <v>5268</v>
      </c>
      <c r="B3388" s="354" t="s">
        <v>8728</v>
      </c>
      <c r="C3388" s="695" t="s">
        <v>8747</v>
      </c>
      <c r="D3388" s="695" t="s">
        <v>3472</v>
      </c>
      <c r="E3388" s="362">
        <v>46022</v>
      </c>
      <c r="F3388" s="518" t="s">
        <v>8748</v>
      </c>
      <c r="G3388" s="696">
        <v>47658827</v>
      </c>
      <c r="H3388" s="696" t="s">
        <v>3492</v>
      </c>
      <c r="I3388" s="697">
        <v>19.07</v>
      </c>
      <c r="J3388" s="77">
        <v>3</v>
      </c>
      <c r="K3388" s="92"/>
    </row>
    <row r="3389" spans="1:11" ht="41.4" x14ac:dyDescent="0.25">
      <c r="A3389" s="14" t="s">
        <v>5268</v>
      </c>
      <c r="B3389" s="354" t="s">
        <v>8749</v>
      </c>
      <c r="C3389" s="695" t="s">
        <v>8750</v>
      </c>
      <c r="D3389" s="695" t="s">
        <v>4783</v>
      </c>
      <c r="E3389" s="362">
        <v>46022</v>
      </c>
      <c r="F3389" s="518" t="s">
        <v>8751</v>
      </c>
      <c r="G3389" s="696">
        <v>36299278</v>
      </c>
      <c r="H3389" s="696" t="s">
        <v>8752</v>
      </c>
      <c r="I3389" s="697">
        <v>74.95</v>
      </c>
      <c r="J3389" s="77">
        <v>3</v>
      </c>
      <c r="K3389" s="92"/>
    </row>
    <row r="3390" spans="1:11" ht="51.6" x14ac:dyDescent="0.25">
      <c r="A3390" s="14" t="s">
        <v>5268</v>
      </c>
      <c r="B3390" s="354" t="s">
        <v>8749</v>
      </c>
      <c r="C3390" s="695" t="s">
        <v>8753</v>
      </c>
      <c r="D3390" s="695" t="s">
        <v>5551</v>
      </c>
      <c r="E3390" s="362">
        <v>46022</v>
      </c>
      <c r="F3390" s="518" t="s">
        <v>8754</v>
      </c>
      <c r="G3390" s="696">
        <v>51086395</v>
      </c>
      <c r="H3390" s="696" t="s">
        <v>4285</v>
      </c>
      <c r="I3390" s="697">
        <v>55</v>
      </c>
      <c r="J3390" s="77">
        <v>3</v>
      </c>
      <c r="K3390" s="92"/>
    </row>
    <row r="3391" spans="1:11" ht="41.4" x14ac:dyDescent="0.25">
      <c r="A3391" s="14" t="s">
        <v>5268</v>
      </c>
      <c r="B3391" s="354" t="s">
        <v>8749</v>
      </c>
      <c r="C3391" s="695" t="s">
        <v>8755</v>
      </c>
      <c r="D3391" s="695" t="s">
        <v>4252</v>
      </c>
      <c r="E3391" s="362">
        <v>46022</v>
      </c>
      <c r="F3391" s="518" t="s">
        <v>8751</v>
      </c>
      <c r="G3391" s="696">
        <v>47240458</v>
      </c>
      <c r="H3391" s="696" t="s">
        <v>8756</v>
      </c>
      <c r="I3391" s="697">
        <v>98.4</v>
      </c>
      <c r="J3391" s="77">
        <v>3</v>
      </c>
      <c r="K3391" s="92"/>
    </row>
    <row r="3392" spans="1:11" ht="51.6" x14ac:dyDescent="0.25">
      <c r="A3392" s="14" t="s">
        <v>5268</v>
      </c>
      <c r="B3392" s="354" t="s">
        <v>8749</v>
      </c>
      <c r="C3392" s="695" t="s">
        <v>8757</v>
      </c>
      <c r="D3392" s="695" t="s">
        <v>3920</v>
      </c>
      <c r="E3392" s="362">
        <v>46022</v>
      </c>
      <c r="F3392" s="518" t="s">
        <v>8758</v>
      </c>
      <c r="G3392" s="696" t="s">
        <v>8759</v>
      </c>
      <c r="H3392" s="696" t="s">
        <v>8760</v>
      </c>
      <c r="I3392" s="697">
        <v>80.900000000000006</v>
      </c>
      <c r="J3392" s="77">
        <v>3</v>
      </c>
      <c r="K3392" s="92"/>
    </row>
    <row r="3393" spans="1:11" ht="41.4" x14ac:dyDescent="0.25">
      <c r="A3393" s="14" t="s">
        <v>5268</v>
      </c>
      <c r="B3393" s="354" t="s">
        <v>8749</v>
      </c>
      <c r="C3393" s="695" t="s">
        <v>8761</v>
      </c>
      <c r="D3393" s="695" t="s">
        <v>6753</v>
      </c>
      <c r="E3393" s="362">
        <v>46022</v>
      </c>
      <c r="F3393" s="518" t="s">
        <v>8762</v>
      </c>
      <c r="G3393" s="696">
        <v>50311450</v>
      </c>
      <c r="H3393" s="696" t="s">
        <v>8763</v>
      </c>
      <c r="I3393" s="697">
        <v>48.6</v>
      </c>
      <c r="J3393" s="77">
        <v>3</v>
      </c>
      <c r="K3393" s="92"/>
    </row>
    <row r="3394" spans="1:11" ht="61.8" x14ac:dyDescent="0.25">
      <c r="A3394" s="14" t="s">
        <v>5268</v>
      </c>
      <c r="B3394" s="354" t="s">
        <v>8749</v>
      </c>
      <c r="C3394" s="695" t="s">
        <v>8764</v>
      </c>
      <c r="D3394" s="695" t="s">
        <v>6538</v>
      </c>
      <c r="E3394" s="362">
        <v>46022</v>
      </c>
      <c r="F3394" s="518" t="s">
        <v>8765</v>
      </c>
      <c r="G3394" s="696">
        <v>55029108</v>
      </c>
      <c r="H3394" s="696" t="s">
        <v>6169</v>
      </c>
      <c r="I3394" s="697">
        <v>292.14999999999998</v>
      </c>
      <c r="J3394" s="77">
        <v>3</v>
      </c>
      <c r="K3394" s="92"/>
    </row>
    <row r="3395" spans="1:11" ht="51.6" x14ac:dyDescent="0.25">
      <c r="A3395" s="14" t="s">
        <v>5268</v>
      </c>
      <c r="B3395" s="354" t="s">
        <v>8766</v>
      </c>
      <c r="C3395" s="695" t="s">
        <v>8767</v>
      </c>
      <c r="D3395" s="695" t="s">
        <v>3642</v>
      </c>
      <c r="E3395" s="362">
        <v>46022</v>
      </c>
      <c r="F3395" s="518" t="s">
        <v>8768</v>
      </c>
      <c r="G3395" s="696" t="s">
        <v>7740</v>
      </c>
      <c r="H3395" s="696" t="s">
        <v>5455</v>
      </c>
      <c r="I3395" s="697">
        <v>50</v>
      </c>
      <c r="J3395" s="77">
        <v>3</v>
      </c>
      <c r="K3395" s="92"/>
    </row>
    <row r="3396" spans="1:11" ht="21" x14ac:dyDescent="0.25">
      <c r="A3396" s="14" t="s">
        <v>5268</v>
      </c>
      <c r="B3396" s="698"/>
      <c r="C3396" s="589"/>
      <c r="D3396" s="699"/>
      <c r="E3396" s="700"/>
      <c r="F3396" s="588" t="s">
        <v>3264</v>
      </c>
      <c r="G3396" s="589"/>
      <c r="H3396" s="589"/>
      <c r="I3396" s="701"/>
      <c r="J3396" s="77">
        <v>3</v>
      </c>
      <c r="K3396" s="92"/>
    </row>
    <row r="3397" spans="1:11" ht="13.2" x14ac:dyDescent="0.25">
      <c r="A3397" s="14" t="s">
        <v>5268</v>
      </c>
      <c r="B3397" s="354" t="s">
        <v>3265</v>
      </c>
      <c r="C3397" s="364" t="s">
        <v>3265</v>
      </c>
      <c r="D3397" s="356">
        <v>45853</v>
      </c>
      <c r="E3397" s="362">
        <v>45904</v>
      </c>
      <c r="F3397" s="357" t="s">
        <v>3204</v>
      </c>
      <c r="G3397" s="363"/>
      <c r="H3397" s="364" t="s">
        <v>3169</v>
      </c>
      <c r="I3397" s="358">
        <v>61.36</v>
      </c>
      <c r="J3397" s="77">
        <v>3</v>
      </c>
      <c r="K3397" s="92"/>
    </row>
    <row r="3398" spans="1:11" ht="13.2" x14ac:dyDescent="0.25">
      <c r="A3398" s="14" t="s">
        <v>5268</v>
      </c>
      <c r="B3398" s="354" t="s">
        <v>3266</v>
      </c>
      <c r="C3398" s="364" t="s">
        <v>3267</v>
      </c>
      <c r="D3398" s="356">
        <v>45853</v>
      </c>
      <c r="E3398" s="362">
        <v>45904</v>
      </c>
      <c r="F3398" s="357" t="s">
        <v>5274</v>
      </c>
      <c r="G3398" s="363" t="s">
        <v>3269</v>
      </c>
      <c r="H3398" s="364" t="s">
        <v>3270</v>
      </c>
      <c r="I3398" s="358">
        <v>103.6</v>
      </c>
      <c r="J3398" s="77">
        <v>3</v>
      </c>
      <c r="K3398" s="92"/>
    </row>
    <row r="3399" spans="1:11" ht="13.2" x14ac:dyDescent="0.25">
      <c r="A3399" s="14" t="s">
        <v>5268</v>
      </c>
      <c r="B3399" s="354" t="s">
        <v>3266</v>
      </c>
      <c r="C3399" s="364" t="s">
        <v>8769</v>
      </c>
      <c r="D3399" s="356">
        <v>45855</v>
      </c>
      <c r="E3399" s="362">
        <v>45904</v>
      </c>
      <c r="F3399" s="357" t="s">
        <v>3977</v>
      </c>
      <c r="G3399" s="363" t="s">
        <v>3272</v>
      </c>
      <c r="H3399" s="364" t="s">
        <v>3273</v>
      </c>
      <c r="I3399" s="358">
        <v>210</v>
      </c>
      <c r="J3399" s="77">
        <v>3</v>
      </c>
      <c r="K3399" s="92"/>
    </row>
    <row r="3400" spans="1:11" ht="31.2" x14ac:dyDescent="0.25">
      <c r="A3400" s="14" t="s">
        <v>5268</v>
      </c>
      <c r="B3400" s="354" t="s">
        <v>3266</v>
      </c>
      <c r="C3400" s="364" t="s">
        <v>8770</v>
      </c>
      <c r="D3400" s="356">
        <v>45855</v>
      </c>
      <c r="E3400" s="362">
        <v>45904</v>
      </c>
      <c r="F3400" s="357" t="s">
        <v>8771</v>
      </c>
      <c r="G3400" s="363" t="s">
        <v>8772</v>
      </c>
      <c r="H3400" s="364" t="s">
        <v>8773</v>
      </c>
      <c r="I3400" s="358">
        <v>36.200000000000003</v>
      </c>
      <c r="J3400" s="77">
        <v>3</v>
      </c>
      <c r="K3400" s="92"/>
    </row>
    <row r="3401" spans="1:11" ht="31.2" x14ac:dyDescent="0.25">
      <c r="A3401" s="14" t="s">
        <v>5268</v>
      </c>
      <c r="B3401" s="354" t="s">
        <v>3266</v>
      </c>
      <c r="C3401" s="364" t="s">
        <v>8774</v>
      </c>
      <c r="D3401" s="356">
        <v>45852</v>
      </c>
      <c r="E3401" s="362">
        <v>45904</v>
      </c>
      <c r="F3401" s="357" t="s">
        <v>8775</v>
      </c>
      <c r="G3401" s="363" t="s">
        <v>3278</v>
      </c>
      <c r="H3401" s="364" t="s">
        <v>3279</v>
      </c>
      <c r="I3401" s="358">
        <v>11.81</v>
      </c>
      <c r="J3401" s="77">
        <v>3</v>
      </c>
      <c r="K3401" s="92"/>
    </row>
    <row r="3402" spans="1:11" ht="21" x14ac:dyDescent="0.25">
      <c r="A3402" s="14" t="s">
        <v>5268</v>
      </c>
      <c r="B3402" s="354"/>
      <c r="C3402" s="355"/>
      <c r="D3402" s="356"/>
      <c r="E3402" s="357"/>
      <c r="F3402" s="588" t="s">
        <v>8776</v>
      </c>
      <c r="G3402" s="355"/>
      <c r="H3402" s="355"/>
      <c r="I3402" s="358"/>
      <c r="J3402" s="77">
        <v>3</v>
      </c>
      <c r="K3402" s="92"/>
    </row>
    <row r="3403" spans="1:11" ht="21" x14ac:dyDescent="0.25">
      <c r="A3403" s="14" t="s">
        <v>5268</v>
      </c>
      <c r="B3403" s="354" t="s">
        <v>4579</v>
      </c>
      <c r="C3403" s="355">
        <v>6804605951</v>
      </c>
      <c r="D3403" s="356" t="s">
        <v>3971</v>
      </c>
      <c r="E3403" s="357"/>
      <c r="F3403" s="357" t="s">
        <v>4124</v>
      </c>
      <c r="G3403" s="595" t="s">
        <v>3018</v>
      </c>
      <c r="H3403" s="361" t="s">
        <v>3019</v>
      </c>
      <c r="I3403" s="358">
        <v>10.8</v>
      </c>
      <c r="J3403" s="77">
        <v>3</v>
      </c>
      <c r="K3403" s="92"/>
    </row>
    <row r="3404" spans="1:11" ht="13.2" x14ac:dyDescent="0.25">
      <c r="A3404" s="14" t="s">
        <v>5268</v>
      </c>
      <c r="B3404" s="354" t="s">
        <v>4580</v>
      </c>
      <c r="C3404" s="354" t="s">
        <v>4580</v>
      </c>
      <c r="D3404" s="356">
        <v>45931</v>
      </c>
      <c r="E3404" s="362">
        <v>45968</v>
      </c>
      <c r="F3404" s="357" t="s">
        <v>3204</v>
      </c>
      <c r="G3404" s="595"/>
      <c r="H3404" s="361" t="s">
        <v>4131</v>
      </c>
      <c r="I3404" s="358">
        <v>61.64</v>
      </c>
      <c r="J3404" s="77">
        <v>3</v>
      </c>
      <c r="K3404" s="92"/>
    </row>
    <row r="3405" spans="1:11" ht="13.2" x14ac:dyDescent="0.25">
      <c r="A3405" s="14" t="s">
        <v>5268</v>
      </c>
      <c r="B3405" s="354" t="s">
        <v>4581</v>
      </c>
      <c r="C3405" s="355" t="s">
        <v>8777</v>
      </c>
      <c r="D3405" s="356">
        <v>45931</v>
      </c>
      <c r="E3405" s="362">
        <v>45968</v>
      </c>
      <c r="F3405" s="357" t="s">
        <v>3037</v>
      </c>
      <c r="G3405" s="595" t="s">
        <v>3269</v>
      </c>
      <c r="H3405" s="361" t="s">
        <v>3270</v>
      </c>
      <c r="I3405" s="358">
        <v>187.6</v>
      </c>
      <c r="J3405" s="77">
        <v>3</v>
      </c>
      <c r="K3405" s="92"/>
    </row>
    <row r="3406" spans="1:11" ht="13.2" x14ac:dyDescent="0.25">
      <c r="A3406" s="14" t="s">
        <v>5268</v>
      </c>
      <c r="B3406" s="354" t="s">
        <v>4581</v>
      </c>
      <c r="C3406" s="355">
        <v>20251004</v>
      </c>
      <c r="D3406" s="356">
        <v>45933</v>
      </c>
      <c r="E3406" s="362">
        <v>45968</v>
      </c>
      <c r="F3406" s="357" t="s">
        <v>4585</v>
      </c>
      <c r="G3406" s="595" t="s">
        <v>3272</v>
      </c>
      <c r="H3406" s="361" t="s">
        <v>3273</v>
      </c>
      <c r="I3406" s="358">
        <v>292.5</v>
      </c>
      <c r="J3406" s="77">
        <v>3</v>
      </c>
      <c r="K3406" s="92"/>
    </row>
    <row r="3407" spans="1:11" ht="21" x14ac:dyDescent="0.25">
      <c r="A3407" s="14" t="s">
        <v>5268</v>
      </c>
      <c r="B3407" s="354"/>
      <c r="C3407" s="355"/>
      <c r="D3407" s="356"/>
      <c r="E3407" s="357"/>
      <c r="F3407" s="588" t="s">
        <v>8778</v>
      </c>
      <c r="G3407" s="355"/>
      <c r="H3407" s="355"/>
      <c r="I3407" s="358"/>
      <c r="J3407" s="77">
        <v>3</v>
      </c>
      <c r="K3407" s="92"/>
    </row>
    <row r="3408" spans="1:11" ht="21" x14ac:dyDescent="0.25">
      <c r="A3408" s="14" t="s">
        <v>5268</v>
      </c>
      <c r="B3408" s="354" t="s">
        <v>8322</v>
      </c>
      <c r="C3408" s="355">
        <v>6804785274</v>
      </c>
      <c r="D3408" s="356" t="s">
        <v>4018</v>
      </c>
      <c r="E3408" s="362"/>
      <c r="F3408" s="357" t="s">
        <v>3034</v>
      </c>
      <c r="G3408" s="595" t="s">
        <v>3018</v>
      </c>
      <c r="H3408" s="361" t="s">
        <v>3019</v>
      </c>
      <c r="I3408" s="358">
        <v>10.8</v>
      </c>
      <c r="J3408" s="77">
        <v>3</v>
      </c>
      <c r="K3408" s="92"/>
    </row>
    <row r="3409" spans="1:11" ht="21" x14ac:dyDescent="0.25">
      <c r="A3409" s="14" t="s">
        <v>5268</v>
      </c>
      <c r="B3409" s="354" t="s">
        <v>8324</v>
      </c>
      <c r="C3409" s="355">
        <v>6804785225</v>
      </c>
      <c r="D3409" s="356" t="s">
        <v>4018</v>
      </c>
      <c r="E3409" s="362"/>
      <c r="F3409" s="357" t="s">
        <v>5201</v>
      </c>
      <c r="G3409" s="595" t="s">
        <v>3018</v>
      </c>
      <c r="H3409" s="361" t="s">
        <v>3019</v>
      </c>
      <c r="I3409" s="358">
        <v>5.4</v>
      </c>
      <c r="J3409" s="77">
        <v>3</v>
      </c>
      <c r="K3409" s="92"/>
    </row>
    <row r="3410" spans="1:11" ht="21" x14ac:dyDescent="0.25">
      <c r="A3410" s="14" t="s">
        <v>5268</v>
      </c>
      <c r="B3410" s="354"/>
      <c r="C3410" s="355"/>
      <c r="D3410" s="356"/>
      <c r="E3410" s="357"/>
      <c r="F3410" s="588" t="s">
        <v>8779</v>
      </c>
      <c r="G3410" s="355"/>
      <c r="H3410" s="355"/>
      <c r="I3410" s="358"/>
      <c r="J3410" s="77">
        <v>3</v>
      </c>
      <c r="K3410" s="92"/>
    </row>
    <row r="3411" spans="1:11" ht="31.2" x14ac:dyDescent="0.25">
      <c r="A3411" s="14" t="s">
        <v>5268</v>
      </c>
      <c r="B3411" s="354" t="s">
        <v>8780</v>
      </c>
      <c r="C3411" s="355">
        <v>20260116</v>
      </c>
      <c r="D3411" s="356">
        <v>46038</v>
      </c>
      <c r="E3411" s="357"/>
      <c r="F3411" s="357" t="s">
        <v>8781</v>
      </c>
      <c r="G3411" s="355">
        <v>31380123</v>
      </c>
      <c r="H3411" s="355" t="s">
        <v>3009</v>
      </c>
      <c r="I3411" s="358">
        <v>6046.34</v>
      </c>
      <c r="J3411" s="77">
        <v>3</v>
      </c>
      <c r="K3411" s="92"/>
    </row>
    <row r="3412" spans="1:11" ht="21" x14ac:dyDescent="0.25">
      <c r="A3412" s="14" t="s">
        <v>5268</v>
      </c>
      <c r="B3412" s="354" t="s">
        <v>8782</v>
      </c>
      <c r="C3412" s="355" t="s">
        <v>8783</v>
      </c>
      <c r="D3412" s="356" t="s">
        <v>8784</v>
      </c>
      <c r="E3412" s="357"/>
      <c r="F3412" s="357" t="s">
        <v>8785</v>
      </c>
      <c r="G3412" s="355"/>
      <c r="H3412" s="357" t="s">
        <v>4391</v>
      </c>
      <c r="I3412" s="358">
        <v>821</v>
      </c>
      <c r="J3412" s="77">
        <v>3</v>
      </c>
      <c r="K3412" s="92"/>
    </row>
    <row r="3413" spans="1:11" ht="21" x14ac:dyDescent="0.25">
      <c r="A3413" s="14" t="s">
        <v>5268</v>
      </c>
      <c r="B3413" s="354" t="s">
        <v>8786</v>
      </c>
      <c r="C3413" s="355" t="s">
        <v>8787</v>
      </c>
      <c r="D3413" s="356" t="s">
        <v>8070</v>
      </c>
      <c r="E3413" s="357"/>
      <c r="F3413" s="357" t="s">
        <v>8788</v>
      </c>
      <c r="G3413" s="355"/>
      <c r="H3413" s="357" t="s">
        <v>4391</v>
      </c>
      <c r="I3413" s="358">
        <v>256</v>
      </c>
      <c r="J3413" s="77">
        <v>3</v>
      </c>
      <c r="K3413" s="92"/>
    </row>
    <row r="3414" spans="1:11" ht="21" x14ac:dyDescent="0.25">
      <c r="A3414" s="14" t="s">
        <v>5268</v>
      </c>
      <c r="B3414" s="354" t="s">
        <v>8789</v>
      </c>
      <c r="C3414" s="355">
        <v>6804886197</v>
      </c>
      <c r="D3414" s="356" t="s">
        <v>8070</v>
      </c>
      <c r="E3414" s="357"/>
      <c r="F3414" s="357" t="s">
        <v>8790</v>
      </c>
      <c r="G3414" s="595" t="s">
        <v>3018</v>
      </c>
      <c r="H3414" s="361" t="s">
        <v>3019</v>
      </c>
      <c r="I3414" s="358">
        <v>39.200000000000003</v>
      </c>
      <c r="J3414" s="77">
        <v>3</v>
      </c>
      <c r="K3414" s="92"/>
    </row>
    <row r="3415" spans="1:11" ht="21" x14ac:dyDescent="0.25">
      <c r="A3415" s="14" t="s">
        <v>5268</v>
      </c>
      <c r="B3415" s="354" t="s">
        <v>8791</v>
      </c>
      <c r="C3415" s="355">
        <v>6804884549</v>
      </c>
      <c r="D3415" s="356">
        <v>46057</v>
      </c>
      <c r="E3415" s="357"/>
      <c r="F3415" s="357" t="s">
        <v>8792</v>
      </c>
      <c r="G3415" s="595" t="s">
        <v>3018</v>
      </c>
      <c r="H3415" s="361" t="s">
        <v>3019</v>
      </c>
      <c r="I3415" s="358">
        <v>19.600000000000001</v>
      </c>
      <c r="J3415" s="77">
        <v>3</v>
      </c>
      <c r="K3415" s="92"/>
    </row>
    <row r="3416" spans="1:11" ht="21" x14ac:dyDescent="0.25">
      <c r="A3416" s="14" t="s">
        <v>5268</v>
      </c>
      <c r="B3416" s="354" t="s">
        <v>8793</v>
      </c>
      <c r="C3416" s="355">
        <v>6804884556</v>
      </c>
      <c r="D3416" s="356">
        <v>46057</v>
      </c>
      <c r="E3416" s="357"/>
      <c r="F3416" s="357" t="s">
        <v>8794</v>
      </c>
      <c r="G3416" s="595" t="s">
        <v>3018</v>
      </c>
      <c r="H3416" s="361" t="s">
        <v>3019</v>
      </c>
      <c r="I3416" s="358">
        <v>235.22</v>
      </c>
      <c r="J3416" s="77">
        <v>3</v>
      </c>
      <c r="K3416" s="92"/>
    </row>
    <row r="3417" spans="1:11" ht="13.2" x14ac:dyDescent="0.25">
      <c r="A3417" s="14" t="s">
        <v>5268</v>
      </c>
      <c r="B3417" s="354" t="s">
        <v>8795</v>
      </c>
      <c r="C3417" s="355" t="s">
        <v>8795</v>
      </c>
      <c r="D3417" s="356">
        <v>46061</v>
      </c>
      <c r="E3417" s="362">
        <v>46112</v>
      </c>
      <c r="F3417" s="357" t="s">
        <v>8796</v>
      </c>
      <c r="G3417" s="595"/>
      <c r="H3417" s="361" t="s">
        <v>4001</v>
      </c>
      <c r="I3417" s="358">
        <v>1102.5</v>
      </c>
      <c r="J3417" s="77">
        <v>3</v>
      </c>
      <c r="K3417" s="92"/>
    </row>
    <row r="3418" spans="1:11" ht="21" x14ac:dyDescent="0.25">
      <c r="A3418" s="14" t="s">
        <v>5268</v>
      </c>
      <c r="B3418" s="354" t="s">
        <v>8795</v>
      </c>
      <c r="C3418" s="355" t="s">
        <v>8797</v>
      </c>
      <c r="D3418" s="356">
        <v>46068</v>
      </c>
      <c r="E3418" s="362">
        <v>46112</v>
      </c>
      <c r="F3418" s="357" t="s">
        <v>8798</v>
      </c>
      <c r="G3418" s="595"/>
      <c r="H3418" s="361" t="s">
        <v>8799</v>
      </c>
      <c r="I3418" s="358">
        <v>92.62</v>
      </c>
      <c r="J3418" s="77">
        <v>3</v>
      </c>
      <c r="K3418" s="92"/>
    </row>
    <row r="3419" spans="1:11" ht="13.2" x14ac:dyDescent="0.25">
      <c r="A3419" s="14" t="s">
        <v>5268</v>
      </c>
      <c r="B3419" s="354" t="s">
        <v>8795</v>
      </c>
      <c r="C3419" s="355" t="s">
        <v>8800</v>
      </c>
      <c r="D3419" s="356">
        <v>46057</v>
      </c>
      <c r="E3419" s="362">
        <v>46112</v>
      </c>
      <c r="F3419" s="357" t="s">
        <v>8801</v>
      </c>
      <c r="G3419" s="595">
        <v>55742785</v>
      </c>
      <c r="H3419" s="361" t="s">
        <v>8802</v>
      </c>
      <c r="I3419" s="358">
        <v>136.94999999999999</v>
      </c>
      <c r="J3419" s="77">
        <v>3</v>
      </c>
      <c r="K3419" s="92"/>
    </row>
    <row r="3420" spans="1:11" ht="13.2" x14ac:dyDescent="0.25">
      <c r="A3420" s="14" t="s">
        <v>5268</v>
      </c>
      <c r="B3420" s="354" t="s">
        <v>8795</v>
      </c>
      <c r="C3420" s="355" t="s">
        <v>8803</v>
      </c>
      <c r="D3420" s="356">
        <v>46063</v>
      </c>
      <c r="E3420" s="362">
        <v>46112</v>
      </c>
      <c r="F3420" s="357" t="s">
        <v>4373</v>
      </c>
      <c r="G3420" s="595"/>
      <c r="H3420" s="361" t="s">
        <v>8804</v>
      </c>
      <c r="I3420" s="358">
        <v>13.06</v>
      </c>
      <c r="J3420" s="77">
        <v>3</v>
      </c>
      <c r="K3420" s="92"/>
    </row>
    <row r="3421" spans="1:11" ht="13.2" x14ac:dyDescent="0.25">
      <c r="A3421" s="14" t="s">
        <v>5268</v>
      </c>
      <c r="B3421" s="354" t="s">
        <v>8795</v>
      </c>
      <c r="C3421" s="355" t="s">
        <v>8805</v>
      </c>
      <c r="D3421" s="356">
        <v>46063</v>
      </c>
      <c r="E3421" s="362">
        <v>46112</v>
      </c>
      <c r="F3421" s="357" t="s">
        <v>8806</v>
      </c>
      <c r="G3421" s="595"/>
      <c r="H3421" s="361" t="s">
        <v>8804</v>
      </c>
      <c r="I3421" s="358">
        <v>13.53</v>
      </c>
      <c r="J3421" s="77">
        <v>3</v>
      </c>
      <c r="K3421" s="92"/>
    </row>
    <row r="3422" spans="1:11" ht="13.2" x14ac:dyDescent="0.25">
      <c r="A3422" s="14" t="s">
        <v>5268</v>
      </c>
      <c r="B3422" s="354" t="s">
        <v>8795</v>
      </c>
      <c r="C3422" s="355" t="s">
        <v>8807</v>
      </c>
      <c r="D3422" s="356">
        <v>46065</v>
      </c>
      <c r="E3422" s="362">
        <v>46112</v>
      </c>
      <c r="F3422" s="357" t="s">
        <v>8808</v>
      </c>
      <c r="G3422" s="595"/>
      <c r="H3422" s="361" t="s">
        <v>8804</v>
      </c>
      <c r="I3422" s="358">
        <v>12.11</v>
      </c>
      <c r="J3422" s="77">
        <v>3</v>
      </c>
      <c r="K3422" s="92"/>
    </row>
    <row r="3423" spans="1:11" ht="13.2" x14ac:dyDescent="0.25">
      <c r="A3423" s="14" t="s">
        <v>5268</v>
      </c>
      <c r="B3423" s="354" t="s">
        <v>8795</v>
      </c>
      <c r="C3423" s="355" t="s">
        <v>8809</v>
      </c>
      <c r="D3423" s="356">
        <v>46066</v>
      </c>
      <c r="E3423" s="362">
        <v>46112</v>
      </c>
      <c r="F3423" s="357" t="s">
        <v>8810</v>
      </c>
      <c r="G3423" s="595"/>
      <c r="H3423" s="361" t="s">
        <v>8804</v>
      </c>
      <c r="I3423" s="358">
        <v>9.2799999999999994</v>
      </c>
      <c r="J3423" s="77">
        <v>3</v>
      </c>
      <c r="K3423" s="92"/>
    </row>
    <row r="3424" spans="1:11" ht="13.2" x14ac:dyDescent="0.25">
      <c r="A3424" s="14" t="s">
        <v>5268</v>
      </c>
      <c r="B3424" s="354" t="s">
        <v>8795</v>
      </c>
      <c r="C3424" s="355" t="s">
        <v>8811</v>
      </c>
      <c r="D3424" s="356">
        <v>46068</v>
      </c>
      <c r="E3424" s="362">
        <v>46112</v>
      </c>
      <c r="F3424" s="357" t="s">
        <v>8812</v>
      </c>
      <c r="G3424" s="595"/>
      <c r="H3424" s="361" t="s">
        <v>8804</v>
      </c>
      <c r="I3424" s="358">
        <v>9.0299999999999994</v>
      </c>
      <c r="J3424" s="77">
        <v>3</v>
      </c>
      <c r="K3424" s="92"/>
    </row>
    <row r="3425" spans="1:11" ht="13.2" x14ac:dyDescent="0.25">
      <c r="A3425" s="14" t="s">
        <v>5268</v>
      </c>
      <c r="B3425" s="354" t="s">
        <v>8795</v>
      </c>
      <c r="C3425" s="355" t="s">
        <v>8813</v>
      </c>
      <c r="D3425" s="356">
        <v>46065</v>
      </c>
      <c r="E3425" s="362">
        <v>46112</v>
      </c>
      <c r="F3425" s="357" t="s">
        <v>4377</v>
      </c>
      <c r="G3425" s="595"/>
      <c r="H3425" s="361" t="s">
        <v>8804</v>
      </c>
      <c r="I3425" s="358">
        <v>12.11</v>
      </c>
      <c r="J3425" s="77">
        <v>3</v>
      </c>
      <c r="K3425" s="92"/>
    </row>
    <row r="3426" spans="1:11" ht="21" x14ac:dyDescent="0.25">
      <c r="A3426" s="14" t="s">
        <v>5268</v>
      </c>
      <c r="B3426" s="354" t="s">
        <v>4986</v>
      </c>
      <c r="C3426" s="355" t="s">
        <v>8814</v>
      </c>
      <c r="D3426" s="356">
        <v>46065</v>
      </c>
      <c r="E3426" s="362">
        <v>46112</v>
      </c>
      <c r="F3426" s="357" t="s">
        <v>8815</v>
      </c>
      <c r="G3426" s="595"/>
      <c r="H3426" s="361" t="s">
        <v>8816</v>
      </c>
      <c r="I3426" s="358">
        <v>1906.13</v>
      </c>
      <c r="J3426" s="77">
        <v>3</v>
      </c>
      <c r="K3426" s="92"/>
    </row>
    <row r="3427" spans="1:11" ht="21" x14ac:dyDescent="0.25">
      <c r="A3427" s="14" t="s">
        <v>5268</v>
      </c>
      <c r="B3427" s="355" t="s">
        <v>8817</v>
      </c>
      <c r="C3427" s="356" t="s">
        <v>8818</v>
      </c>
      <c r="D3427" s="356">
        <v>46052</v>
      </c>
      <c r="E3427" s="362">
        <v>46052</v>
      </c>
      <c r="F3427" s="357" t="s">
        <v>8819</v>
      </c>
      <c r="G3427" s="355"/>
      <c r="H3427" s="355" t="s">
        <v>8820</v>
      </c>
      <c r="I3427" s="358">
        <v>3018.64</v>
      </c>
      <c r="J3427" s="77">
        <v>3</v>
      </c>
      <c r="K3427" s="92"/>
    </row>
    <row r="3428" spans="1:11" ht="13.2" x14ac:dyDescent="0.25">
      <c r="A3428" s="14" t="s">
        <v>5268</v>
      </c>
      <c r="B3428" s="354" t="s">
        <v>8821</v>
      </c>
      <c r="C3428" s="354" t="s">
        <v>8821</v>
      </c>
      <c r="D3428" s="356">
        <v>46057</v>
      </c>
      <c r="E3428" s="362">
        <v>46108</v>
      </c>
      <c r="F3428" s="357" t="s">
        <v>4193</v>
      </c>
      <c r="G3428" s="595"/>
      <c r="H3428" s="361" t="s">
        <v>8822</v>
      </c>
      <c r="I3428" s="358">
        <v>166.25</v>
      </c>
      <c r="J3428" s="77">
        <v>3</v>
      </c>
      <c r="K3428" s="92"/>
    </row>
    <row r="3429" spans="1:11" ht="21" x14ac:dyDescent="0.25">
      <c r="A3429" s="14" t="s">
        <v>5268</v>
      </c>
      <c r="B3429" s="354" t="s">
        <v>8821</v>
      </c>
      <c r="C3429" s="354" t="s">
        <v>8823</v>
      </c>
      <c r="D3429" s="356">
        <v>46062</v>
      </c>
      <c r="E3429" s="362">
        <v>46108</v>
      </c>
      <c r="F3429" s="357" t="s">
        <v>8824</v>
      </c>
      <c r="G3429" s="595"/>
      <c r="H3429" s="361" t="s">
        <v>8825</v>
      </c>
      <c r="I3429" s="358">
        <v>21.5</v>
      </c>
      <c r="J3429" s="77">
        <v>3</v>
      </c>
      <c r="K3429" s="92"/>
    </row>
    <row r="3430" spans="1:11" ht="21" x14ac:dyDescent="0.25">
      <c r="A3430" s="14" t="s">
        <v>5268</v>
      </c>
      <c r="B3430" s="354" t="s">
        <v>8821</v>
      </c>
      <c r="C3430" s="354" t="s">
        <v>8826</v>
      </c>
      <c r="D3430" s="356">
        <v>46062</v>
      </c>
      <c r="E3430" s="362">
        <v>46108</v>
      </c>
      <c r="F3430" s="357" t="s">
        <v>8824</v>
      </c>
      <c r="G3430" s="595"/>
      <c r="H3430" s="361" t="s">
        <v>8825</v>
      </c>
      <c r="I3430" s="358">
        <v>21.5</v>
      </c>
      <c r="J3430" s="77">
        <v>3</v>
      </c>
      <c r="K3430" s="92"/>
    </row>
    <row r="3431" spans="1:11" ht="21" x14ac:dyDescent="0.25">
      <c r="A3431" s="14" t="s">
        <v>5268</v>
      </c>
      <c r="B3431" s="354" t="s">
        <v>8821</v>
      </c>
      <c r="C3431" s="354" t="s">
        <v>8827</v>
      </c>
      <c r="D3431" s="356">
        <v>46062</v>
      </c>
      <c r="E3431" s="362">
        <v>46108</v>
      </c>
      <c r="F3431" s="357" t="s">
        <v>8824</v>
      </c>
      <c r="G3431" s="595"/>
      <c r="H3431" s="361" t="s">
        <v>8825</v>
      </c>
      <c r="I3431" s="358">
        <v>21.5</v>
      </c>
      <c r="J3431" s="77">
        <v>3</v>
      </c>
      <c r="K3431" s="92"/>
    </row>
    <row r="3432" spans="1:11" ht="21" x14ac:dyDescent="0.25">
      <c r="A3432" s="14" t="s">
        <v>5268</v>
      </c>
      <c r="B3432" s="354" t="s">
        <v>8821</v>
      </c>
      <c r="C3432" s="354" t="s">
        <v>8828</v>
      </c>
      <c r="D3432" s="356">
        <v>46062</v>
      </c>
      <c r="E3432" s="362">
        <v>46108</v>
      </c>
      <c r="F3432" s="357" t="s">
        <v>8824</v>
      </c>
      <c r="G3432" s="595"/>
      <c r="H3432" s="361" t="s">
        <v>8825</v>
      </c>
      <c r="I3432" s="358">
        <v>21.5</v>
      </c>
      <c r="J3432" s="77">
        <v>3</v>
      </c>
      <c r="K3432" s="92"/>
    </row>
    <row r="3433" spans="1:11" ht="21" x14ac:dyDescent="0.25">
      <c r="A3433" s="14" t="s">
        <v>5268</v>
      </c>
      <c r="B3433" s="354" t="s">
        <v>8821</v>
      </c>
      <c r="C3433" s="354" t="s">
        <v>8829</v>
      </c>
      <c r="D3433" s="356">
        <v>46062</v>
      </c>
      <c r="E3433" s="362">
        <v>46108</v>
      </c>
      <c r="F3433" s="357" t="s">
        <v>8824</v>
      </c>
      <c r="G3433" s="595"/>
      <c r="H3433" s="361" t="s">
        <v>8825</v>
      </c>
      <c r="I3433" s="358">
        <v>21.5</v>
      </c>
      <c r="J3433" s="77">
        <v>3</v>
      </c>
      <c r="K3433" s="92"/>
    </row>
    <row r="3434" spans="1:11" ht="21" x14ac:dyDescent="0.25">
      <c r="A3434" s="14" t="s">
        <v>5268</v>
      </c>
      <c r="B3434" s="354" t="s">
        <v>8821</v>
      </c>
      <c r="C3434" s="354" t="s">
        <v>8830</v>
      </c>
      <c r="D3434" s="356">
        <v>46062</v>
      </c>
      <c r="E3434" s="362">
        <v>46108</v>
      </c>
      <c r="F3434" s="357" t="s">
        <v>8824</v>
      </c>
      <c r="G3434" s="595"/>
      <c r="H3434" s="361" t="s">
        <v>8825</v>
      </c>
      <c r="I3434" s="358">
        <v>21.5</v>
      </c>
      <c r="J3434" s="77">
        <v>3</v>
      </c>
      <c r="K3434" s="92"/>
    </row>
    <row r="3435" spans="1:11" ht="21" x14ac:dyDescent="0.25">
      <c r="A3435" s="14" t="s">
        <v>5268</v>
      </c>
      <c r="B3435" s="354" t="s">
        <v>8821</v>
      </c>
      <c r="C3435" s="354" t="s">
        <v>8831</v>
      </c>
      <c r="D3435" s="356">
        <v>46062</v>
      </c>
      <c r="E3435" s="362">
        <v>46108</v>
      </c>
      <c r="F3435" s="357" t="s">
        <v>8824</v>
      </c>
      <c r="G3435" s="595"/>
      <c r="H3435" s="361" t="s">
        <v>8825</v>
      </c>
      <c r="I3435" s="358">
        <v>21.5</v>
      </c>
      <c r="J3435" s="77">
        <v>3</v>
      </c>
      <c r="K3435" s="92"/>
    </row>
    <row r="3436" spans="1:11" ht="21" x14ac:dyDescent="0.25">
      <c r="A3436" s="14" t="s">
        <v>5268</v>
      </c>
      <c r="B3436" s="354" t="s">
        <v>8821</v>
      </c>
      <c r="C3436" s="354" t="s">
        <v>8832</v>
      </c>
      <c r="D3436" s="356">
        <v>46062</v>
      </c>
      <c r="E3436" s="362">
        <v>46108</v>
      </c>
      <c r="F3436" s="357" t="s">
        <v>8824</v>
      </c>
      <c r="G3436" s="595"/>
      <c r="H3436" s="361" t="s">
        <v>8825</v>
      </c>
      <c r="I3436" s="358">
        <v>21.5</v>
      </c>
      <c r="J3436" s="77">
        <v>3</v>
      </c>
      <c r="K3436" s="92"/>
    </row>
    <row r="3437" spans="1:11" ht="21" x14ac:dyDescent="0.25">
      <c r="A3437" s="14" t="s">
        <v>5268</v>
      </c>
      <c r="B3437" s="354" t="s">
        <v>8821</v>
      </c>
      <c r="C3437" s="354" t="s">
        <v>8833</v>
      </c>
      <c r="D3437" s="356">
        <v>46062</v>
      </c>
      <c r="E3437" s="362">
        <v>46108</v>
      </c>
      <c r="F3437" s="357" t="s">
        <v>8824</v>
      </c>
      <c r="G3437" s="595"/>
      <c r="H3437" s="361" t="s">
        <v>8825</v>
      </c>
      <c r="I3437" s="358">
        <v>21.49</v>
      </c>
      <c r="J3437" s="77">
        <v>3</v>
      </c>
      <c r="K3437" s="92"/>
    </row>
    <row r="3438" spans="1:11" ht="21" x14ac:dyDescent="0.25">
      <c r="A3438" s="14" t="s">
        <v>5268</v>
      </c>
      <c r="B3438" s="354" t="s">
        <v>8821</v>
      </c>
      <c r="C3438" s="354" t="s">
        <v>8834</v>
      </c>
      <c r="D3438" s="356">
        <v>46062</v>
      </c>
      <c r="E3438" s="362">
        <v>46108</v>
      </c>
      <c r="F3438" s="357" t="s">
        <v>8824</v>
      </c>
      <c r="G3438" s="595"/>
      <c r="H3438" s="361" t="s">
        <v>8825</v>
      </c>
      <c r="I3438" s="358">
        <v>21.49</v>
      </c>
      <c r="J3438" s="77">
        <v>3</v>
      </c>
      <c r="K3438" s="92"/>
    </row>
    <row r="3439" spans="1:11" ht="21" x14ac:dyDescent="0.25">
      <c r="A3439" s="14" t="s">
        <v>5268</v>
      </c>
      <c r="B3439" s="354" t="s">
        <v>8821</v>
      </c>
      <c r="C3439" s="355" t="s">
        <v>8835</v>
      </c>
      <c r="D3439" s="356">
        <v>46064</v>
      </c>
      <c r="E3439" s="362">
        <v>46108</v>
      </c>
      <c r="F3439" s="357" t="s">
        <v>8836</v>
      </c>
      <c r="G3439" s="595"/>
      <c r="H3439" s="361" t="s">
        <v>8825</v>
      </c>
      <c r="I3439" s="358">
        <v>272.98</v>
      </c>
      <c r="J3439" s="77">
        <v>3</v>
      </c>
      <c r="K3439" s="92"/>
    </row>
    <row r="3440" spans="1:11" ht="13.2" x14ac:dyDescent="0.25">
      <c r="A3440" s="14" t="s">
        <v>5268</v>
      </c>
      <c r="B3440" s="354" t="s">
        <v>8821</v>
      </c>
      <c r="C3440" s="355" t="s">
        <v>8837</v>
      </c>
      <c r="D3440" s="356">
        <v>46063</v>
      </c>
      <c r="E3440" s="362">
        <v>46108</v>
      </c>
      <c r="F3440" s="357" t="s">
        <v>3142</v>
      </c>
      <c r="G3440" s="595"/>
      <c r="H3440" s="361" t="s">
        <v>3140</v>
      </c>
      <c r="I3440" s="358">
        <v>10.199999999999999</v>
      </c>
      <c r="J3440" s="77">
        <v>3</v>
      </c>
      <c r="K3440" s="92"/>
    </row>
    <row r="3441" spans="1:11" ht="13.2" x14ac:dyDescent="0.25">
      <c r="A3441" s="14" t="s">
        <v>5268</v>
      </c>
      <c r="B3441" s="354" t="s">
        <v>8821</v>
      </c>
      <c r="C3441" s="355" t="s">
        <v>8838</v>
      </c>
      <c r="D3441" s="356">
        <v>46062</v>
      </c>
      <c r="E3441" s="362">
        <v>46108</v>
      </c>
      <c r="F3441" s="357" t="s">
        <v>8839</v>
      </c>
      <c r="G3441" s="595"/>
      <c r="H3441" s="361" t="s">
        <v>3140</v>
      </c>
      <c r="I3441" s="358">
        <v>9.9600000000000009</v>
      </c>
      <c r="J3441" s="77">
        <v>3</v>
      </c>
      <c r="K3441" s="92"/>
    </row>
    <row r="3442" spans="1:11" ht="21" x14ac:dyDescent="0.25">
      <c r="A3442" s="14" t="s">
        <v>5268</v>
      </c>
      <c r="B3442" s="354" t="s">
        <v>8840</v>
      </c>
      <c r="C3442" s="355" t="s">
        <v>8840</v>
      </c>
      <c r="D3442" s="356">
        <v>46057</v>
      </c>
      <c r="E3442" s="362">
        <v>46069</v>
      </c>
      <c r="F3442" s="357" t="s">
        <v>8841</v>
      </c>
      <c r="G3442" s="355"/>
      <c r="H3442" s="355" t="s">
        <v>8842</v>
      </c>
      <c r="I3442" s="358">
        <v>50.58</v>
      </c>
      <c r="J3442" s="77">
        <v>3</v>
      </c>
      <c r="K3442" s="92"/>
    </row>
    <row r="3443" spans="1:11" ht="21" x14ac:dyDescent="0.25">
      <c r="A3443" s="14" t="s">
        <v>5268</v>
      </c>
      <c r="B3443" s="354" t="s">
        <v>8840</v>
      </c>
      <c r="C3443" s="357" t="s">
        <v>8843</v>
      </c>
      <c r="D3443" s="356">
        <v>46057</v>
      </c>
      <c r="E3443" s="362">
        <v>46069</v>
      </c>
      <c r="F3443" s="357" t="s">
        <v>8844</v>
      </c>
      <c r="G3443" s="355" t="s">
        <v>8845</v>
      </c>
      <c r="H3443" s="357" t="s">
        <v>8846</v>
      </c>
      <c r="I3443" s="358">
        <v>8.6999999999999993</v>
      </c>
      <c r="J3443" s="77">
        <v>3</v>
      </c>
      <c r="K3443" s="92"/>
    </row>
    <row r="3444" spans="1:11" ht="21" x14ac:dyDescent="0.25">
      <c r="A3444" s="14" t="s">
        <v>5268</v>
      </c>
      <c r="B3444" s="354" t="s">
        <v>8840</v>
      </c>
      <c r="C3444" s="702">
        <v>400052309448</v>
      </c>
      <c r="D3444" s="356">
        <v>46062</v>
      </c>
      <c r="E3444" s="362">
        <v>46069</v>
      </c>
      <c r="F3444" s="357" t="s">
        <v>8847</v>
      </c>
      <c r="G3444" s="355" t="s">
        <v>6280</v>
      </c>
      <c r="H3444" s="357" t="s">
        <v>3916</v>
      </c>
      <c r="I3444" s="358">
        <v>9.6</v>
      </c>
      <c r="J3444" s="77">
        <v>3</v>
      </c>
      <c r="K3444" s="92"/>
    </row>
    <row r="3445" spans="1:11" ht="21" x14ac:dyDescent="0.25">
      <c r="A3445" s="14" t="s">
        <v>5268</v>
      </c>
      <c r="B3445" s="354" t="s">
        <v>8848</v>
      </c>
      <c r="C3445" s="355">
        <v>202600802</v>
      </c>
      <c r="D3445" s="356">
        <v>46078</v>
      </c>
      <c r="E3445" s="357"/>
      <c r="F3445" s="357" t="s">
        <v>8849</v>
      </c>
      <c r="G3445" s="595">
        <v>48047503</v>
      </c>
      <c r="H3445" s="361" t="s">
        <v>3125</v>
      </c>
      <c r="I3445" s="358">
        <v>380</v>
      </c>
      <c r="J3445" s="77">
        <v>3</v>
      </c>
      <c r="K3445" s="92"/>
    </row>
    <row r="3446" spans="1:11" ht="21" x14ac:dyDescent="0.25">
      <c r="A3446" s="14" t="s">
        <v>5268</v>
      </c>
      <c r="B3446" s="354" t="s">
        <v>8850</v>
      </c>
      <c r="C3446" s="355">
        <v>202600902</v>
      </c>
      <c r="D3446" s="356">
        <v>46078</v>
      </c>
      <c r="E3446" s="357"/>
      <c r="F3446" s="357" t="s">
        <v>8851</v>
      </c>
      <c r="G3446" s="595">
        <v>48047503</v>
      </c>
      <c r="H3446" s="361" t="s">
        <v>3125</v>
      </c>
      <c r="I3446" s="358">
        <v>340</v>
      </c>
      <c r="J3446" s="77">
        <v>3</v>
      </c>
      <c r="K3446" s="92"/>
    </row>
    <row r="3447" spans="1:11" ht="21" x14ac:dyDescent="0.25">
      <c r="A3447" s="14" t="s">
        <v>5268</v>
      </c>
      <c r="B3447" s="354" t="s">
        <v>8852</v>
      </c>
      <c r="C3447" s="355">
        <v>202601002</v>
      </c>
      <c r="D3447" s="356">
        <v>46078</v>
      </c>
      <c r="E3447" s="357"/>
      <c r="F3447" s="357" t="s">
        <v>8853</v>
      </c>
      <c r="G3447" s="595">
        <v>48047503</v>
      </c>
      <c r="H3447" s="361" t="s">
        <v>3125</v>
      </c>
      <c r="I3447" s="358">
        <v>300</v>
      </c>
      <c r="J3447" s="77">
        <v>3</v>
      </c>
      <c r="K3447" s="92"/>
    </row>
    <row r="3448" spans="1:11" ht="21" x14ac:dyDescent="0.25">
      <c r="A3448" s="14" t="s">
        <v>5268</v>
      </c>
      <c r="B3448" s="354"/>
      <c r="C3448" s="355"/>
      <c r="D3448" s="356"/>
      <c r="E3448" s="357"/>
      <c r="F3448" s="588" t="s">
        <v>8854</v>
      </c>
      <c r="G3448" s="355"/>
      <c r="H3448" s="355"/>
      <c r="I3448" s="358"/>
      <c r="J3448" s="77">
        <v>3</v>
      </c>
      <c r="K3448" s="92"/>
    </row>
    <row r="3449" spans="1:11" ht="21" x14ac:dyDescent="0.25">
      <c r="A3449" s="14" t="s">
        <v>5268</v>
      </c>
      <c r="B3449" s="354" t="s">
        <v>3233</v>
      </c>
      <c r="C3449" s="355">
        <v>22</v>
      </c>
      <c r="D3449" s="356" t="s">
        <v>3197</v>
      </c>
      <c r="E3449" s="357"/>
      <c r="F3449" s="365" t="s">
        <v>8855</v>
      </c>
      <c r="G3449" s="355" t="s">
        <v>3235</v>
      </c>
      <c r="H3449" s="355" t="s">
        <v>3236</v>
      </c>
      <c r="I3449" s="358">
        <v>1005.1</v>
      </c>
      <c r="J3449" s="77">
        <v>3</v>
      </c>
      <c r="K3449" s="92"/>
    </row>
    <row r="3450" spans="1:11" ht="13.2" x14ac:dyDescent="0.25">
      <c r="A3450" s="14" t="s">
        <v>5268</v>
      </c>
      <c r="B3450" s="354" t="s">
        <v>3237</v>
      </c>
      <c r="C3450" s="354" t="s">
        <v>3237</v>
      </c>
      <c r="D3450" s="366">
        <v>45840</v>
      </c>
      <c r="E3450" s="366">
        <v>45916</v>
      </c>
      <c r="F3450" s="367" t="s">
        <v>8856</v>
      </c>
      <c r="G3450" s="368"/>
      <c r="H3450" s="368" t="s">
        <v>3169</v>
      </c>
      <c r="I3450" s="369">
        <v>528.75</v>
      </c>
      <c r="J3450" s="77">
        <v>3</v>
      </c>
      <c r="K3450" s="92"/>
    </row>
    <row r="3451" spans="1:11" ht="13.2" x14ac:dyDescent="0.25">
      <c r="A3451" s="14" t="s">
        <v>5268</v>
      </c>
      <c r="B3451" s="354" t="s">
        <v>3237</v>
      </c>
      <c r="C3451" s="376" t="s">
        <v>4136</v>
      </c>
      <c r="D3451" s="366">
        <v>45843</v>
      </c>
      <c r="E3451" s="366">
        <v>45916</v>
      </c>
      <c r="F3451" s="367" t="s">
        <v>5921</v>
      </c>
      <c r="G3451" s="376" t="s">
        <v>3247</v>
      </c>
      <c r="H3451" s="368" t="s">
        <v>3248</v>
      </c>
      <c r="I3451" s="369">
        <v>83.7</v>
      </c>
      <c r="J3451" s="77">
        <v>3</v>
      </c>
      <c r="K3451" s="92"/>
    </row>
    <row r="3452" spans="1:11" ht="21" x14ac:dyDescent="0.25">
      <c r="A3452" s="14" t="s">
        <v>5268</v>
      </c>
      <c r="B3452" s="354" t="s">
        <v>3237</v>
      </c>
      <c r="C3452" s="354" t="s">
        <v>3237</v>
      </c>
      <c r="D3452" s="375">
        <v>45847</v>
      </c>
      <c r="E3452" s="366">
        <v>45916</v>
      </c>
      <c r="F3452" s="367" t="s">
        <v>8857</v>
      </c>
      <c r="G3452" s="367"/>
      <c r="H3452" s="367" t="s">
        <v>3169</v>
      </c>
      <c r="I3452" s="369">
        <v>132.9</v>
      </c>
      <c r="J3452" s="77">
        <v>3</v>
      </c>
      <c r="K3452" s="92"/>
    </row>
    <row r="3453" spans="1:11" ht="31.2" x14ac:dyDescent="0.25">
      <c r="A3453" s="14" t="s">
        <v>5268</v>
      </c>
      <c r="B3453" s="354" t="s">
        <v>3237</v>
      </c>
      <c r="C3453" s="376" t="s">
        <v>8858</v>
      </c>
      <c r="D3453" s="366">
        <v>45840</v>
      </c>
      <c r="E3453" s="366">
        <v>45916</v>
      </c>
      <c r="F3453" s="367" t="s">
        <v>8859</v>
      </c>
      <c r="G3453" s="368"/>
      <c r="H3453" s="377" t="s">
        <v>3251</v>
      </c>
      <c r="I3453" s="369">
        <v>29.9</v>
      </c>
      <c r="J3453" s="77">
        <v>3</v>
      </c>
      <c r="K3453" s="92"/>
    </row>
    <row r="3454" spans="1:11" ht="31.2" x14ac:dyDescent="0.25">
      <c r="A3454" s="14" t="s">
        <v>5268</v>
      </c>
      <c r="B3454" s="354" t="s">
        <v>3237</v>
      </c>
      <c r="C3454" s="376" t="s">
        <v>8860</v>
      </c>
      <c r="D3454" s="366">
        <v>45840</v>
      </c>
      <c r="E3454" s="366">
        <v>45916</v>
      </c>
      <c r="F3454" s="367" t="s">
        <v>8861</v>
      </c>
      <c r="G3454" s="368"/>
      <c r="H3454" s="368" t="s">
        <v>3317</v>
      </c>
      <c r="I3454" s="369">
        <v>103</v>
      </c>
      <c r="J3454" s="77">
        <v>3</v>
      </c>
      <c r="K3454" s="92"/>
    </row>
    <row r="3455" spans="1:11" ht="21" x14ac:dyDescent="0.25">
      <c r="A3455" s="14" t="s">
        <v>5268</v>
      </c>
      <c r="B3455" s="354" t="s">
        <v>3237</v>
      </c>
      <c r="C3455" s="376" t="s">
        <v>8862</v>
      </c>
      <c r="D3455" s="366">
        <v>45846</v>
      </c>
      <c r="E3455" s="366">
        <v>45916</v>
      </c>
      <c r="F3455" s="367" t="s">
        <v>8863</v>
      </c>
      <c r="G3455" s="376" t="s">
        <v>8864</v>
      </c>
      <c r="H3455" s="368" t="s">
        <v>8865</v>
      </c>
      <c r="I3455" s="369">
        <v>85</v>
      </c>
      <c r="J3455" s="77">
        <v>3</v>
      </c>
      <c r="K3455" s="92"/>
    </row>
    <row r="3456" spans="1:11" ht="21" x14ac:dyDescent="0.25">
      <c r="A3456" s="14" t="s">
        <v>5268</v>
      </c>
      <c r="B3456" s="354" t="s">
        <v>3237</v>
      </c>
      <c r="C3456" s="376" t="s">
        <v>8866</v>
      </c>
      <c r="D3456" s="366">
        <v>45847</v>
      </c>
      <c r="E3456" s="366">
        <v>45916</v>
      </c>
      <c r="F3456" s="367" t="s">
        <v>8863</v>
      </c>
      <c r="G3456" s="368">
        <v>14189803</v>
      </c>
      <c r="H3456" s="368" t="s">
        <v>8867</v>
      </c>
      <c r="I3456" s="369">
        <v>30</v>
      </c>
      <c r="J3456" s="77">
        <v>3</v>
      </c>
      <c r="K3456" s="92"/>
    </row>
    <row r="3457" spans="1:11" ht="21" x14ac:dyDescent="0.25">
      <c r="A3457" s="14" t="s">
        <v>5268</v>
      </c>
      <c r="B3457" s="354" t="s">
        <v>3237</v>
      </c>
      <c r="C3457" s="376" t="s">
        <v>8868</v>
      </c>
      <c r="D3457" s="366">
        <v>45847</v>
      </c>
      <c r="E3457" s="366">
        <v>45916</v>
      </c>
      <c r="F3457" s="367" t="s">
        <v>8863</v>
      </c>
      <c r="G3457" s="703">
        <v>31322832</v>
      </c>
      <c r="H3457" s="377" t="s">
        <v>3895</v>
      </c>
      <c r="I3457" s="597">
        <v>82</v>
      </c>
      <c r="J3457" s="77">
        <v>3</v>
      </c>
      <c r="K3457" s="92"/>
    </row>
    <row r="3458" spans="1:11" ht="31.2" x14ac:dyDescent="0.25">
      <c r="A3458" s="14" t="s">
        <v>5268</v>
      </c>
      <c r="B3458" s="354" t="s">
        <v>3237</v>
      </c>
      <c r="C3458" s="376" t="s">
        <v>8869</v>
      </c>
      <c r="D3458" s="366">
        <v>45842</v>
      </c>
      <c r="E3458" s="366">
        <v>45916</v>
      </c>
      <c r="F3458" s="367" t="s">
        <v>8870</v>
      </c>
      <c r="G3458" s="600" t="s">
        <v>8871</v>
      </c>
      <c r="H3458" s="377" t="s">
        <v>8872</v>
      </c>
      <c r="I3458" s="597">
        <v>141.01</v>
      </c>
      <c r="J3458" s="77">
        <v>3</v>
      </c>
      <c r="K3458" s="92"/>
    </row>
    <row r="3459" spans="1:11" ht="21" x14ac:dyDescent="0.25">
      <c r="A3459" s="14" t="s">
        <v>5268</v>
      </c>
      <c r="B3459" s="354" t="s">
        <v>3237</v>
      </c>
      <c r="C3459" s="376" t="s">
        <v>8873</v>
      </c>
      <c r="D3459" s="366">
        <v>45846</v>
      </c>
      <c r="E3459" s="366">
        <v>45916</v>
      </c>
      <c r="F3459" s="367" t="s">
        <v>8874</v>
      </c>
      <c r="G3459" s="600" t="s">
        <v>8871</v>
      </c>
      <c r="H3459" s="377" t="s">
        <v>8872</v>
      </c>
      <c r="I3459" s="597">
        <v>36.799999999999997</v>
      </c>
      <c r="J3459" s="77">
        <v>3</v>
      </c>
      <c r="K3459" s="92"/>
    </row>
    <row r="3460" spans="1:11" ht="21" x14ac:dyDescent="0.25">
      <c r="A3460" s="14" t="s">
        <v>5268</v>
      </c>
      <c r="B3460" s="354" t="s">
        <v>3237</v>
      </c>
      <c r="C3460" s="376" t="s">
        <v>8875</v>
      </c>
      <c r="D3460" s="366">
        <v>45847</v>
      </c>
      <c r="E3460" s="366">
        <v>45916</v>
      </c>
      <c r="F3460" s="367" t="s">
        <v>8874</v>
      </c>
      <c r="G3460" s="703">
        <v>31322832</v>
      </c>
      <c r="H3460" s="377" t="s">
        <v>3895</v>
      </c>
      <c r="I3460" s="597">
        <v>113.6</v>
      </c>
      <c r="J3460" s="77">
        <v>3</v>
      </c>
      <c r="K3460" s="92"/>
    </row>
    <row r="3461" spans="1:11" ht="41.4" x14ac:dyDescent="0.25">
      <c r="A3461" s="14" t="s">
        <v>5268</v>
      </c>
      <c r="B3461" s="354" t="s">
        <v>3237</v>
      </c>
      <c r="C3461" s="376" t="s">
        <v>8876</v>
      </c>
      <c r="D3461" s="366">
        <v>45839</v>
      </c>
      <c r="E3461" s="366">
        <v>45916</v>
      </c>
      <c r="F3461" s="367" t="s">
        <v>8877</v>
      </c>
      <c r="G3461" s="600" t="s">
        <v>3225</v>
      </c>
      <c r="H3461" s="377" t="s">
        <v>3226</v>
      </c>
      <c r="I3461" s="597">
        <v>24.8</v>
      </c>
      <c r="J3461" s="77">
        <v>3</v>
      </c>
      <c r="K3461" s="92"/>
    </row>
    <row r="3462" spans="1:11" ht="31.2" x14ac:dyDescent="0.25">
      <c r="A3462" s="14" t="s">
        <v>5268</v>
      </c>
      <c r="B3462" s="354" t="s">
        <v>3237</v>
      </c>
      <c r="C3462" s="376" t="s">
        <v>8878</v>
      </c>
      <c r="D3462" s="366">
        <v>45840</v>
      </c>
      <c r="E3462" s="366">
        <v>45916</v>
      </c>
      <c r="F3462" s="367" t="s">
        <v>8879</v>
      </c>
      <c r="G3462" s="703"/>
      <c r="H3462" s="377" t="s">
        <v>3251</v>
      </c>
      <c r="I3462" s="597">
        <v>29.9</v>
      </c>
      <c r="J3462" s="77">
        <v>3</v>
      </c>
      <c r="K3462" s="92"/>
    </row>
    <row r="3463" spans="1:11" ht="31.2" x14ac:dyDescent="0.25">
      <c r="A3463" s="14" t="s">
        <v>5268</v>
      </c>
      <c r="B3463" s="354" t="s">
        <v>3237</v>
      </c>
      <c r="C3463" s="376" t="s">
        <v>8880</v>
      </c>
      <c r="D3463" s="366">
        <v>45847</v>
      </c>
      <c r="E3463" s="366">
        <v>45916</v>
      </c>
      <c r="F3463" s="367" t="s">
        <v>8879</v>
      </c>
      <c r="G3463" s="703"/>
      <c r="H3463" s="377" t="s">
        <v>3229</v>
      </c>
      <c r="I3463" s="597">
        <v>29.9</v>
      </c>
      <c r="J3463" s="77">
        <v>3</v>
      </c>
      <c r="K3463" s="92"/>
    </row>
    <row r="3464" spans="1:11" ht="31.2" x14ac:dyDescent="0.25">
      <c r="A3464" s="14" t="s">
        <v>5268</v>
      </c>
      <c r="B3464" s="354" t="s">
        <v>3237</v>
      </c>
      <c r="C3464" s="376" t="s">
        <v>8881</v>
      </c>
      <c r="D3464" s="366">
        <v>45840</v>
      </c>
      <c r="E3464" s="366">
        <v>45916</v>
      </c>
      <c r="F3464" s="367" t="s">
        <v>8882</v>
      </c>
      <c r="G3464" s="703"/>
      <c r="H3464" s="377" t="s">
        <v>3251</v>
      </c>
      <c r="I3464" s="597">
        <v>30.6</v>
      </c>
      <c r="J3464" s="77">
        <v>3</v>
      </c>
      <c r="K3464" s="92"/>
    </row>
    <row r="3465" spans="1:11" ht="31.2" x14ac:dyDescent="0.25">
      <c r="A3465" s="14" t="s">
        <v>5268</v>
      </c>
      <c r="B3465" s="354" t="s">
        <v>3237</v>
      </c>
      <c r="C3465" s="376" t="s">
        <v>8883</v>
      </c>
      <c r="D3465" s="366">
        <v>45847</v>
      </c>
      <c r="E3465" s="366">
        <v>45916</v>
      </c>
      <c r="F3465" s="367" t="s">
        <v>8882</v>
      </c>
      <c r="G3465" s="703"/>
      <c r="H3465" s="377" t="s">
        <v>3229</v>
      </c>
      <c r="I3465" s="597">
        <v>31.2</v>
      </c>
      <c r="J3465" s="77">
        <v>3</v>
      </c>
      <c r="K3465" s="92"/>
    </row>
    <row r="3466" spans="1:11" ht="21" x14ac:dyDescent="0.25">
      <c r="A3466" s="14" t="s">
        <v>5268</v>
      </c>
      <c r="B3466" s="354" t="s">
        <v>3253</v>
      </c>
      <c r="C3466" s="355">
        <v>6804231758</v>
      </c>
      <c r="D3466" s="356" t="s">
        <v>3254</v>
      </c>
      <c r="E3466" s="366"/>
      <c r="F3466" s="357" t="s">
        <v>4160</v>
      </c>
      <c r="G3466" s="360">
        <v>151700</v>
      </c>
      <c r="H3466" s="361" t="s">
        <v>3019</v>
      </c>
      <c r="I3466" s="358">
        <v>28.8</v>
      </c>
      <c r="J3466" s="77">
        <v>3</v>
      </c>
      <c r="K3466" s="92"/>
    </row>
    <row r="3467" spans="1:11" ht="21" x14ac:dyDescent="0.25">
      <c r="A3467" s="14" t="s">
        <v>5268</v>
      </c>
      <c r="B3467" s="354" t="s">
        <v>3256</v>
      </c>
      <c r="C3467" s="355">
        <v>6804231857</v>
      </c>
      <c r="D3467" s="356" t="s">
        <v>3254</v>
      </c>
      <c r="E3467" s="366"/>
      <c r="F3467" s="357" t="s">
        <v>8884</v>
      </c>
      <c r="G3467" s="360">
        <v>151700</v>
      </c>
      <c r="H3467" s="361" t="s">
        <v>3019</v>
      </c>
      <c r="I3467" s="358">
        <v>14.4</v>
      </c>
      <c r="J3467" s="77">
        <v>3</v>
      </c>
      <c r="K3467" s="92"/>
    </row>
    <row r="3468" spans="1:11" ht="31.2" x14ac:dyDescent="0.25">
      <c r="A3468" s="14" t="s">
        <v>5268</v>
      </c>
      <c r="B3468" s="354" t="s">
        <v>3258</v>
      </c>
      <c r="C3468" s="355" t="s">
        <v>3259</v>
      </c>
      <c r="D3468" s="356" t="s">
        <v>3260</v>
      </c>
      <c r="E3468" s="357"/>
      <c r="F3468" s="357" t="s">
        <v>8885</v>
      </c>
      <c r="G3468" s="355" t="s">
        <v>3262</v>
      </c>
      <c r="H3468" s="357" t="s">
        <v>3263</v>
      </c>
      <c r="I3468" s="358">
        <v>228</v>
      </c>
      <c r="J3468" s="77">
        <v>3</v>
      </c>
      <c r="K3468" s="92"/>
    </row>
    <row r="3469" spans="1:11" ht="31.2" x14ac:dyDescent="0.25">
      <c r="A3469" s="14" t="s">
        <v>5268</v>
      </c>
      <c r="B3469" s="354"/>
      <c r="C3469" s="355"/>
      <c r="D3469" s="356"/>
      <c r="E3469" s="357"/>
      <c r="F3469" s="588" t="s">
        <v>8886</v>
      </c>
      <c r="G3469" s="355"/>
      <c r="H3469" s="355"/>
      <c r="I3469" s="358"/>
      <c r="J3469" s="77">
        <v>3</v>
      </c>
      <c r="K3469" s="92"/>
    </row>
    <row r="3470" spans="1:11" ht="21" x14ac:dyDescent="0.25">
      <c r="A3470" s="14" t="s">
        <v>5268</v>
      </c>
      <c r="B3470" s="354" t="s">
        <v>8887</v>
      </c>
      <c r="C3470" s="355">
        <v>20252279</v>
      </c>
      <c r="D3470" s="356">
        <v>45882</v>
      </c>
      <c r="E3470" s="357"/>
      <c r="F3470" s="357" t="s">
        <v>8888</v>
      </c>
      <c r="G3470" s="355">
        <v>31380123</v>
      </c>
      <c r="H3470" s="355" t="s">
        <v>3009</v>
      </c>
      <c r="I3470" s="358">
        <v>1239.9100000000001</v>
      </c>
      <c r="J3470" s="77">
        <v>3</v>
      </c>
      <c r="K3470" s="92"/>
    </row>
    <row r="3471" spans="1:11" ht="21" x14ac:dyDescent="0.25">
      <c r="A3471" s="14" t="s">
        <v>5268</v>
      </c>
      <c r="B3471" s="704" t="s">
        <v>8887</v>
      </c>
      <c r="C3471" s="705">
        <v>20252279</v>
      </c>
      <c r="D3471" s="706">
        <v>45882</v>
      </c>
      <c r="E3471" s="707"/>
      <c r="F3471" s="707" t="s">
        <v>8888</v>
      </c>
      <c r="G3471" s="705">
        <v>31380123</v>
      </c>
      <c r="H3471" s="705" t="s">
        <v>3009</v>
      </c>
      <c r="I3471" s="708">
        <v>-1239.9100000000001</v>
      </c>
      <c r="J3471" s="77">
        <v>3</v>
      </c>
      <c r="K3471" s="92"/>
    </row>
    <row r="3472" spans="1:11" ht="31.2" x14ac:dyDescent="0.25">
      <c r="A3472" s="14" t="s">
        <v>5268</v>
      </c>
      <c r="B3472" s="354" t="s">
        <v>8889</v>
      </c>
      <c r="C3472" s="355" t="s">
        <v>8890</v>
      </c>
      <c r="D3472" s="356">
        <v>45882</v>
      </c>
      <c r="E3472" s="357"/>
      <c r="F3472" s="357" t="s">
        <v>8891</v>
      </c>
      <c r="G3472" s="355" t="s">
        <v>8892</v>
      </c>
      <c r="H3472" s="355" t="s">
        <v>8893</v>
      </c>
      <c r="I3472" s="358">
        <v>2310</v>
      </c>
      <c r="J3472" s="77">
        <v>3</v>
      </c>
      <c r="K3472" s="92"/>
    </row>
    <row r="3473" spans="1:11" ht="61.8" x14ac:dyDescent="0.25">
      <c r="A3473" s="14" t="s">
        <v>5268</v>
      </c>
      <c r="B3473" s="704" t="s">
        <v>8889</v>
      </c>
      <c r="C3473" s="705" t="s">
        <v>8890</v>
      </c>
      <c r="D3473" s="706">
        <v>45882</v>
      </c>
      <c r="E3473" s="707"/>
      <c r="F3473" s="707" t="s">
        <v>8894</v>
      </c>
      <c r="G3473" s="705" t="s">
        <v>8892</v>
      </c>
      <c r="H3473" s="705" t="s">
        <v>8893</v>
      </c>
      <c r="I3473" s="708">
        <v>-2310</v>
      </c>
      <c r="J3473" s="77">
        <v>3</v>
      </c>
      <c r="K3473" s="92"/>
    </row>
    <row r="3474" spans="1:11" ht="21" x14ac:dyDescent="0.25">
      <c r="A3474" s="14" t="s">
        <v>5268</v>
      </c>
      <c r="B3474" s="354" t="s">
        <v>8895</v>
      </c>
      <c r="C3474" s="355">
        <v>20252676</v>
      </c>
      <c r="D3474" s="356" t="s">
        <v>3805</v>
      </c>
      <c r="E3474" s="357"/>
      <c r="F3474" s="357" t="s">
        <v>8896</v>
      </c>
      <c r="G3474" s="355">
        <v>31380123</v>
      </c>
      <c r="H3474" s="355" t="s">
        <v>3009</v>
      </c>
      <c r="I3474" s="358">
        <v>397.22</v>
      </c>
      <c r="J3474" s="77">
        <v>3</v>
      </c>
      <c r="K3474" s="92"/>
    </row>
    <row r="3475" spans="1:11" ht="51.6" x14ac:dyDescent="0.25">
      <c r="A3475" s="14" t="s">
        <v>5268</v>
      </c>
      <c r="B3475" s="704" t="s">
        <v>8895</v>
      </c>
      <c r="C3475" s="705">
        <v>20252676</v>
      </c>
      <c r="D3475" s="706" t="s">
        <v>3805</v>
      </c>
      <c r="E3475" s="707"/>
      <c r="F3475" s="707" t="s">
        <v>8897</v>
      </c>
      <c r="G3475" s="705">
        <v>31380123</v>
      </c>
      <c r="H3475" s="705" t="s">
        <v>3009</v>
      </c>
      <c r="I3475" s="708">
        <v>-397.22</v>
      </c>
      <c r="J3475" s="77">
        <v>3</v>
      </c>
      <c r="K3475" s="92"/>
    </row>
    <row r="3476" spans="1:11" ht="31.2" x14ac:dyDescent="0.25">
      <c r="A3476" s="14" t="s">
        <v>5268</v>
      </c>
      <c r="B3476" s="354" t="s">
        <v>8898</v>
      </c>
      <c r="C3476" s="711" t="s">
        <v>8899</v>
      </c>
      <c r="D3476" s="356">
        <v>45917</v>
      </c>
      <c r="E3476" s="357"/>
      <c r="F3476" s="357" t="s">
        <v>8900</v>
      </c>
      <c r="G3476" s="355">
        <v>999247513</v>
      </c>
      <c r="H3476" s="355" t="s">
        <v>8901</v>
      </c>
      <c r="I3476" s="358">
        <v>990</v>
      </c>
      <c r="J3476" s="77">
        <v>3</v>
      </c>
      <c r="K3476" s="92"/>
    </row>
    <row r="3477" spans="1:11" ht="21" x14ac:dyDescent="0.25">
      <c r="A3477" s="14" t="s">
        <v>5268</v>
      </c>
      <c r="B3477" s="354" t="s">
        <v>8902</v>
      </c>
      <c r="C3477" s="355">
        <v>20252748</v>
      </c>
      <c r="D3477" s="356">
        <v>45919</v>
      </c>
      <c r="E3477" s="357"/>
      <c r="F3477" s="357" t="s">
        <v>8903</v>
      </c>
      <c r="G3477" s="355">
        <v>31380123</v>
      </c>
      <c r="H3477" s="355" t="s">
        <v>3009</v>
      </c>
      <c r="I3477" s="358">
        <v>3892.23</v>
      </c>
      <c r="J3477" s="77">
        <v>3</v>
      </c>
      <c r="K3477" s="92"/>
    </row>
    <row r="3478" spans="1:11" ht="51.6" x14ac:dyDescent="0.25">
      <c r="A3478" s="14" t="s">
        <v>5268</v>
      </c>
      <c r="B3478" s="704" t="s">
        <v>8902</v>
      </c>
      <c r="C3478" s="705">
        <v>20252748</v>
      </c>
      <c r="D3478" s="706">
        <v>45919</v>
      </c>
      <c r="E3478" s="707"/>
      <c r="F3478" s="707" t="s">
        <v>8904</v>
      </c>
      <c r="G3478" s="705">
        <v>31380123</v>
      </c>
      <c r="H3478" s="705" t="s">
        <v>3009</v>
      </c>
      <c r="I3478" s="708">
        <v>-3113.79</v>
      </c>
      <c r="J3478" s="77">
        <v>3</v>
      </c>
      <c r="K3478" s="92"/>
    </row>
    <row r="3479" spans="1:11" ht="21" x14ac:dyDescent="0.25">
      <c r="A3479" s="14" t="s">
        <v>5268</v>
      </c>
      <c r="B3479" s="354" t="s">
        <v>8905</v>
      </c>
      <c r="C3479" s="355">
        <v>20252751</v>
      </c>
      <c r="D3479" s="356">
        <v>45919</v>
      </c>
      <c r="E3479" s="357"/>
      <c r="F3479" s="357" t="s">
        <v>8906</v>
      </c>
      <c r="G3479" s="355">
        <v>31380123</v>
      </c>
      <c r="H3479" s="355" t="s">
        <v>3009</v>
      </c>
      <c r="I3479" s="358">
        <v>1905</v>
      </c>
      <c r="J3479" s="77">
        <v>3</v>
      </c>
      <c r="K3479" s="92"/>
    </row>
    <row r="3480" spans="1:11" ht="51.6" x14ac:dyDescent="0.25">
      <c r="A3480" s="14" t="s">
        <v>5268</v>
      </c>
      <c r="B3480" s="704" t="s">
        <v>8905</v>
      </c>
      <c r="C3480" s="705">
        <v>20252751</v>
      </c>
      <c r="D3480" s="706">
        <v>45919</v>
      </c>
      <c r="E3480" s="707"/>
      <c r="F3480" s="707" t="s">
        <v>8907</v>
      </c>
      <c r="G3480" s="705">
        <v>31380123</v>
      </c>
      <c r="H3480" s="705" t="s">
        <v>3009</v>
      </c>
      <c r="I3480" s="708">
        <v>-1575</v>
      </c>
      <c r="J3480" s="77">
        <v>3</v>
      </c>
      <c r="K3480" s="92"/>
    </row>
    <row r="3481" spans="1:11" ht="31.2" x14ac:dyDescent="0.25">
      <c r="A3481" s="14" t="s">
        <v>5268</v>
      </c>
      <c r="B3481" s="354" t="s">
        <v>8908</v>
      </c>
      <c r="C3481" s="355" t="s">
        <v>8909</v>
      </c>
      <c r="D3481" s="356">
        <v>45926</v>
      </c>
      <c r="E3481" s="357"/>
      <c r="F3481" s="357" t="s">
        <v>8910</v>
      </c>
      <c r="G3481" s="355">
        <v>801012698</v>
      </c>
      <c r="H3481" s="355" t="s">
        <v>8893</v>
      </c>
      <c r="I3481" s="358">
        <v>5170</v>
      </c>
      <c r="J3481" s="77">
        <v>3</v>
      </c>
      <c r="K3481" s="92"/>
    </row>
    <row r="3482" spans="1:11" ht="61.8" x14ac:dyDescent="0.25">
      <c r="A3482" s="14" t="s">
        <v>5268</v>
      </c>
      <c r="B3482" s="704" t="s">
        <v>8908</v>
      </c>
      <c r="C3482" s="705" t="s">
        <v>8909</v>
      </c>
      <c r="D3482" s="706">
        <v>45926</v>
      </c>
      <c r="E3482" s="707"/>
      <c r="F3482" s="707" t="s">
        <v>8911</v>
      </c>
      <c r="G3482" s="705">
        <v>801012698</v>
      </c>
      <c r="H3482" s="705" t="s">
        <v>8893</v>
      </c>
      <c r="I3482" s="708">
        <v>-5170</v>
      </c>
      <c r="J3482" s="77">
        <v>3</v>
      </c>
      <c r="K3482" s="92"/>
    </row>
    <row r="3483" spans="1:11" ht="21" x14ac:dyDescent="0.25">
      <c r="A3483" s="14" t="s">
        <v>5268</v>
      </c>
      <c r="B3483" s="354" t="s">
        <v>8912</v>
      </c>
      <c r="C3483" s="355">
        <v>6804631445</v>
      </c>
      <c r="D3483" s="356">
        <v>45929</v>
      </c>
      <c r="E3483" s="357"/>
      <c r="F3483" s="357" t="s">
        <v>8913</v>
      </c>
      <c r="G3483" s="595" t="s">
        <v>3018</v>
      </c>
      <c r="H3483" s="361" t="s">
        <v>3019</v>
      </c>
      <c r="I3483" s="358">
        <v>28.8</v>
      </c>
      <c r="J3483" s="77">
        <v>3</v>
      </c>
      <c r="K3483" s="92"/>
    </row>
    <row r="3484" spans="1:11" ht="21" x14ac:dyDescent="0.25">
      <c r="A3484" s="14" t="s">
        <v>5268</v>
      </c>
      <c r="B3484" s="354" t="s">
        <v>8914</v>
      </c>
      <c r="C3484" s="355">
        <v>6804631411</v>
      </c>
      <c r="D3484" s="356">
        <v>45929</v>
      </c>
      <c r="E3484" s="357"/>
      <c r="F3484" s="357" t="s">
        <v>8915</v>
      </c>
      <c r="G3484" s="595" t="s">
        <v>3018</v>
      </c>
      <c r="H3484" s="361" t="s">
        <v>3019</v>
      </c>
      <c r="I3484" s="358">
        <v>57.6</v>
      </c>
      <c r="J3484" s="77">
        <v>3</v>
      </c>
      <c r="K3484" s="92"/>
    </row>
    <row r="3485" spans="1:11" ht="21" x14ac:dyDescent="0.25">
      <c r="A3485" s="14" t="s">
        <v>5268</v>
      </c>
      <c r="B3485" s="354" t="s">
        <v>8916</v>
      </c>
      <c r="C3485" s="355">
        <v>6804631528</v>
      </c>
      <c r="D3485" s="356">
        <v>45929</v>
      </c>
      <c r="E3485" s="357"/>
      <c r="F3485" s="357" t="s">
        <v>4974</v>
      </c>
      <c r="G3485" s="595" t="s">
        <v>3018</v>
      </c>
      <c r="H3485" s="361" t="s">
        <v>3019</v>
      </c>
      <c r="I3485" s="358">
        <v>25.2</v>
      </c>
      <c r="J3485" s="77">
        <v>3</v>
      </c>
      <c r="K3485" s="92"/>
    </row>
    <row r="3486" spans="1:11" ht="21" x14ac:dyDescent="0.25">
      <c r="A3486" s="14" t="s">
        <v>5268</v>
      </c>
      <c r="B3486" s="354" t="s">
        <v>8917</v>
      </c>
      <c r="C3486" s="355">
        <v>6804631536</v>
      </c>
      <c r="D3486" s="356">
        <v>45929</v>
      </c>
      <c r="E3486" s="357"/>
      <c r="F3486" s="357" t="s">
        <v>8918</v>
      </c>
      <c r="G3486" s="595" t="s">
        <v>3018</v>
      </c>
      <c r="H3486" s="361" t="s">
        <v>3019</v>
      </c>
      <c r="I3486" s="358">
        <v>172.8</v>
      </c>
      <c r="J3486" s="77">
        <v>3</v>
      </c>
      <c r="K3486" s="92"/>
    </row>
    <row r="3487" spans="1:11" ht="21" x14ac:dyDescent="0.25">
      <c r="A3487" s="14" t="s">
        <v>5268</v>
      </c>
      <c r="B3487" s="354" t="s">
        <v>8919</v>
      </c>
      <c r="C3487" s="355">
        <v>6804631544</v>
      </c>
      <c r="D3487" s="356">
        <v>45929</v>
      </c>
      <c r="E3487" s="357"/>
      <c r="F3487" s="357" t="s">
        <v>8920</v>
      </c>
      <c r="G3487" s="595" t="s">
        <v>3018</v>
      </c>
      <c r="H3487" s="361" t="s">
        <v>3019</v>
      </c>
      <c r="I3487" s="358">
        <v>57.6</v>
      </c>
      <c r="J3487" s="77">
        <v>3</v>
      </c>
      <c r="K3487" s="92"/>
    </row>
    <row r="3488" spans="1:11" ht="21" x14ac:dyDescent="0.25">
      <c r="A3488" s="14" t="s">
        <v>5268</v>
      </c>
      <c r="B3488" s="354" t="s">
        <v>8921</v>
      </c>
      <c r="C3488" s="355">
        <v>202507410</v>
      </c>
      <c r="D3488" s="356">
        <v>45968</v>
      </c>
      <c r="E3488" s="357"/>
      <c r="F3488" s="357" t="s">
        <v>8922</v>
      </c>
      <c r="G3488" s="595">
        <v>48047503</v>
      </c>
      <c r="H3488" s="361" t="s">
        <v>3125</v>
      </c>
      <c r="I3488" s="358">
        <v>370</v>
      </c>
      <c r="J3488" s="77">
        <v>3</v>
      </c>
      <c r="K3488" s="92"/>
    </row>
    <row r="3489" spans="1:11" ht="41.4" x14ac:dyDescent="0.25">
      <c r="A3489" s="14" t="s">
        <v>5268</v>
      </c>
      <c r="B3489" s="354" t="s">
        <v>8923</v>
      </c>
      <c r="C3489" s="355">
        <v>202507510</v>
      </c>
      <c r="D3489" s="356">
        <v>45968</v>
      </c>
      <c r="E3489" s="357"/>
      <c r="F3489" s="357" t="s">
        <v>8924</v>
      </c>
      <c r="G3489" s="595">
        <v>48047503</v>
      </c>
      <c r="H3489" s="361" t="s">
        <v>3125</v>
      </c>
      <c r="I3489" s="358">
        <v>710</v>
      </c>
      <c r="J3489" s="77">
        <v>3</v>
      </c>
      <c r="K3489" s="92"/>
    </row>
    <row r="3490" spans="1:11" ht="13.2" x14ac:dyDescent="0.25">
      <c r="A3490" s="14" t="s">
        <v>5268</v>
      </c>
      <c r="B3490" s="354" t="s">
        <v>8925</v>
      </c>
      <c r="C3490" s="354" t="s">
        <v>8925</v>
      </c>
      <c r="D3490" s="356">
        <v>45937</v>
      </c>
      <c r="E3490" s="362">
        <v>45995</v>
      </c>
      <c r="F3490" s="357" t="s">
        <v>8926</v>
      </c>
      <c r="G3490" s="595"/>
      <c r="H3490" s="361" t="s">
        <v>3169</v>
      </c>
      <c r="I3490" s="358">
        <v>1281</v>
      </c>
      <c r="J3490" s="77">
        <v>3</v>
      </c>
      <c r="K3490" s="92"/>
    </row>
    <row r="3491" spans="1:11" ht="13.2" x14ac:dyDescent="0.25">
      <c r="A3491" s="14" t="s">
        <v>5268</v>
      </c>
      <c r="B3491" s="354" t="s">
        <v>8925</v>
      </c>
      <c r="C3491" s="354" t="s">
        <v>8927</v>
      </c>
      <c r="D3491" s="356">
        <v>45937</v>
      </c>
      <c r="E3491" s="362">
        <v>45995</v>
      </c>
      <c r="F3491" s="357" t="s">
        <v>8928</v>
      </c>
      <c r="G3491" s="595"/>
      <c r="H3491" s="361" t="s">
        <v>8929</v>
      </c>
      <c r="I3491" s="358">
        <v>24</v>
      </c>
      <c r="J3491" s="77">
        <v>3</v>
      </c>
      <c r="K3491" s="92"/>
    </row>
    <row r="3492" spans="1:11" ht="41.4" x14ac:dyDescent="0.25">
      <c r="A3492" s="14" t="s">
        <v>5268</v>
      </c>
      <c r="B3492" s="354" t="s">
        <v>8925</v>
      </c>
      <c r="C3492" s="354" t="s">
        <v>8930</v>
      </c>
      <c r="D3492" s="356">
        <v>45937</v>
      </c>
      <c r="E3492" s="362">
        <v>45995</v>
      </c>
      <c r="F3492" s="357" t="s">
        <v>8931</v>
      </c>
      <c r="G3492" s="595"/>
      <c r="H3492" s="361" t="s">
        <v>8929</v>
      </c>
      <c r="I3492" s="358">
        <v>745</v>
      </c>
      <c r="J3492" s="77">
        <v>3</v>
      </c>
      <c r="K3492" s="92"/>
    </row>
    <row r="3493" spans="1:11" ht="13.2" x14ac:dyDescent="0.25">
      <c r="A3493" s="14" t="s">
        <v>5268</v>
      </c>
      <c r="B3493" s="354" t="s">
        <v>8925</v>
      </c>
      <c r="C3493" s="355" t="s">
        <v>8932</v>
      </c>
      <c r="D3493" s="356">
        <v>45938</v>
      </c>
      <c r="E3493" s="362">
        <v>45995</v>
      </c>
      <c r="F3493" s="357" t="s">
        <v>8933</v>
      </c>
      <c r="G3493" s="595"/>
      <c r="H3493" s="361" t="s">
        <v>3172</v>
      </c>
      <c r="I3493" s="358">
        <v>20</v>
      </c>
      <c r="J3493" s="77">
        <v>3</v>
      </c>
      <c r="K3493" s="92"/>
    </row>
    <row r="3494" spans="1:11" ht="21" x14ac:dyDescent="0.25">
      <c r="A3494" s="14" t="s">
        <v>5268</v>
      </c>
      <c r="B3494" s="354" t="s">
        <v>8925</v>
      </c>
      <c r="C3494" s="357" t="s">
        <v>8934</v>
      </c>
      <c r="D3494" s="356">
        <v>45939</v>
      </c>
      <c r="E3494" s="362">
        <v>45995</v>
      </c>
      <c r="F3494" s="357" t="s">
        <v>8935</v>
      </c>
      <c r="G3494" s="595"/>
      <c r="H3494" s="361" t="s">
        <v>4093</v>
      </c>
      <c r="I3494" s="358">
        <v>80</v>
      </c>
      <c r="J3494" s="77">
        <v>3</v>
      </c>
      <c r="K3494" s="92"/>
    </row>
    <row r="3495" spans="1:11" ht="21" x14ac:dyDescent="0.25">
      <c r="A3495" s="14" t="s">
        <v>5268</v>
      </c>
      <c r="B3495" s="354" t="s">
        <v>8925</v>
      </c>
      <c r="C3495" s="357" t="s">
        <v>8936</v>
      </c>
      <c r="D3495" s="356">
        <v>45939</v>
      </c>
      <c r="E3495" s="362">
        <v>45995</v>
      </c>
      <c r="F3495" s="357" t="s">
        <v>8937</v>
      </c>
      <c r="G3495" s="595"/>
      <c r="H3495" s="361" t="s">
        <v>4093</v>
      </c>
      <c r="I3495" s="358">
        <v>80</v>
      </c>
      <c r="J3495" s="77">
        <v>3</v>
      </c>
      <c r="K3495" s="92"/>
    </row>
    <row r="3496" spans="1:11" ht="21" x14ac:dyDescent="0.25">
      <c r="A3496" s="14" t="s">
        <v>5268</v>
      </c>
      <c r="B3496" s="354" t="s">
        <v>8925</v>
      </c>
      <c r="C3496" s="357" t="s">
        <v>8938</v>
      </c>
      <c r="D3496" s="356">
        <v>45946</v>
      </c>
      <c r="E3496" s="362">
        <v>45995</v>
      </c>
      <c r="F3496" s="357" t="s">
        <v>8939</v>
      </c>
      <c r="G3496" s="595"/>
      <c r="H3496" s="361" t="s">
        <v>8940</v>
      </c>
      <c r="I3496" s="358">
        <v>80</v>
      </c>
      <c r="J3496" s="77">
        <v>3</v>
      </c>
      <c r="K3496" s="92"/>
    </row>
    <row r="3497" spans="1:11" ht="21" x14ac:dyDescent="0.25">
      <c r="A3497" s="14" t="s">
        <v>5268</v>
      </c>
      <c r="B3497" s="354" t="s">
        <v>8925</v>
      </c>
      <c r="C3497" s="357" t="s">
        <v>8941</v>
      </c>
      <c r="D3497" s="356">
        <v>45946</v>
      </c>
      <c r="E3497" s="362">
        <v>45995</v>
      </c>
      <c r="F3497" s="357" t="s">
        <v>8942</v>
      </c>
      <c r="G3497" s="595"/>
      <c r="H3497" s="361" t="s">
        <v>8940</v>
      </c>
      <c r="I3497" s="358">
        <v>80</v>
      </c>
      <c r="J3497" s="77">
        <v>3</v>
      </c>
      <c r="K3497" s="92"/>
    </row>
    <row r="3498" spans="1:11" ht="13.2" x14ac:dyDescent="0.25">
      <c r="A3498" s="14" t="s">
        <v>5268</v>
      </c>
      <c r="B3498" s="354" t="s">
        <v>8925</v>
      </c>
      <c r="C3498" s="355" t="s">
        <v>8943</v>
      </c>
      <c r="D3498" s="356">
        <v>45938</v>
      </c>
      <c r="E3498" s="362">
        <v>45995</v>
      </c>
      <c r="F3498" s="357" t="s">
        <v>8944</v>
      </c>
      <c r="G3498" s="354" t="s">
        <v>8945</v>
      </c>
      <c r="H3498" s="361" t="s">
        <v>8946</v>
      </c>
      <c r="I3498" s="358">
        <v>354</v>
      </c>
      <c r="J3498" s="77">
        <v>3</v>
      </c>
      <c r="K3498" s="92"/>
    </row>
    <row r="3499" spans="1:11" ht="21" x14ac:dyDescent="0.25">
      <c r="A3499" s="14" t="s">
        <v>5268</v>
      </c>
      <c r="B3499" s="354" t="s">
        <v>8925</v>
      </c>
      <c r="C3499" s="355" t="s">
        <v>8947</v>
      </c>
      <c r="D3499" s="356">
        <v>45938</v>
      </c>
      <c r="E3499" s="362">
        <v>45995</v>
      </c>
      <c r="F3499" s="357" t="s">
        <v>8948</v>
      </c>
      <c r="G3499" s="354" t="s">
        <v>8949</v>
      </c>
      <c r="H3499" s="361" t="s">
        <v>8950</v>
      </c>
      <c r="I3499" s="358">
        <v>65</v>
      </c>
      <c r="J3499" s="77">
        <v>3</v>
      </c>
      <c r="K3499" s="92"/>
    </row>
    <row r="3500" spans="1:11" ht="21" x14ac:dyDescent="0.25">
      <c r="A3500" s="14" t="s">
        <v>5268</v>
      </c>
      <c r="B3500" s="354" t="s">
        <v>8925</v>
      </c>
      <c r="C3500" s="355" t="s">
        <v>8951</v>
      </c>
      <c r="D3500" s="356">
        <v>45942</v>
      </c>
      <c r="E3500" s="362">
        <v>45995</v>
      </c>
      <c r="F3500" s="357" t="s">
        <v>8948</v>
      </c>
      <c r="G3500" s="354" t="s">
        <v>8949</v>
      </c>
      <c r="H3500" s="361" t="s">
        <v>8950</v>
      </c>
      <c r="I3500" s="358">
        <v>15</v>
      </c>
      <c r="J3500" s="77">
        <v>3</v>
      </c>
      <c r="K3500" s="92"/>
    </row>
    <row r="3501" spans="1:11" ht="13.2" x14ac:dyDescent="0.25">
      <c r="A3501" s="14" t="s">
        <v>5268</v>
      </c>
      <c r="B3501" s="354" t="s">
        <v>8925</v>
      </c>
      <c r="C3501" s="355" t="s">
        <v>8952</v>
      </c>
      <c r="D3501" s="356">
        <v>45938</v>
      </c>
      <c r="E3501" s="362">
        <v>45995</v>
      </c>
      <c r="F3501" s="357" t="s">
        <v>8953</v>
      </c>
      <c r="G3501" s="354" t="s">
        <v>8945</v>
      </c>
      <c r="H3501" s="361" t="s">
        <v>8946</v>
      </c>
      <c r="I3501" s="358">
        <v>483</v>
      </c>
      <c r="J3501" s="77">
        <v>3</v>
      </c>
      <c r="K3501" s="92"/>
    </row>
    <row r="3502" spans="1:11" ht="21" x14ac:dyDescent="0.25">
      <c r="A3502" s="14" t="s">
        <v>5268</v>
      </c>
      <c r="B3502" s="354" t="s">
        <v>8925</v>
      </c>
      <c r="C3502" s="355" t="s">
        <v>8954</v>
      </c>
      <c r="D3502" s="356">
        <v>45939</v>
      </c>
      <c r="E3502" s="362">
        <v>45995</v>
      </c>
      <c r="F3502" s="357" t="s">
        <v>8955</v>
      </c>
      <c r="G3502" s="354" t="s">
        <v>8949</v>
      </c>
      <c r="H3502" s="361" t="s">
        <v>8950</v>
      </c>
      <c r="I3502" s="358">
        <v>53.51</v>
      </c>
      <c r="J3502" s="77">
        <v>3</v>
      </c>
      <c r="K3502" s="92"/>
    </row>
    <row r="3503" spans="1:11" ht="21" x14ac:dyDescent="0.25">
      <c r="A3503" s="14" t="s">
        <v>5268</v>
      </c>
      <c r="B3503" s="354" t="s">
        <v>8925</v>
      </c>
      <c r="C3503" s="355" t="s">
        <v>8956</v>
      </c>
      <c r="D3503" s="356">
        <v>45942</v>
      </c>
      <c r="E3503" s="362">
        <v>45995</v>
      </c>
      <c r="F3503" s="357" t="s">
        <v>8955</v>
      </c>
      <c r="G3503" s="354" t="s">
        <v>8949</v>
      </c>
      <c r="H3503" s="361" t="s">
        <v>8950</v>
      </c>
      <c r="I3503" s="358">
        <v>15</v>
      </c>
      <c r="J3503" s="77">
        <v>3</v>
      </c>
      <c r="K3503" s="92"/>
    </row>
    <row r="3504" spans="1:11" ht="21" x14ac:dyDescent="0.25">
      <c r="A3504" s="14" t="s">
        <v>5268</v>
      </c>
      <c r="B3504" s="354" t="s">
        <v>8925</v>
      </c>
      <c r="C3504" s="355" t="s">
        <v>8957</v>
      </c>
      <c r="D3504" s="356">
        <v>45936</v>
      </c>
      <c r="E3504" s="362">
        <v>45995</v>
      </c>
      <c r="F3504" s="357" t="s">
        <v>8958</v>
      </c>
      <c r="G3504" s="354" t="s">
        <v>8959</v>
      </c>
      <c r="H3504" s="361" t="s">
        <v>3182</v>
      </c>
      <c r="I3504" s="358">
        <v>2.5</v>
      </c>
      <c r="J3504" s="77">
        <v>3</v>
      </c>
      <c r="K3504" s="92"/>
    </row>
    <row r="3505" spans="1:11" ht="21" x14ac:dyDescent="0.25">
      <c r="A3505" s="14" t="s">
        <v>5268</v>
      </c>
      <c r="B3505" s="354" t="s">
        <v>8925</v>
      </c>
      <c r="C3505" s="355" t="s">
        <v>8960</v>
      </c>
      <c r="D3505" s="356">
        <v>45943</v>
      </c>
      <c r="E3505" s="362">
        <v>45995</v>
      </c>
      <c r="F3505" s="357" t="s">
        <v>8958</v>
      </c>
      <c r="G3505" s="354" t="s">
        <v>8959</v>
      </c>
      <c r="H3505" s="361" t="s">
        <v>3182</v>
      </c>
      <c r="I3505" s="358">
        <v>2.5</v>
      </c>
      <c r="J3505" s="77">
        <v>3</v>
      </c>
      <c r="K3505" s="92"/>
    </row>
    <row r="3506" spans="1:11" ht="21" x14ac:dyDescent="0.25">
      <c r="A3506" s="14" t="s">
        <v>5268</v>
      </c>
      <c r="B3506" s="354" t="s">
        <v>8925</v>
      </c>
      <c r="C3506" s="357" t="s">
        <v>8961</v>
      </c>
      <c r="D3506" s="356">
        <v>45937</v>
      </c>
      <c r="E3506" s="362">
        <v>45995</v>
      </c>
      <c r="F3506" s="357" t="s">
        <v>8958</v>
      </c>
      <c r="G3506" s="354" t="s">
        <v>8962</v>
      </c>
      <c r="H3506" s="361" t="s">
        <v>3185</v>
      </c>
      <c r="I3506" s="358">
        <v>3.75</v>
      </c>
      <c r="J3506" s="77">
        <v>3</v>
      </c>
      <c r="K3506" s="92"/>
    </row>
    <row r="3507" spans="1:11" ht="21" x14ac:dyDescent="0.25">
      <c r="A3507" s="14" t="s">
        <v>5268</v>
      </c>
      <c r="B3507" s="354" t="s">
        <v>8925</v>
      </c>
      <c r="C3507" s="357" t="s">
        <v>8963</v>
      </c>
      <c r="D3507" s="356">
        <v>45937</v>
      </c>
      <c r="E3507" s="362">
        <v>45995</v>
      </c>
      <c r="F3507" s="357" t="s">
        <v>8958</v>
      </c>
      <c r="G3507" s="354" t="s">
        <v>8962</v>
      </c>
      <c r="H3507" s="361" t="s">
        <v>3185</v>
      </c>
      <c r="I3507" s="358">
        <v>3.75</v>
      </c>
      <c r="J3507" s="77">
        <v>3</v>
      </c>
      <c r="K3507" s="92"/>
    </row>
    <row r="3508" spans="1:11" ht="21" x14ac:dyDescent="0.25">
      <c r="A3508" s="14" t="s">
        <v>5268</v>
      </c>
      <c r="B3508" s="354" t="s">
        <v>8925</v>
      </c>
      <c r="C3508" s="355" t="s">
        <v>8964</v>
      </c>
      <c r="D3508" s="356">
        <v>45937</v>
      </c>
      <c r="E3508" s="362">
        <v>45995</v>
      </c>
      <c r="F3508" s="357" t="s">
        <v>8958</v>
      </c>
      <c r="G3508" s="354" t="s">
        <v>8959</v>
      </c>
      <c r="H3508" s="361" t="s">
        <v>3182</v>
      </c>
      <c r="I3508" s="358">
        <v>2.5</v>
      </c>
      <c r="J3508" s="77">
        <v>3</v>
      </c>
      <c r="K3508" s="92"/>
    </row>
    <row r="3509" spans="1:11" ht="21" x14ac:dyDescent="0.25">
      <c r="A3509" s="14" t="s">
        <v>5268</v>
      </c>
      <c r="B3509" s="354" t="s">
        <v>8925</v>
      </c>
      <c r="C3509" s="355" t="s">
        <v>8965</v>
      </c>
      <c r="D3509" s="356">
        <v>45937</v>
      </c>
      <c r="E3509" s="362">
        <v>45995</v>
      </c>
      <c r="F3509" s="357" t="s">
        <v>8958</v>
      </c>
      <c r="G3509" s="354" t="s">
        <v>8959</v>
      </c>
      <c r="H3509" s="361" t="s">
        <v>3182</v>
      </c>
      <c r="I3509" s="358">
        <v>2.5</v>
      </c>
      <c r="J3509" s="77">
        <v>3</v>
      </c>
      <c r="K3509" s="92"/>
    </row>
    <row r="3510" spans="1:11" ht="21" x14ac:dyDescent="0.25">
      <c r="A3510" s="14" t="s">
        <v>5268</v>
      </c>
      <c r="B3510" s="354" t="s">
        <v>8925</v>
      </c>
      <c r="C3510" s="357" t="s">
        <v>8966</v>
      </c>
      <c r="D3510" s="356">
        <v>45938</v>
      </c>
      <c r="E3510" s="362">
        <v>45995</v>
      </c>
      <c r="F3510" s="357" t="s">
        <v>8958</v>
      </c>
      <c r="G3510" s="354" t="s">
        <v>8962</v>
      </c>
      <c r="H3510" s="361" t="s">
        <v>3185</v>
      </c>
      <c r="I3510" s="358">
        <v>3.75</v>
      </c>
      <c r="J3510" s="77">
        <v>3</v>
      </c>
      <c r="K3510" s="92"/>
    </row>
    <row r="3511" spans="1:11" ht="21" x14ac:dyDescent="0.25">
      <c r="A3511" s="14" t="s">
        <v>5268</v>
      </c>
      <c r="B3511" s="354" t="s">
        <v>8925</v>
      </c>
      <c r="C3511" s="357" t="s">
        <v>8967</v>
      </c>
      <c r="D3511" s="356">
        <v>45938</v>
      </c>
      <c r="E3511" s="362">
        <v>45995</v>
      </c>
      <c r="F3511" s="357" t="s">
        <v>8958</v>
      </c>
      <c r="G3511" s="354" t="s">
        <v>8962</v>
      </c>
      <c r="H3511" s="361" t="s">
        <v>3185</v>
      </c>
      <c r="I3511" s="358">
        <v>3.75</v>
      </c>
      <c r="J3511" s="77">
        <v>3</v>
      </c>
      <c r="K3511" s="92"/>
    </row>
    <row r="3512" spans="1:11" ht="21" x14ac:dyDescent="0.25">
      <c r="A3512" s="14" t="s">
        <v>5268</v>
      </c>
      <c r="B3512" s="354" t="s">
        <v>8925</v>
      </c>
      <c r="C3512" s="357" t="s">
        <v>8968</v>
      </c>
      <c r="D3512" s="356">
        <v>45939</v>
      </c>
      <c r="E3512" s="362">
        <v>45995</v>
      </c>
      <c r="F3512" s="357" t="s">
        <v>8958</v>
      </c>
      <c r="G3512" s="354" t="s">
        <v>8962</v>
      </c>
      <c r="H3512" s="361" t="s">
        <v>3185</v>
      </c>
      <c r="I3512" s="358">
        <v>3.75</v>
      </c>
      <c r="J3512" s="77">
        <v>3</v>
      </c>
      <c r="K3512" s="92"/>
    </row>
    <row r="3513" spans="1:11" ht="21" x14ac:dyDescent="0.25">
      <c r="A3513" s="14" t="s">
        <v>5268</v>
      </c>
      <c r="B3513" s="354" t="s">
        <v>8925</v>
      </c>
      <c r="C3513" s="357" t="s">
        <v>8969</v>
      </c>
      <c r="D3513" s="356">
        <v>45939</v>
      </c>
      <c r="E3513" s="362">
        <v>45995</v>
      </c>
      <c r="F3513" s="357" t="s">
        <v>8958</v>
      </c>
      <c r="G3513" s="354" t="s">
        <v>8962</v>
      </c>
      <c r="H3513" s="361" t="s">
        <v>3185</v>
      </c>
      <c r="I3513" s="358">
        <v>3.75</v>
      </c>
      <c r="J3513" s="77">
        <v>3</v>
      </c>
      <c r="K3513" s="92"/>
    </row>
    <row r="3514" spans="1:11" ht="21" x14ac:dyDescent="0.25">
      <c r="A3514" s="14" t="s">
        <v>5268</v>
      </c>
      <c r="B3514" s="354" t="s">
        <v>8925</v>
      </c>
      <c r="C3514" s="357" t="s">
        <v>8970</v>
      </c>
      <c r="D3514" s="356">
        <v>45940</v>
      </c>
      <c r="E3514" s="362">
        <v>45995</v>
      </c>
      <c r="F3514" s="357" t="s">
        <v>8958</v>
      </c>
      <c r="G3514" s="354" t="s">
        <v>8962</v>
      </c>
      <c r="H3514" s="361" t="s">
        <v>3185</v>
      </c>
      <c r="I3514" s="358">
        <v>3.75</v>
      </c>
      <c r="J3514" s="77">
        <v>3</v>
      </c>
      <c r="K3514" s="92"/>
    </row>
    <row r="3515" spans="1:11" ht="21" x14ac:dyDescent="0.25">
      <c r="A3515" s="14" t="s">
        <v>5268</v>
      </c>
      <c r="B3515" s="354" t="s">
        <v>8925</v>
      </c>
      <c r="C3515" s="357" t="s">
        <v>8971</v>
      </c>
      <c r="D3515" s="356">
        <v>45940</v>
      </c>
      <c r="E3515" s="362">
        <v>45995</v>
      </c>
      <c r="F3515" s="357" t="s">
        <v>8958</v>
      </c>
      <c r="G3515" s="354" t="s">
        <v>8962</v>
      </c>
      <c r="H3515" s="361" t="s">
        <v>3185</v>
      </c>
      <c r="I3515" s="358">
        <v>3.75</v>
      </c>
      <c r="J3515" s="77">
        <v>3</v>
      </c>
      <c r="K3515" s="92"/>
    </row>
    <row r="3516" spans="1:11" ht="21" x14ac:dyDescent="0.25">
      <c r="A3516" s="14" t="s">
        <v>5268</v>
      </c>
      <c r="B3516" s="354" t="s">
        <v>8925</v>
      </c>
      <c r="C3516" s="357" t="s">
        <v>8972</v>
      </c>
      <c r="D3516" s="356">
        <v>45941</v>
      </c>
      <c r="E3516" s="362">
        <v>45995</v>
      </c>
      <c r="F3516" s="357" t="s">
        <v>8958</v>
      </c>
      <c r="G3516" s="354" t="s">
        <v>8962</v>
      </c>
      <c r="H3516" s="361" t="s">
        <v>3185</v>
      </c>
      <c r="I3516" s="358">
        <v>3.75</v>
      </c>
      <c r="J3516" s="77">
        <v>3</v>
      </c>
      <c r="K3516" s="92"/>
    </row>
    <row r="3517" spans="1:11" ht="21" x14ac:dyDescent="0.25">
      <c r="A3517" s="14" t="s">
        <v>5268</v>
      </c>
      <c r="B3517" s="354" t="s">
        <v>8925</v>
      </c>
      <c r="C3517" s="357" t="s">
        <v>8973</v>
      </c>
      <c r="D3517" s="356">
        <v>45941</v>
      </c>
      <c r="E3517" s="362">
        <v>45995</v>
      </c>
      <c r="F3517" s="357" t="s">
        <v>8958</v>
      </c>
      <c r="G3517" s="354" t="s">
        <v>8962</v>
      </c>
      <c r="H3517" s="361" t="s">
        <v>3185</v>
      </c>
      <c r="I3517" s="358">
        <v>3.75</v>
      </c>
      <c r="J3517" s="77">
        <v>3</v>
      </c>
      <c r="K3517" s="92"/>
    </row>
    <row r="3518" spans="1:11" ht="21" x14ac:dyDescent="0.25">
      <c r="A3518" s="14" t="s">
        <v>5268</v>
      </c>
      <c r="B3518" s="354" t="s">
        <v>8925</v>
      </c>
      <c r="C3518" s="357" t="s">
        <v>8974</v>
      </c>
      <c r="D3518" s="356">
        <v>45942</v>
      </c>
      <c r="E3518" s="362">
        <v>45995</v>
      </c>
      <c r="F3518" s="357" t="s">
        <v>8958</v>
      </c>
      <c r="G3518" s="354" t="s">
        <v>8962</v>
      </c>
      <c r="H3518" s="361" t="s">
        <v>3185</v>
      </c>
      <c r="I3518" s="358">
        <v>3.75</v>
      </c>
      <c r="J3518" s="77">
        <v>3</v>
      </c>
      <c r="K3518" s="92"/>
    </row>
    <row r="3519" spans="1:11" ht="21" x14ac:dyDescent="0.25">
      <c r="A3519" s="14" t="s">
        <v>5268</v>
      </c>
      <c r="B3519" s="354" t="s">
        <v>8925</v>
      </c>
      <c r="C3519" s="357" t="s">
        <v>8975</v>
      </c>
      <c r="D3519" s="356">
        <v>45942</v>
      </c>
      <c r="E3519" s="362">
        <v>45995</v>
      </c>
      <c r="F3519" s="357" t="s">
        <v>8958</v>
      </c>
      <c r="G3519" s="354" t="s">
        <v>8962</v>
      </c>
      <c r="H3519" s="361" t="s">
        <v>3185</v>
      </c>
      <c r="I3519" s="358">
        <v>3.75</v>
      </c>
      <c r="J3519" s="77">
        <v>3</v>
      </c>
      <c r="K3519" s="92"/>
    </row>
    <row r="3520" spans="1:11" ht="21" x14ac:dyDescent="0.25">
      <c r="A3520" s="14" t="s">
        <v>5268</v>
      </c>
      <c r="B3520" s="354" t="s">
        <v>8925</v>
      </c>
      <c r="C3520" s="357" t="s">
        <v>8976</v>
      </c>
      <c r="D3520" s="356">
        <v>45937</v>
      </c>
      <c r="E3520" s="362">
        <v>45995</v>
      </c>
      <c r="F3520" s="357" t="s">
        <v>8977</v>
      </c>
      <c r="G3520" s="354" t="s">
        <v>8978</v>
      </c>
      <c r="H3520" s="361" t="s">
        <v>8979</v>
      </c>
      <c r="I3520" s="358">
        <v>6</v>
      </c>
      <c r="J3520" s="77">
        <v>3</v>
      </c>
      <c r="K3520" s="92"/>
    </row>
    <row r="3521" spans="1:11" ht="21" x14ac:dyDescent="0.25">
      <c r="A3521" s="14" t="s">
        <v>5268</v>
      </c>
      <c r="B3521" s="354" t="s">
        <v>8925</v>
      </c>
      <c r="C3521" s="355" t="s">
        <v>8980</v>
      </c>
      <c r="D3521" s="356">
        <v>45936</v>
      </c>
      <c r="E3521" s="362">
        <v>45995</v>
      </c>
      <c r="F3521" s="357" t="s">
        <v>8981</v>
      </c>
      <c r="G3521" s="354" t="s">
        <v>8959</v>
      </c>
      <c r="H3521" s="361" t="s">
        <v>3182</v>
      </c>
      <c r="I3521" s="358">
        <v>2.5</v>
      </c>
      <c r="J3521" s="77">
        <v>3</v>
      </c>
      <c r="K3521" s="92"/>
    </row>
    <row r="3522" spans="1:11" ht="21" x14ac:dyDescent="0.25">
      <c r="A3522" s="14" t="s">
        <v>5268</v>
      </c>
      <c r="B3522" s="354" t="s">
        <v>8925</v>
      </c>
      <c r="C3522" s="355" t="s">
        <v>8982</v>
      </c>
      <c r="D3522" s="356">
        <v>45943</v>
      </c>
      <c r="E3522" s="362">
        <v>45995</v>
      </c>
      <c r="F3522" s="357" t="s">
        <v>8981</v>
      </c>
      <c r="G3522" s="354" t="s">
        <v>8959</v>
      </c>
      <c r="H3522" s="361" t="s">
        <v>3182</v>
      </c>
      <c r="I3522" s="358">
        <v>2.5</v>
      </c>
      <c r="J3522" s="77">
        <v>3</v>
      </c>
      <c r="K3522" s="92"/>
    </row>
    <row r="3523" spans="1:11" ht="21" x14ac:dyDescent="0.25">
      <c r="A3523" s="14" t="s">
        <v>5268</v>
      </c>
      <c r="B3523" s="354" t="s">
        <v>8925</v>
      </c>
      <c r="C3523" s="357" t="s">
        <v>8983</v>
      </c>
      <c r="D3523" s="356">
        <v>45937</v>
      </c>
      <c r="E3523" s="362">
        <v>45995</v>
      </c>
      <c r="F3523" s="357" t="s">
        <v>8981</v>
      </c>
      <c r="G3523" s="354" t="s">
        <v>8962</v>
      </c>
      <c r="H3523" s="361" t="s">
        <v>3185</v>
      </c>
      <c r="I3523" s="358">
        <v>3.75</v>
      </c>
      <c r="J3523" s="77">
        <v>3</v>
      </c>
      <c r="K3523" s="92"/>
    </row>
    <row r="3524" spans="1:11" ht="21" x14ac:dyDescent="0.25">
      <c r="A3524" s="14" t="s">
        <v>5268</v>
      </c>
      <c r="B3524" s="354" t="s">
        <v>8925</v>
      </c>
      <c r="C3524" s="357" t="s">
        <v>8984</v>
      </c>
      <c r="D3524" s="356">
        <v>45937</v>
      </c>
      <c r="E3524" s="362">
        <v>45995</v>
      </c>
      <c r="F3524" s="357" t="s">
        <v>8981</v>
      </c>
      <c r="G3524" s="354" t="s">
        <v>8962</v>
      </c>
      <c r="H3524" s="361" t="s">
        <v>3185</v>
      </c>
      <c r="I3524" s="358">
        <v>3.75</v>
      </c>
      <c r="J3524" s="77">
        <v>3</v>
      </c>
      <c r="K3524" s="92"/>
    </row>
    <row r="3525" spans="1:11" ht="21" x14ac:dyDescent="0.25">
      <c r="A3525" s="14" t="s">
        <v>5268</v>
      </c>
      <c r="B3525" s="354" t="s">
        <v>8925</v>
      </c>
      <c r="C3525" s="357" t="s">
        <v>8985</v>
      </c>
      <c r="D3525" s="356">
        <v>45938</v>
      </c>
      <c r="E3525" s="362">
        <v>45995</v>
      </c>
      <c r="F3525" s="357" t="s">
        <v>8981</v>
      </c>
      <c r="G3525" s="354" t="s">
        <v>8962</v>
      </c>
      <c r="H3525" s="361" t="s">
        <v>3185</v>
      </c>
      <c r="I3525" s="358">
        <v>3.75</v>
      </c>
      <c r="J3525" s="77">
        <v>3</v>
      </c>
      <c r="K3525" s="92"/>
    </row>
    <row r="3526" spans="1:11" ht="21" x14ac:dyDescent="0.25">
      <c r="A3526" s="14" t="s">
        <v>5268</v>
      </c>
      <c r="B3526" s="354" t="s">
        <v>8925</v>
      </c>
      <c r="C3526" s="357" t="s">
        <v>8986</v>
      </c>
      <c r="D3526" s="356">
        <v>45939</v>
      </c>
      <c r="E3526" s="362">
        <v>45995</v>
      </c>
      <c r="F3526" s="357" t="s">
        <v>8981</v>
      </c>
      <c r="G3526" s="354" t="s">
        <v>8962</v>
      </c>
      <c r="H3526" s="361" t="s">
        <v>3185</v>
      </c>
      <c r="I3526" s="358">
        <v>3.75</v>
      </c>
      <c r="J3526" s="77">
        <v>3</v>
      </c>
      <c r="K3526" s="92"/>
    </row>
    <row r="3527" spans="1:11" ht="21" x14ac:dyDescent="0.25">
      <c r="A3527" s="14" t="s">
        <v>5268</v>
      </c>
      <c r="B3527" s="354" t="s">
        <v>8925</v>
      </c>
      <c r="C3527" s="357" t="s">
        <v>8987</v>
      </c>
      <c r="D3527" s="356">
        <v>45940</v>
      </c>
      <c r="E3527" s="362">
        <v>45995</v>
      </c>
      <c r="F3527" s="357" t="s">
        <v>8981</v>
      </c>
      <c r="G3527" s="354" t="s">
        <v>8962</v>
      </c>
      <c r="H3527" s="361" t="s">
        <v>3185</v>
      </c>
      <c r="I3527" s="358">
        <v>3.75</v>
      </c>
      <c r="J3527" s="77">
        <v>3</v>
      </c>
      <c r="K3527" s="92"/>
    </row>
    <row r="3528" spans="1:11" ht="21" x14ac:dyDescent="0.25">
      <c r="A3528" s="14" t="s">
        <v>5268</v>
      </c>
      <c r="B3528" s="354" t="s">
        <v>8925</v>
      </c>
      <c r="C3528" s="357" t="s">
        <v>8988</v>
      </c>
      <c r="D3528" s="356">
        <v>45940</v>
      </c>
      <c r="E3528" s="362">
        <v>45995</v>
      </c>
      <c r="F3528" s="357" t="s">
        <v>8981</v>
      </c>
      <c r="G3528" s="354" t="s">
        <v>8962</v>
      </c>
      <c r="H3528" s="361" t="s">
        <v>3185</v>
      </c>
      <c r="I3528" s="358">
        <v>3.75</v>
      </c>
      <c r="J3528" s="77">
        <v>3</v>
      </c>
      <c r="K3528" s="92"/>
    </row>
    <row r="3529" spans="1:11" ht="21" x14ac:dyDescent="0.25">
      <c r="A3529" s="14" t="s">
        <v>5268</v>
      </c>
      <c r="B3529" s="354" t="s">
        <v>8925</v>
      </c>
      <c r="C3529" s="357" t="s">
        <v>8989</v>
      </c>
      <c r="D3529" s="356">
        <v>45941</v>
      </c>
      <c r="E3529" s="362">
        <v>45995</v>
      </c>
      <c r="F3529" s="357" t="s">
        <v>8981</v>
      </c>
      <c r="G3529" s="354" t="s">
        <v>8962</v>
      </c>
      <c r="H3529" s="361" t="s">
        <v>3185</v>
      </c>
      <c r="I3529" s="358">
        <v>3.75</v>
      </c>
      <c r="J3529" s="77">
        <v>3</v>
      </c>
      <c r="K3529" s="92"/>
    </row>
    <row r="3530" spans="1:11" ht="21" x14ac:dyDescent="0.25">
      <c r="A3530" s="14" t="s">
        <v>5268</v>
      </c>
      <c r="B3530" s="354" t="s">
        <v>8925</v>
      </c>
      <c r="C3530" s="357" t="s">
        <v>8990</v>
      </c>
      <c r="D3530" s="356">
        <v>45941</v>
      </c>
      <c r="E3530" s="362">
        <v>45995</v>
      </c>
      <c r="F3530" s="357" t="s">
        <v>8981</v>
      </c>
      <c r="G3530" s="354" t="s">
        <v>8962</v>
      </c>
      <c r="H3530" s="361" t="s">
        <v>3185</v>
      </c>
      <c r="I3530" s="358">
        <v>3.75</v>
      </c>
      <c r="J3530" s="77">
        <v>3</v>
      </c>
      <c r="K3530" s="92"/>
    </row>
    <row r="3531" spans="1:11" ht="21" x14ac:dyDescent="0.25">
      <c r="A3531" s="14" t="s">
        <v>5268</v>
      </c>
      <c r="B3531" s="354" t="s">
        <v>8925</v>
      </c>
      <c r="C3531" s="357" t="s">
        <v>8991</v>
      </c>
      <c r="D3531" s="356">
        <v>45942</v>
      </c>
      <c r="E3531" s="362">
        <v>45995</v>
      </c>
      <c r="F3531" s="357" t="s">
        <v>8981</v>
      </c>
      <c r="G3531" s="354" t="s">
        <v>8962</v>
      </c>
      <c r="H3531" s="361" t="s">
        <v>3185</v>
      </c>
      <c r="I3531" s="358">
        <v>3.75</v>
      </c>
      <c r="J3531" s="77">
        <v>3</v>
      </c>
      <c r="K3531" s="92"/>
    </row>
    <row r="3532" spans="1:11" ht="21" x14ac:dyDescent="0.25">
      <c r="A3532" s="14" t="s">
        <v>5268</v>
      </c>
      <c r="B3532" s="354" t="s">
        <v>8925</v>
      </c>
      <c r="C3532" s="357" t="s">
        <v>8992</v>
      </c>
      <c r="D3532" s="356">
        <v>45942</v>
      </c>
      <c r="E3532" s="362">
        <v>45995</v>
      </c>
      <c r="F3532" s="357" t="s">
        <v>8981</v>
      </c>
      <c r="G3532" s="354" t="s">
        <v>8962</v>
      </c>
      <c r="H3532" s="361" t="s">
        <v>3185</v>
      </c>
      <c r="I3532" s="358">
        <v>3.75</v>
      </c>
      <c r="J3532" s="77">
        <v>3</v>
      </c>
      <c r="K3532" s="92"/>
    </row>
    <row r="3533" spans="1:11" ht="31.2" x14ac:dyDescent="0.25">
      <c r="A3533" s="14" t="s">
        <v>5268</v>
      </c>
      <c r="B3533" s="354" t="s">
        <v>8993</v>
      </c>
      <c r="C3533" s="355" t="s">
        <v>8994</v>
      </c>
      <c r="D3533" s="356" t="s">
        <v>3358</v>
      </c>
      <c r="E3533" s="357"/>
      <c r="F3533" s="357" t="s">
        <v>8995</v>
      </c>
      <c r="G3533" s="595">
        <v>997123860</v>
      </c>
      <c r="H3533" s="361" t="s">
        <v>3172</v>
      </c>
      <c r="I3533" s="358">
        <v>2680</v>
      </c>
      <c r="J3533" s="77">
        <v>3</v>
      </c>
      <c r="K3533" s="92"/>
    </row>
    <row r="3534" spans="1:11" ht="61.8" x14ac:dyDescent="0.25">
      <c r="A3534" s="14" t="s">
        <v>5268</v>
      </c>
      <c r="B3534" s="704" t="s">
        <v>8993</v>
      </c>
      <c r="C3534" s="704" t="s">
        <v>8994</v>
      </c>
      <c r="D3534" s="706" t="s">
        <v>3358</v>
      </c>
      <c r="E3534" s="712"/>
      <c r="F3534" s="707" t="s">
        <v>8996</v>
      </c>
      <c r="G3534" s="705">
        <v>997123860</v>
      </c>
      <c r="H3534" s="705" t="s">
        <v>3172</v>
      </c>
      <c r="I3534" s="708">
        <v>-1830</v>
      </c>
      <c r="J3534" s="77">
        <v>3</v>
      </c>
      <c r="K3534" s="92"/>
    </row>
    <row r="3535" spans="1:11" ht="13.2" x14ac:dyDescent="0.25">
      <c r="A3535" s="14" t="s">
        <v>5268</v>
      </c>
      <c r="B3535" s="354" t="s">
        <v>8997</v>
      </c>
      <c r="C3535" s="354" t="s">
        <v>8997</v>
      </c>
      <c r="D3535" s="356">
        <v>45942</v>
      </c>
      <c r="E3535" s="362">
        <v>45951</v>
      </c>
      <c r="F3535" s="357" t="s">
        <v>8998</v>
      </c>
      <c r="G3535" s="355"/>
      <c r="H3535" s="357" t="s">
        <v>8999</v>
      </c>
      <c r="I3535" s="358">
        <v>3360</v>
      </c>
      <c r="J3535" s="77">
        <v>3</v>
      </c>
      <c r="K3535" s="92"/>
    </row>
    <row r="3536" spans="1:11" ht="41.4" x14ac:dyDescent="0.25">
      <c r="A3536" s="14" t="s">
        <v>5268</v>
      </c>
      <c r="B3536" s="704" t="s">
        <v>8997</v>
      </c>
      <c r="C3536" s="704" t="s">
        <v>8997</v>
      </c>
      <c r="D3536" s="706">
        <v>45942</v>
      </c>
      <c r="E3536" s="712">
        <v>45951</v>
      </c>
      <c r="F3536" s="707" t="s">
        <v>9000</v>
      </c>
      <c r="G3536" s="705"/>
      <c r="H3536" s="707" t="s">
        <v>8842</v>
      </c>
      <c r="I3536" s="708">
        <v>-884.21</v>
      </c>
      <c r="J3536" s="77">
        <v>3</v>
      </c>
      <c r="K3536" s="92"/>
    </row>
    <row r="3537" spans="1:11" ht="21" x14ac:dyDescent="0.25">
      <c r="A3537" s="14" t="s">
        <v>5268</v>
      </c>
      <c r="B3537" s="354" t="s">
        <v>8997</v>
      </c>
      <c r="C3537" s="357" t="s">
        <v>9001</v>
      </c>
      <c r="D3537" s="356">
        <v>45943</v>
      </c>
      <c r="E3537" s="362">
        <v>45951</v>
      </c>
      <c r="F3537" s="357" t="s">
        <v>9002</v>
      </c>
      <c r="G3537" s="355">
        <v>998807387</v>
      </c>
      <c r="H3537" s="357" t="s">
        <v>3185</v>
      </c>
      <c r="I3537" s="358">
        <v>3.75</v>
      </c>
      <c r="J3537" s="77">
        <v>3</v>
      </c>
      <c r="K3537" s="92"/>
    </row>
    <row r="3538" spans="1:11" ht="13.2" x14ac:dyDescent="0.25">
      <c r="A3538" s="14" t="s">
        <v>5268</v>
      </c>
      <c r="B3538" s="354" t="s">
        <v>8997</v>
      </c>
      <c r="C3538" s="355" t="s">
        <v>9003</v>
      </c>
      <c r="D3538" s="356">
        <v>45944</v>
      </c>
      <c r="E3538" s="362">
        <v>45951</v>
      </c>
      <c r="F3538" s="357" t="s">
        <v>9002</v>
      </c>
      <c r="G3538" s="355">
        <v>802573600</v>
      </c>
      <c r="H3538" s="357" t="s">
        <v>3182</v>
      </c>
      <c r="I3538" s="358">
        <v>2.5</v>
      </c>
      <c r="J3538" s="77">
        <v>3</v>
      </c>
      <c r="K3538" s="92"/>
    </row>
    <row r="3539" spans="1:11" ht="13.2" x14ac:dyDescent="0.25">
      <c r="A3539" s="14" t="s">
        <v>5268</v>
      </c>
      <c r="B3539" s="354" t="s">
        <v>8997</v>
      </c>
      <c r="C3539" s="355" t="s">
        <v>9004</v>
      </c>
      <c r="D3539" s="356">
        <v>45949</v>
      </c>
      <c r="E3539" s="362">
        <v>45951</v>
      </c>
      <c r="F3539" s="357" t="s">
        <v>9002</v>
      </c>
      <c r="G3539" s="355">
        <v>802573600</v>
      </c>
      <c r="H3539" s="357" t="s">
        <v>3182</v>
      </c>
      <c r="I3539" s="358">
        <v>2.5</v>
      </c>
      <c r="J3539" s="77">
        <v>3</v>
      </c>
      <c r="K3539" s="92"/>
    </row>
    <row r="3540" spans="1:11" ht="21" x14ac:dyDescent="0.25">
      <c r="A3540" s="14" t="s">
        <v>5268</v>
      </c>
      <c r="B3540" s="354" t="s">
        <v>8997</v>
      </c>
      <c r="C3540" s="357" t="s">
        <v>9005</v>
      </c>
      <c r="D3540" s="356">
        <v>45949</v>
      </c>
      <c r="E3540" s="362">
        <v>45951</v>
      </c>
      <c r="F3540" s="357" t="s">
        <v>9002</v>
      </c>
      <c r="G3540" s="355">
        <v>998807387</v>
      </c>
      <c r="H3540" s="357" t="s">
        <v>3185</v>
      </c>
      <c r="I3540" s="358">
        <v>3.75</v>
      </c>
      <c r="J3540" s="77">
        <v>3</v>
      </c>
      <c r="K3540" s="92"/>
    </row>
    <row r="3541" spans="1:11" ht="21" x14ac:dyDescent="0.25">
      <c r="A3541" s="14" t="s">
        <v>5268</v>
      </c>
      <c r="B3541" s="354" t="s">
        <v>8997</v>
      </c>
      <c r="C3541" s="355">
        <v>389210</v>
      </c>
      <c r="D3541" s="356">
        <v>45948</v>
      </c>
      <c r="E3541" s="362">
        <v>45951</v>
      </c>
      <c r="F3541" s="357" t="s">
        <v>9006</v>
      </c>
      <c r="G3541" s="354" t="s">
        <v>9007</v>
      </c>
      <c r="H3541" s="357" t="s">
        <v>9008</v>
      </c>
      <c r="I3541" s="358">
        <v>25</v>
      </c>
      <c r="J3541" s="77">
        <v>3</v>
      </c>
      <c r="K3541" s="92"/>
    </row>
    <row r="3542" spans="1:11" ht="21" x14ac:dyDescent="0.25">
      <c r="A3542" s="14" t="s">
        <v>5268</v>
      </c>
      <c r="B3542" s="354" t="s">
        <v>8997</v>
      </c>
      <c r="C3542" s="355">
        <v>2133525</v>
      </c>
      <c r="D3542" s="356">
        <v>45949</v>
      </c>
      <c r="E3542" s="362">
        <v>45951</v>
      </c>
      <c r="F3542" s="357" t="s">
        <v>9006</v>
      </c>
      <c r="G3542" s="354" t="s">
        <v>4466</v>
      </c>
      <c r="H3542" s="357" t="s">
        <v>4467</v>
      </c>
      <c r="I3542" s="358">
        <v>9</v>
      </c>
      <c r="J3542" s="77">
        <v>3</v>
      </c>
      <c r="K3542" s="92"/>
    </row>
    <row r="3543" spans="1:11" ht="31.2" x14ac:dyDescent="0.25">
      <c r="A3543" s="14" t="s">
        <v>5268</v>
      </c>
      <c r="B3543" s="354" t="s">
        <v>8997</v>
      </c>
      <c r="C3543" s="355" t="s">
        <v>9009</v>
      </c>
      <c r="D3543" s="356">
        <v>45939</v>
      </c>
      <c r="E3543" s="362">
        <v>45951</v>
      </c>
      <c r="F3543" s="357" t="s">
        <v>9010</v>
      </c>
      <c r="G3543" s="355">
        <v>45594929</v>
      </c>
      <c r="H3543" s="357" t="s">
        <v>9011</v>
      </c>
      <c r="I3543" s="358">
        <v>66.489999999999995</v>
      </c>
      <c r="J3543" s="77">
        <v>3</v>
      </c>
      <c r="K3543" s="92"/>
    </row>
    <row r="3544" spans="1:11" ht="13.2" x14ac:dyDescent="0.25">
      <c r="A3544" s="14" t="s">
        <v>5268</v>
      </c>
      <c r="B3544" s="354" t="s">
        <v>8997</v>
      </c>
      <c r="C3544" s="355" t="s">
        <v>9012</v>
      </c>
      <c r="D3544" s="356">
        <v>45944</v>
      </c>
      <c r="E3544" s="362">
        <v>45951</v>
      </c>
      <c r="F3544" s="357" t="s">
        <v>9013</v>
      </c>
      <c r="G3544" s="355">
        <v>999644611</v>
      </c>
      <c r="H3544" s="357" t="s">
        <v>9247</v>
      </c>
      <c r="I3544" s="358">
        <v>72</v>
      </c>
      <c r="J3544" s="77">
        <v>3</v>
      </c>
      <c r="K3544" s="92"/>
    </row>
    <row r="3545" spans="1:11" ht="13.2" x14ac:dyDescent="0.25">
      <c r="A3545" s="14" t="s">
        <v>5268</v>
      </c>
      <c r="B3545" s="354" t="s">
        <v>8997</v>
      </c>
      <c r="C3545" s="355" t="s">
        <v>9014</v>
      </c>
      <c r="D3545" s="356">
        <v>45942</v>
      </c>
      <c r="E3545" s="362">
        <v>45951</v>
      </c>
      <c r="F3545" s="357" t="s">
        <v>9015</v>
      </c>
      <c r="G3545" s="355">
        <v>802573600</v>
      </c>
      <c r="H3545" s="357" t="s">
        <v>3182</v>
      </c>
      <c r="I3545" s="358">
        <v>2.5</v>
      </c>
      <c r="J3545" s="77">
        <v>3</v>
      </c>
      <c r="K3545" s="92"/>
    </row>
    <row r="3546" spans="1:11" ht="13.2" x14ac:dyDescent="0.25">
      <c r="A3546" s="14" t="s">
        <v>5268</v>
      </c>
      <c r="B3546" s="354" t="s">
        <v>8997</v>
      </c>
      <c r="C3546" s="355" t="s">
        <v>9016</v>
      </c>
      <c r="D3546" s="356">
        <v>45949</v>
      </c>
      <c r="E3546" s="362">
        <v>45951</v>
      </c>
      <c r="F3546" s="357" t="s">
        <v>9015</v>
      </c>
      <c r="G3546" s="355">
        <v>802573600</v>
      </c>
      <c r="H3546" s="357" t="s">
        <v>3182</v>
      </c>
      <c r="I3546" s="358">
        <v>2.5</v>
      </c>
      <c r="J3546" s="77">
        <v>3</v>
      </c>
      <c r="K3546" s="92"/>
    </row>
    <row r="3547" spans="1:11" ht="21" x14ac:dyDescent="0.25">
      <c r="A3547" s="14" t="s">
        <v>5268</v>
      </c>
      <c r="B3547" s="354" t="s">
        <v>8997</v>
      </c>
      <c r="C3547" s="357" t="s">
        <v>9017</v>
      </c>
      <c r="D3547" s="356">
        <v>45942</v>
      </c>
      <c r="E3547" s="362">
        <v>45951</v>
      </c>
      <c r="F3547" s="357" t="s">
        <v>9015</v>
      </c>
      <c r="G3547" s="355">
        <v>998807387</v>
      </c>
      <c r="H3547" s="357" t="s">
        <v>3185</v>
      </c>
      <c r="I3547" s="358">
        <v>3.75</v>
      </c>
      <c r="J3547" s="77">
        <v>3</v>
      </c>
      <c r="K3547" s="92"/>
    </row>
    <row r="3548" spans="1:11" ht="21" x14ac:dyDescent="0.25">
      <c r="A3548" s="14" t="s">
        <v>5268</v>
      </c>
      <c r="B3548" s="354" t="s">
        <v>8997</v>
      </c>
      <c r="C3548" s="357" t="s">
        <v>9018</v>
      </c>
      <c r="D3548" s="356">
        <v>45944</v>
      </c>
      <c r="E3548" s="362">
        <v>45951</v>
      </c>
      <c r="F3548" s="357" t="s">
        <v>9015</v>
      </c>
      <c r="G3548" s="355">
        <v>998807387</v>
      </c>
      <c r="H3548" s="357" t="s">
        <v>3185</v>
      </c>
      <c r="I3548" s="358">
        <v>3.75</v>
      </c>
      <c r="J3548" s="77">
        <v>3</v>
      </c>
      <c r="K3548" s="92"/>
    </row>
    <row r="3549" spans="1:11" ht="21" x14ac:dyDescent="0.25">
      <c r="A3549" s="14" t="s">
        <v>5268</v>
      </c>
      <c r="B3549" s="354" t="s">
        <v>8997</v>
      </c>
      <c r="C3549" s="357" t="s">
        <v>9019</v>
      </c>
      <c r="D3549" s="356">
        <v>45944</v>
      </c>
      <c r="E3549" s="362">
        <v>45951</v>
      </c>
      <c r="F3549" s="357" t="s">
        <v>9015</v>
      </c>
      <c r="G3549" s="355">
        <v>998807387</v>
      </c>
      <c r="H3549" s="357" t="s">
        <v>3185</v>
      </c>
      <c r="I3549" s="358">
        <v>3.75</v>
      </c>
      <c r="J3549" s="77">
        <v>3</v>
      </c>
      <c r="K3549" s="92"/>
    </row>
    <row r="3550" spans="1:11" ht="21" x14ac:dyDescent="0.25">
      <c r="A3550" s="14" t="s">
        <v>5268</v>
      </c>
      <c r="B3550" s="354" t="s">
        <v>8997</v>
      </c>
      <c r="C3550" s="357" t="s">
        <v>9020</v>
      </c>
      <c r="D3550" s="356">
        <v>45949</v>
      </c>
      <c r="E3550" s="362">
        <v>45951</v>
      </c>
      <c r="F3550" s="357" t="s">
        <v>9015</v>
      </c>
      <c r="G3550" s="355">
        <v>998807387</v>
      </c>
      <c r="H3550" s="357" t="s">
        <v>3185</v>
      </c>
      <c r="I3550" s="358">
        <v>3.75</v>
      </c>
      <c r="J3550" s="77">
        <v>3</v>
      </c>
      <c r="K3550" s="92"/>
    </row>
    <row r="3551" spans="1:11" ht="13.2" x14ac:dyDescent="0.25">
      <c r="A3551" s="14" t="s">
        <v>5268</v>
      </c>
      <c r="B3551" s="354" t="s">
        <v>8997</v>
      </c>
      <c r="C3551" s="355" t="s">
        <v>9021</v>
      </c>
      <c r="D3551" s="356">
        <v>45949</v>
      </c>
      <c r="E3551" s="362">
        <v>45951</v>
      </c>
      <c r="F3551" s="357" t="s">
        <v>9022</v>
      </c>
      <c r="G3551" s="355">
        <v>999644611</v>
      </c>
      <c r="H3551" s="357" t="s">
        <v>9247</v>
      </c>
      <c r="I3551" s="358">
        <v>70</v>
      </c>
      <c r="J3551" s="77">
        <v>3</v>
      </c>
      <c r="K3551" s="92"/>
    </row>
    <row r="3552" spans="1:11" ht="13.2" x14ac:dyDescent="0.25">
      <c r="A3552" s="14" t="s">
        <v>5268</v>
      </c>
      <c r="B3552" s="354" t="s">
        <v>8997</v>
      </c>
      <c r="C3552" s="355" t="s">
        <v>9023</v>
      </c>
      <c r="D3552" s="356">
        <v>45942</v>
      </c>
      <c r="E3552" s="362">
        <v>45951</v>
      </c>
      <c r="F3552" s="357" t="s">
        <v>9024</v>
      </c>
      <c r="G3552" s="355">
        <v>802573600</v>
      </c>
      <c r="H3552" s="357" t="s">
        <v>3182</v>
      </c>
      <c r="I3552" s="358">
        <v>2.5</v>
      </c>
      <c r="J3552" s="77">
        <v>3</v>
      </c>
      <c r="K3552" s="92"/>
    </row>
    <row r="3553" spans="1:11" ht="13.2" x14ac:dyDescent="0.25">
      <c r="A3553" s="14" t="s">
        <v>5268</v>
      </c>
      <c r="B3553" s="354" t="s">
        <v>8997</v>
      </c>
      <c r="C3553" s="355" t="s">
        <v>9025</v>
      </c>
      <c r="D3553" s="356">
        <v>45949</v>
      </c>
      <c r="E3553" s="362">
        <v>45951</v>
      </c>
      <c r="F3553" s="357" t="s">
        <v>9024</v>
      </c>
      <c r="G3553" s="355">
        <v>802573600</v>
      </c>
      <c r="H3553" s="357" t="s">
        <v>3182</v>
      </c>
      <c r="I3553" s="358">
        <v>2.5</v>
      </c>
      <c r="J3553" s="77">
        <v>3</v>
      </c>
      <c r="K3553" s="92"/>
    </row>
    <row r="3554" spans="1:11" ht="21" x14ac:dyDescent="0.25">
      <c r="A3554" s="14" t="s">
        <v>5268</v>
      </c>
      <c r="B3554" s="354" t="s">
        <v>8997</v>
      </c>
      <c r="C3554" s="357" t="s">
        <v>9026</v>
      </c>
      <c r="D3554" s="356">
        <v>45942</v>
      </c>
      <c r="E3554" s="362">
        <v>45951</v>
      </c>
      <c r="F3554" s="357" t="s">
        <v>9024</v>
      </c>
      <c r="G3554" s="355">
        <v>998807387</v>
      </c>
      <c r="H3554" s="357" t="s">
        <v>3185</v>
      </c>
      <c r="I3554" s="358">
        <v>3.75</v>
      </c>
      <c r="J3554" s="77">
        <v>3</v>
      </c>
      <c r="K3554" s="92"/>
    </row>
    <row r="3555" spans="1:11" ht="21" x14ac:dyDescent="0.25">
      <c r="A3555" s="14" t="s">
        <v>5268</v>
      </c>
      <c r="B3555" s="354" t="s">
        <v>8997</v>
      </c>
      <c r="C3555" s="357" t="s">
        <v>9027</v>
      </c>
      <c r="D3555" s="356">
        <v>45949</v>
      </c>
      <c r="E3555" s="362">
        <v>45951</v>
      </c>
      <c r="F3555" s="357" t="s">
        <v>9024</v>
      </c>
      <c r="G3555" s="355">
        <v>998807387</v>
      </c>
      <c r="H3555" s="357" t="s">
        <v>3185</v>
      </c>
      <c r="I3555" s="358">
        <v>3.75</v>
      </c>
      <c r="J3555" s="77">
        <v>3</v>
      </c>
      <c r="K3555" s="92"/>
    </row>
    <row r="3556" spans="1:11" ht="13.2" x14ac:dyDescent="0.25">
      <c r="A3556" s="14" t="s">
        <v>5268</v>
      </c>
      <c r="B3556" s="354" t="s">
        <v>8997</v>
      </c>
      <c r="C3556" s="355" t="s">
        <v>9028</v>
      </c>
      <c r="D3556" s="356">
        <v>45949</v>
      </c>
      <c r="E3556" s="362">
        <v>45951</v>
      </c>
      <c r="F3556" s="357" t="s">
        <v>9029</v>
      </c>
      <c r="G3556" s="355">
        <v>999644611</v>
      </c>
      <c r="H3556" s="357" t="s">
        <v>9247</v>
      </c>
      <c r="I3556" s="358">
        <v>30.02</v>
      </c>
      <c r="J3556" s="77">
        <v>3</v>
      </c>
      <c r="K3556" s="92"/>
    </row>
    <row r="3557" spans="1:11" ht="13.2" x14ac:dyDescent="0.25">
      <c r="A3557" s="14" t="s">
        <v>5268</v>
      </c>
      <c r="B3557" s="354" t="s">
        <v>8997</v>
      </c>
      <c r="C3557" s="355" t="s">
        <v>9030</v>
      </c>
      <c r="D3557" s="356">
        <v>45945</v>
      </c>
      <c r="E3557" s="362">
        <v>45951</v>
      </c>
      <c r="F3557" s="357" t="s">
        <v>9031</v>
      </c>
      <c r="G3557" s="355">
        <v>802573600</v>
      </c>
      <c r="H3557" s="357" t="s">
        <v>3182</v>
      </c>
      <c r="I3557" s="358">
        <v>2.5</v>
      </c>
      <c r="J3557" s="77">
        <v>3</v>
      </c>
      <c r="K3557" s="92"/>
    </row>
    <row r="3558" spans="1:11" ht="13.2" x14ac:dyDescent="0.25">
      <c r="A3558" s="14" t="s">
        <v>5268</v>
      </c>
      <c r="B3558" s="354" t="s">
        <v>8997</v>
      </c>
      <c r="C3558" s="355" t="s">
        <v>9032</v>
      </c>
      <c r="D3558" s="356">
        <v>45949</v>
      </c>
      <c r="E3558" s="362">
        <v>45951</v>
      </c>
      <c r="F3558" s="357" t="s">
        <v>9031</v>
      </c>
      <c r="G3558" s="355">
        <v>802573600</v>
      </c>
      <c r="H3558" s="357" t="s">
        <v>3182</v>
      </c>
      <c r="I3558" s="358">
        <v>2.5</v>
      </c>
      <c r="J3558" s="77">
        <v>3</v>
      </c>
      <c r="K3558" s="92"/>
    </row>
    <row r="3559" spans="1:11" ht="21" x14ac:dyDescent="0.25">
      <c r="A3559" s="14" t="s">
        <v>5268</v>
      </c>
      <c r="B3559" s="354" t="s">
        <v>8997</v>
      </c>
      <c r="C3559" s="357" t="s">
        <v>9033</v>
      </c>
      <c r="D3559" s="356">
        <v>45944</v>
      </c>
      <c r="E3559" s="362">
        <v>45951</v>
      </c>
      <c r="F3559" s="357" t="s">
        <v>9031</v>
      </c>
      <c r="G3559" s="355">
        <v>998807387</v>
      </c>
      <c r="H3559" s="357" t="s">
        <v>3185</v>
      </c>
      <c r="I3559" s="358">
        <v>3.75</v>
      </c>
      <c r="J3559" s="77">
        <v>3</v>
      </c>
      <c r="K3559" s="92"/>
    </row>
    <row r="3560" spans="1:11" ht="21" x14ac:dyDescent="0.25">
      <c r="A3560" s="14" t="s">
        <v>5268</v>
      </c>
      <c r="B3560" s="354" t="s">
        <v>8997</v>
      </c>
      <c r="C3560" s="357" t="s">
        <v>9034</v>
      </c>
      <c r="D3560" s="356">
        <v>45949</v>
      </c>
      <c r="E3560" s="362">
        <v>45951</v>
      </c>
      <c r="F3560" s="357" t="s">
        <v>9031</v>
      </c>
      <c r="G3560" s="355">
        <v>998807387</v>
      </c>
      <c r="H3560" s="357" t="s">
        <v>3185</v>
      </c>
      <c r="I3560" s="358">
        <v>3.75</v>
      </c>
      <c r="J3560" s="77">
        <v>3</v>
      </c>
      <c r="K3560" s="92"/>
    </row>
    <row r="3561" spans="1:11" ht="13.2" x14ac:dyDescent="0.25">
      <c r="A3561" s="14" t="s">
        <v>5268</v>
      </c>
      <c r="B3561" s="354" t="s">
        <v>8997</v>
      </c>
      <c r="C3561" s="355" t="s">
        <v>9035</v>
      </c>
      <c r="D3561" s="356">
        <v>45942</v>
      </c>
      <c r="E3561" s="362">
        <v>45951</v>
      </c>
      <c r="F3561" s="357" t="s">
        <v>9036</v>
      </c>
      <c r="G3561" s="355"/>
      <c r="H3561" s="357" t="s">
        <v>3172</v>
      </c>
      <c r="I3561" s="358">
        <v>150</v>
      </c>
      <c r="J3561" s="77">
        <v>3</v>
      </c>
      <c r="K3561" s="92"/>
    </row>
    <row r="3562" spans="1:11" ht="31.2" x14ac:dyDescent="0.25">
      <c r="A3562" s="14" t="s">
        <v>5268</v>
      </c>
      <c r="B3562" s="354" t="s">
        <v>8997</v>
      </c>
      <c r="C3562" s="355" t="s">
        <v>9035</v>
      </c>
      <c r="D3562" s="356">
        <v>45942</v>
      </c>
      <c r="E3562" s="362">
        <v>45951</v>
      </c>
      <c r="F3562" s="357" t="s">
        <v>9037</v>
      </c>
      <c r="G3562" s="355"/>
      <c r="H3562" s="357" t="s">
        <v>3172</v>
      </c>
      <c r="I3562" s="358">
        <v>1870</v>
      </c>
      <c r="J3562" s="77">
        <v>3</v>
      </c>
      <c r="K3562" s="92"/>
    </row>
    <row r="3563" spans="1:11" ht="41.4" x14ac:dyDescent="0.25">
      <c r="A3563" s="14" t="s">
        <v>5268</v>
      </c>
      <c r="B3563" s="354" t="s">
        <v>8997</v>
      </c>
      <c r="C3563" s="355" t="s">
        <v>9038</v>
      </c>
      <c r="D3563" s="356">
        <v>45948</v>
      </c>
      <c r="E3563" s="362">
        <v>45951</v>
      </c>
      <c r="F3563" s="357" t="s">
        <v>9039</v>
      </c>
      <c r="G3563" s="355"/>
      <c r="H3563" s="357" t="s">
        <v>3172</v>
      </c>
      <c r="I3563" s="358">
        <v>-340</v>
      </c>
      <c r="J3563" s="77">
        <v>3</v>
      </c>
      <c r="K3563" s="92"/>
    </row>
    <row r="3564" spans="1:11" ht="13.2" x14ac:dyDescent="0.25">
      <c r="A3564" s="14" t="s">
        <v>5268</v>
      </c>
      <c r="B3564" s="354" t="s">
        <v>8997</v>
      </c>
      <c r="C3564" s="355" t="s">
        <v>9040</v>
      </c>
      <c r="D3564" s="356">
        <v>45942</v>
      </c>
      <c r="E3564" s="362">
        <v>45951</v>
      </c>
      <c r="F3564" s="357" t="s">
        <v>9041</v>
      </c>
      <c r="G3564" s="355"/>
      <c r="H3564" s="357" t="s">
        <v>3172</v>
      </c>
      <c r="I3564" s="358">
        <v>48</v>
      </c>
      <c r="J3564" s="77">
        <v>3</v>
      </c>
      <c r="K3564" s="92"/>
    </row>
    <row r="3565" spans="1:11" ht="21" x14ac:dyDescent="0.25">
      <c r="A3565" s="14" t="s">
        <v>5268</v>
      </c>
      <c r="B3565" s="354" t="s">
        <v>8997</v>
      </c>
      <c r="C3565" s="357" t="s">
        <v>9042</v>
      </c>
      <c r="D3565" s="356">
        <v>45942</v>
      </c>
      <c r="E3565" s="362">
        <v>45951</v>
      </c>
      <c r="F3565" s="357" t="s">
        <v>9043</v>
      </c>
      <c r="G3565" s="355" t="s">
        <v>4864</v>
      </c>
      <c r="H3565" s="357" t="s">
        <v>3748</v>
      </c>
      <c r="I3565" s="358">
        <v>480</v>
      </c>
      <c r="J3565" s="77">
        <v>3</v>
      </c>
      <c r="K3565" s="92"/>
    </row>
    <row r="3566" spans="1:11" ht="21" x14ac:dyDescent="0.25">
      <c r="A3566" s="14" t="s">
        <v>5268</v>
      </c>
      <c r="B3566" s="354" t="s">
        <v>8997</v>
      </c>
      <c r="C3566" s="357" t="s">
        <v>9044</v>
      </c>
      <c r="D3566" s="356">
        <v>45949</v>
      </c>
      <c r="E3566" s="362">
        <v>45951</v>
      </c>
      <c r="F3566" s="357" t="s">
        <v>9045</v>
      </c>
      <c r="G3566" s="355" t="s">
        <v>4864</v>
      </c>
      <c r="H3566" s="357" t="s">
        <v>3748</v>
      </c>
      <c r="I3566" s="358">
        <v>480</v>
      </c>
      <c r="J3566" s="77">
        <v>3</v>
      </c>
      <c r="K3566" s="92"/>
    </row>
    <row r="3567" spans="1:11" ht="13.2" x14ac:dyDescent="0.25">
      <c r="A3567" s="14" t="s">
        <v>5268</v>
      </c>
      <c r="B3567" s="354" t="s">
        <v>8997</v>
      </c>
      <c r="C3567" s="357">
        <v>5828392802</v>
      </c>
      <c r="D3567" s="356">
        <v>45910</v>
      </c>
      <c r="E3567" s="362">
        <v>45951</v>
      </c>
      <c r="F3567" s="357" t="s">
        <v>9046</v>
      </c>
      <c r="G3567" s="355"/>
      <c r="H3567" s="357" t="s">
        <v>9047</v>
      </c>
      <c r="I3567" s="358">
        <v>1911.35</v>
      </c>
      <c r="J3567" s="77">
        <v>3</v>
      </c>
      <c r="K3567" s="92"/>
    </row>
    <row r="3568" spans="1:11" ht="13.2" x14ac:dyDescent="0.25">
      <c r="A3568" s="14" t="s">
        <v>5268</v>
      </c>
      <c r="B3568" s="354" t="s">
        <v>8997</v>
      </c>
      <c r="C3568" s="357" t="s">
        <v>9048</v>
      </c>
      <c r="D3568" s="356">
        <v>45944</v>
      </c>
      <c r="E3568" s="362">
        <v>45951</v>
      </c>
      <c r="F3568" s="357" t="s">
        <v>9046</v>
      </c>
      <c r="G3568" s="355" t="s">
        <v>3300</v>
      </c>
      <c r="H3568" s="357" t="s">
        <v>3301</v>
      </c>
      <c r="I3568" s="358">
        <v>1008.16</v>
      </c>
      <c r="J3568" s="77">
        <v>3</v>
      </c>
      <c r="K3568" s="92"/>
    </row>
    <row r="3569" spans="1:11" ht="41.4" x14ac:dyDescent="0.25">
      <c r="A3569" s="14" t="s">
        <v>5268</v>
      </c>
      <c r="B3569" s="354"/>
      <c r="C3569" s="355"/>
      <c r="D3569" s="356"/>
      <c r="E3569" s="357"/>
      <c r="F3569" s="588" t="s">
        <v>9049</v>
      </c>
      <c r="G3569" s="355"/>
      <c r="H3569" s="355"/>
      <c r="I3569" s="358"/>
      <c r="J3569" s="77">
        <v>3</v>
      </c>
      <c r="K3569" s="92"/>
    </row>
    <row r="3570" spans="1:11" ht="21" x14ac:dyDescent="0.25">
      <c r="A3570" s="14" t="s">
        <v>5268</v>
      </c>
      <c r="B3570" s="354" t="s">
        <v>9050</v>
      </c>
      <c r="C3570" s="355">
        <v>20252330</v>
      </c>
      <c r="D3570" s="356">
        <v>45882</v>
      </c>
      <c r="E3570" s="357"/>
      <c r="F3570" s="357" t="s">
        <v>9051</v>
      </c>
      <c r="G3570" s="355">
        <v>31380123</v>
      </c>
      <c r="H3570" s="355" t="s">
        <v>3009</v>
      </c>
      <c r="I3570" s="358">
        <v>1420.12</v>
      </c>
      <c r="J3570" s="77">
        <v>3</v>
      </c>
      <c r="K3570" s="92"/>
    </row>
    <row r="3571" spans="1:11" ht="21" x14ac:dyDescent="0.25">
      <c r="A3571" s="14" t="s">
        <v>5268</v>
      </c>
      <c r="B3571" s="354" t="s">
        <v>4857</v>
      </c>
      <c r="C3571" s="355">
        <v>20252600</v>
      </c>
      <c r="D3571" s="356" t="s">
        <v>3805</v>
      </c>
      <c r="E3571" s="357"/>
      <c r="F3571" s="357" t="s">
        <v>9052</v>
      </c>
      <c r="G3571" s="355">
        <v>31380123</v>
      </c>
      <c r="H3571" s="355" t="s">
        <v>3009</v>
      </c>
      <c r="I3571" s="358">
        <v>8652.7800000000007</v>
      </c>
      <c r="J3571" s="77">
        <v>3</v>
      </c>
      <c r="K3571" s="92"/>
    </row>
    <row r="3572" spans="1:11" ht="21" x14ac:dyDescent="0.25">
      <c r="A3572" s="14" t="s">
        <v>5268</v>
      </c>
      <c r="B3572" s="354" t="s">
        <v>9053</v>
      </c>
      <c r="C3572" s="355">
        <v>20252605</v>
      </c>
      <c r="D3572" s="356" t="s">
        <v>3805</v>
      </c>
      <c r="E3572" s="357"/>
      <c r="F3572" s="357" t="s">
        <v>9054</v>
      </c>
      <c r="G3572" s="355">
        <v>31380123</v>
      </c>
      <c r="H3572" s="355" t="s">
        <v>3009</v>
      </c>
      <c r="I3572" s="358">
        <v>1240.1199999999999</v>
      </c>
      <c r="J3572" s="77">
        <v>3</v>
      </c>
      <c r="K3572" s="92"/>
    </row>
    <row r="3573" spans="1:11" ht="21" x14ac:dyDescent="0.25">
      <c r="A3573" s="14" t="s">
        <v>5268</v>
      </c>
      <c r="B3573" s="354" t="s">
        <v>9055</v>
      </c>
      <c r="C3573" s="355">
        <v>6804696935</v>
      </c>
      <c r="D3573" s="356">
        <v>45960</v>
      </c>
      <c r="E3573" s="357"/>
      <c r="F3573" s="357" t="s">
        <v>9056</v>
      </c>
      <c r="G3573" s="355" t="s">
        <v>3018</v>
      </c>
      <c r="H3573" s="357" t="s">
        <v>3019</v>
      </c>
      <c r="I3573" s="358">
        <v>28.84</v>
      </c>
      <c r="J3573" s="77">
        <v>3</v>
      </c>
      <c r="K3573" s="92"/>
    </row>
    <row r="3574" spans="1:11" ht="21" x14ac:dyDescent="0.25">
      <c r="A3574" s="14" t="s">
        <v>5268</v>
      </c>
      <c r="B3574" s="354" t="s">
        <v>9057</v>
      </c>
      <c r="C3574" s="355">
        <v>6804697024</v>
      </c>
      <c r="D3574" s="356">
        <v>45960</v>
      </c>
      <c r="E3574" s="357"/>
      <c r="F3574" s="357" t="s">
        <v>9058</v>
      </c>
      <c r="G3574" s="355" t="s">
        <v>3018</v>
      </c>
      <c r="H3574" s="357" t="s">
        <v>3019</v>
      </c>
      <c r="I3574" s="358">
        <v>32.04</v>
      </c>
      <c r="J3574" s="77">
        <v>3</v>
      </c>
      <c r="K3574" s="92"/>
    </row>
    <row r="3575" spans="1:11" ht="21" x14ac:dyDescent="0.25">
      <c r="A3575" s="14" t="s">
        <v>5268</v>
      </c>
      <c r="B3575" s="354" t="s">
        <v>9059</v>
      </c>
      <c r="C3575" s="355">
        <v>6804696885</v>
      </c>
      <c r="D3575" s="356">
        <v>45960</v>
      </c>
      <c r="E3575" s="357"/>
      <c r="F3575" s="357" t="s">
        <v>8915</v>
      </c>
      <c r="G3575" s="355" t="s">
        <v>3018</v>
      </c>
      <c r="H3575" s="357" t="s">
        <v>3019</v>
      </c>
      <c r="I3575" s="358">
        <v>102.53</v>
      </c>
      <c r="J3575" s="77">
        <v>3</v>
      </c>
      <c r="K3575" s="92"/>
    </row>
    <row r="3576" spans="1:11" ht="21" x14ac:dyDescent="0.25">
      <c r="A3576" s="14" t="s">
        <v>5268</v>
      </c>
      <c r="B3576" s="354" t="s">
        <v>9060</v>
      </c>
      <c r="C3576" s="355">
        <v>6804696844</v>
      </c>
      <c r="D3576" s="356">
        <v>45960</v>
      </c>
      <c r="E3576" s="357"/>
      <c r="F3576" s="357" t="s">
        <v>9061</v>
      </c>
      <c r="G3576" s="355" t="s">
        <v>3018</v>
      </c>
      <c r="H3576" s="357" t="s">
        <v>3019</v>
      </c>
      <c r="I3576" s="358">
        <v>25.63</v>
      </c>
      <c r="J3576" s="77">
        <v>3</v>
      </c>
      <c r="K3576" s="92"/>
    </row>
    <row r="3577" spans="1:11" ht="21" x14ac:dyDescent="0.25">
      <c r="A3577" s="14" t="s">
        <v>5268</v>
      </c>
      <c r="B3577" s="354" t="s">
        <v>9062</v>
      </c>
      <c r="C3577" s="355">
        <v>6804696760</v>
      </c>
      <c r="D3577" s="356">
        <v>45960</v>
      </c>
      <c r="E3577" s="357"/>
      <c r="F3577" s="357" t="s">
        <v>9063</v>
      </c>
      <c r="G3577" s="355" t="s">
        <v>3018</v>
      </c>
      <c r="H3577" s="357" t="s">
        <v>3019</v>
      </c>
      <c r="I3577" s="358">
        <v>51.26</v>
      </c>
      <c r="J3577" s="77">
        <v>3</v>
      </c>
      <c r="K3577" s="92"/>
    </row>
    <row r="3578" spans="1:11" ht="21" x14ac:dyDescent="0.25">
      <c r="A3578" s="14" t="s">
        <v>5268</v>
      </c>
      <c r="B3578" s="354" t="s">
        <v>9064</v>
      </c>
      <c r="C3578" s="355">
        <v>6804696695</v>
      </c>
      <c r="D3578" s="356">
        <v>45960</v>
      </c>
      <c r="E3578" s="357"/>
      <c r="F3578" s="357" t="s">
        <v>9065</v>
      </c>
      <c r="G3578" s="355" t="s">
        <v>3018</v>
      </c>
      <c r="H3578" s="357" t="s">
        <v>3019</v>
      </c>
      <c r="I3578" s="358">
        <v>64.08</v>
      </c>
      <c r="J3578" s="77">
        <v>3</v>
      </c>
      <c r="K3578" s="92"/>
    </row>
    <row r="3579" spans="1:11" ht="21" x14ac:dyDescent="0.25">
      <c r="A3579" s="14" t="s">
        <v>5268</v>
      </c>
      <c r="B3579" s="354" t="s">
        <v>9066</v>
      </c>
      <c r="C3579" s="355">
        <v>6804696687</v>
      </c>
      <c r="D3579" s="356">
        <v>45960</v>
      </c>
      <c r="E3579" s="357"/>
      <c r="F3579" s="357" t="s">
        <v>9061</v>
      </c>
      <c r="G3579" s="355" t="s">
        <v>3018</v>
      </c>
      <c r="H3579" s="357" t="s">
        <v>3019</v>
      </c>
      <c r="I3579" s="358">
        <v>25.63</v>
      </c>
      <c r="J3579" s="77">
        <v>3</v>
      </c>
      <c r="K3579" s="92"/>
    </row>
    <row r="3580" spans="1:11" ht="21" x14ac:dyDescent="0.25">
      <c r="A3580" s="14" t="s">
        <v>5268</v>
      </c>
      <c r="B3580" s="354" t="s">
        <v>9067</v>
      </c>
      <c r="C3580" s="355">
        <v>6804696653</v>
      </c>
      <c r="D3580" s="356">
        <v>45960</v>
      </c>
      <c r="E3580" s="357"/>
      <c r="F3580" s="357" t="s">
        <v>9063</v>
      </c>
      <c r="G3580" s="355" t="s">
        <v>3018</v>
      </c>
      <c r="H3580" s="357" t="s">
        <v>3019</v>
      </c>
      <c r="I3580" s="358">
        <v>51.26</v>
      </c>
      <c r="J3580" s="77">
        <v>3</v>
      </c>
      <c r="K3580" s="92"/>
    </row>
    <row r="3581" spans="1:11" ht="21" x14ac:dyDescent="0.25">
      <c r="A3581" s="14" t="s">
        <v>5268</v>
      </c>
      <c r="B3581" s="354" t="s">
        <v>4982</v>
      </c>
      <c r="C3581" s="355">
        <v>6804696638</v>
      </c>
      <c r="D3581" s="356">
        <v>45960</v>
      </c>
      <c r="E3581" s="357"/>
      <c r="F3581" s="357" t="s">
        <v>9068</v>
      </c>
      <c r="G3581" s="355" t="s">
        <v>3018</v>
      </c>
      <c r="H3581" s="357" t="s">
        <v>3019</v>
      </c>
      <c r="I3581" s="358">
        <v>70.489999999999995</v>
      </c>
      <c r="J3581" s="77">
        <v>3</v>
      </c>
      <c r="K3581" s="92"/>
    </row>
    <row r="3582" spans="1:11" ht="21" x14ac:dyDescent="0.25">
      <c r="A3582" s="14" t="s">
        <v>5268</v>
      </c>
      <c r="B3582" s="354" t="s">
        <v>9069</v>
      </c>
      <c r="C3582" s="355">
        <v>6804696489</v>
      </c>
      <c r="D3582" s="356">
        <v>45960</v>
      </c>
      <c r="E3582" s="357"/>
      <c r="F3582" s="357" t="s">
        <v>9070</v>
      </c>
      <c r="G3582" s="355" t="s">
        <v>3018</v>
      </c>
      <c r="H3582" s="357" t="s">
        <v>3019</v>
      </c>
      <c r="I3582" s="358">
        <v>211.46</v>
      </c>
      <c r="J3582" s="77">
        <v>3</v>
      </c>
      <c r="K3582" s="92"/>
    </row>
    <row r="3583" spans="1:11" ht="21" x14ac:dyDescent="0.25">
      <c r="A3583" s="14" t="s">
        <v>5268</v>
      </c>
      <c r="B3583" s="354" t="s">
        <v>9071</v>
      </c>
      <c r="C3583" s="355">
        <v>6804696364</v>
      </c>
      <c r="D3583" s="356">
        <v>45960</v>
      </c>
      <c r="E3583" s="357"/>
      <c r="F3583" s="357" t="s">
        <v>9072</v>
      </c>
      <c r="G3583" s="355" t="s">
        <v>3018</v>
      </c>
      <c r="H3583" s="357" t="s">
        <v>3019</v>
      </c>
      <c r="I3583" s="358">
        <v>22.43</v>
      </c>
      <c r="J3583" s="77">
        <v>3</v>
      </c>
      <c r="K3583" s="92"/>
    </row>
    <row r="3584" spans="1:11" ht="21" x14ac:dyDescent="0.25">
      <c r="A3584" s="14" t="s">
        <v>5268</v>
      </c>
      <c r="B3584" s="354" t="s">
        <v>9073</v>
      </c>
      <c r="C3584" s="355">
        <v>6804696299</v>
      </c>
      <c r="D3584" s="356">
        <v>45960</v>
      </c>
      <c r="E3584" s="357"/>
      <c r="F3584" s="357" t="s">
        <v>4423</v>
      </c>
      <c r="G3584" s="355" t="s">
        <v>3018</v>
      </c>
      <c r="H3584" s="357" t="s">
        <v>3019</v>
      </c>
      <c r="I3584" s="358">
        <v>44.86</v>
      </c>
      <c r="J3584" s="77">
        <v>3</v>
      </c>
      <c r="K3584" s="92"/>
    </row>
    <row r="3585" spans="1:11" ht="21" x14ac:dyDescent="0.25">
      <c r="A3585" s="14" t="s">
        <v>5268</v>
      </c>
      <c r="B3585" s="354" t="s">
        <v>9074</v>
      </c>
      <c r="C3585" s="355">
        <v>21825</v>
      </c>
      <c r="D3585" s="356" t="s">
        <v>3012</v>
      </c>
      <c r="E3585" s="357"/>
      <c r="F3585" s="357" t="s">
        <v>9075</v>
      </c>
      <c r="G3585" s="355">
        <v>31393781</v>
      </c>
      <c r="H3585" s="355" t="s">
        <v>9076</v>
      </c>
      <c r="I3585" s="358">
        <v>27.3</v>
      </c>
      <c r="J3585" s="77">
        <v>3</v>
      </c>
      <c r="K3585" s="92"/>
    </row>
    <row r="3586" spans="1:11" ht="41.4" x14ac:dyDescent="0.25">
      <c r="A3586" s="14" t="s">
        <v>5268</v>
      </c>
      <c r="B3586" s="354" t="s">
        <v>3011</v>
      </c>
      <c r="C3586" s="355">
        <v>20251054</v>
      </c>
      <c r="D3586" s="356" t="s">
        <v>3012</v>
      </c>
      <c r="E3586" s="357"/>
      <c r="F3586" s="357" t="s">
        <v>9077</v>
      </c>
      <c r="G3586" s="355"/>
      <c r="H3586" s="355" t="s">
        <v>9078</v>
      </c>
      <c r="I3586" s="358">
        <v>22535</v>
      </c>
      <c r="J3586" s="77">
        <v>3</v>
      </c>
      <c r="K3586" s="92"/>
    </row>
    <row r="3587" spans="1:11" ht="13.2" x14ac:dyDescent="0.25">
      <c r="A3587" s="14" t="s">
        <v>5268</v>
      </c>
      <c r="B3587" s="354" t="s">
        <v>4986</v>
      </c>
      <c r="C3587" s="354" t="s">
        <v>9079</v>
      </c>
      <c r="D3587" s="356" t="s">
        <v>4988</v>
      </c>
      <c r="E3587" s="362">
        <v>45988</v>
      </c>
      <c r="F3587" s="357" t="s">
        <v>9080</v>
      </c>
      <c r="G3587" s="355"/>
      <c r="H3587" s="355" t="s">
        <v>3029</v>
      </c>
      <c r="I3587" s="358">
        <v>21.6</v>
      </c>
      <c r="J3587" s="77">
        <v>3</v>
      </c>
      <c r="K3587" s="92"/>
    </row>
    <row r="3588" spans="1:11" ht="13.2" x14ac:dyDescent="0.25">
      <c r="A3588" s="14" t="s">
        <v>5268</v>
      </c>
      <c r="B3588" s="354" t="s">
        <v>4986</v>
      </c>
      <c r="C3588" s="354" t="s">
        <v>9081</v>
      </c>
      <c r="D3588" s="356" t="s">
        <v>4988</v>
      </c>
      <c r="E3588" s="362">
        <v>45988</v>
      </c>
      <c r="F3588" s="357" t="s">
        <v>9082</v>
      </c>
      <c r="G3588" s="355"/>
      <c r="H3588" s="355" t="s">
        <v>3029</v>
      </c>
      <c r="I3588" s="358">
        <v>21.6</v>
      </c>
      <c r="J3588" s="77">
        <v>3</v>
      </c>
      <c r="K3588" s="92"/>
    </row>
    <row r="3589" spans="1:11" ht="13.2" x14ac:dyDescent="0.25">
      <c r="A3589" s="14" t="s">
        <v>5268</v>
      </c>
      <c r="B3589" s="354" t="s">
        <v>4986</v>
      </c>
      <c r="C3589" s="354" t="s">
        <v>9083</v>
      </c>
      <c r="D3589" s="356" t="s">
        <v>4988</v>
      </c>
      <c r="E3589" s="362">
        <v>45988</v>
      </c>
      <c r="F3589" s="357" t="s">
        <v>9084</v>
      </c>
      <c r="G3589" s="355"/>
      <c r="H3589" s="355" t="s">
        <v>3029</v>
      </c>
      <c r="I3589" s="358">
        <v>21.6</v>
      </c>
      <c r="J3589" s="77">
        <v>3</v>
      </c>
      <c r="K3589" s="92"/>
    </row>
    <row r="3590" spans="1:11" ht="13.2" x14ac:dyDescent="0.25">
      <c r="A3590" s="14" t="s">
        <v>5268</v>
      </c>
      <c r="B3590" s="354" t="s">
        <v>4986</v>
      </c>
      <c r="C3590" s="354" t="s">
        <v>9085</v>
      </c>
      <c r="D3590" s="356" t="s">
        <v>4988</v>
      </c>
      <c r="E3590" s="362">
        <v>45988</v>
      </c>
      <c r="F3590" s="357" t="s">
        <v>9086</v>
      </c>
      <c r="G3590" s="355"/>
      <c r="H3590" s="355" t="s">
        <v>3029</v>
      </c>
      <c r="I3590" s="358">
        <v>21.6</v>
      </c>
      <c r="J3590" s="77">
        <v>3</v>
      </c>
      <c r="K3590" s="92"/>
    </row>
    <row r="3591" spans="1:11" ht="13.2" x14ac:dyDescent="0.25">
      <c r="A3591" s="14" t="s">
        <v>5268</v>
      </c>
      <c r="B3591" s="354" t="s">
        <v>4986</v>
      </c>
      <c r="C3591" s="354" t="s">
        <v>9087</v>
      </c>
      <c r="D3591" s="356" t="s">
        <v>4988</v>
      </c>
      <c r="E3591" s="362">
        <v>45988</v>
      </c>
      <c r="F3591" s="357" t="s">
        <v>9088</v>
      </c>
      <c r="G3591" s="355"/>
      <c r="H3591" s="355" t="s">
        <v>3029</v>
      </c>
      <c r="I3591" s="358">
        <v>21.59</v>
      </c>
      <c r="J3591" s="77">
        <v>3</v>
      </c>
      <c r="K3591" s="92"/>
    </row>
    <row r="3592" spans="1:11" ht="13.2" x14ac:dyDescent="0.25">
      <c r="A3592" s="14" t="s">
        <v>5268</v>
      </c>
      <c r="B3592" s="354" t="s">
        <v>4986</v>
      </c>
      <c r="C3592" s="354" t="s">
        <v>9089</v>
      </c>
      <c r="D3592" s="356" t="s">
        <v>4988</v>
      </c>
      <c r="E3592" s="362">
        <v>45988</v>
      </c>
      <c r="F3592" s="357" t="s">
        <v>9090</v>
      </c>
      <c r="G3592" s="355"/>
      <c r="H3592" s="355" t="s">
        <v>3029</v>
      </c>
      <c r="I3592" s="358">
        <v>21.59</v>
      </c>
      <c r="J3592" s="77">
        <v>3</v>
      </c>
      <c r="K3592" s="92"/>
    </row>
    <row r="3593" spans="1:11" ht="13.2" x14ac:dyDescent="0.25">
      <c r="A3593" s="14" t="s">
        <v>5268</v>
      </c>
      <c r="B3593" s="354" t="s">
        <v>4986</v>
      </c>
      <c r="C3593" s="354" t="s">
        <v>9091</v>
      </c>
      <c r="D3593" s="356" t="s">
        <v>4988</v>
      </c>
      <c r="E3593" s="362">
        <v>45988</v>
      </c>
      <c r="F3593" s="357" t="s">
        <v>9092</v>
      </c>
      <c r="G3593" s="355"/>
      <c r="H3593" s="355" t="s">
        <v>3029</v>
      </c>
      <c r="I3593" s="358">
        <v>21.59</v>
      </c>
      <c r="J3593" s="77">
        <v>3</v>
      </c>
      <c r="K3593" s="92"/>
    </row>
    <row r="3594" spans="1:11" ht="13.2" x14ac:dyDescent="0.25">
      <c r="A3594" s="14" t="s">
        <v>5268</v>
      </c>
      <c r="B3594" s="354" t="s">
        <v>4986</v>
      </c>
      <c r="C3594" s="354" t="s">
        <v>9093</v>
      </c>
      <c r="D3594" s="356" t="s">
        <v>4988</v>
      </c>
      <c r="E3594" s="362">
        <v>45988</v>
      </c>
      <c r="F3594" s="357" t="s">
        <v>9094</v>
      </c>
      <c r="G3594" s="355"/>
      <c r="H3594" s="355" t="s">
        <v>3029</v>
      </c>
      <c r="I3594" s="358">
        <v>21.59</v>
      </c>
      <c r="J3594" s="77">
        <v>3</v>
      </c>
      <c r="K3594" s="92"/>
    </row>
    <row r="3595" spans="1:11" ht="13.2" x14ac:dyDescent="0.25">
      <c r="A3595" s="14" t="s">
        <v>5268</v>
      </c>
      <c r="B3595" s="354" t="s">
        <v>4986</v>
      </c>
      <c r="C3595" s="354" t="s">
        <v>9095</v>
      </c>
      <c r="D3595" s="356" t="s">
        <v>4988</v>
      </c>
      <c r="E3595" s="362">
        <v>45988</v>
      </c>
      <c r="F3595" s="357" t="s">
        <v>9096</v>
      </c>
      <c r="G3595" s="355"/>
      <c r="H3595" s="355" t="s">
        <v>3029</v>
      </c>
      <c r="I3595" s="358">
        <v>21.59</v>
      </c>
      <c r="J3595" s="77">
        <v>3</v>
      </c>
      <c r="K3595" s="92"/>
    </row>
    <row r="3596" spans="1:11" ht="21" x14ac:dyDescent="0.25">
      <c r="A3596" s="14" t="s">
        <v>5268</v>
      </c>
      <c r="B3596" s="354" t="s">
        <v>9097</v>
      </c>
      <c r="C3596" s="355" t="s">
        <v>9098</v>
      </c>
      <c r="D3596" s="356">
        <v>45980</v>
      </c>
      <c r="E3596" s="362">
        <v>45988</v>
      </c>
      <c r="F3596" s="357" t="s">
        <v>9099</v>
      </c>
      <c r="G3596" s="355" t="s">
        <v>4864</v>
      </c>
      <c r="H3596" s="355" t="s">
        <v>3748</v>
      </c>
      <c r="I3596" s="358">
        <v>233.69</v>
      </c>
      <c r="J3596" s="77">
        <v>3</v>
      </c>
      <c r="K3596" s="92"/>
    </row>
    <row r="3597" spans="1:11" ht="21" x14ac:dyDescent="0.25">
      <c r="A3597" s="14" t="s">
        <v>5268</v>
      </c>
      <c r="B3597" s="354" t="s">
        <v>9097</v>
      </c>
      <c r="C3597" s="355" t="s">
        <v>9100</v>
      </c>
      <c r="D3597" s="356">
        <v>45979</v>
      </c>
      <c r="E3597" s="362">
        <v>45988</v>
      </c>
      <c r="F3597" s="357" t="s">
        <v>9101</v>
      </c>
      <c r="G3597" s="355" t="s">
        <v>4864</v>
      </c>
      <c r="H3597" s="355" t="s">
        <v>3748</v>
      </c>
      <c r="I3597" s="358">
        <v>312.56</v>
      </c>
      <c r="J3597" s="77">
        <v>3</v>
      </c>
      <c r="K3597" s="92"/>
    </row>
    <row r="3598" spans="1:11" ht="21" x14ac:dyDescent="0.25">
      <c r="A3598" s="14" t="s">
        <v>5268</v>
      </c>
      <c r="B3598" s="354" t="s">
        <v>9097</v>
      </c>
      <c r="C3598" s="355" t="s">
        <v>9102</v>
      </c>
      <c r="D3598" s="356">
        <v>45980</v>
      </c>
      <c r="E3598" s="362">
        <v>45988</v>
      </c>
      <c r="F3598" s="357" t="s">
        <v>9103</v>
      </c>
      <c r="G3598" s="355" t="s">
        <v>4864</v>
      </c>
      <c r="H3598" s="355" t="s">
        <v>3748</v>
      </c>
      <c r="I3598" s="358">
        <v>77.930000000000007</v>
      </c>
      <c r="J3598" s="77">
        <v>3</v>
      </c>
      <c r="K3598" s="92"/>
    </row>
    <row r="3599" spans="1:11" ht="13.2" x14ac:dyDescent="0.25">
      <c r="A3599" s="14" t="s">
        <v>5268</v>
      </c>
      <c r="B3599" s="354" t="s">
        <v>9097</v>
      </c>
      <c r="C3599" s="354" t="s">
        <v>9104</v>
      </c>
      <c r="D3599" s="356" t="s">
        <v>6962</v>
      </c>
      <c r="E3599" s="362">
        <v>45988</v>
      </c>
      <c r="F3599" s="357" t="s">
        <v>9105</v>
      </c>
      <c r="G3599" s="355"/>
      <c r="H3599" s="355" t="s">
        <v>9106</v>
      </c>
      <c r="I3599" s="358">
        <v>15</v>
      </c>
      <c r="J3599" s="77">
        <v>3</v>
      </c>
      <c r="K3599" s="92"/>
    </row>
    <row r="3600" spans="1:11" ht="13.2" x14ac:dyDescent="0.25">
      <c r="A3600" s="14" t="s">
        <v>5268</v>
      </c>
      <c r="B3600" s="354" t="s">
        <v>9097</v>
      </c>
      <c r="C3600" s="354" t="s">
        <v>9107</v>
      </c>
      <c r="D3600" s="356" t="s">
        <v>6962</v>
      </c>
      <c r="E3600" s="362">
        <v>45988</v>
      </c>
      <c r="F3600" s="357" t="s">
        <v>9105</v>
      </c>
      <c r="G3600" s="355"/>
      <c r="H3600" s="355" t="s">
        <v>9106</v>
      </c>
      <c r="I3600" s="358">
        <v>15</v>
      </c>
      <c r="J3600" s="77">
        <v>3</v>
      </c>
      <c r="K3600" s="92"/>
    </row>
    <row r="3601" spans="1:11" ht="13.2" x14ac:dyDescent="0.25">
      <c r="A3601" s="14" t="s">
        <v>5268</v>
      </c>
      <c r="B3601" s="354" t="s">
        <v>9097</v>
      </c>
      <c r="C3601" s="354" t="s">
        <v>9108</v>
      </c>
      <c r="D3601" s="356" t="s">
        <v>6962</v>
      </c>
      <c r="E3601" s="362">
        <v>45988</v>
      </c>
      <c r="F3601" s="357" t="s">
        <v>9105</v>
      </c>
      <c r="G3601" s="355"/>
      <c r="H3601" s="355" t="s">
        <v>9106</v>
      </c>
      <c r="I3601" s="358">
        <v>15</v>
      </c>
      <c r="J3601" s="77">
        <v>3</v>
      </c>
      <c r="K3601" s="92"/>
    </row>
    <row r="3602" spans="1:11" ht="13.2" x14ac:dyDescent="0.25">
      <c r="A3602" s="14" t="s">
        <v>5268</v>
      </c>
      <c r="B3602" s="354" t="s">
        <v>9097</v>
      </c>
      <c r="C3602" s="354" t="s">
        <v>9109</v>
      </c>
      <c r="D3602" s="356" t="s">
        <v>6962</v>
      </c>
      <c r="E3602" s="362">
        <v>45988</v>
      </c>
      <c r="F3602" s="357" t="s">
        <v>9105</v>
      </c>
      <c r="G3602" s="355"/>
      <c r="H3602" s="355" t="s">
        <v>9106</v>
      </c>
      <c r="I3602" s="358">
        <v>15</v>
      </c>
      <c r="J3602" s="77">
        <v>3</v>
      </c>
      <c r="K3602" s="92"/>
    </row>
    <row r="3603" spans="1:11" ht="13.2" x14ac:dyDescent="0.25">
      <c r="A3603" s="14" t="s">
        <v>5268</v>
      </c>
      <c r="B3603" s="354" t="s">
        <v>9097</v>
      </c>
      <c r="C3603" s="354" t="s">
        <v>9110</v>
      </c>
      <c r="D3603" s="356" t="s">
        <v>6962</v>
      </c>
      <c r="E3603" s="362">
        <v>45988</v>
      </c>
      <c r="F3603" s="357" t="s">
        <v>9105</v>
      </c>
      <c r="G3603" s="355"/>
      <c r="H3603" s="355" t="s">
        <v>9106</v>
      </c>
      <c r="I3603" s="358">
        <v>15</v>
      </c>
      <c r="J3603" s="77">
        <v>3</v>
      </c>
      <c r="K3603" s="92"/>
    </row>
    <row r="3604" spans="1:11" ht="13.2" x14ac:dyDescent="0.25">
      <c r="A3604" s="14" t="s">
        <v>5268</v>
      </c>
      <c r="B3604" s="354" t="s">
        <v>9097</v>
      </c>
      <c r="C3604" s="354" t="s">
        <v>9111</v>
      </c>
      <c r="D3604" s="356" t="s">
        <v>6962</v>
      </c>
      <c r="E3604" s="362">
        <v>45988</v>
      </c>
      <c r="F3604" s="357" t="s">
        <v>9105</v>
      </c>
      <c r="G3604" s="355"/>
      <c r="H3604" s="355" t="s">
        <v>9106</v>
      </c>
      <c r="I3604" s="358">
        <v>15</v>
      </c>
      <c r="J3604" s="77">
        <v>3</v>
      </c>
      <c r="K3604" s="92"/>
    </row>
    <row r="3605" spans="1:11" ht="13.2" x14ac:dyDescent="0.25">
      <c r="A3605" s="14" t="s">
        <v>5268</v>
      </c>
      <c r="B3605" s="354" t="s">
        <v>9097</v>
      </c>
      <c r="C3605" s="354" t="s">
        <v>9112</v>
      </c>
      <c r="D3605" s="356" t="s">
        <v>6962</v>
      </c>
      <c r="E3605" s="362">
        <v>45988</v>
      </c>
      <c r="F3605" s="357" t="s">
        <v>9105</v>
      </c>
      <c r="G3605" s="355"/>
      <c r="H3605" s="355" t="s">
        <v>9106</v>
      </c>
      <c r="I3605" s="358">
        <v>15</v>
      </c>
      <c r="J3605" s="77">
        <v>3</v>
      </c>
      <c r="K3605" s="92"/>
    </row>
    <row r="3606" spans="1:11" ht="13.2" x14ac:dyDescent="0.25">
      <c r="A3606" s="14" t="s">
        <v>5268</v>
      </c>
      <c r="B3606" s="354" t="s">
        <v>9097</v>
      </c>
      <c r="C3606" s="354" t="s">
        <v>9113</v>
      </c>
      <c r="D3606" s="356" t="s">
        <v>6962</v>
      </c>
      <c r="E3606" s="362">
        <v>45988</v>
      </c>
      <c r="F3606" s="357" t="s">
        <v>9105</v>
      </c>
      <c r="G3606" s="355"/>
      <c r="H3606" s="355" t="s">
        <v>9106</v>
      </c>
      <c r="I3606" s="358">
        <v>15</v>
      </c>
      <c r="J3606" s="77">
        <v>3</v>
      </c>
      <c r="K3606" s="92"/>
    </row>
    <row r="3607" spans="1:11" ht="13.2" x14ac:dyDescent="0.25">
      <c r="A3607" s="14" t="s">
        <v>5268</v>
      </c>
      <c r="B3607" s="354" t="s">
        <v>9097</v>
      </c>
      <c r="C3607" s="354" t="s">
        <v>9114</v>
      </c>
      <c r="D3607" s="356" t="s">
        <v>6962</v>
      </c>
      <c r="E3607" s="362">
        <v>45988</v>
      </c>
      <c r="F3607" s="357" t="s">
        <v>9105</v>
      </c>
      <c r="G3607" s="355"/>
      <c r="H3607" s="355" t="s">
        <v>9106</v>
      </c>
      <c r="I3607" s="358">
        <v>15</v>
      </c>
      <c r="J3607" s="77">
        <v>3</v>
      </c>
      <c r="K3607" s="92"/>
    </row>
    <row r="3608" spans="1:11" ht="13.2" x14ac:dyDescent="0.25">
      <c r="A3608" s="14" t="s">
        <v>5268</v>
      </c>
      <c r="B3608" s="354" t="s">
        <v>9097</v>
      </c>
      <c r="C3608" s="354" t="s">
        <v>9115</v>
      </c>
      <c r="D3608" s="356" t="s">
        <v>6962</v>
      </c>
      <c r="E3608" s="362">
        <v>45988</v>
      </c>
      <c r="F3608" s="357" t="s">
        <v>9105</v>
      </c>
      <c r="G3608" s="355"/>
      <c r="H3608" s="355" t="s">
        <v>9106</v>
      </c>
      <c r="I3608" s="358">
        <v>15</v>
      </c>
      <c r="J3608" s="77">
        <v>3</v>
      </c>
      <c r="K3608" s="92"/>
    </row>
    <row r="3609" spans="1:11" ht="13.2" x14ac:dyDescent="0.25">
      <c r="A3609" s="14" t="s">
        <v>5268</v>
      </c>
      <c r="B3609" s="354" t="s">
        <v>9097</v>
      </c>
      <c r="C3609" s="354" t="s">
        <v>9116</v>
      </c>
      <c r="D3609" s="356" t="s">
        <v>6962</v>
      </c>
      <c r="E3609" s="362">
        <v>45988</v>
      </c>
      <c r="F3609" s="357" t="s">
        <v>9105</v>
      </c>
      <c r="G3609" s="355"/>
      <c r="H3609" s="355" t="s">
        <v>9106</v>
      </c>
      <c r="I3609" s="358">
        <v>15</v>
      </c>
      <c r="J3609" s="77">
        <v>3</v>
      </c>
      <c r="K3609" s="92"/>
    </row>
    <row r="3610" spans="1:11" ht="13.2" x14ac:dyDescent="0.25">
      <c r="A3610" s="14" t="s">
        <v>5268</v>
      </c>
      <c r="B3610" s="354" t="s">
        <v>9097</v>
      </c>
      <c r="C3610" s="354" t="s">
        <v>9117</v>
      </c>
      <c r="D3610" s="356" t="s">
        <v>6962</v>
      </c>
      <c r="E3610" s="362">
        <v>45988</v>
      </c>
      <c r="F3610" s="357" t="s">
        <v>9105</v>
      </c>
      <c r="G3610" s="355"/>
      <c r="H3610" s="355" t="s">
        <v>9106</v>
      </c>
      <c r="I3610" s="358">
        <v>15</v>
      </c>
      <c r="J3610" s="77">
        <v>3</v>
      </c>
      <c r="K3610" s="92"/>
    </row>
    <row r="3611" spans="1:11" ht="13.2" x14ac:dyDescent="0.25">
      <c r="A3611" s="14" t="s">
        <v>5268</v>
      </c>
      <c r="B3611" s="354" t="s">
        <v>9097</v>
      </c>
      <c r="C3611" s="354" t="s">
        <v>9118</v>
      </c>
      <c r="D3611" s="356" t="s">
        <v>6962</v>
      </c>
      <c r="E3611" s="362">
        <v>45988</v>
      </c>
      <c r="F3611" s="357" t="s">
        <v>9105</v>
      </c>
      <c r="G3611" s="355"/>
      <c r="H3611" s="355" t="s">
        <v>9106</v>
      </c>
      <c r="I3611" s="358">
        <v>15</v>
      </c>
      <c r="J3611" s="77">
        <v>3</v>
      </c>
      <c r="K3611" s="92"/>
    </row>
    <row r="3612" spans="1:11" ht="13.2" x14ac:dyDescent="0.25">
      <c r="A3612" s="14" t="s">
        <v>5268</v>
      </c>
      <c r="B3612" s="354" t="s">
        <v>9097</v>
      </c>
      <c r="C3612" s="354" t="s">
        <v>9119</v>
      </c>
      <c r="D3612" s="356" t="s">
        <v>6962</v>
      </c>
      <c r="E3612" s="362">
        <v>45988</v>
      </c>
      <c r="F3612" s="357" t="s">
        <v>9105</v>
      </c>
      <c r="G3612" s="355"/>
      <c r="H3612" s="355" t="s">
        <v>9106</v>
      </c>
      <c r="I3612" s="358">
        <v>15</v>
      </c>
      <c r="J3612" s="77">
        <v>3</v>
      </c>
      <c r="K3612" s="92"/>
    </row>
    <row r="3613" spans="1:11" ht="13.2" x14ac:dyDescent="0.25">
      <c r="A3613" s="14" t="s">
        <v>5268</v>
      </c>
      <c r="B3613" s="354" t="s">
        <v>9097</v>
      </c>
      <c r="C3613" s="354" t="s">
        <v>9120</v>
      </c>
      <c r="D3613" s="356" t="s">
        <v>6962</v>
      </c>
      <c r="E3613" s="362">
        <v>45988</v>
      </c>
      <c r="F3613" s="357" t="s">
        <v>9105</v>
      </c>
      <c r="G3613" s="355"/>
      <c r="H3613" s="355" t="s">
        <v>9106</v>
      </c>
      <c r="I3613" s="358">
        <v>15</v>
      </c>
      <c r="J3613" s="77">
        <v>3</v>
      </c>
      <c r="K3613" s="92"/>
    </row>
    <row r="3614" spans="1:11" ht="13.2" x14ac:dyDescent="0.25">
      <c r="A3614" s="14" t="s">
        <v>5268</v>
      </c>
      <c r="B3614" s="354" t="s">
        <v>9097</v>
      </c>
      <c r="C3614" s="354" t="s">
        <v>9121</v>
      </c>
      <c r="D3614" s="356" t="s">
        <v>6962</v>
      </c>
      <c r="E3614" s="362">
        <v>45988</v>
      </c>
      <c r="F3614" s="357" t="s">
        <v>9105</v>
      </c>
      <c r="G3614" s="355"/>
      <c r="H3614" s="355" t="s">
        <v>9106</v>
      </c>
      <c r="I3614" s="358">
        <v>15</v>
      </c>
      <c r="J3614" s="77">
        <v>3</v>
      </c>
      <c r="K3614" s="92"/>
    </row>
    <row r="3615" spans="1:11" ht="13.2" x14ac:dyDescent="0.25">
      <c r="A3615" s="14" t="s">
        <v>5268</v>
      </c>
      <c r="B3615" s="354" t="s">
        <v>9097</v>
      </c>
      <c r="C3615" s="354" t="s">
        <v>9122</v>
      </c>
      <c r="D3615" s="356" t="s">
        <v>6962</v>
      </c>
      <c r="E3615" s="362">
        <v>45988</v>
      </c>
      <c r="F3615" s="357" t="s">
        <v>9105</v>
      </c>
      <c r="G3615" s="355"/>
      <c r="H3615" s="355" t="s">
        <v>9106</v>
      </c>
      <c r="I3615" s="358">
        <v>15</v>
      </c>
      <c r="J3615" s="77">
        <v>3</v>
      </c>
      <c r="K3615" s="92"/>
    </row>
    <row r="3616" spans="1:11" ht="21" x14ac:dyDescent="0.25">
      <c r="A3616" s="14" t="s">
        <v>5268</v>
      </c>
      <c r="B3616" s="354" t="s">
        <v>3022</v>
      </c>
      <c r="C3616" s="354" t="s">
        <v>3022</v>
      </c>
      <c r="D3616" s="356" t="s">
        <v>9123</v>
      </c>
      <c r="E3616" s="362">
        <v>46022</v>
      </c>
      <c r="F3616" s="367" t="s">
        <v>9124</v>
      </c>
      <c r="G3616" s="355"/>
      <c r="H3616" s="355" t="s">
        <v>9125</v>
      </c>
      <c r="I3616" s="358">
        <v>248.64</v>
      </c>
      <c r="J3616" s="77">
        <v>3</v>
      </c>
      <c r="K3616" s="92"/>
    </row>
    <row r="3617" spans="1:11" ht="21" x14ac:dyDescent="0.25">
      <c r="A3617" s="14" t="s">
        <v>5268</v>
      </c>
      <c r="B3617" s="354" t="s">
        <v>3022</v>
      </c>
      <c r="C3617" s="354" t="s">
        <v>3022</v>
      </c>
      <c r="D3617" s="356" t="s">
        <v>9123</v>
      </c>
      <c r="E3617" s="362">
        <v>46022</v>
      </c>
      <c r="F3617" s="367" t="s">
        <v>9126</v>
      </c>
      <c r="G3617" s="355"/>
      <c r="H3617" s="355" t="s">
        <v>6223</v>
      </c>
      <c r="I3617" s="358">
        <v>159.84</v>
      </c>
      <c r="J3617" s="77">
        <v>3</v>
      </c>
      <c r="K3617" s="92"/>
    </row>
    <row r="3618" spans="1:11" ht="21" x14ac:dyDescent="0.25">
      <c r="A3618" s="14" t="s">
        <v>5268</v>
      </c>
      <c r="B3618" s="354" t="s">
        <v>3022</v>
      </c>
      <c r="C3618" s="354" t="s">
        <v>3022</v>
      </c>
      <c r="D3618" s="356" t="s">
        <v>9123</v>
      </c>
      <c r="E3618" s="362">
        <v>46022</v>
      </c>
      <c r="F3618" s="367" t="s">
        <v>9127</v>
      </c>
      <c r="G3618" s="355"/>
      <c r="H3618" s="355" t="s">
        <v>9128</v>
      </c>
      <c r="I3618" s="358">
        <v>248.64</v>
      </c>
      <c r="J3618" s="77">
        <v>3</v>
      </c>
      <c r="K3618" s="92"/>
    </row>
    <row r="3619" spans="1:11" ht="21" x14ac:dyDescent="0.25">
      <c r="A3619" s="14" t="s">
        <v>5268</v>
      </c>
      <c r="B3619" s="354" t="s">
        <v>3022</v>
      </c>
      <c r="C3619" s="354" t="s">
        <v>9129</v>
      </c>
      <c r="D3619" s="356">
        <v>45967</v>
      </c>
      <c r="E3619" s="362">
        <v>46022</v>
      </c>
      <c r="F3619" s="357" t="s">
        <v>9130</v>
      </c>
      <c r="G3619" s="355" t="s">
        <v>8845</v>
      </c>
      <c r="H3619" s="357" t="s">
        <v>6253</v>
      </c>
      <c r="I3619" s="358">
        <v>179.01</v>
      </c>
      <c r="J3619" s="77">
        <v>3</v>
      </c>
      <c r="K3619" s="92"/>
    </row>
    <row r="3620" spans="1:11" ht="21" x14ac:dyDescent="0.25">
      <c r="A3620" s="14" t="s">
        <v>5268</v>
      </c>
      <c r="B3620" s="354" t="s">
        <v>3022</v>
      </c>
      <c r="C3620" s="354" t="s">
        <v>9131</v>
      </c>
      <c r="D3620" s="356">
        <v>45971</v>
      </c>
      <c r="E3620" s="362">
        <v>46022</v>
      </c>
      <c r="F3620" s="357" t="s">
        <v>9132</v>
      </c>
      <c r="G3620" s="355" t="s">
        <v>6280</v>
      </c>
      <c r="H3620" s="357" t="s">
        <v>3916</v>
      </c>
      <c r="I3620" s="358">
        <v>12.4</v>
      </c>
      <c r="J3620" s="77">
        <v>3</v>
      </c>
      <c r="K3620" s="92"/>
    </row>
    <row r="3621" spans="1:11" ht="21" x14ac:dyDescent="0.25">
      <c r="A3621" s="14" t="s">
        <v>5268</v>
      </c>
      <c r="B3621" s="354" t="s">
        <v>3022</v>
      </c>
      <c r="C3621" s="354" t="s">
        <v>9133</v>
      </c>
      <c r="D3621" s="356">
        <v>45971</v>
      </c>
      <c r="E3621" s="362">
        <v>46022</v>
      </c>
      <c r="F3621" s="357" t="s">
        <v>9134</v>
      </c>
      <c r="G3621" s="355" t="s">
        <v>4864</v>
      </c>
      <c r="H3621" s="355" t="s">
        <v>3748</v>
      </c>
      <c r="I3621" s="358">
        <v>107.46</v>
      </c>
      <c r="J3621" s="77">
        <v>3</v>
      </c>
      <c r="K3621" s="92"/>
    </row>
    <row r="3622" spans="1:11" ht="21" x14ac:dyDescent="0.25">
      <c r="A3622" s="14" t="s">
        <v>5268</v>
      </c>
      <c r="B3622" s="354" t="s">
        <v>3022</v>
      </c>
      <c r="C3622" s="354" t="s">
        <v>9135</v>
      </c>
      <c r="D3622" s="356">
        <v>45971</v>
      </c>
      <c r="E3622" s="362">
        <v>46022</v>
      </c>
      <c r="F3622" s="357" t="s">
        <v>9136</v>
      </c>
      <c r="G3622" s="355" t="s">
        <v>4864</v>
      </c>
      <c r="H3622" s="355" t="s">
        <v>3748</v>
      </c>
      <c r="I3622" s="358">
        <v>107.45</v>
      </c>
      <c r="J3622" s="77">
        <v>3</v>
      </c>
      <c r="K3622" s="92"/>
    </row>
    <row r="3623" spans="1:11" ht="21" x14ac:dyDescent="0.25">
      <c r="A3623" s="14" t="s">
        <v>5268</v>
      </c>
      <c r="B3623" s="354" t="s">
        <v>3022</v>
      </c>
      <c r="C3623" s="713" t="s">
        <v>9137</v>
      </c>
      <c r="D3623" s="356" t="s">
        <v>6467</v>
      </c>
      <c r="E3623" s="362">
        <v>46022</v>
      </c>
      <c r="F3623" s="357" t="s">
        <v>9138</v>
      </c>
      <c r="G3623" s="355"/>
      <c r="H3623" s="355" t="s">
        <v>4096</v>
      </c>
      <c r="I3623" s="358">
        <v>76.239999999999995</v>
      </c>
      <c r="J3623" s="77">
        <v>3</v>
      </c>
      <c r="K3623" s="92"/>
    </row>
    <row r="3624" spans="1:11" ht="21" x14ac:dyDescent="0.25">
      <c r="A3624" s="14" t="s">
        <v>5268</v>
      </c>
      <c r="B3624" s="354" t="s">
        <v>3022</v>
      </c>
      <c r="C3624" s="713" t="s">
        <v>9139</v>
      </c>
      <c r="D3624" s="356" t="s">
        <v>6467</v>
      </c>
      <c r="E3624" s="362">
        <v>46022</v>
      </c>
      <c r="F3624" s="357" t="s">
        <v>9140</v>
      </c>
      <c r="G3624" s="355"/>
      <c r="H3624" s="355" t="s">
        <v>4096</v>
      </c>
      <c r="I3624" s="358">
        <v>76.209999999999994</v>
      </c>
      <c r="J3624" s="77">
        <v>3</v>
      </c>
      <c r="K3624" s="92"/>
    </row>
    <row r="3625" spans="1:11" ht="21" x14ac:dyDescent="0.25">
      <c r="A3625" s="14" t="s">
        <v>5268</v>
      </c>
      <c r="B3625" s="354" t="s">
        <v>3022</v>
      </c>
      <c r="C3625" s="354" t="s">
        <v>3022</v>
      </c>
      <c r="D3625" s="356">
        <v>45966</v>
      </c>
      <c r="E3625" s="362">
        <v>46022</v>
      </c>
      <c r="F3625" s="357" t="s">
        <v>9141</v>
      </c>
      <c r="G3625" s="355"/>
      <c r="H3625" s="355" t="s">
        <v>3024</v>
      </c>
      <c r="I3625" s="358">
        <v>2448</v>
      </c>
      <c r="J3625" s="77">
        <v>3</v>
      </c>
      <c r="K3625" s="92"/>
    </row>
    <row r="3626" spans="1:11" ht="13.2" x14ac:dyDescent="0.25">
      <c r="A3626" s="14" t="s">
        <v>5268</v>
      </c>
      <c r="B3626" s="354" t="s">
        <v>3022</v>
      </c>
      <c r="C3626" s="354" t="s">
        <v>9142</v>
      </c>
      <c r="D3626" s="356" t="s">
        <v>9143</v>
      </c>
      <c r="E3626" s="362">
        <v>46022</v>
      </c>
      <c r="F3626" s="357" t="s">
        <v>4411</v>
      </c>
      <c r="G3626" s="355"/>
      <c r="H3626" s="355" t="s">
        <v>9144</v>
      </c>
      <c r="I3626" s="358">
        <v>40</v>
      </c>
      <c r="J3626" s="77">
        <v>3</v>
      </c>
      <c r="K3626" s="92"/>
    </row>
    <row r="3627" spans="1:11" ht="13.2" x14ac:dyDescent="0.25">
      <c r="A3627" s="14" t="s">
        <v>5268</v>
      </c>
      <c r="B3627" s="354" t="s">
        <v>3022</v>
      </c>
      <c r="C3627" s="354" t="s">
        <v>9145</v>
      </c>
      <c r="D3627" s="356" t="s">
        <v>5482</v>
      </c>
      <c r="E3627" s="362">
        <v>46022</v>
      </c>
      <c r="F3627" s="357" t="s">
        <v>7853</v>
      </c>
      <c r="G3627" s="355" t="s">
        <v>9146</v>
      </c>
      <c r="H3627" s="355" t="s">
        <v>9147</v>
      </c>
      <c r="I3627" s="358">
        <v>57.65</v>
      </c>
      <c r="J3627" s="77">
        <v>3</v>
      </c>
      <c r="K3627" s="92"/>
    </row>
    <row r="3628" spans="1:11" ht="13.2" x14ac:dyDescent="0.25">
      <c r="A3628" s="14" t="s">
        <v>5268</v>
      </c>
      <c r="B3628" s="354" t="s">
        <v>3022</v>
      </c>
      <c r="C3628" s="354" t="s">
        <v>9148</v>
      </c>
      <c r="D3628" s="356" t="s">
        <v>5482</v>
      </c>
      <c r="E3628" s="362">
        <v>46022</v>
      </c>
      <c r="F3628" s="357" t="s">
        <v>9149</v>
      </c>
      <c r="G3628" s="355" t="s">
        <v>9146</v>
      </c>
      <c r="H3628" s="355" t="s">
        <v>9147</v>
      </c>
      <c r="I3628" s="358">
        <v>3.5</v>
      </c>
      <c r="J3628" s="77">
        <v>3</v>
      </c>
      <c r="K3628" s="92"/>
    </row>
    <row r="3629" spans="1:11" ht="13.2" x14ac:dyDescent="0.25">
      <c r="A3629" s="14" t="s">
        <v>5268</v>
      </c>
      <c r="B3629" s="354" t="s">
        <v>3025</v>
      </c>
      <c r="C3629" s="354" t="s">
        <v>9150</v>
      </c>
      <c r="D3629" s="356" t="s">
        <v>3027</v>
      </c>
      <c r="E3629" s="362">
        <v>46022</v>
      </c>
      <c r="F3629" s="357" t="s">
        <v>9151</v>
      </c>
      <c r="G3629" s="355"/>
      <c r="H3629" s="355" t="s">
        <v>3029</v>
      </c>
      <c r="I3629" s="358">
        <v>21.26</v>
      </c>
      <c r="J3629" s="77">
        <v>3</v>
      </c>
      <c r="K3629" s="92"/>
    </row>
    <row r="3630" spans="1:11" ht="13.2" x14ac:dyDescent="0.25">
      <c r="A3630" s="14" t="s">
        <v>5268</v>
      </c>
      <c r="B3630" s="354" t="s">
        <v>3025</v>
      </c>
      <c r="C3630" s="354" t="s">
        <v>9152</v>
      </c>
      <c r="D3630" s="356" t="s">
        <v>3027</v>
      </c>
      <c r="E3630" s="362">
        <v>46022</v>
      </c>
      <c r="F3630" s="357" t="s">
        <v>9153</v>
      </c>
      <c r="G3630" s="355"/>
      <c r="H3630" s="355" t="s">
        <v>3029</v>
      </c>
      <c r="I3630" s="358">
        <v>21.27</v>
      </c>
      <c r="J3630" s="77">
        <v>3</v>
      </c>
      <c r="K3630" s="92"/>
    </row>
    <row r="3631" spans="1:11" ht="13.2" x14ac:dyDescent="0.25">
      <c r="A3631" s="14" t="s">
        <v>5268</v>
      </c>
      <c r="B3631" s="354" t="s">
        <v>3025</v>
      </c>
      <c r="C3631" s="354" t="s">
        <v>9154</v>
      </c>
      <c r="D3631" s="356" t="s">
        <v>4861</v>
      </c>
      <c r="E3631" s="362">
        <v>46022</v>
      </c>
      <c r="F3631" s="357" t="s">
        <v>9155</v>
      </c>
      <c r="G3631" s="355"/>
      <c r="H3631" s="355" t="s">
        <v>3029</v>
      </c>
      <c r="I3631" s="358">
        <v>21.26</v>
      </c>
      <c r="J3631" s="77">
        <v>3</v>
      </c>
      <c r="K3631" s="92"/>
    </row>
    <row r="3632" spans="1:11" ht="13.2" x14ac:dyDescent="0.25">
      <c r="A3632" s="14" t="s">
        <v>5268</v>
      </c>
      <c r="B3632" s="354" t="s">
        <v>3025</v>
      </c>
      <c r="C3632" s="354" t="s">
        <v>9156</v>
      </c>
      <c r="D3632" s="356" t="s">
        <v>4861</v>
      </c>
      <c r="E3632" s="362">
        <v>46022</v>
      </c>
      <c r="F3632" s="357" t="s">
        <v>9157</v>
      </c>
      <c r="G3632" s="355"/>
      <c r="H3632" s="355" t="s">
        <v>3029</v>
      </c>
      <c r="I3632" s="358">
        <v>21.27</v>
      </c>
      <c r="J3632" s="77">
        <v>3</v>
      </c>
      <c r="K3632" s="92"/>
    </row>
    <row r="3633" spans="1:11" ht="13.2" x14ac:dyDescent="0.25">
      <c r="A3633" s="14" t="s">
        <v>5268</v>
      </c>
      <c r="B3633" s="354" t="s">
        <v>3025</v>
      </c>
      <c r="C3633" s="354" t="s">
        <v>9158</v>
      </c>
      <c r="D3633" s="356" t="s">
        <v>4861</v>
      </c>
      <c r="E3633" s="362">
        <v>46022</v>
      </c>
      <c r="F3633" s="357" t="s">
        <v>9159</v>
      </c>
      <c r="G3633" s="355"/>
      <c r="H3633" s="355" t="s">
        <v>3029</v>
      </c>
      <c r="I3633" s="358">
        <v>21.26</v>
      </c>
      <c r="J3633" s="77">
        <v>3</v>
      </c>
      <c r="K3633" s="92"/>
    </row>
    <row r="3634" spans="1:11" ht="13.2" x14ac:dyDescent="0.25">
      <c r="A3634" s="14" t="s">
        <v>5268</v>
      </c>
      <c r="B3634" s="354" t="s">
        <v>3025</v>
      </c>
      <c r="C3634" s="354" t="s">
        <v>9160</v>
      </c>
      <c r="D3634" s="356" t="s">
        <v>4861</v>
      </c>
      <c r="E3634" s="362">
        <v>46022</v>
      </c>
      <c r="F3634" s="357" t="s">
        <v>9161</v>
      </c>
      <c r="G3634" s="355"/>
      <c r="H3634" s="355" t="s">
        <v>3029</v>
      </c>
      <c r="I3634" s="358">
        <v>21.26</v>
      </c>
      <c r="J3634" s="77">
        <v>3</v>
      </c>
      <c r="K3634" s="92"/>
    </row>
    <row r="3635" spans="1:11" ht="13.2" x14ac:dyDescent="0.25">
      <c r="A3635" s="14" t="s">
        <v>5268</v>
      </c>
      <c r="B3635" s="354" t="s">
        <v>3025</v>
      </c>
      <c r="C3635" s="354" t="s">
        <v>9162</v>
      </c>
      <c r="D3635" s="356" t="s">
        <v>4861</v>
      </c>
      <c r="E3635" s="362">
        <v>46022</v>
      </c>
      <c r="F3635" s="357" t="s">
        <v>9163</v>
      </c>
      <c r="G3635" s="355"/>
      <c r="H3635" s="355" t="s">
        <v>3029</v>
      </c>
      <c r="I3635" s="358">
        <v>21.27</v>
      </c>
      <c r="J3635" s="77">
        <v>3</v>
      </c>
      <c r="K3635" s="92"/>
    </row>
    <row r="3636" spans="1:11" ht="13.2" x14ac:dyDescent="0.25">
      <c r="A3636" s="14" t="s">
        <v>5268</v>
      </c>
      <c r="B3636" s="354" t="s">
        <v>4859</v>
      </c>
      <c r="C3636" s="354" t="s">
        <v>9164</v>
      </c>
      <c r="D3636" s="356" t="s">
        <v>4861</v>
      </c>
      <c r="E3636" s="357" t="s">
        <v>4862</v>
      </c>
      <c r="F3636" s="357" t="s">
        <v>9165</v>
      </c>
      <c r="G3636" s="355" t="s">
        <v>4864</v>
      </c>
      <c r="H3636" s="357" t="s">
        <v>4093</v>
      </c>
      <c r="I3636" s="358">
        <v>75</v>
      </c>
      <c r="J3636" s="77">
        <v>3</v>
      </c>
      <c r="K3636" s="92"/>
    </row>
    <row r="3637" spans="1:11" ht="13.2" x14ac:dyDescent="0.25">
      <c r="A3637" s="14" t="s">
        <v>5268</v>
      </c>
      <c r="B3637" s="354" t="s">
        <v>4859</v>
      </c>
      <c r="C3637" s="354" t="s">
        <v>9166</v>
      </c>
      <c r="D3637" s="356" t="s">
        <v>4861</v>
      </c>
      <c r="E3637" s="357" t="s">
        <v>4862</v>
      </c>
      <c r="F3637" s="357" t="s">
        <v>9167</v>
      </c>
      <c r="G3637" s="355" t="s">
        <v>4864</v>
      </c>
      <c r="H3637" s="357" t="s">
        <v>4093</v>
      </c>
      <c r="I3637" s="358">
        <v>75</v>
      </c>
      <c r="J3637" s="77">
        <v>3</v>
      </c>
      <c r="K3637" s="92"/>
    </row>
    <row r="3638" spans="1:11" ht="13.2" x14ac:dyDescent="0.25">
      <c r="A3638" s="14" t="s">
        <v>5268</v>
      </c>
      <c r="B3638" s="354" t="s">
        <v>9168</v>
      </c>
      <c r="C3638" s="354" t="s">
        <v>9169</v>
      </c>
      <c r="D3638" s="356" t="s">
        <v>3027</v>
      </c>
      <c r="E3638" s="362">
        <v>46022</v>
      </c>
      <c r="F3638" s="357" t="s">
        <v>9170</v>
      </c>
      <c r="G3638" s="355"/>
      <c r="H3638" s="357" t="s">
        <v>3029</v>
      </c>
      <c r="I3638" s="358">
        <v>21.26</v>
      </c>
      <c r="J3638" s="77">
        <v>3</v>
      </c>
      <c r="K3638" s="92"/>
    </row>
    <row r="3639" spans="1:11" ht="21" x14ac:dyDescent="0.25">
      <c r="A3639" s="14" t="s">
        <v>5268</v>
      </c>
      <c r="B3639" s="354" t="s">
        <v>9171</v>
      </c>
      <c r="C3639" s="355">
        <v>202508011</v>
      </c>
      <c r="D3639" s="356" t="s">
        <v>3642</v>
      </c>
      <c r="E3639" s="357"/>
      <c r="F3639" s="357" t="s">
        <v>9172</v>
      </c>
      <c r="G3639" s="595">
        <v>48047503</v>
      </c>
      <c r="H3639" s="361" t="s">
        <v>3125</v>
      </c>
      <c r="I3639" s="358">
        <v>690</v>
      </c>
      <c r="J3639" s="77">
        <v>3</v>
      </c>
      <c r="K3639" s="92"/>
    </row>
    <row r="3640" spans="1:11" ht="41.4" x14ac:dyDescent="0.25">
      <c r="A3640" s="14" t="s">
        <v>5268</v>
      </c>
      <c r="B3640" s="354"/>
      <c r="C3640" s="355"/>
      <c r="D3640" s="356"/>
      <c r="E3640" s="357"/>
      <c r="F3640" s="588" t="s">
        <v>9248</v>
      </c>
      <c r="G3640" s="355"/>
      <c r="H3640" s="355"/>
      <c r="I3640" s="358"/>
      <c r="J3640" s="77">
        <v>3</v>
      </c>
      <c r="K3640" s="92"/>
    </row>
    <row r="3641" spans="1:11" ht="21" x14ac:dyDescent="0.25">
      <c r="A3641" s="14" t="s">
        <v>5268</v>
      </c>
      <c r="B3641" s="354" t="s">
        <v>9173</v>
      </c>
      <c r="C3641" s="355">
        <v>20260009</v>
      </c>
      <c r="D3641" s="356" t="s">
        <v>3557</v>
      </c>
      <c r="E3641" s="357"/>
      <c r="F3641" s="357" t="s">
        <v>9174</v>
      </c>
      <c r="G3641" s="355">
        <v>31380123</v>
      </c>
      <c r="H3641" s="355" t="s">
        <v>3009</v>
      </c>
      <c r="I3641" s="358">
        <v>901.16</v>
      </c>
      <c r="J3641" s="77">
        <v>3</v>
      </c>
      <c r="K3641" s="92"/>
    </row>
    <row r="3642" spans="1:11" ht="21" x14ac:dyDescent="0.25">
      <c r="A3642" s="14" t="s">
        <v>5268</v>
      </c>
      <c r="B3642" s="354" t="s">
        <v>9175</v>
      </c>
      <c r="C3642" s="355">
        <v>20260176</v>
      </c>
      <c r="D3642" s="356" t="s">
        <v>8784</v>
      </c>
      <c r="E3642" s="357"/>
      <c r="F3642" s="357" t="s">
        <v>9176</v>
      </c>
      <c r="G3642" s="355">
        <v>31380123</v>
      </c>
      <c r="H3642" s="355" t="s">
        <v>3009</v>
      </c>
      <c r="I3642" s="358">
        <v>5456</v>
      </c>
      <c r="J3642" s="77">
        <v>3</v>
      </c>
      <c r="K3642" s="92"/>
    </row>
    <row r="3643" spans="1:11" ht="21" x14ac:dyDescent="0.25">
      <c r="A3643" s="14" t="s">
        <v>5268</v>
      </c>
      <c r="B3643" s="354" t="s">
        <v>9177</v>
      </c>
      <c r="C3643" s="355">
        <v>20260186</v>
      </c>
      <c r="D3643" s="356" t="s">
        <v>8784</v>
      </c>
      <c r="E3643" s="357"/>
      <c r="F3643" s="357" t="s">
        <v>9178</v>
      </c>
      <c r="G3643" s="355">
        <v>31380123</v>
      </c>
      <c r="H3643" s="355" t="s">
        <v>3009</v>
      </c>
      <c r="I3643" s="358">
        <v>349.81</v>
      </c>
      <c r="J3643" s="77">
        <v>3</v>
      </c>
      <c r="K3643" s="92"/>
    </row>
    <row r="3644" spans="1:11" ht="21" x14ac:dyDescent="0.25">
      <c r="A3644" s="14" t="s">
        <v>5268</v>
      </c>
      <c r="B3644" s="354" t="s">
        <v>9179</v>
      </c>
      <c r="C3644" s="355" t="s">
        <v>9180</v>
      </c>
      <c r="D3644" s="356" t="s">
        <v>9181</v>
      </c>
      <c r="E3644" s="356" t="s">
        <v>9181</v>
      </c>
      <c r="F3644" s="357" t="s">
        <v>9182</v>
      </c>
      <c r="G3644" s="355" t="s">
        <v>9183</v>
      </c>
      <c r="H3644" s="355" t="s">
        <v>9184</v>
      </c>
      <c r="I3644" s="358">
        <v>4320</v>
      </c>
      <c r="J3644" s="77">
        <v>3</v>
      </c>
      <c r="K3644" s="92"/>
    </row>
    <row r="3645" spans="1:11" ht="31.2" x14ac:dyDescent="0.25">
      <c r="A3645" s="14" t="s">
        <v>5268</v>
      </c>
      <c r="B3645" s="354" t="s">
        <v>9179</v>
      </c>
      <c r="C3645" s="355" t="s">
        <v>9180</v>
      </c>
      <c r="D3645" s="356" t="s">
        <v>9181</v>
      </c>
      <c r="E3645" s="356" t="s">
        <v>9181</v>
      </c>
      <c r="F3645" s="357" t="s">
        <v>9185</v>
      </c>
      <c r="G3645" s="355" t="s">
        <v>9183</v>
      </c>
      <c r="H3645" s="355" t="s">
        <v>9184</v>
      </c>
      <c r="I3645" s="358">
        <v>1805</v>
      </c>
      <c r="J3645" s="77">
        <v>3</v>
      </c>
      <c r="K3645" s="92"/>
    </row>
    <row r="3646" spans="1:11" ht="41.4" x14ac:dyDescent="0.25">
      <c r="A3646" s="14" t="s">
        <v>5268</v>
      </c>
      <c r="B3646" s="704" t="s">
        <v>9179</v>
      </c>
      <c r="C3646" s="704" t="s">
        <v>9180</v>
      </c>
      <c r="D3646" s="706" t="s">
        <v>9181</v>
      </c>
      <c r="E3646" s="712">
        <v>46106</v>
      </c>
      <c r="F3646" s="707" t="s">
        <v>10504</v>
      </c>
      <c r="G3646" s="705" t="s">
        <v>9183</v>
      </c>
      <c r="H3646" s="707" t="s">
        <v>9184</v>
      </c>
      <c r="I3646" s="708">
        <v>-300</v>
      </c>
      <c r="J3646" s="77">
        <v>3</v>
      </c>
      <c r="K3646" s="92"/>
    </row>
    <row r="3647" spans="1:11" ht="21" x14ac:dyDescent="0.25">
      <c r="A3647" s="14" t="s">
        <v>5268</v>
      </c>
      <c r="B3647" s="354" t="s">
        <v>9179</v>
      </c>
      <c r="C3647" s="355" t="s">
        <v>9180</v>
      </c>
      <c r="D3647" s="356" t="s">
        <v>9181</v>
      </c>
      <c r="E3647" s="356" t="s">
        <v>9181</v>
      </c>
      <c r="F3647" s="357" t="s">
        <v>9186</v>
      </c>
      <c r="G3647" s="355" t="s">
        <v>9183</v>
      </c>
      <c r="H3647" s="355" t="s">
        <v>9187</v>
      </c>
      <c r="I3647" s="358">
        <v>630</v>
      </c>
      <c r="J3647" s="77">
        <v>3</v>
      </c>
      <c r="K3647" s="92"/>
    </row>
    <row r="3648" spans="1:11" ht="21" x14ac:dyDescent="0.25">
      <c r="A3648" s="14" t="s">
        <v>5268</v>
      </c>
      <c r="B3648" s="354" t="s">
        <v>9188</v>
      </c>
      <c r="C3648" s="355">
        <v>6804878624</v>
      </c>
      <c r="D3648" s="356">
        <v>46050</v>
      </c>
      <c r="E3648" s="357"/>
      <c r="F3648" s="357" t="s">
        <v>9189</v>
      </c>
      <c r="G3648" s="355" t="s">
        <v>3018</v>
      </c>
      <c r="H3648" s="357" t="s">
        <v>3019</v>
      </c>
      <c r="I3648" s="358">
        <v>38.56</v>
      </c>
      <c r="J3648" s="77">
        <v>3</v>
      </c>
      <c r="K3648" s="92"/>
    </row>
    <row r="3649" spans="1:11" ht="21" x14ac:dyDescent="0.25">
      <c r="A3649" s="14" t="s">
        <v>5268</v>
      </c>
      <c r="B3649" s="354" t="s">
        <v>9190</v>
      </c>
      <c r="C3649" s="355">
        <v>6804878616</v>
      </c>
      <c r="D3649" s="356">
        <v>46050</v>
      </c>
      <c r="E3649" s="357"/>
      <c r="F3649" s="357" t="s">
        <v>9191</v>
      </c>
      <c r="G3649" s="355" t="s">
        <v>3018</v>
      </c>
      <c r="H3649" s="357" t="s">
        <v>3019</v>
      </c>
      <c r="I3649" s="358">
        <v>169.34</v>
      </c>
      <c r="J3649" s="77">
        <v>3</v>
      </c>
      <c r="K3649" s="92"/>
    </row>
    <row r="3650" spans="1:11" ht="21" x14ac:dyDescent="0.25">
      <c r="A3650" s="14" t="s">
        <v>5268</v>
      </c>
      <c r="B3650" s="354" t="s">
        <v>9192</v>
      </c>
      <c r="C3650" s="355">
        <v>20260243</v>
      </c>
      <c r="D3650" s="356">
        <v>46050</v>
      </c>
      <c r="E3650" s="357"/>
      <c r="F3650" s="357" t="s">
        <v>9193</v>
      </c>
      <c r="G3650" s="355">
        <v>31380123</v>
      </c>
      <c r="H3650" s="355" t="s">
        <v>3009</v>
      </c>
      <c r="I3650" s="358">
        <v>140</v>
      </c>
      <c r="J3650" s="77">
        <v>3</v>
      </c>
      <c r="K3650" s="92"/>
    </row>
    <row r="3651" spans="1:11" ht="21" x14ac:dyDescent="0.25">
      <c r="A3651" s="14" t="s">
        <v>5268</v>
      </c>
      <c r="B3651" s="354" t="s">
        <v>9194</v>
      </c>
      <c r="C3651" s="355">
        <v>20260243</v>
      </c>
      <c r="D3651" s="356">
        <v>46085</v>
      </c>
      <c r="E3651" s="357"/>
      <c r="F3651" s="357" t="s">
        <v>9195</v>
      </c>
      <c r="G3651" s="355">
        <v>31380123</v>
      </c>
      <c r="H3651" s="355" t="s">
        <v>3009</v>
      </c>
      <c r="I3651" s="358">
        <v>-140</v>
      </c>
      <c r="J3651" s="77">
        <v>3</v>
      </c>
      <c r="K3651" s="92"/>
    </row>
    <row r="3652" spans="1:11" ht="21" x14ac:dyDescent="0.25">
      <c r="A3652" s="14" t="s">
        <v>5268</v>
      </c>
      <c r="B3652" s="354" t="s">
        <v>9196</v>
      </c>
      <c r="C3652" s="355">
        <v>6804899018</v>
      </c>
      <c r="D3652" s="356" t="s">
        <v>9197</v>
      </c>
      <c r="E3652" s="357"/>
      <c r="F3652" s="357" t="s">
        <v>9198</v>
      </c>
      <c r="G3652" s="355" t="s">
        <v>3018</v>
      </c>
      <c r="H3652" s="357" t="s">
        <v>3019</v>
      </c>
      <c r="I3652" s="358">
        <v>11.02</v>
      </c>
      <c r="J3652" s="77">
        <v>3</v>
      </c>
      <c r="K3652" s="92"/>
    </row>
    <row r="3653" spans="1:11" ht="21" x14ac:dyDescent="0.25">
      <c r="A3653" s="14" t="s">
        <v>5268</v>
      </c>
      <c r="B3653" s="354" t="s">
        <v>9199</v>
      </c>
      <c r="C3653" s="355">
        <v>6804899034</v>
      </c>
      <c r="D3653" s="356" t="s">
        <v>9197</v>
      </c>
      <c r="E3653" s="357"/>
      <c r="F3653" s="357" t="s">
        <v>9200</v>
      </c>
      <c r="G3653" s="355" t="s">
        <v>3018</v>
      </c>
      <c r="H3653" s="357" t="s">
        <v>3019</v>
      </c>
      <c r="I3653" s="358">
        <v>44.05</v>
      </c>
      <c r="J3653" s="77">
        <v>3</v>
      </c>
      <c r="K3653" s="92"/>
    </row>
    <row r="3654" spans="1:11" ht="41.4" x14ac:dyDescent="0.25">
      <c r="A3654" s="14" t="s">
        <v>5268</v>
      </c>
      <c r="B3654" s="354" t="s">
        <v>9201</v>
      </c>
      <c r="C3654" s="354" t="s">
        <v>9202</v>
      </c>
      <c r="D3654" s="356">
        <v>46056</v>
      </c>
      <c r="E3654" s="362">
        <v>46097</v>
      </c>
      <c r="F3654" s="357" t="s">
        <v>9203</v>
      </c>
      <c r="G3654" s="355">
        <v>47496738</v>
      </c>
      <c r="H3654" s="357" t="s">
        <v>9204</v>
      </c>
      <c r="I3654" s="358">
        <v>75.39</v>
      </c>
      <c r="J3654" s="77">
        <v>3</v>
      </c>
      <c r="K3654" s="92"/>
    </row>
    <row r="3655" spans="1:11" ht="21" x14ac:dyDescent="0.25">
      <c r="A3655" s="14" t="s">
        <v>5268</v>
      </c>
      <c r="B3655" s="354" t="s">
        <v>9201</v>
      </c>
      <c r="C3655" s="354" t="s">
        <v>9205</v>
      </c>
      <c r="D3655" s="356">
        <v>46058</v>
      </c>
      <c r="E3655" s="362">
        <v>46097</v>
      </c>
      <c r="F3655" s="357" t="s">
        <v>9206</v>
      </c>
      <c r="G3655" s="355" t="s">
        <v>4864</v>
      </c>
      <c r="H3655" s="357" t="s">
        <v>3748</v>
      </c>
      <c r="I3655" s="358">
        <v>800</v>
      </c>
      <c r="J3655" s="77">
        <v>3</v>
      </c>
      <c r="K3655" s="92"/>
    </row>
    <row r="3656" spans="1:11" ht="21" x14ac:dyDescent="0.25">
      <c r="A3656" s="14" t="s">
        <v>5268</v>
      </c>
      <c r="B3656" s="354" t="s">
        <v>9201</v>
      </c>
      <c r="C3656" s="354" t="s">
        <v>9207</v>
      </c>
      <c r="D3656" s="356">
        <v>46064</v>
      </c>
      <c r="E3656" s="362">
        <v>46097</v>
      </c>
      <c r="F3656" s="357" t="s">
        <v>9208</v>
      </c>
      <c r="G3656" s="355" t="s">
        <v>4559</v>
      </c>
      <c r="H3656" s="357" t="s">
        <v>9209</v>
      </c>
      <c r="I3656" s="358">
        <v>80</v>
      </c>
      <c r="J3656" s="77">
        <v>3</v>
      </c>
      <c r="K3656" s="92"/>
    </row>
    <row r="3657" spans="1:11" ht="21" x14ac:dyDescent="0.25">
      <c r="A3657" s="14" t="s">
        <v>5268</v>
      </c>
      <c r="B3657" s="354" t="s">
        <v>9201</v>
      </c>
      <c r="C3657" s="354" t="s">
        <v>9210</v>
      </c>
      <c r="D3657" s="356">
        <v>46064</v>
      </c>
      <c r="E3657" s="362">
        <v>46097</v>
      </c>
      <c r="F3657" s="357" t="s">
        <v>9211</v>
      </c>
      <c r="G3657" s="355" t="s">
        <v>4559</v>
      </c>
      <c r="H3657" s="357" t="s">
        <v>9209</v>
      </c>
      <c r="I3657" s="358">
        <v>80</v>
      </c>
      <c r="J3657" s="77">
        <v>3</v>
      </c>
      <c r="K3657" s="92"/>
    </row>
    <row r="3658" spans="1:11" ht="21" x14ac:dyDescent="0.25">
      <c r="A3658" s="14" t="s">
        <v>5268</v>
      </c>
      <c r="B3658" s="354" t="s">
        <v>9201</v>
      </c>
      <c r="C3658" s="354" t="s">
        <v>9212</v>
      </c>
      <c r="D3658" s="356">
        <v>46064</v>
      </c>
      <c r="E3658" s="362">
        <v>46097</v>
      </c>
      <c r="F3658" s="357" t="s">
        <v>9213</v>
      </c>
      <c r="G3658" s="355" t="s">
        <v>4559</v>
      </c>
      <c r="H3658" s="357" t="s">
        <v>9209</v>
      </c>
      <c r="I3658" s="358">
        <v>80</v>
      </c>
      <c r="J3658" s="77">
        <v>3</v>
      </c>
      <c r="K3658" s="92"/>
    </row>
    <row r="3659" spans="1:11" ht="21" x14ac:dyDescent="0.25">
      <c r="A3659" s="14" t="s">
        <v>5268</v>
      </c>
      <c r="B3659" s="354" t="s">
        <v>9201</v>
      </c>
      <c r="C3659" s="354" t="s">
        <v>9214</v>
      </c>
      <c r="D3659" s="356">
        <v>46064</v>
      </c>
      <c r="E3659" s="362">
        <v>46097</v>
      </c>
      <c r="F3659" s="357" t="s">
        <v>9215</v>
      </c>
      <c r="G3659" s="355" t="s">
        <v>4559</v>
      </c>
      <c r="H3659" s="357" t="s">
        <v>9209</v>
      </c>
      <c r="I3659" s="358">
        <v>80</v>
      </c>
      <c r="J3659" s="77">
        <v>3</v>
      </c>
      <c r="K3659" s="92"/>
    </row>
    <row r="3660" spans="1:11" ht="21" x14ac:dyDescent="0.25">
      <c r="A3660" s="14" t="s">
        <v>5268</v>
      </c>
      <c r="B3660" s="354" t="s">
        <v>9201</v>
      </c>
      <c r="C3660" s="354" t="s">
        <v>9216</v>
      </c>
      <c r="D3660" s="356">
        <v>46064</v>
      </c>
      <c r="E3660" s="362">
        <v>46097</v>
      </c>
      <c r="F3660" s="357" t="s">
        <v>9217</v>
      </c>
      <c r="G3660" s="355" t="s">
        <v>4559</v>
      </c>
      <c r="H3660" s="357" t="s">
        <v>9209</v>
      </c>
      <c r="I3660" s="358">
        <v>80</v>
      </c>
      <c r="J3660" s="77">
        <v>3</v>
      </c>
      <c r="K3660" s="92"/>
    </row>
    <row r="3661" spans="1:11" ht="21" x14ac:dyDescent="0.25">
      <c r="A3661" s="14" t="s">
        <v>5268</v>
      </c>
      <c r="B3661" s="354" t="s">
        <v>9201</v>
      </c>
      <c r="C3661" s="354" t="s">
        <v>9218</v>
      </c>
      <c r="D3661" s="356">
        <v>46064</v>
      </c>
      <c r="E3661" s="362">
        <v>46097</v>
      </c>
      <c r="F3661" s="357" t="s">
        <v>9219</v>
      </c>
      <c r="G3661" s="355" t="s">
        <v>4559</v>
      </c>
      <c r="H3661" s="357" t="s">
        <v>9209</v>
      </c>
      <c r="I3661" s="358">
        <v>80</v>
      </c>
      <c r="J3661" s="77">
        <v>3</v>
      </c>
      <c r="K3661" s="92"/>
    </row>
    <row r="3662" spans="1:11" ht="51.6" x14ac:dyDescent="0.25">
      <c r="A3662" s="14" t="s">
        <v>5268</v>
      </c>
      <c r="B3662" s="354" t="s">
        <v>9201</v>
      </c>
      <c r="C3662" s="354" t="s">
        <v>9201</v>
      </c>
      <c r="D3662" s="356">
        <v>46061</v>
      </c>
      <c r="E3662" s="362">
        <v>46097</v>
      </c>
      <c r="F3662" s="357" t="s">
        <v>9220</v>
      </c>
      <c r="G3662" s="355"/>
      <c r="H3662" s="357" t="s">
        <v>9221</v>
      </c>
      <c r="I3662" s="358">
        <v>879.53</v>
      </c>
      <c r="J3662" s="77">
        <v>3</v>
      </c>
      <c r="K3662" s="92"/>
    </row>
    <row r="3663" spans="1:11" ht="21" x14ac:dyDescent="0.25">
      <c r="A3663" s="14" t="s">
        <v>5268</v>
      </c>
      <c r="B3663" s="354" t="s">
        <v>9201</v>
      </c>
      <c r="C3663" s="713" t="s">
        <v>9222</v>
      </c>
      <c r="D3663" s="356">
        <v>46055</v>
      </c>
      <c r="E3663" s="362">
        <v>46097</v>
      </c>
      <c r="F3663" s="357" t="s">
        <v>9223</v>
      </c>
      <c r="G3663" s="355" t="s">
        <v>9224</v>
      </c>
      <c r="H3663" s="357" t="s">
        <v>9225</v>
      </c>
      <c r="I3663" s="358">
        <v>12.8</v>
      </c>
      <c r="J3663" s="77">
        <v>3</v>
      </c>
      <c r="K3663" s="92"/>
    </row>
    <row r="3664" spans="1:11" ht="13.2" x14ac:dyDescent="0.25">
      <c r="A3664" s="14" t="s">
        <v>5268</v>
      </c>
      <c r="B3664" s="354" t="s">
        <v>9201</v>
      </c>
      <c r="C3664" s="355" t="s">
        <v>9201</v>
      </c>
      <c r="D3664" s="356">
        <v>46055</v>
      </c>
      <c r="E3664" s="362">
        <v>46097</v>
      </c>
      <c r="F3664" s="357" t="s">
        <v>9226</v>
      </c>
      <c r="G3664" s="355"/>
      <c r="H3664" s="357" t="s">
        <v>9221</v>
      </c>
      <c r="I3664" s="358">
        <v>1360.8</v>
      </c>
      <c r="J3664" s="77">
        <v>3</v>
      </c>
      <c r="K3664" s="92"/>
    </row>
    <row r="3665" spans="1:11" ht="21" x14ac:dyDescent="0.25">
      <c r="A3665" s="14" t="s">
        <v>5268</v>
      </c>
      <c r="B3665" s="354" t="s">
        <v>9227</v>
      </c>
      <c r="C3665" s="354" t="s">
        <v>9228</v>
      </c>
      <c r="D3665" s="356">
        <v>46062</v>
      </c>
      <c r="E3665" s="362">
        <v>46090</v>
      </c>
      <c r="F3665" s="357" t="s">
        <v>3816</v>
      </c>
      <c r="G3665" s="355" t="s">
        <v>4864</v>
      </c>
      <c r="H3665" s="357" t="s">
        <v>3748</v>
      </c>
      <c r="I3665" s="358">
        <v>80</v>
      </c>
      <c r="J3665" s="77">
        <v>3</v>
      </c>
      <c r="K3665" s="92"/>
    </row>
    <row r="3666" spans="1:11" ht="21" x14ac:dyDescent="0.25">
      <c r="A3666" s="14" t="s">
        <v>5268</v>
      </c>
      <c r="B3666" s="354" t="s">
        <v>9227</v>
      </c>
      <c r="C3666" s="354" t="s">
        <v>9229</v>
      </c>
      <c r="D3666" s="356">
        <v>46062</v>
      </c>
      <c r="E3666" s="362">
        <v>46090</v>
      </c>
      <c r="F3666" s="357" t="s">
        <v>3816</v>
      </c>
      <c r="G3666" s="355" t="s">
        <v>4864</v>
      </c>
      <c r="H3666" s="357" t="s">
        <v>3748</v>
      </c>
      <c r="I3666" s="358">
        <v>80</v>
      </c>
      <c r="J3666" s="77">
        <v>3</v>
      </c>
      <c r="K3666" s="92"/>
    </row>
    <row r="3667" spans="1:11" ht="21" x14ac:dyDescent="0.25">
      <c r="A3667" s="14" t="s">
        <v>5268</v>
      </c>
      <c r="B3667" s="354" t="s">
        <v>9227</v>
      </c>
      <c r="C3667" s="354" t="s">
        <v>9230</v>
      </c>
      <c r="D3667" s="356">
        <v>46071</v>
      </c>
      <c r="E3667" s="362">
        <v>46090</v>
      </c>
      <c r="F3667" s="357" t="s">
        <v>9231</v>
      </c>
      <c r="G3667" s="355" t="s">
        <v>4559</v>
      </c>
      <c r="H3667" s="357" t="s">
        <v>9209</v>
      </c>
      <c r="I3667" s="358">
        <v>80</v>
      </c>
      <c r="J3667" s="77">
        <v>3</v>
      </c>
      <c r="K3667" s="92"/>
    </row>
    <row r="3668" spans="1:11" ht="21" x14ac:dyDescent="0.25">
      <c r="A3668" s="14" t="s">
        <v>5268</v>
      </c>
      <c r="B3668" s="354" t="s">
        <v>9227</v>
      </c>
      <c r="C3668" s="354" t="s">
        <v>9232</v>
      </c>
      <c r="D3668" s="356">
        <v>46071</v>
      </c>
      <c r="E3668" s="362">
        <v>46090</v>
      </c>
      <c r="F3668" s="357" t="s">
        <v>9231</v>
      </c>
      <c r="G3668" s="355" t="s">
        <v>4559</v>
      </c>
      <c r="H3668" s="357" t="s">
        <v>9209</v>
      </c>
      <c r="I3668" s="358">
        <v>80</v>
      </c>
      <c r="J3668" s="77">
        <v>3</v>
      </c>
      <c r="K3668" s="92"/>
    </row>
    <row r="3669" spans="1:11" ht="21" x14ac:dyDescent="0.25">
      <c r="A3669" s="14" t="s">
        <v>5268</v>
      </c>
      <c r="B3669" s="354" t="s">
        <v>9227</v>
      </c>
      <c r="C3669" s="354" t="s">
        <v>9227</v>
      </c>
      <c r="D3669" s="356">
        <v>46067</v>
      </c>
      <c r="E3669" s="362">
        <v>46090</v>
      </c>
      <c r="F3669" s="367" t="s">
        <v>9233</v>
      </c>
      <c r="G3669" s="355"/>
      <c r="H3669" s="357" t="s">
        <v>5690</v>
      </c>
      <c r="I3669" s="358">
        <v>262.92</v>
      </c>
      <c r="J3669" s="77">
        <v>3</v>
      </c>
      <c r="K3669" s="92"/>
    </row>
    <row r="3670" spans="1:11" ht="13.2" x14ac:dyDescent="0.25">
      <c r="A3670" s="14" t="s">
        <v>5268</v>
      </c>
      <c r="B3670" s="354" t="s">
        <v>9227</v>
      </c>
      <c r="C3670" s="354" t="s">
        <v>9227</v>
      </c>
      <c r="D3670" s="356">
        <v>46062</v>
      </c>
      <c r="E3670" s="362">
        <v>46090</v>
      </c>
      <c r="F3670" s="357" t="s">
        <v>9234</v>
      </c>
      <c r="G3670" s="355"/>
      <c r="H3670" s="357" t="s">
        <v>5690</v>
      </c>
      <c r="I3670" s="358">
        <v>324.60000000000002</v>
      </c>
      <c r="J3670" s="77">
        <v>3</v>
      </c>
      <c r="K3670" s="92"/>
    </row>
    <row r="3671" spans="1:11" ht="13.2" x14ac:dyDescent="0.25">
      <c r="A3671" s="14" t="s">
        <v>5268</v>
      </c>
      <c r="B3671" s="354" t="s">
        <v>9235</v>
      </c>
      <c r="C3671" s="354" t="s">
        <v>9236</v>
      </c>
      <c r="D3671" s="356">
        <v>46064</v>
      </c>
      <c r="E3671" s="362"/>
      <c r="F3671" s="357" t="s">
        <v>9237</v>
      </c>
      <c r="G3671" s="355">
        <v>35688548</v>
      </c>
      <c r="H3671" s="357" t="s">
        <v>5705</v>
      </c>
      <c r="I3671" s="358">
        <v>86</v>
      </c>
      <c r="J3671" s="77">
        <v>3</v>
      </c>
      <c r="K3671" s="92"/>
    </row>
    <row r="3672" spans="1:11" ht="13.2" x14ac:dyDescent="0.25">
      <c r="A3672" s="14" t="s">
        <v>5268</v>
      </c>
      <c r="B3672" s="354" t="s">
        <v>9238</v>
      </c>
      <c r="C3672" s="354" t="s">
        <v>9239</v>
      </c>
      <c r="D3672" s="356">
        <v>46064</v>
      </c>
      <c r="E3672" s="362"/>
      <c r="F3672" s="357" t="s">
        <v>9240</v>
      </c>
      <c r="G3672" s="355">
        <v>35688548</v>
      </c>
      <c r="H3672" s="357" t="s">
        <v>5705</v>
      </c>
      <c r="I3672" s="358">
        <v>154</v>
      </c>
      <c r="J3672" s="77">
        <v>3</v>
      </c>
      <c r="K3672" s="92"/>
    </row>
    <row r="3673" spans="1:11" ht="21" x14ac:dyDescent="0.25">
      <c r="A3673" s="14" t="s">
        <v>5268</v>
      </c>
      <c r="B3673" s="354" t="s">
        <v>9241</v>
      </c>
      <c r="C3673" s="354" t="s">
        <v>9242</v>
      </c>
      <c r="D3673" s="356">
        <v>46078</v>
      </c>
      <c r="E3673" s="362"/>
      <c r="F3673" s="357" t="s">
        <v>9243</v>
      </c>
      <c r="G3673" s="355">
        <v>48047503</v>
      </c>
      <c r="H3673" s="357" t="s">
        <v>3125</v>
      </c>
      <c r="I3673" s="358">
        <v>180</v>
      </c>
      <c r="J3673" s="77">
        <v>3</v>
      </c>
      <c r="K3673" s="92"/>
    </row>
    <row r="3674" spans="1:11" ht="21" x14ac:dyDescent="0.25">
      <c r="A3674" s="14" t="s">
        <v>5268</v>
      </c>
      <c r="B3674" s="354" t="s">
        <v>9244</v>
      </c>
      <c r="C3674" s="354" t="s">
        <v>9245</v>
      </c>
      <c r="D3674" s="356">
        <v>46078</v>
      </c>
      <c r="E3674" s="362"/>
      <c r="F3674" s="357" t="s">
        <v>9246</v>
      </c>
      <c r="G3674" s="355">
        <v>48047503</v>
      </c>
      <c r="H3674" s="357" t="s">
        <v>3125</v>
      </c>
      <c r="I3674" s="358">
        <v>120</v>
      </c>
      <c r="J3674" s="77">
        <v>3</v>
      </c>
      <c r="K3674" s="92"/>
    </row>
    <row r="3675" spans="1:11" ht="31.2" x14ac:dyDescent="0.25">
      <c r="A3675" s="14" t="s">
        <v>5268</v>
      </c>
      <c r="B3675" s="480"/>
      <c r="C3675" s="348"/>
      <c r="D3675" s="346"/>
      <c r="E3675" s="709"/>
      <c r="F3675" s="588" t="s">
        <v>9249</v>
      </c>
      <c r="G3675" s="351"/>
      <c r="H3675" s="710"/>
      <c r="I3675" s="349"/>
      <c r="J3675" s="77">
        <v>3</v>
      </c>
      <c r="K3675" s="92"/>
    </row>
    <row r="3676" spans="1:11" ht="21" x14ac:dyDescent="0.25">
      <c r="A3676" s="14" t="s">
        <v>5268</v>
      </c>
      <c r="B3676" s="354" t="s">
        <v>9250</v>
      </c>
      <c r="C3676" s="355">
        <v>20260135</v>
      </c>
      <c r="D3676" s="356" t="s">
        <v>8106</v>
      </c>
      <c r="E3676" s="357"/>
      <c r="F3676" s="357" t="s">
        <v>9251</v>
      </c>
      <c r="G3676" s="355">
        <v>31380123</v>
      </c>
      <c r="H3676" s="355" t="s">
        <v>3009</v>
      </c>
      <c r="I3676" s="358">
        <v>3968</v>
      </c>
      <c r="J3676" s="77">
        <v>3</v>
      </c>
      <c r="K3676" s="92"/>
    </row>
    <row r="3677" spans="1:11" ht="13.2" x14ac:dyDescent="0.25">
      <c r="A3677" s="14" t="s">
        <v>5268</v>
      </c>
      <c r="B3677" s="354" t="s">
        <v>9250</v>
      </c>
      <c r="C3677" s="355">
        <v>20260135</v>
      </c>
      <c r="D3677" s="356" t="s">
        <v>8106</v>
      </c>
      <c r="E3677" s="357"/>
      <c r="F3677" s="357" t="s">
        <v>9252</v>
      </c>
      <c r="G3677" s="355">
        <v>31380123</v>
      </c>
      <c r="H3677" s="355" t="s">
        <v>3009</v>
      </c>
      <c r="I3677" s="358">
        <v>192</v>
      </c>
      <c r="J3677" s="77">
        <v>3</v>
      </c>
      <c r="K3677" s="92"/>
    </row>
    <row r="3678" spans="1:11" ht="21" x14ac:dyDescent="0.25">
      <c r="A3678" s="14" t="s">
        <v>5268</v>
      </c>
      <c r="B3678" s="354" t="s">
        <v>9250</v>
      </c>
      <c r="C3678" s="355">
        <v>20260135</v>
      </c>
      <c r="D3678" s="356" t="s">
        <v>8106</v>
      </c>
      <c r="E3678" s="357"/>
      <c r="F3678" s="357" t="s">
        <v>9253</v>
      </c>
      <c r="G3678" s="355">
        <v>31380123</v>
      </c>
      <c r="H3678" s="355" t="s">
        <v>3009</v>
      </c>
      <c r="I3678" s="358">
        <v>342.65</v>
      </c>
      <c r="J3678" s="77">
        <v>3</v>
      </c>
      <c r="K3678" s="92"/>
    </row>
    <row r="3679" spans="1:11" ht="21" x14ac:dyDescent="0.25">
      <c r="A3679" s="14" t="s">
        <v>5268</v>
      </c>
      <c r="B3679" s="354" t="s">
        <v>4043</v>
      </c>
      <c r="C3679" s="355" t="s">
        <v>9254</v>
      </c>
      <c r="D3679" s="356" t="s">
        <v>8106</v>
      </c>
      <c r="E3679" s="357"/>
      <c r="F3679" s="357" t="s">
        <v>10501</v>
      </c>
      <c r="G3679" s="355" t="s">
        <v>9255</v>
      </c>
      <c r="H3679" s="355" t="s">
        <v>3076</v>
      </c>
      <c r="I3679" s="358">
        <v>2715</v>
      </c>
      <c r="J3679" s="77">
        <v>3</v>
      </c>
      <c r="K3679" s="92"/>
    </row>
    <row r="3680" spans="1:11" ht="21" x14ac:dyDescent="0.25">
      <c r="A3680" s="14" t="s">
        <v>5268</v>
      </c>
      <c r="B3680" s="354" t="s">
        <v>9256</v>
      </c>
      <c r="C3680" s="355">
        <v>20260272</v>
      </c>
      <c r="D3680" s="356">
        <v>46052</v>
      </c>
      <c r="E3680" s="357"/>
      <c r="F3680" s="357" t="s">
        <v>9257</v>
      </c>
      <c r="G3680" s="355">
        <v>31380123</v>
      </c>
      <c r="H3680" s="355" t="s">
        <v>3009</v>
      </c>
      <c r="I3680" s="358">
        <v>260</v>
      </c>
      <c r="J3680" s="77">
        <v>3</v>
      </c>
      <c r="K3680" s="92"/>
    </row>
    <row r="3681" spans="1:11" ht="21" x14ac:dyDescent="0.25">
      <c r="A3681" s="14" t="s">
        <v>5268</v>
      </c>
      <c r="B3681" s="354" t="s">
        <v>9258</v>
      </c>
      <c r="C3681" s="355">
        <v>20260285</v>
      </c>
      <c r="D3681" s="356">
        <v>46052</v>
      </c>
      <c r="E3681" s="357"/>
      <c r="F3681" s="357" t="s">
        <v>9259</v>
      </c>
      <c r="G3681" s="355">
        <v>31380123</v>
      </c>
      <c r="H3681" s="355" t="s">
        <v>3009</v>
      </c>
      <c r="I3681" s="358">
        <v>2228.85</v>
      </c>
      <c r="J3681" s="77">
        <v>3</v>
      </c>
      <c r="K3681" s="92"/>
    </row>
    <row r="3682" spans="1:11" ht="13.2" x14ac:dyDescent="0.25">
      <c r="A3682" s="14" t="s">
        <v>5268</v>
      </c>
      <c r="B3682" s="354" t="s">
        <v>10509</v>
      </c>
      <c r="C3682" s="355">
        <v>6804936828</v>
      </c>
      <c r="D3682" s="356">
        <v>46076</v>
      </c>
      <c r="E3682" s="357"/>
      <c r="F3682" s="357" t="s">
        <v>9058</v>
      </c>
      <c r="G3682" s="355" t="s">
        <v>3018</v>
      </c>
      <c r="H3682" s="355" t="s">
        <v>3019</v>
      </c>
      <c r="I3682" s="358">
        <v>32.67</v>
      </c>
      <c r="J3682" s="77">
        <v>3</v>
      </c>
      <c r="K3682" s="92"/>
    </row>
    <row r="3683" spans="1:11" ht="21" x14ac:dyDescent="0.25">
      <c r="A3683" s="14" t="s">
        <v>5268</v>
      </c>
      <c r="B3683" s="354" t="s">
        <v>10511</v>
      </c>
      <c r="C3683" s="354" t="s">
        <v>10511</v>
      </c>
      <c r="D3683" s="356">
        <v>46094</v>
      </c>
      <c r="E3683" s="362">
        <v>46112</v>
      </c>
      <c r="F3683" s="357" t="s">
        <v>10510</v>
      </c>
      <c r="G3683" s="355"/>
      <c r="H3683" s="355" t="s">
        <v>9125</v>
      </c>
      <c r="I3683" s="358">
        <v>345.43</v>
      </c>
      <c r="J3683" s="77">
        <v>3</v>
      </c>
      <c r="K3683" s="92"/>
    </row>
    <row r="3684" spans="1:11" ht="13.2" x14ac:dyDescent="0.25">
      <c r="A3684" s="14" t="s">
        <v>5268</v>
      </c>
      <c r="B3684" s="354" t="s">
        <v>9260</v>
      </c>
      <c r="C3684" s="355">
        <v>6804937024</v>
      </c>
      <c r="D3684" s="356">
        <v>46076</v>
      </c>
      <c r="E3684" s="357"/>
      <c r="F3684" s="357" t="s">
        <v>9261</v>
      </c>
      <c r="G3684" s="355" t="s">
        <v>3018</v>
      </c>
      <c r="H3684" s="355" t="s">
        <v>3019</v>
      </c>
      <c r="I3684" s="358">
        <v>19.600000000000001</v>
      </c>
      <c r="J3684" s="77">
        <v>3</v>
      </c>
      <c r="K3684" s="92"/>
    </row>
    <row r="3685" spans="1:11" ht="21" x14ac:dyDescent="0.25">
      <c r="A3685" s="14" t="s">
        <v>5268</v>
      </c>
      <c r="B3685" s="354" t="s">
        <v>9262</v>
      </c>
      <c r="C3685" s="355">
        <v>6804937024</v>
      </c>
      <c r="D3685" s="356">
        <v>46076</v>
      </c>
      <c r="E3685" s="362">
        <v>46112</v>
      </c>
      <c r="F3685" s="357" t="s">
        <v>9263</v>
      </c>
      <c r="G3685" s="355" t="s">
        <v>3018</v>
      </c>
      <c r="H3685" s="355" t="s">
        <v>3019</v>
      </c>
      <c r="I3685" s="358">
        <v>-12.39</v>
      </c>
      <c r="J3685" s="77">
        <v>3</v>
      </c>
      <c r="K3685" s="92"/>
    </row>
    <row r="3686" spans="1:11" ht="21" x14ac:dyDescent="0.25">
      <c r="A3686" s="14" t="s">
        <v>5268</v>
      </c>
      <c r="B3686" s="354" t="s">
        <v>9264</v>
      </c>
      <c r="C3686" s="355" t="s">
        <v>9265</v>
      </c>
      <c r="D3686" s="356">
        <v>46076</v>
      </c>
      <c r="E3686" s="362">
        <v>46108</v>
      </c>
      <c r="F3686" s="357" t="s">
        <v>9266</v>
      </c>
      <c r="G3686" s="355" t="s">
        <v>8845</v>
      </c>
      <c r="H3686" s="355" t="s">
        <v>8846</v>
      </c>
      <c r="I3686" s="358">
        <v>131.76</v>
      </c>
      <c r="J3686" s="77">
        <v>3</v>
      </c>
      <c r="K3686" s="92"/>
    </row>
    <row r="3687" spans="1:11" ht="21" x14ac:dyDescent="0.25">
      <c r="A3687" s="14" t="s">
        <v>5268</v>
      </c>
      <c r="B3687" s="354" t="s">
        <v>9264</v>
      </c>
      <c r="C3687" s="355" t="s">
        <v>9267</v>
      </c>
      <c r="D3687" s="356">
        <v>46078</v>
      </c>
      <c r="E3687" s="362">
        <v>46108</v>
      </c>
      <c r="F3687" s="357" t="s">
        <v>9268</v>
      </c>
      <c r="G3687" s="355" t="s">
        <v>6280</v>
      </c>
      <c r="H3687" s="355" t="s">
        <v>3916</v>
      </c>
      <c r="I3687" s="358">
        <v>12.8</v>
      </c>
      <c r="J3687" s="77">
        <v>3</v>
      </c>
      <c r="K3687" s="92"/>
    </row>
    <row r="3688" spans="1:11" ht="21" x14ac:dyDescent="0.25">
      <c r="A3688" s="14" t="s">
        <v>5268</v>
      </c>
      <c r="B3688" s="354" t="s">
        <v>9264</v>
      </c>
      <c r="C3688" s="355" t="s">
        <v>9269</v>
      </c>
      <c r="D3688" s="356">
        <v>46079</v>
      </c>
      <c r="E3688" s="362">
        <v>46108</v>
      </c>
      <c r="F3688" s="357" t="s">
        <v>9270</v>
      </c>
      <c r="G3688" s="355" t="s">
        <v>4864</v>
      </c>
      <c r="H3688" s="355" t="s">
        <v>3748</v>
      </c>
      <c r="I3688" s="358">
        <v>80</v>
      </c>
      <c r="J3688" s="77">
        <v>3</v>
      </c>
      <c r="K3688" s="92"/>
    </row>
    <row r="3689" spans="1:11" ht="21" x14ac:dyDescent="0.25">
      <c r="A3689" s="14" t="s">
        <v>5268</v>
      </c>
      <c r="B3689" s="354" t="s">
        <v>9264</v>
      </c>
      <c r="C3689" s="355" t="s">
        <v>9271</v>
      </c>
      <c r="D3689" s="356">
        <v>46079</v>
      </c>
      <c r="E3689" s="362">
        <v>46108</v>
      </c>
      <c r="F3689" s="357" t="s">
        <v>9270</v>
      </c>
      <c r="G3689" s="355" t="s">
        <v>4864</v>
      </c>
      <c r="H3689" s="355" t="s">
        <v>3748</v>
      </c>
      <c r="I3689" s="358">
        <v>80</v>
      </c>
      <c r="J3689" s="77">
        <v>3</v>
      </c>
      <c r="K3689" s="92"/>
    </row>
    <row r="3690" spans="1:11" ht="21" x14ac:dyDescent="0.25">
      <c r="A3690" s="14" t="s">
        <v>5268</v>
      </c>
      <c r="B3690" s="354" t="s">
        <v>9264</v>
      </c>
      <c r="C3690" s="355" t="s">
        <v>9272</v>
      </c>
      <c r="D3690" s="356">
        <v>46079</v>
      </c>
      <c r="E3690" s="362">
        <v>46108</v>
      </c>
      <c r="F3690" s="357" t="s">
        <v>9270</v>
      </c>
      <c r="G3690" s="355" t="s">
        <v>4864</v>
      </c>
      <c r="H3690" s="355" t="s">
        <v>3748</v>
      </c>
      <c r="I3690" s="358">
        <v>80</v>
      </c>
      <c r="J3690" s="77">
        <v>3</v>
      </c>
      <c r="K3690" s="92"/>
    </row>
    <row r="3691" spans="1:11" ht="21" x14ac:dyDescent="0.25">
      <c r="A3691" s="14" t="s">
        <v>5268</v>
      </c>
      <c r="B3691" s="354" t="s">
        <v>9264</v>
      </c>
      <c r="C3691" s="355" t="s">
        <v>9273</v>
      </c>
      <c r="D3691" s="356">
        <v>46079</v>
      </c>
      <c r="E3691" s="362">
        <v>46108</v>
      </c>
      <c r="F3691" s="357" t="s">
        <v>9270</v>
      </c>
      <c r="G3691" s="355" t="s">
        <v>4864</v>
      </c>
      <c r="H3691" s="355" t="s">
        <v>3748</v>
      </c>
      <c r="I3691" s="358">
        <v>80</v>
      </c>
      <c r="J3691" s="77">
        <v>3</v>
      </c>
      <c r="K3691" s="92"/>
    </row>
    <row r="3692" spans="1:11" ht="21" x14ac:dyDescent="0.25">
      <c r="A3692" s="14" t="s">
        <v>5268</v>
      </c>
      <c r="B3692" s="354" t="s">
        <v>9264</v>
      </c>
      <c r="C3692" s="355" t="s">
        <v>9274</v>
      </c>
      <c r="D3692" s="356">
        <v>46079</v>
      </c>
      <c r="E3692" s="362">
        <v>46108</v>
      </c>
      <c r="F3692" s="357" t="s">
        <v>9270</v>
      </c>
      <c r="G3692" s="355" t="s">
        <v>4864</v>
      </c>
      <c r="H3692" s="355" t="s">
        <v>3748</v>
      </c>
      <c r="I3692" s="358">
        <v>80</v>
      </c>
      <c r="J3692" s="77">
        <v>3</v>
      </c>
      <c r="K3692" s="92"/>
    </row>
    <row r="3693" spans="1:11" ht="21" x14ac:dyDescent="0.25">
      <c r="A3693" s="14" t="s">
        <v>5268</v>
      </c>
      <c r="B3693" s="354" t="s">
        <v>9264</v>
      </c>
      <c r="C3693" s="355" t="s">
        <v>9275</v>
      </c>
      <c r="D3693" s="356">
        <v>46079</v>
      </c>
      <c r="E3693" s="362">
        <v>46108</v>
      </c>
      <c r="F3693" s="357" t="s">
        <v>9270</v>
      </c>
      <c r="G3693" s="355" t="s">
        <v>4864</v>
      </c>
      <c r="H3693" s="355" t="s">
        <v>3748</v>
      </c>
      <c r="I3693" s="358">
        <v>80</v>
      </c>
      <c r="J3693" s="77">
        <v>3</v>
      </c>
      <c r="K3693" s="92"/>
    </row>
    <row r="3694" spans="1:11" ht="21" x14ac:dyDescent="0.25">
      <c r="A3694" s="14" t="s">
        <v>5268</v>
      </c>
      <c r="B3694" s="354" t="s">
        <v>9264</v>
      </c>
      <c r="C3694" s="355" t="s">
        <v>9276</v>
      </c>
      <c r="D3694" s="356">
        <v>46079</v>
      </c>
      <c r="E3694" s="362">
        <v>46108</v>
      </c>
      <c r="F3694" s="357" t="s">
        <v>9270</v>
      </c>
      <c r="G3694" s="355" t="s">
        <v>4864</v>
      </c>
      <c r="H3694" s="355" t="s">
        <v>3748</v>
      </c>
      <c r="I3694" s="358">
        <v>80</v>
      </c>
      <c r="J3694" s="77">
        <v>3</v>
      </c>
      <c r="K3694" s="92"/>
    </row>
    <row r="3695" spans="1:11" ht="21" x14ac:dyDescent="0.25">
      <c r="A3695" s="14" t="s">
        <v>5268</v>
      </c>
      <c r="B3695" s="354" t="s">
        <v>9264</v>
      </c>
      <c r="C3695" s="355" t="s">
        <v>9277</v>
      </c>
      <c r="D3695" s="356">
        <v>46079</v>
      </c>
      <c r="E3695" s="362">
        <v>46108</v>
      </c>
      <c r="F3695" s="357" t="s">
        <v>9278</v>
      </c>
      <c r="G3695" s="355" t="s">
        <v>4864</v>
      </c>
      <c r="H3695" s="355" t="s">
        <v>3748</v>
      </c>
      <c r="I3695" s="358">
        <v>90</v>
      </c>
      <c r="J3695" s="77">
        <v>3</v>
      </c>
      <c r="K3695" s="92"/>
    </row>
    <row r="3696" spans="1:11" ht="21" x14ac:dyDescent="0.25">
      <c r="A3696" s="14" t="s">
        <v>5268</v>
      </c>
      <c r="B3696" s="354" t="s">
        <v>9264</v>
      </c>
      <c r="C3696" s="355" t="s">
        <v>9279</v>
      </c>
      <c r="D3696" s="356">
        <v>46083</v>
      </c>
      <c r="E3696" s="362">
        <v>46108</v>
      </c>
      <c r="F3696" s="357" t="s">
        <v>9280</v>
      </c>
      <c r="G3696" s="355" t="s">
        <v>4559</v>
      </c>
      <c r="H3696" s="355" t="s">
        <v>9209</v>
      </c>
      <c r="I3696" s="358">
        <v>81.44</v>
      </c>
      <c r="J3696" s="77">
        <v>3</v>
      </c>
      <c r="K3696" s="92"/>
    </row>
    <row r="3697" spans="1:11" ht="21" x14ac:dyDescent="0.25">
      <c r="A3697" s="14" t="s">
        <v>5268</v>
      </c>
      <c r="B3697" s="354" t="s">
        <v>9264</v>
      </c>
      <c r="C3697" s="355" t="s">
        <v>9281</v>
      </c>
      <c r="D3697" s="356">
        <v>46083</v>
      </c>
      <c r="E3697" s="362">
        <v>46108</v>
      </c>
      <c r="F3697" s="357" t="s">
        <v>9280</v>
      </c>
      <c r="G3697" s="355" t="s">
        <v>4559</v>
      </c>
      <c r="H3697" s="355" t="s">
        <v>9209</v>
      </c>
      <c r="I3697" s="358">
        <v>81.61</v>
      </c>
      <c r="J3697" s="77">
        <v>3</v>
      </c>
      <c r="K3697" s="92"/>
    </row>
    <row r="3698" spans="1:11" ht="21" x14ac:dyDescent="0.25">
      <c r="A3698" s="14" t="s">
        <v>5268</v>
      </c>
      <c r="B3698" s="354" t="s">
        <v>9264</v>
      </c>
      <c r="C3698" s="355" t="s">
        <v>9282</v>
      </c>
      <c r="D3698" s="356">
        <v>46086</v>
      </c>
      <c r="E3698" s="362">
        <v>46108</v>
      </c>
      <c r="F3698" s="357" t="s">
        <v>9283</v>
      </c>
      <c r="G3698" s="355" t="s">
        <v>4559</v>
      </c>
      <c r="H3698" s="355" t="s">
        <v>9209</v>
      </c>
      <c r="I3698" s="358">
        <v>93.53</v>
      </c>
      <c r="J3698" s="77">
        <v>3</v>
      </c>
      <c r="K3698" s="92"/>
    </row>
    <row r="3699" spans="1:11" ht="21" x14ac:dyDescent="0.25">
      <c r="A3699" s="14" t="s">
        <v>5268</v>
      </c>
      <c r="B3699" s="354" t="s">
        <v>9264</v>
      </c>
      <c r="C3699" s="355" t="s">
        <v>9284</v>
      </c>
      <c r="D3699" s="356">
        <v>46086</v>
      </c>
      <c r="E3699" s="362">
        <v>46108</v>
      </c>
      <c r="F3699" s="357" t="s">
        <v>9280</v>
      </c>
      <c r="G3699" s="355" t="s">
        <v>4559</v>
      </c>
      <c r="H3699" s="355" t="s">
        <v>9209</v>
      </c>
      <c r="I3699" s="358">
        <v>84.62</v>
      </c>
      <c r="J3699" s="77">
        <v>3</v>
      </c>
      <c r="K3699" s="92"/>
    </row>
    <row r="3700" spans="1:11" ht="21" x14ac:dyDescent="0.25">
      <c r="A3700" s="14" t="s">
        <v>5268</v>
      </c>
      <c r="B3700" s="354" t="s">
        <v>9264</v>
      </c>
      <c r="C3700" s="355" t="s">
        <v>9285</v>
      </c>
      <c r="D3700" s="356">
        <v>46086</v>
      </c>
      <c r="E3700" s="362">
        <v>46108</v>
      </c>
      <c r="F3700" s="357" t="s">
        <v>9280</v>
      </c>
      <c r="G3700" s="355" t="s">
        <v>4559</v>
      </c>
      <c r="H3700" s="355" t="s">
        <v>9209</v>
      </c>
      <c r="I3700" s="358">
        <v>84.62</v>
      </c>
      <c r="J3700" s="77">
        <v>3</v>
      </c>
      <c r="K3700" s="92"/>
    </row>
    <row r="3701" spans="1:11" ht="21" x14ac:dyDescent="0.25">
      <c r="A3701" s="14" t="s">
        <v>5268</v>
      </c>
      <c r="B3701" s="354" t="s">
        <v>9264</v>
      </c>
      <c r="C3701" s="355" t="s">
        <v>9286</v>
      </c>
      <c r="D3701" s="356">
        <v>46086</v>
      </c>
      <c r="E3701" s="362">
        <v>46108</v>
      </c>
      <c r="F3701" s="357" t="s">
        <v>9280</v>
      </c>
      <c r="G3701" s="355" t="s">
        <v>4559</v>
      </c>
      <c r="H3701" s="355" t="s">
        <v>9209</v>
      </c>
      <c r="I3701" s="358">
        <v>83.14</v>
      </c>
      <c r="J3701" s="77">
        <v>3</v>
      </c>
      <c r="K3701" s="92"/>
    </row>
    <row r="3702" spans="1:11" ht="21" x14ac:dyDescent="0.25">
      <c r="A3702" s="14" t="s">
        <v>5268</v>
      </c>
      <c r="B3702" s="354" t="s">
        <v>9264</v>
      </c>
      <c r="C3702" s="355" t="s">
        <v>9287</v>
      </c>
      <c r="D3702" s="356">
        <v>46086</v>
      </c>
      <c r="E3702" s="362">
        <v>46108</v>
      </c>
      <c r="F3702" s="357" t="s">
        <v>9280</v>
      </c>
      <c r="G3702" s="355" t="s">
        <v>4559</v>
      </c>
      <c r="H3702" s="355" t="s">
        <v>9209</v>
      </c>
      <c r="I3702" s="358">
        <v>83.14</v>
      </c>
      <c r="J3702" s="77">
        <v>3</v>
      </c>
      <c r="K3702" s="92"/>
    </row>
    <row r="3703" spans="1:11" ht="21" x14ac:dyDescent="0.25">
      <c r="A3703" s="14" t="s">
        <v>5268</v>
      </c>
      <c r="B3703" s="354" t="s">
        <v>9264</v>
      </c>
      <c r="C3703" s="355" t="s">
        <v>9288</v>
      </c>
      <c r="D3703" s="356">
        <v>46086</v>
      </c>
      <c r="E3703" s="362">
        <v>46108</v>
      </c>
      <c r="F3703" s="357" t="s">
        <v>9280</v>
      </c>
      <c r="G3703" s="355" t="s">
        <v>4559</v>
      </c>
      <c r="H3703" s="355" t="s">
        <v>9209</v>
      </c>
      <c r="I3703" s="358">
        <v>83.14</v>
      </c>
      <c r="J3703" s="77">
        <v>3</v>
      </c>
      <c r="K3703" s="92"/>
    </row>
    <row r="3704" spans="1:11" ht="13.2" x14ac:dyDescent="0.25">
      <c r="A3704" s="14" t="s">
        <v>5268</v>
      </c>
      <c r="B3704" s="354" t="s">
        <v>9264</v>
      </c>
      <c r="C3704" s="355" t="s">
        <v>9264</v>
      </c>
      <c r="D3704" s="356">
        <v>46080</v>
      </c>
      <c r="E3704" s="362">
        <v>46108</v>
      </c>
      <c r="F3704" s="357" t="s">
        <v>9289</v>
      </c>
      <c r="G3704" s="355"/>
      <c r="H3704" s="355" t="s">
        <v>4887</v>
      </c>
      <c r="I3704" s="358">
        <v>1693.8</v>
      </c>
      <c r="J3704" s="77">
        <v>3</v>
      </c>
      <c r="K3704" s="92"/>
    </row>
    <row r="3705" spans="1:11" ht="21" x14ac:dyDescent="0.25">
      <c r="A3705" s="14" t="s">
        <v>5268</v>
      </c>
      <c r="B3705" s="354" t="s">
        <v>9264</v>
      </c>
      <c r="C3705" s="355" t="s">
        <v>9290</v>
      </c>
      <c r="D3705" s="356">
        <v>46079</v>
      </c>
      <c r="E3705" s="362">
        <v>46108</v>
      </c>
      <c r="F3705" s="357" t="s">
        <v>9270</v>
      </c>
      <c r="G3705" s="355" t="s">
        <v>4864</v>
      </c>
      <c r="H3705" s="355" t="s">
        <v>3748</v>
      </c>
      <c r="I3705" s="358">
        <v>80</v>
      </c>
      <c r="J3705" s="77">
        <v>3</v>
      </c>
      <c r="K3705" s="92"/>
    </row>
    <row r="3706" spans="1:11" ht="40.799999999999997" x14ac:dyDescent="0.25">
      <c r="A3706" s="14" t="s">
        <v>5268</v>
      </c>
      <c r="B3706" s="868" t="s">
        <v>10505</v>
      </c>
      <c r="C3706" s="869" t="s">
        <v>10506</v>
      </c>
      <c r="D3706" s="870" t="s">
        <v>9800</v>
      </c>
      <c r="E3706" s="871"/>
      <c r="F3706" s="872" t="s">
        <v>10507</v>
      </c>
      <c r="G3706" s="873">
        <v>53812948</v>
      </c>
      <c r="H3706" s="811" t="s">
        <v>9801</v>
      </c>
      <c r="I3706" s="358">
        <v>13.24</v>
      </c>
      <c r="J3706" s="77">
        <v>4</v>
      </c>
      <c r="K3706" s="92"/>
    </row>
    <row r="3707" spans="1:11" ht="41.4" x14ac:dyDescent="0.25">
      <c r="A3707" s="14" t="s">
        <v>5268</v>
      </c>
      <c r="B3707" s="354" t="s">
        <v>9798</v>
      </c>
      <c r="C3707" s="355" t="s">
        <v>9799</v>
      </c>
      <c r="D3707" s="356" t="s">
        <v>9800</v>
      </c>
      <c r="E3707" s="362"/>
      <c r="F3707" s="357" t="s">
        <v>10479</v>
      </c>
      <c r="G3707" s="355">
        <v>53812948</v>
      </c>
      <c r="H3707" s="355" t="s">
        <v>9801</v>
      </c>
      <c r="I3707" s="358">
        <v>62.01</v>
      </c>
      <c r="J3707" s="77">
        <v>4</v>
      </c>
      <c r="K3707" s="92"/>
    </row>
    <row r="3708" spans="1:11" ht="51.6" x14ac:dyDescent="0.25">
      <c r="A3708" s="14" t="s">
        <v>5268</v>
      </c>
      <c r="B3708" s="354" t="s">
        <v>8817</v>
      </c>
      <c r="C3708" s="355">
        <v>2025000459</v>
      </c>
      <c r="D3708" s="356" t="s">
        <v>5316</v>
      </c>
      <c r="E3708" s="357" t="s">
        <v>3254</v>
      </c>
      <c r="F3708" s="350" t="s">
        <v>10508</v>
      </c>
      <c r="G3708" s="355">
        <v>45956316</v>
      </c>
      <c r="H3708" s="355" t="s">
        <v>9291</v>
      </c>
      <c r="I3708" s="358">
        <v>1498</v>
      </c>
      <c r="J3708" s="77">
        <v>4</v>
      </c>
      <c r="K3708" s="92"/>
    </row>
    <row r="3709" spans="1:11" ht="31.2" x14ac:dyDescent="0.25">
      <c r="A3709" s="14" t="s">
        <v>5268</v>
      </c>
      <c r="B3709" s="354" t="s">
        <v>9292</v>
      </c>
      <c r="C3709" s="355">
        <v>3025020950</v>
      </c>
      <c r="D3709" s="356" t="s">
        <v>3254</v>
      </c>
      <c r="E3709" s="357" t="s">
        <v>3254</v>
      </c>
      <c r="F3709" s="357" t="s">
        <v>9293</v>
      </c>
      <c r="G3709" s="355">
        <v>45956316</v>
      </c>
      <c r="H3709" s="355" t="s">
        <v>9291</v>
      </c>
      <c r="I3709" s="358">
        <v>2417.1</v>
      </c>
      <c r="J3709" s="77">
        <v>4</v>
      </c>
      <c r="K3709" s="92"/>
    </row>
    <row r="3710" spans="1:11" ht="41.4" x14ac:dyDescent="0.25">
      <c r="A3710" s="14" t="s">
        <v>5268</v>
      </c>
      <c r="B3710" s="354" t="s">
        <v>9294</v>
      </c>
      <c r="C3710" s="355">
        <v>1025000505</v>
      </c>
      <c r="D3710" s="356" t="s">
        <v>9295</v>
      </c>
      <c r="E3710" s="357" t="s">
        <v>3254</v>
      </c>
      <c r="F3710" s="363" t="s">
        <v>9296</v>
      </c>
      <c r="G3710" s="355">
        <v>45956316</v>
      </c>
      <c r="H3710" s="355" t="s">
        <v>9291</v>
      </c>
      <c r="I3710" s="358">
        <v>2950</v>
      </c>
      <c r="J3710" s="77">
        <v>4</v>
      </c>
      <c r="K3710" s="92"/>
    </row>
    <row r="3711" spans="1:11" ht="41.4" x14ac:dyDescent="0.25">
      <c r="A3711" s="14" t="s">
        <v>5268</v>
      </c>
      <c r="B3711" s="354" t="s">
        <v>9292</v>
      </c>
      <c r="C3711" s="355">
        <v>3025020950</v>
      </c>
      <c r="D3711" s="356" t="s">
        <v>3254</v>
      </c>
      <c r="E3711" s="357" t="s">
        <v>3254</v>
      </c>
      <c r="F3711" s="363" t="s">
        <v>9297</v>
      </c>
      <c r="G3711" s="355">
        <v>45956316</v>
      </c>
      <c r="H3711" s="355" t="s">
        <v>9291</v>
      </c>
      <c r="I3711" s="358">
        <v>1083.0999999999999</v>
      </c>
      <c r="J3711" s="77">
        <v>4</v>
      </c>
      <c r="K3711" s="92"/>
    </row>
    <row r="3712" spans="1:11" ht="21" x14ac:dyDescent="0.25">
      <c r="A3712" s="14" t="s">
        <v>5268</v>
      </c>
      <c r="B3712" s="354" t="s">
        <v>9298</v>
      </c>
      <c r="C3712" s="354" t="s">
        <v>9298</v>
      </c>
      <c r="D3712" s="356" t="s">
        <v>9299</v>
      </c>
      <c r="E3712" s="357"/>
      <c r="F3712" s="363" t="s">
        <v>9300</v>
      </c>
      <c r="G3712" s="355"/>
      <c r="H3712" s="357" t="s">
        <v>9301</v>
      </c>
      <c r="I3712" s="358">
        <v>2302.73</v>
      </c>
      <c r="J3712" s="77">
        <v>4</v>
      </c>
      <c r="K3712" s="92"/>
    </row>
    <row r="3713" spans="1:11" ht="21" x14ac:dyDescent="0.25">
      <c r="A3713" s="14" t="s">
        <v>5268</v>
      </c>
      <c r="B3713" s="354" t="s">
        <v>9302</v>
      </c>
      <c r="C3713" s="355">
        <v>4835</v>
      </c>
      <c r="D3713" s="356" t="s">
        <v>5667</v>
      </c>
      <c r="E3713" s="357" t="s">
        <v>4278</v>
      </c>
      <c r="F3713" s="357" t="s">
        <v>9303</v>
      </c>
      <c r="G3713" s="355">
        <v>31321828</v>
      </c>
      <c r="H3713" s="355" t="s">
        <v>9304</v>
      </c>
      <c r="I3713" s="358">
        <v>64.3</v>
      </c>
      <c r="J3713" s="77">
        <v>4</v>
      </c>
      <c r="K3713" s="92"/>
    </row>
    <row r="3714" spans="1:11" ht="21" x14ac:dyDescent="0.25">
      <c r="A3714" s="14" t="s">
        <v>5268</v>
      </c>
      <c r="B3714" s="354"/>
      <c r="C3714" s="355"/>
      <c r="D3714" s="356"/>
      <c r="E3714" s="714"/>
      <c r="F3714" s="350" t="s">
        <v>9305</v>
      </c>
      <c r="G3714" s="355"/>
      <c r="H3714" s="355"/>
      <c r="I3714" s="715"/>
      <c r="J3714" s="77">
        <v>4</v>
      </c>
      <c r="K3714" s="92"/>
    </row>
    <row r="3715" spans="1:11" ht="21" x14ac:dyDescent="0.25">
      <c r="A3715" s="14" t="s">
        <v>5268</v>
      </c>
      <c r="B3715" s="354" t="s">
        <v>9306</v>
      </c>
      <c r="C3715" s="355">
        <v>225022</v>
      </c>
      <c r="D3715" s="356" t="s">
        <v>6775</v>
      </c>
      <c r="E3715" s="357" t="s">
        <v>5117</v>
      </c>
      <c r="F3715" s="357" t="s">
        <v>9307</v>
      </c>
      <c r="G3715" s="355">
        <v>31300421</v>
      </c>
      <c r="H3715" s="355" t="s">
        <v>8400</v>
      </c>
      <c r="I3715" s="358">
        <v>452</v>
      </c>
      <c r="J3715" s="77">
        <v>4</v>
      </c>
      <c r="K3715" s="92"/>
    </row>
    <row r="3716" spans="1:11" ht="51.6" x14ac:dyDescent="0.25">
      <c r="A3716" s="14" t="s">
        <v>5268</v>
      </c>
      <c r="B3716" s="354" t="s">
        <v>9306</v>
      </c>
      <c r="C3716" s="355">
        <v>225022</v>
      </c>
      <c r="D3716" s="356" t="s">
        <v>6605</v>
      </c>
      <c r="E3716" s="357" t="s">
        <v>5117</v>
      </c>
      <c r="F3716" s="357" t="s">
        <v>9308</v>
      </c>
      <c r="G3716" s="355">
        <v>31300421</v>
      </c>
      <c r="H3716" s="355" t="s">
        <v>8400</v>
      </c>
      <c r="I3716" s="358">
        <v>76.17</v>
      </c>
      <c r="J3716" s="77">
        <v>4</v>
      </c>
      <c r="K3716" s="92"/>
    </row>
    <row r="3717" spans="1:11" ht="21" x14ac:dyDescent="0.25">
      <c r="A3717" s="14" t="s">
        <v>5268</v>
      </c>
      <c r="B3717" s="354"/>
      <c r="C3717" s="355"/>
      <c r="D3717" s="356"/>
      <c r="E3717" s="714"/>
      <c r="F3717" s="350" t="s">
        <v>9309</v>
      </c>
      <c r="G3717" s="355"/>
      <c r="H3717" s="355"/>
      <c r="I3717" s="715"/>
      <c r="J3717" s="77">
        <v>4</v>
      </c>
      <c r="K3717" s="92"/>
    </row>
    <row r="3718" spans="1:11" ht="13.2" x14ac:dyDescent="0.25">
      <c r="A3718" s="14" t="s">
        <v>5268</v>
      </c>
      <c r="B3718" s="354" t="s">
        <v>9310</v>
      </c>
      <c r="C3718" s="355" t="s">
        <v>9310</v>
      </c>
      <c r="D3718" s="356" t="s">
        <v>7497</v>
      </c>
      <c r="E3718" s="357"/>
      <c r="F3718" s="357" t="s">
        <v>9311</v>
      </c>
      <c r="G3718" s="355"/>
      <c r="H3718" s="355" t="s">
        <v>9312</v>
      </c>
      <c r="I3718" s="358">
        <v>14.05</v>
      </c>
      <c r="J3718" s="77">
        <v>4</v>
      </c>
      <c r="K3718" s="92"/>
    </row>
    <row r="3719" spans="1:11" ht="21" x14ac:dyDescent="0.25">
      <c r="A3719" s="14" t="s">
        <v>5268</v>
      </c>
      <c r="B3719" s="354"/>
      <c r="C3719" s="355"/>
      <c r="D3719" s="356"/>
      <c r="E3719" s="714"/>
      <c r="F3719" s="350" t="s">
        <v>9313</v>
      </c>
      <c r="G3719" s="355"/>
      <c r="H3719" s="355"/>
      <c r="I3719" s="715"/>
      <c r="J3719" s="77">
        <v>4</v>
      </c>
      <c r="K3719" s="92"/>
    </row>
    <row r="3720" spans="1:11" ht="21" x14ac:dyDescent="0.25">
      <c r="A3720" s="14" t="s">
        <v>5268</v>
      </c>
      <c r="B3720" s="354" t="s">
        <v>9314</v>
      </c>
      <c r="C3720" s="355">
        <v>250100016</v>
      </c>
      <c r="D3720" s="356" t="s">
        <v>6052</v>
      </c>
      <c r="E3720" s="357" t="s">
        <v>3862</v>
      </c>
      <c r="F3720" s="357" t="s">
        <v>9315</v>
      </c>
      <c r="G3720" s="355">
        <v>30812861</v>
      </c>
      <c r="H3720" s="355" t="s">
        <v>9316</v>
      </c>
      <c r="I3720" s="358">
        <v>230</v>
      </c>
      <c r="J3720" s="77">
        <v>4</v>
      </c>
      <c r="K3720" s="92"/>
    </row>
    <row r="3721" spans="1:11" ht="13.2" x14ac:dyDescent="0.25">
      <c r="A3721" s="14" t="s">
        <v>5268</v>
      </c>
      <c r="B3721" s="354" t="s">
        <v>9314</v>
      </c>
      <c r="C3721" s="355" t="s">
        <v>9317</v>
      </c>
      <c r="D3721" s="356" t="s">
        <v>3862</v>
      </c>
      <c r="E3721" s="357" t="s">
        <v>3862</v>
      </c>
      <c r="F3721" s="357" t="s">
        <v>9318</v>
      </c>
      <c r="G3721" s="355">
        <v>30812861</v>
      </c>
      <c r="H3721" s="355" t="s">
        <v>9316</v>
      </c>
      <c r="I3721" s="358">
        <v>320</v>
      </c>
      <c r="J3721" s="77">
        <v>4</v>
      </c>
      <c r="K3721" s="92"/>
    </row>
    <row r="3722" spans="1:11" ht="21" x14ac:dyDescent="0.25">
      <c r="A3722" s="14" t="s">
        <v>5268</v>
      </c>
      <c r="B3722" s="354"/>
      <c r="C3722" s="354"/>
      <c r="D3722" s="356"/>
      <c r="E3722" s="357"/>
      <c r="F3722" s="588" t="s">
        <v>9319</v>
      </c>
      <c r="G3722" s="355"/>
      <c r="H3722" s="357"/>
      <c r="I3722" s="715"/>
      <c r="J3722" s="77">
        <v>4</v>
      </c>
      <c r="K3722" s="92"/>
    </row>
    <row r="3723" spans="1:11" ht="41.4" x14ac:dyDescent="0.25">
      <c r="A3723" s="14" t="s">
        <v>5268</v>
      </c>
      <c r="B3723" s="354" t="s">
        <v>9320</v>
      </c>
      <c r="C3723" s="355" t="s">
        <v>9320</v>
      </c>
      <c r="D3723" s="356" t="s">
        <v>4964</v>
      </c>
      <c r="E3723" s="357"/>
      <c r="F3723" s="357" t="s">
        <v>9321</v>
      </c>
      <c r="G3723" s="355"/>
      <c r="H3723" s="355" t="s">
        <v>9322</v>
      </c>
      <c r="I3723" s="358">
        <v>379.46</v>
      </c>
      <c r="J3723" s="77">
        <v>4</v>
      </c>
      <c r="K3723" s="92"/>
    </row>
    <row r="3724" spans="1:11" ht="31.2" x14ac:dyDescent="0.25">
      <c r="A3724" s="14" t="s">
        <v>5268</v>
      </c>
      <c r="B3724" s="354" t="s">
        <v>9323</v>
      </c>
      <c r="C3724" s="355" t="s">
        <v>9323</v>
      </c>
      <c r="D3724" s="356" t="s">
        <v>9324</v>
      </c>
      <c r="E3724" s="357"/>
      <c r="F3724" s="357" t="s">
        <v>9325</v>
      </c>
      <c r="G3724" s="355"/>
      <c r="H3724" s="355" t="s">
        <v>9326</v>
      </c>
      <c r="I3724" s="358">
        <v>39.6</v>
      </c>
      <c r="J3724" s="77">
        <v>4</v>
      </c>
      <c r="K3724" s="92"/>
    </row>
    <row r="3725" spans="1:11" ht="31.2" x14ac:dyDescent="0.25">
      <c r="A3725" s="14" t="s">
        <v>5268</v>
      </c>
      <c r="B3725" s="354" t="s">
        <v>9327</v>
      </c>
      <c r="C3725" s="355" t="s">
        <v>9327</v>
      </c>
      <c r="D3725" s="356" t="s">
        <v>5054</v>
      </c>
      <c r="E3725" s="357"/>
      <c r="F3725" s="357" t="s">
        <v>9328</v>
      </c>
      <c r="G3725" s="355"/>
      <c r="H3725" s="355" t="s">
        <v>9322</v>
      </c>
      <c r="I3725" s="358">
        <v>82.28</v>
      </c>
      <c r="J3725" s="77">
        <v>4</v>
      </c>
      <c r="K3725" s="92"/>
    </row>
    <row r="3726" spans="1:11" ht="13.2" x14ac:dyDescent="0.25">
      <c r="A3726" s="14" t="s">
        <v>5268</v>
      </c>
      <c r="B3726" s="354" t="s">
        <v>9329</v>
      </c>
      <c r="C3726" s="355">
        <v>1403</v>
      </c>
      <c r="D3726" s="356" t="s">
        <v>7042</v>
      </c>
      <c r="E3726" s="357" t="s">
        <v>9324</v>
      </c>
      <c r="F3726" s="357" t="s">
        <v>9330</v>
      </c>
      <c r="G3726" s="355">
        <v>35793783</v>
      </c>
      <c r="H3726" s="355" t="s">
        <v>9331</v>
      </c>
      <c r="I3726" s="358">
        <v>45.4</v>
      </c>
      <c r="J3726" s="77">
        <v>4</v>
      </c>
      <c r="K3726" s="92"/>
    </row>
    <row r="3727" spans="1:11" ht="31.2" x14ac:dyDescent="0.25">
      <c r="A3727" s="14" t="s">
        <v>5268</v>
      </c>
      <c r="B3727" s="354" t="s">
        <v>9332</v>
      </c>
      <c r="C3727" s="355" t="s">
        <v>9332</v>
      </c>
      <c r="D3727" s="356" t="s">
        <v>9333</v>
      </c>
      <c r="E3727" s="357" t="s">
        <v>5054</v>
      </c>
      <c r="F3727" s="357" t="s">
        <v>9334</v>
      </c>
      <c r="G3727" s="355"/>
      <c r="H3727" s="355" t="s">
        <v>9335</v>
      </c>
      <c r="I3727" s="358">
        <v>263.26</v>
      </c>
      <c r="J3727" s="77">
        <v>4</v>
      </c>
      <c r="K3727" s="92"/>
    </row>
    <row r="3728" spans="1:11" ht="21" x14ac:dyDescent="0.25">
      <c r="A3728" s="14" t="s">
        <v>5268</v>
      </c>
      <c r="B3728" s="354"/>
      <c r="C3728" s="355"/>
      <c r="D3728" s="356"/>
      <c r="E3728" s="714"/>
      <c r="F3728" s="588" t="s">
        <v>9336</v>
      </c>
      <c r="G3728" s="355"/>
      <c r="H3728" s="355"/>
      <c r="I3728" s="715"/>
      <c r="J3728" s="77">
        <v>4</v>
      </c>
      <c r="K3728" s="92"/>
    </row>
    <row r="3729" spans="1:11" ht="41.4" x14ac:dyDescent="0.25">
      <c r="A3729" s="14" t="s">
        <v>5268</v>
      </c>
      <c r="B3729" s="354" t="s">
        <v>9337</v>
      </c>
      <c r="C3729" s="355" t="s">
        <v>9337</v>
      </c>
      <c r="D3729" s="356" t="s">
        <v>3509</v>
      </c>
      <c r="E3729" s="357" t="s">
        <v>3642</v>
      </c>
      <c r="F3729" s="357" t="s">
        <v>9338</v>
      </c>
      <c r="G3729" s="355"/>
      <c r="H3729" s="355" t="s">
        <v>9322</v>
      </c>
      <c r="I3729" s="358">
        <v>238.98</v>
      </c>
      <c r="J3729" s="77">
        <v>4</v>
      </c>
      <c r="K3729" s="92"/>
    </row>
    <row r="3730" spans="1:11" ht="21" x14ac:dyDescent="0.25">
      <c r="A3730" s="14" t="s">
        <v>5268</v>
      </c>
      <c r="B3730" s="354" t="s">
        <v>9339</v>
      </c>
      <c r="C3730" s="354" t="s">
        <v>9339</v>
      </c>
      <c r="D3730" s="356">
        <v>45900</v>
      </c>
      <c r="E3730" s="357"/>
      <c r="F3730" s="357" t="s">
        <v>9340</v>
      </c>
      <c r="G3730" s="355" t="s">
        <v>9341</v>
      </c>
      <c r="H3730" s="355" t="s">
        <v>9342</v>
      </c>
      <c r="I3730" s="358">
        <v>43.5</v>
      </c>
      <c r="J3730" s="77">
        <v>4</v>
      </c>
      <c r="K3730" s="92"/>
    </row>
    <row r="3731" spans="1:11" ht="21" x14ac:dyDescent="0.25">
      <c r="A3731" s="14" t="s">
        <v>5268</v>
      </c>
      <c r="B3731" s="354" t="s">
        <v>9343</v>
      </c>
      <c r="C3731" s="354" t="s">
        <v>9343</v>
      </c>
      <c r="D3731" s="356">
        <v>45930</v>
      </c>
      <c r="E3731" s="357"/>
      <c r="F3731" s="357" t="s">
        <v>9344</v>
      </c>
      <c r="G3731" s="355" t="s">
        <v>9341</v>
      </c>
      <c r="H3731" s="355" t="s">
        <v>9342</v>
      </c>
      <c r="I3731" s="358">
        <v>24</v>
      </c>
      <c r="J3731" s="77">
        <v>4</v>
      </c>
      <c r="K3731" s="92"/>
    </row>
    <row r="3732" spans="1:11" ht="21" x14ac:dyDescent="0.25">
      <c r="A3732" s="14" t="s">
        <v>5268</v>
      </c>
      <c r="B3732" s="354" t="s">
        <v>9345</v>
      </c>
      <c r="C3732" s="354" t="s">
        <v>9345</v>
      </c>
      <c r="D3732" s="356">
        <v>45961</v>
      </c>
      <c r="E3732" s="357"/>
      <c r="F3732" s="357" t="s">
        <v>9346</v>
      </c>
      <c r="G3732" s="355" t="s">
        <v>9341</v>
      </c>
      <c r="H3732" s="355" t="s">
        <v>9342</v>
      </c>
      <c r="I3732" s="358">
        <v>25</v>
      </c>
      <c r="J3732" s="77">
        <v>4</v>
      </c>
      <c r="K3732" s="92"/>
    </row>
    <row r="3733" spans="1:11" ht="21" x14ac:dyDescent="0.25">
      <c r="A3733" s="14" t="s">
        <v>5268</v>
      </c>
      <c r="B3733" s="354" t="s">
        <v>9347</v>
      </c>
      <c r="C3733" s="354" t="s">
        <v>9347</v>
      </c>
      <c r="D3733" s="356">
        <v>45991</v>
      </c>
      <c r="E3733" s="357"/>
      <c r="F3733" s="357" t="s">
        <v>9348</v>
      </c>
      <c r="G3733" s="355" t="s">
        <v>9341</v>
      </c>
      <c r="H3733" s="355" t="s">
        <v>9342</v>
      </c>
      <c r="I3733" s="358">
        <v>23.5</v>
      </c>
      <c r="J3733" s="77">
        <v>4</v>
      </c>
      <c r="K3733" s="92"/>
    </row>
    <row r="3734" spans="1:11" ht="21" x14ac:dyDescent="0.25">
      <c r="A3734" s="14" t="s">
        <v>5268</v>
      </c>
      <c r="B3734" s="354" t="s">
        <v>9349</v>
      </c>
      <c r="C3734" s="354" t="s">
        <v>9349</v>
      </c>
      <c r="D3734" s="356">
        <v>46022</v>
      </c>
      <c r="E3734" s="357"/>
      <c r="F3734" s="357" t="s">
        <v>9350</v>
      </c>
      <c r="G3734" s="355" t="s">
        <v>9341</v>
      </c>
      <c r="H3734" s="355" t="s">
        <v>9342</v>
      </c>
      <c r="I3734" s="358">
        <v>24.75</v>
      </c>
      <c r="J3734" s="77">
        <v>4</v>
      </c>
      <c r="K3734" s="92"/>
    </row>
    <row r="3735" spans="1:11" ht="20.399999999999999" x14ac:dyDescent="0.25">
      <c r="A3735" s="14" t="s">
        <v>5268</v>
      </c>
      <c r="B3735" s="354" t="s">
        <v>9351</v>
      </c>
      <c r="C3735" s="354" t="s">
        <v>9352</v>
      </c>
      <c r="D3735" s="356">
        <v>45895</v>
      </c>
      <c r="E3735" s="362"/>
      <c r="F3735" s="716" t="s">
        <v>9353</v>
      </c>
      <c r="G3735" s="355" t="s">
        <v>9341</v>
      </c>
      <c r="H3735" s="355" t="s">
        <v>9342</v>
      </c>
      <c r="I3735" s="358">
        <v>79.95</v>
      </c>
      <c r="J3735" s="77">
        <v>4</v>
      </c>
      <c r="K3735" s="92"/>
    </row>
    <row r="3736" spans="1:11" ht="30.6" x14ac:dyDescent="0.25">
      <c r="A3736" s="14" t="s">
        <v>5268</v>
      </c>
      <c r="B3736" s="354" t="s">
        <v>9354</v>
      </c>
      <c r="C3736" s="354" t="s">
        <v>9355</v>
      </c>
      <c r="D3736" s="356" t="s">
        <v>9356</v>
      </c>
      <c r="E3736" s="362"/>
      <c r="F3736" s="716" t="s">
        <v>9357</v>
      </c>
      <c r="G3736" s="355" t="s">
        <v>3018</v>
      </c>
      <c r="H3736" s="355" t="s">
        <v>9358</v>
      </c>
      <c r="I3736" s="358">
        <v>956.52</v>
      </c>
      <c r="J3736" s="77">
        <v>4</v>
      </c>
      <c r="K3736" s="92"/>
    </row>
    <row r="3737" spans="1:11" ht="30.6" x14ac:dyDescent="0.25">
      <c r="A3737" s="14" t="s">
        <v>5268</v>
      </c>
      <c r="B3737" s="354" t="s">
        <v>9359</v>
      </c>
      <c r="C3737" s="354" t="s">
        <v>9360</v>
      </c>
      <c r="D3737" s="356" t="s">
        <v>6455</v>
      </c>
      <c r="E3737" s="362"/>
      <c r="F3737" s="716" t="s">
        <v>9361</v>
      </c>
      <c r="G3737" s="355" t="s">
        <v>3018</v>
      </c>
      <c r="H3737" s="355" t="s">
        <v>9358</v>
      </c>
      <c r="I3737" s="358">
        <v>1166.48</v>
      </c>
      <c r="J3737" s="77">
        <v>4</v>
      </c>
      <c r="K3737" s="92"/>
    </row>
    <row r="3738" spans="1:11" ht="30.6" x14ac:dyDescent="0.25">
      <c r="A3738" s="14" t="s">
        <v>5268</v>
      </c>
      <c r="B3738" s="354" t="s">
        <v>9362</v>
      </c>
      <c r="C3738" s="354" t="s">
        <v>9363</v>
      </c>
      <c r="D3738" s="356" t="s">
        <v>3027</v>
      </c>
      <c r="E3738" s="362"/>
      <c r="F3738" s="716" t="s">
        <v>9361</v>
      </c>
      <c r="G3738" s="355" t="s">
        <v>3018</v>
      </c>
      <c r="H3738" s="355" t="s">
        <v>9358</v>
      </c>
      <c r="I3738" s="358">
        <v>352.36</v>
      </c>
      <c r="J3738" s="77">
        <v>4</v>
      </c>
      <c r="K3738" s="92"/>
    </row>
    <row r="3739" spans="1:11" ht="30.6" x14ac:dyDescent="0.25">
      <c r="A3739" s="14" t="s">
        <v>5268</v>
      </c>
      <c r="B3739" s="354" t="s">
        <v>9364</v>
      </c>
      <c r="C3739" s="354" t="s">
        <v>9365</v>
      </c>
      <c r="D3739" s="356" t="s">
        <v>3104</v>
      </c>
      <c r="E3739" s="362"/>
      <c r="F3739" s="716" t="s">
        <v>9366</v>
      </c>
      <c r="G3739" s="355" t="s">
        <v>9367</v>
      </c>
      <c r="H3739" s="355" t="s">
        <v>9368</v>
      </c>
      <c r="I3739" s="358">
        <v>391</v>
      </c>
      <c r="J3739" s="77">
        <v>4</v>
      </c>
      <c r="K3739" s="92"/>
    </row>
    <row r="3740" spans="1:11" ht="51" x14ac:dyDescent="0.25">
      <c r="A3740" s="14" t="s">
        <v>5268</v>
      </c>
      <c r="B3740" s="354" t="s">
        <v>9369</v>
      </c>
      <c r="C3740" s="354" t="s">
        <v>9365</v>
      </c>
      <c r="D3740" s="356">
        <v>46070</v>
      </c>
      <c r="E3740" s="362"/>
      <c r="F3740" s="716" t="s">
        <v>9370</v>
      </c>
      <c r="G3740" s="355" t="s">
        <v>9367</v>
      </c>
      <c r="H3740" s="355" t="s">
        <v>9368</v>
      </c>
      <c r="I3740" s="358">
        <v>-343.21</v>
      </c>
      <c r="J3740" s="77">
        <v>4</v>
      </c>
      <c r="K3740" s="92"/>
    </row>
    <row r="3741" spans="1:11" ht="30.6" x14ac:dyDescent="0.25">
      <c r="A3741" s="14" t="s">
        <v>5268</v>
      </c>
      <c r="B3741" s="354" t="s">
        <v>9371</v>
      </c>
      <c r="C3741" s="354" t="s">
        <v>9372</v>
      </c>
      <c r="D3741" s="356">
        <v>46085</v>
      </c>
      <c r="E3741" s="362"/>
      <c r="F3741" s="716" t="s">
        <v>9373</v>
      </c>
      <c r="G3741" s="355" t="s">
        <v>3018</v>
      </c>
      <c r="H3741" s="355" t="s">
        <v>9358</v>
      </c>
      <c r="I3741" s="358">
        <v>6.19</v>
      </c>
      <c r="J3741" s="77">
        <v>4</v>
      </c>
      <c r="K3741" s="92"/>
    </row>
    <row r="3742" spans="1:11" ht="30.6" x14ac:dyDescent="0.25">
      <c r="A3742" s="14" t="s">
        <v>5268</v>
      </c>
      <c r="B3742" s="354" t="s">
        <v>9777</v>
      </c>
      <c r="C3742" s="354">
        <v>511107086</v>
      </c>
      <c r="D3742" s="356" t="s">
        <v>9778</v>
      </c>
      <c r="E3742" s="362" t="s">
        <v>3254</v>
      </c>
      <c r="F3742" s="716" t="s">
        <v>9779</v>
      </c>
      <c r="G3742" s="355" t="s">
        <v>3018</v>
      </c>
      <c r="H3742" s="355" t="s">
        <v>9358</v>
      </c>
      <c r="I3742" s="358">
        <v>859.63</v>
      </c>
      <c r="J3742" s="77">
        <v>4</v>
      </c>
      <c r="K3742" s="92"/>
    </row>
    <row r="3743" spans="1:11" ht="40.799999999999997" x14ac:dyDescent="0.25">
      <c r="A3743" s="14" t="s">
        <v>5268</v>
      </c>
      <c r="B3743" s="354" t="s">
        <v>9374</v>
      </c>
      <c r="C3743" s="354" t="s">
        <v>9355</v>
      </c>
      <c r="D3743" s="356" t="s">
        <v>3560</v>
      </c>
      <c r="E3743" s="362"/>
      <c r="F3743" s="716" t="s">
        <v>9375</v>
      </c>
      <c r="G3743" s="355" t="s">
        <v>3018</v>
      </c>
      <c r="H3743" s="355" t="s">
        <v>9358</v>
      </c>
      <c r="I3743" s="358">
        <v>1409.85</v>
      </c>
      <c r="J3743" s="77">
        <v>4</v>
      </c>
      <c r="K3743" s="92"/>
    </row>
    <row r="3744" spans="1:11" ht="51" x14ac:dyDescent="0.25">
      <c r="A3744" s="14" t="s">
        <v>5268</v>
      </c>
      <c r="B3744" s="354" t="s">
        <v>9376</v>
      </c>
      <c r="C3744" s="354" t="s">
        <v>9377</v>
      </c>
      <c r="D3744" s="356" t="s">
        <v>9378</v>
      </c>
      <c r="E3744" s="362">
        <v>45692</v>
      </c>
      <c r="F3744" s="716" t="s">
        <v>9379</v>
      </c>
      <c r="G3744" s="355">
        <v>52136825</v>
      </c>
      <c r="H3744" s="355" t="s">
        <v>9380</v>
      </c>
      <c r="I3744" s="358">
        <v>0.01</v>
      </c>
      <c r="J3744" s="77">
        <v>4</v>
      </c>
      <c r="K3744" s="92"/>
    </row>
    <row r="3745" spans="1:11" ht="40.799999999999997" x14ac:dyDescent="0.25">
      <c r="A3745" s="14" t="s">
        <v>5268</v>
      </c>
      <c r="B3745" s="354" t="s">
        <v>9381</v>
      </c>
      <c r="C3745" s="354" t="s">
        <v>9382</v>
      </c>
      <c r="D3745" s="356" t="s">
        <v>6224</v>
      </c>
      <c r="E3745" s="362" t="s">
        <v>6703</v>
      </c>
      <c r="F3745" s="716" t="s">
        <v>9383</v>
      </c>
      <c r="G3745" s="355">
        <v>35712783</v>
      </c>
      <c r="H3745" s="355" t="s">
        <v>9384</v>
      </c>
      <c r="I3745" s="358">
        <v>0.01</v>
      </c>
      <c r="J3745" s="77">
        <v>4</v>
      </c>
      <c r="K3745" s="92"/>
    </row>
    <row r="3746" spans="1:11" ht="40.799999999999997" x14ac:dyDescent="0.25">
      <c r="A3746" s="14" t="s">
        <v>5268</v>
      </c>
      <c r="B3746" s="354" t="s">
        <v>9385</v>
      </c>
      <c r="C3746" s="354" t="s">
        <v>9386</v>
      </c>
      <c r="D3746" s="356" t="s">
        <v>3856</v>
      </c>
      <c r="E3746" s="362" t="s">
        <v>3710</v>
      </c>
      <c r="F3746" s="716" t="s">
        <v>9387</v>
      </c>
      <c r="G3746" s="355"/>
      <c r="H3746" s="355" t="s">
        <v>9388</v>
      </c>
      <c r="I3746" s="358">
        <v>0.03</v>
      </c>
      <c r="J3746" s="77">
        <v>4</v>
      </c>
      <c r="K3746" s="92"/>
    </row>
    <row r="3747" spans="1:11" ht="40.799999999999997" x14ac:dyDescent="0.25">
      <c r="A3747" s="14" t="s">
        <v>5268</v>
      </c>
      <c r="B3747" s="354" t="s">
        <v>9389</v>
      </c>
      <c r="C3747" s="354">
        <v>1608</v>
      </c>
      <c r="D3747" s="356" t="s">
        <v>5368</v>
      </c>
      <c r="E3747" s="362" t="s">
        <v>3856</v>
      </c>
      <c r="F3747" s="716" t="s">
        <v>9390</v>
      </c>
      <c r="G3747" s="355">
        <v>604381</v>
      </c>
      <c r="H3747" s="355" t="s">
        <v>3226</v>
      </c>
      <c r="I3747" s="358">
        <v>0.01</v>
      </c>
      <c r="J3747" s="77">
        <v>4</v>
      </c>
      <c r="K3747" s="92"/>
    </row>
    <row r="3748" spans="1:11" ht="61.2" x14ac:dyDescent="0.25">
      <c r="A3748" s="14" t="s">
        <v>5268</v>
      </c>
      <c r="B3748" s="354" t="s">
        <v>9391</v>
      </c>
      <c r="C3748" s="354">
        <v>1106562</v>
      </c>
      <c r="D3748" s="356" t="s">
        <v>6638</v>
      </c>
      <c r="E3748" s="362" t="s">
        <v>6052</v>
      </c>
      <c r="F3748" s="716" t="s">
        <v>9392</v>
      </c>
      <c r="G3748" s="355">
        <v>31322831</v>
      </c>
      <c r="H3748" s="355" t="s">
        <v>8041</v>
      </c>
      <c r="I3748" s="358">
        <v>0.01</v>
      </c>
      <c r="J3748" s="77">
        <v>4</v>
      </c>
      <c r="K3748" s="92"/>
    </row>
    <row r="3749" spans="1:11" ht="61.2" x14ac:dyDescent="0.25">
      <c r="A3749" s="14" t="s">
        <v>5268</v>
      </c>
      <c r="B3749" s="354" t="s">
        <v>9393</v>
      </c>
      <c r="C3749" s="354">
        <v>5908</v>
      </c>
      <c r="D3749" s="356" t="s">
        <v>7659</v>
      </c>
      <c r="E3749" s="362" t="s">
        <v>6052</v>
      </c>
      <c r="F3749" s="716" t="s">
        <v>9394</v>
      </c>
      <c r="G3749" s="355">
        <v>31322831</v>
      </c>
      <c r="H3749" s="355" t="s">
        <v>8041</v>
      </c>
      <c r="I3749" s="358">
        <v>0.01</v>
      </c>
      <c r="J3749" s="77">
        <v>4</v>
      </c>
      <c r="K3749" s="92"/>
    </row>
    <row r="3750" spans="1:11" ht="40.799999999999997" x14ac:dyDescent="0.25">
      <c r="A3750" s="14" t="s">
        <v>5268</v>
      </c>
      <c r="B3750" s="354" t="s">
        <v>9395</v>
      </c>
      <c r="C3750" s="354" t="s">
        <v>9396</v>
      </c>
      <c r="D3750" s="356" t="s">
        <v>9397</v>
      </c>
      <c r="E3750" s="362" t="s">
        <v>3123</v>
      </c>
      <c r="F3750" s="716" t="s">
        <v>9398</v>
      </c>
      <c r="G3750" s="355">
        <v>31322831</v>
      </c>
      <c r="H3750" s="355" t="s">
        <v>8041</v>
      </c>
      <c r="I3750" s="358">
        <v>0.01</v>
      </c>
      <c r="J3750" s="77">
        <v>4</v>
      </c>
      <c r="K3750" s="92"/>
    </row>
    <row r="3751" spans="1:11" ht="40.799999999999997" x14ac:dyDescent="0.25">
      <c r="A3751" s="14" t="s">
        <v>5268</v>
      </c>
      <c r="B3751" s="354" t="s">
        <v>9399</v>
      </c>
      <c r="C3751" s="354">
        <v>1740</v>
      </c>
      <c r="D3751" s="356" t="s">
        <v>5368</v>
      </c>
      <c r="E3751" s="362" t="s">
        <v>3729</v>
      </c>
      <c r="F3751" s="716" t="s">
        <v>9400</v>
      </c>
      <c r="G3751" s="355">
        <v>604381</v>
      </c>
      <c r="H3751" s="355" t="s">
        <v>9401</v>
      </c>
      <c r="I3751" s="358">
        <v>0.02</v>
      </c>
      <c r="J3751" s="77">
        <v>4</v>
      </c>
      <c r="K3751" s="92"/>
    </row>
    <row r="3752" spans="1:11" ht="51" x14ac:dyDescent="0.25">
      <c r="A3752" s="14" t="s">
        <v>5268</v>
      </c>
      <c r="B3752" s="354" t="s">
        <v>9402</v>
      </c>
      <c r="C3752" s="354" t="s">
        <v>9403</v>
      </c>
      <c r="D3752" s="356" t="s">
        <v>4908</v>
      </c>
      <c r="E3752" s="362" t="s">
        <v>5546</v>
      </c>
      <c r="F3752" s="716" t="s">
        <v>9404</v>
      </c>
      <c r="G3752" s="355">
        <v>31322831</v>
      </c>
      <c r="H3752" s="355" t="s">
        <v>8041</v>
      </c>
      <c r="I3752" s="358">
        <v>0.02</v>
      </c>
      <c r="J3752" s="77">
        <v>4</v>
      </c>
      <c r="K3752" s="92"/>
    </row>
    <row r="3753" spans="1:11" ht="51" x14ac:dyDescent="0.25">
      <c r="A3753" s="14" t="s">
        <v>5268</v>
      </c>
      <c r="B3753" s="354" t="s">
        <v>9402</v>
      </c>
      <c r="C3753" s="354">
        <v>184199</v>
      </c>
      <c r="D3753" s="356" t="s">
        <v>4149</v>
      </c>
      <c r="E3753" s="362" t="s">
        <v>5546</v>
      </c>
      <c r="F3753" s="716" t="s">
        <v>9405</v>
      </c>
      <c r="G3753" s="355">
        <v>31322831</v>
      </c>
      <c r="H3753" s="355" t="s">
        <v>8041</v>
      </c>
      <c r="I3753" s="358">
        <v>0.02</v>
      </c>
      <c r="J3753" s="77">
        <v>4</v>
      </c>
      <c r="K3753" s="92"/>
    </row>
    <row r="3754" spans="1:11" ht="20.399999999999999" x14ac:dyDescent="0.25">
      <c r="A3754" s="14" t="s">
        <v>5268</v>
      </c>
      <c r="B3754" s="354" t="s">
        <v>9406</v>
      </c>
      <c r="C3754" s="354">
        <v>5895</v>
      </c>
      <c r="D3754" s="356" t="s">
        <v>5303</v>
      </c>
      <c r="E3754" s="362">
        <v>45821</v>
      </c>
      <c r="F3754" s="716" t="s">
        <v>9407</v>
      </c>
      <c r="G3754" s="355">
        <v>604381</v>
      </c>
      <c r="H3754" s="355" t="s">
        <v>9408</v>
      </c>
      <c r="I3754" s="358">
        <v>0.02</v>
      </c>
      <c r="J3754" s="77">
        <v>4</v>
      </c>
      <c r="K3754" s="92"/>
    </row>
    <row r="3755" spans="1:11" ht="30.6" x14ac:dyDescent="0.25">
      <c r="A3755" s="14" t="s">
        <v>5268</v>
      </c>
      <c r="B3755" s="354" t="s">
        <v>9409</v>
      </c>
      <c r="C3755" s="354" t="s">
        <v>9410</v>
      </c>
      <c r="D3755" s="356" t="s">
        <v>5303</v>
      </c>
      <c r="E3755" s="362" t="s">
        <v>3371</v>
      </c>
      <c r="F3755" s="716" t="s">
        <v>9411</v>
      </c>
      <c r="G3755" s="355">
        <v>604381</v>
      </c>
      <c r="H3755" s="355" t="s">
        <v>9412</v>
      </c>
      <c r="I3755" s="358">
        <v>0.02</v>
      </c>
      <c r="J3755" s="77">
        <v>4</v>
      </c>
      <c r="K3755" s="92"/>
    </row>
    <row r="3756" spans="1:11" ht="51" x14ac:dyDescent="0.25">
      <c r="A3756" s="14" t="s">
        <v>5268</v>
      </c>
      <c r="B3756" s="354" t="s">
        <v>9413</v>
      </c>
      <c r="C3756" s="354">
        <v>11969</v>
      </c>
      <c r="D3756" s="356" t="s">
        <v>5333</v>
      </c>
      <c r="E3756" s="362" t="s">
        <v>4931</v>
      </c>
      <c r="F3756" s="716" t="s">
        <v>9414</v>
      </c>
      <c r="G3756" s="355">
        <v>31322831</v>
      </c>
      <c r="H3756" s="355" t="s">
        <v>8041</v>
      </c>
      <c r="I3756" s="358">
        <v>0.01</v>
      </c>
      <c r="J3756" s="77">
        <v>4</v>
      </c>
      <c r="K3756" s="92"/>
    </row>
    <row r="3757" spans="1:11" ht="61.2" x14ac:dyDescent="0.25">
      <c r="A3757" s="14" t="s">
        <v>5268</v>
      </c>
      <c r="B3757" s="354" t="s">
        <v>9415</v>
      </c>
      <c r="C3757" s="354">
        <v>4133</v>
      </c>
      <c r="D3757" s="356" t="s">
        <v>3729</v>
      </c>
      <c r="E3757" s="362" t="s">
        <v>4931</v>
      </c>
      <c r="F3757" s="716" t="s">
        <v>9416</v>
      </c>
      <c r="G3757" s="355">
        <v>54107580</v>
      </c>
      <c r="H3757" s="355" t="s">
        <v>9417</v>
      </c>
      <c r="I3757" s="358">
        <v>0.02</v>
      </c>
      <c r="J3757" s="77">
        <v>4</v>
      </c>
      <c r="K3757" s="92"/>
    </row>
    <row r="3758" spans="1:11" ht="40.799999999999997" x14ac:dyDescent="0.25">
      <c r="A3758" s="14" t="s">
        <v>5268</v>
      </c>
      <c r="B3758" s="354" t="s">
        <v>9418</v>
      </c>
      <c r="C3758" s="354">
        <v>1757</v>
      </c>
      <c r="D3758" s="356" t="s">
        <v>5527</v>
      </c>
      <c r="E3758" s="362" t="s">
        <v>4931</v>
      </c>
      <c r="F3758" s="716" t="s">
        <v>9419</v>
      </c>
      <c r="G3758" s="355">
        <v>31322831</v>
      </c>
      <c r="H3758" s="355" t="s">
        <v>8041</v>
      </c>
      <c r="I3758" s="358">
        <v>0.02</v>
      </c>
      <c r="J3758" s="77">
        <v>4</v>
      </c>
      <c r="K3758" s="92"/>
    </row>
    <row r="3759" spans="1:11" ht="40.799999999999997" x14ac:dyDescent="0.25">
      <c r="A3759" s="14" t="s">
        <v>5268</v>
      </c>
      <c r="B3759" s="354" t="s">
        <v>9420</v>
      </c>
      <c r="C3759" s="354">
        <v>1123892</v>
      </c>
      <c r="D3759" s="356" t="s">
        <v>5517</v>
      </c>
      <c r="E3759" s="362" t="s">
        <v>4931</v>
      </c>
      <c r="F3759" s="716" t="s">
        <v>9421</v>
      </c>
      <c r="G3759" s="355">
        <v>31322831</v>
      </c>
      <c r="H3759" s="355" t="s">
        <v>8041</v>
      </c>
      <c r="I3759" s="358">
        <v>0.01</v>
      </c>
      <c r="J3759" s="77">
        <v>4</v>
      </c>
      <c r="K3759" s="92"/>
    </row>
    <row r="3760" spans="1:11" ht="61.2" x14ac:dyDescent="0.25">
      <c r="A3760" s="14" t="s">
        <v>5268</v>
      </c>
      <c r="B3760" s="354">
        <v>12500114</v>
      </c>
      <c r="C3760" s="354">
        <v>1108204</v>
      </c>
      <c r="D3760" s="356" t="s">
        <v>5407</v>
      </c>
      <c r="E3760" s="362" t="s">
        <v>3371</v>
      </c>
      <c r="F3760" s="716" t="s">
        <v>9422</v>
      </c>
      <c r="G3760" s="355">
        <v>31322832</v>
      </c>
      <c r="H3760" s="355" t="s">
        <v>8041</v>
      </c>
      <c r="I3760" s="358">
        <v>0.02</v>
      </c>
      <c r="J3760" s="77">
        <v>4</v>
      </c>
      <c r="K3760" s="92"/>
    </row>
    <row r="3761" spans="1:11" ht="40.799999999999997" x14ac:dyDescent="0.25">
      <c r="A3761" s="14" t="s">
        <v>5268</v>
      </c>
      <c r="B3761" s="354" t="s">
        <v>9423</v>
      </c>
      <c r="C3761" s="354">
        <v>5221</v>
      </c>
      <c r="D3761" s="356" t="s">
        <v>5667</v>
      </c>
      <c r="E3761" s="362" t="s">
        <v>5384</v>
      </c>
      <c r="F3761" s="716" t="s">
        <v>9424</v>
      </c>
      <c r="G3761" s="355">
        <v>35849436</v>
      </c>
      <c r="H3761" s="355" t="s">
        <v>9425</v>
      </c>
      <c r="I3761" s="358">
        <v>0.01</v>
      </c>
      <c r="J3761" s="77">
        <v>4</v>
      </c>
      <c r="K3761" s="92"/>
    </row>
    <row r="3762" spans="1:11" ht="40.799999999999997" x14ac:dyDescent="0.25">
      <c r="A3762" s="14" t="s">
        <v>5268</v>
      </c>
      <c r="B3762" s="354" t="s">
        <v>9426</v>
      </c>
      <c r="C3762" s="354" t="s">
        <v>9427</v>
      </c>
      <c r="D3762" s="356" t="s">
        <v>5667</v>
      </c>
      <c r="E3762" s="362" t="s">
        <v>5384</v>
      </c>
      <c r="F3762" s="716" t="s">
        <v>9428</v>
      </c>
      <c r="G3762" s="355">
        <v>35849436</v>
      </c>
      <c r="H3762" s="355" t="s">
        <v>9425</v>
      </c>
      <c r="I3762" s="358">
        <v>0.02</v>
      </c>
      <c r="J3762" s="77">
        <v>4</v>
      </c>
      <c r="K3762" s="92"/>
    </row>
    <row r="3763" spans="1:11" ht="30.6" x14ac:dyDescent="0.25">
      <c r="A3763" s="14" t="s">
        <v>5268</v>
      </c>
      <c r="B3763" s="354" t="s">
        <v>9429</v>
      </c>
      <c r="C3763" s="354">
        <v>1252231</v>
      </c>
      <c r="D3763" s="356" t="s">
        <v>8542</v>
      </c>
      <c r="E3763" s="362" t="s">
        <v>4964</v>
      </c>
      <c r="F3763" s="716" t="s">
        <v>9430</v>
      </c>
      <c r="G3763" s="355">
        <v>31322831</v>
      </c>
      <c r="H3763" s="355" t="s">
        <v>8041</v>
      </c>
      <c r="I3763" s="358">
        <v>0.01</v>
      </c>
      <c r="J3763" s="77">
        <v>4</v>
      </c>
      <c r="K3763" s="92"/>
    </row>
    <row r="3764" spans="1:11" ht="51" x14ac:dyDescent="0.25">
      <c r="A3764" s="14" t="s">
        <v>5268</v>
      </c>
      <c r="B3764" s="354" t="s">
        <v>9431</v>
      </c>
      <c r="C3764" s="354">
        <v>1240225</v>
      </c>
      <c r="D3764" s="356" t="s">
        <v>5288</v>
      </c>
      <c r="E3764" s="362" t="s">
        <v>8535</v>
      </c>
      <c r="F3764" s="716" t="s">
        <v>9432</v>
      </c>
      <c r="G3764" s="355">
        <v>31322831</v>
      </c>
      <c r="H3764" s="355" t="s">
        <v>8041</v>
      </c>
      <c r="I3764" s="358">
        <v>0.01</v>
      </c>
      <c r="J3764" s="77">
        <v>4</v>
      </c>
      <c r="K3764" s="92"/>
    </row>
    <row r="3765" spans="1:11" ht="61.2" x14ac:dyDescent="0.25">
      <c r="A3765" s="14" t="s">
        <v>5268</v>
      </c>
      <c r="B3765" s="354" t="s">
        <v>9433</v>
      </c>
      <c r="C3765" s="354">
        <v>1252230</v>
      </c>
      <c r="D3765" s="356" t="s">
        <v>8542</v>
      </c>
      <c r="E3765" s="362" t="s">
        <v>8535</v>
      </c>
      <c r="F3765" s="716" t="s">
        <v>9434</v>
      </c>
      <c r="G3765" s="355">
        <v>31322831</v>
      </c>
      <c r="H3765" s="355" t="s">
        <v>8041</v>
      </c>
      <c r="I3765" s="358">
        <v>0.01</v>
      </c>
      <c r="J3765" s="77">
        <v>4</v>
      </c>
      <c r="K3765" s="92"/>
    </row>
    <row r="3766" spans="1:11" ht="51" x14ac:dyDescent="0.25">
      <c r="A3766" s="14" t="s">
        <v>5268</v>
      </c>
      <c r="B3766" s="354" t="s">
        <v>9435</v>
      </c>
      <c r="C3766" s="354">
        <v>1148411</v>
      </c>
      <c r="D3766" s="356" t="s">
        <v>9436</v>
      </c>
      <c r="E3766" s="362" t="s">
        <v>8535</v>
      </c>
      <c r="F3766" s="716" t="s">
        <v>9437</v>
      </c>
      <c r="G3766" s="355">
        <v>31322831</v>
      </c>
      <c r="H3766" s="355" t="s">
        <v>8041</v>
      </c>
      <c r="I3766" s="358">
        <v>0.02</v>
      </c>
      <c r="J3766" s="77">
        <v>4</v>
      </c>
      <c r="K3766" s="92"/>
    </row>
    <row r="3767" spans="1:11" ht="61.2" x14ac:dyDescent="0.25">
      <c r="A3767" s="14" t="s">
        <v>5268</v>
      </c>
      <c r="B3767" s="354" t="s">
        <v>9438</v>
      </c>
      <c r="C3767" s="354">
        <v>1221618</v>
      </c>
      <c r="D3767" s="356" t="s">
        <v>9439</v>
      </c>
      <c r="E3767" s="362" t="s">
        <v>8601</v>
      </c>
      <c r="F3767" s="716" t="s">
        <v>9440</v>
      </c>
      <c r="G3767" s="355">
        <v>31322831</v>
      </c>
      <c r="H3767" s="355" t="s">
        <v>8041</v>
      </c>
      <c r="I3767" s="358">
        <v>0.01</v>
      </c>
      <c r="J3767" s="77">
        <v>4</v>
      </c>
      <c r="K3767" s="92"/>
    </row>
    <row r="3768" spans="1:11" ht="40.799999999999997" x14ac:dyDescent="0.25">
      <c r="A3768" s="14" t="s">
        <v>5268</v>
      </c>
      <c r="B3768" s="354" t="s">
        <v>9441</v>
      </c>
      <c r="C3768" s="354" t="s">
        <v>9442</v>
      </c>
      <c r="D3768" s="356">
        <v>45868</v>
      </c>
      <c r="E3768" s="362"/>
      <c r="F3768" s="716" t="s">
        <v>9443</v>
      </c>
      <c r="G3768" s="355">
        <v>784855827</v>
      </c>
      <c r="H3768" s="355" t="s">
        <v>9444</v>
      </c>
      <c r="I3768" s="358">
        <v>35</v>
      </c>
      <c r="J3768" s="77">
        <v>4</v>
      </c>
      <c r="K3768" s="92"/>
    </row>
    <row r="3769" spans="1:11" ht="71.400000000000006" x14ac:dyDescent="0.25">
      <c r="A3769" s="14" t="s">
        <v>5268</v>
      </c>
      <c r="B3769" s="354" t="s">
        <v>9445</v>
      </c>
      <c r="C3769" s="354">
        <v>1132651</v>
      </c>
      <c r="D3769" s="356" t="s">
        <v>3363</v>
      </c>
      <c r="E3769" s="362" t="s">
        <v>5550</v>
      </c>
      <c r="F3769" s="716" t="s">
        <v>9446</v>
      </c>
      <c r="G3769" s="355">
        <v>31322831</v>
      </c>
      <c r="H3769" s="355" t="s">
        <v>8041</v>
      </c>
      <c r="I3769" s="358">
        <v>0.02</v>
      </c>
      <c r="J3769" s="77">
        <v>4</v>
      </c>
      <c r="K3769" s="92"/>
    </row>
    <row r="3770" spans="1:11" ht="61.2" x14ac:dyDescent="0.25">
      <c r="A3770" s="14" t="s">
        <v>5268</v>
      </c>
      <c r="B3770" s="354" t="s">
        <v>9447</v>
      </c>
      <c r="C3770" s="354">
        <v>3987</v>
      </c>
      <c r="D3770" s="356">
        <v>45853</v>
      </c>
      <c r="E3770" s="362" t="s">
        <v>5550</v>
      </c>
      <c r="F3770" s="716" t="s">
        <v>9448</v>
      </c>
      <c r="G3770" s="355">
        <v>36238813</v>
      </c>
      <c r="H3770" s="355" t="s">
        <v>9449</v>
      </c>
      <c r="I3770" s="358">
        <v>0.02</v>
      </c>
      <c r="J3770" s="77">
        <v>4</v>
      </c>
      <c r="K3770" s="92"/>
    </row>
    <row r="3771" spans="1:11" ht="71.400000000000006" x14ac:dyDescent="0.25">
      <c r="A3771" s="14" t="s">
        <v>5268</v>
      </c>
      <c r="B3771" s="354" t="s">
        <v>9450</v>
      </c>
      <c r="C3771" s="354">
        <v>9335</v>
      </c>
      <c r="D3771" s="356">
        <v>45985</v>
      </c>
      <c r="E3771" s="362">
        <v>45994</v>
      </c>
      <c r="F3771" s="716" t="s">
        <v>9451</v>
      </c>
      <c r="G3771" s="355">
        <v>52136825</v>
      </c>
      <c r="H3771" s="355" t="s">
        <v>9452</v>
      </c>
      <c r="I3771" s="358">
        <v>0.01</v>
      </c>
      <c r="J3771" s="77">
        <v>4</v>
      </c>
      <c r="K3771" s="92"/>
    </row>
    <row r="3772" spans="1:11" ht="40.799999999999997" x14ac:dyDescent="0.25">
      <c r="A3772" s="14" t="s">
        <v>5268</v>
      </c>
      <c r="B3772" s="354" t="s">
        <v>9453</v>
      </c>
      <c r="C3772" s="354" t="s">
        <v>9454</v>
      </c>
      <c r="D3772" s="356" t="s">
        <v>7917</v>
      </c>
      <c r="E3772" s="362" t="s">
        <v>5648</v>
      </c>
      <c r="F3772" s="716" t="s">
        <v>9455</v>
      </c>
      <c r="G3772" s="355">
        <v>31322832</v>
      </c>
      <c r="H3772" s="355" t="s">
        <v>8384</v>
      </c>
      <c r="I3772" s="358">
        <v>0.01</v>
      </c>
      <c r="J3772" s="77">
        <v>4</v>
      </c>
      <c r="K3772" s="92"/>
    </row>
    <row r="3773" spans="1:11" ht="71.400000000000006" x14ac:dyDescent="0.25">
      <c r="A3773" s="14" t="s">
        <v>5268</v>
      </c>
      <c r="B3773" s="354" t="s">
        <v>9456</v>
      </c>
      <c r="C3773" s="354">
        <v>1262944</v>
      </c>
      <c r="D3773" s="356" t="s">
        <v>6599</v>
      </c>
      <c r="E3773" s="362" t="s">
        <v>4393</v>
      </c>
      <c r="F3773" s="716" t="s">
        <v>9457</v>
      </c>
      <c r="G3773" s="355">
        <v>31322831</v>
      </c>
      <c r="H3773" s="355" t="s">
        <v>8041</v>
      </c>
      <c r="I3773" s="358">
        <v>0.01</v>
      </c>
      <c r="J3773" s="77">
        <v>4</v>
      </c>
      <c r="K3773" s="92"/>
    </row>
    <row r="3774" spans="1:11" ht="61.2" x14ac:dyDescent="0.25">
      <c r="A3774" s="14" t="s">
        <v>5268</v>
      </c>
      <c r="B3774" s="354" t="s">
        <v>9456</v>
      </c>
      <c r="C3774" s="354">
        <v>1056516</v>
      </c>
      <c r="D3774" s="356" t="s">
        <v>4711</v>
      </c>
      <c r="E3774" s="362" t="s">
        <v>4393</v>
      </c>
      <c r="F3774" s="716" t="s">
        <v>9458</v>
      </c>
      <c r="G3774" s="355">
        <v>31322831</v>
      </c>
      <c r="H3774" s="355" t="s">
        <v>8041</v>
      </c>
      <c r="I3774" s="358">
        <v>0.01</v>
      </c>
      <c r="J3774" s="77">
        <v>4</v>
      </c>
      <c r="K3774" s="92"/>
    </row>
    <row r="3775" spans="1:11" ht="30.6" x14ac:dyDescent="0.25">
      <c r="A3775" s="14" t="s">
        <v>5268</v>
      </c>
      <c r="B3775" s="354" t="s">
        <v>9459</v>
      </c>
      <c r="C3775" s="354" t="s">
        <v>9460</v>
      </c>
      <c r="D3775" s="356" t="s">
        <v>3580</v>
      </c>
      <c r="E3775" s="362" t="s">
        <v>4393</v>
      </c>
      <c r="F3775" s="716" t="s">
        <v>9461</v>
      </c>
      <c r="G3775" s="355">
        <v>31322831</v>
      </c>
      <c r="H3775" s="355" t="s">
        <v>8041</v>
      </c>
      <c r="I3775" s="358">
        <v>0.02</v>
      </c>
      <c r="J3775" s="77">
        <v>4</v>
      </c>
      <c r="K3775" s="92"/>
    </row>
    <row r="3776" spans="1:11" ht="30.6" x14ac:dyDescent="0.25">
      <c r="A3776" s="14" t="s">
        <v>5268</v>
      </c>
      <c r="B3776" s="354" t="s">
        <v>8423</v>
      </c>
      <c r="C3776" s="354">
        <v>2499</v>
      </c>
      <c r="D3776" s="356" t="s">
        <v>3486</v>
      </c>
      <c r="E3776" s="362" t="s">
        <v>7716</v>
      </c>
      <c r="F3776" s="716" t="s">
        <v>9462</v>
      </c>
      <c r="G3776" s="355">
        <v>46969594</v>
      </c>
      <c r="H3776" s="355" t="s">
        <v>8425</v>
      </c>
      <c r="I3776" s="358">
        <v>0.01</v>
      </c>
      <c r="J3776" s="77">
        <v>4</v>
      </c>
      <c r="K3776" s="92"/>
    </row>
    <row r="3777" spans="1:11" ht="40.799999999999997" x14ac:dyDescent="0.25">
      <c r="A3777" s="14" t="s">
        <v>5268</v>
      </c>
      <c r="B3777" s="354" t="s">
        <v>8426</v>
      </c>
      <c r="C3777" s="354">
        <v>11340</v>
      </c>
      <c r="D3777" s="356" t="s">
        <v>3486</v>
      </c>
      <c r="E3777" s="362" t="s">
        <v>7716</v>
      </c>
      <c r="F3777" s="716" t="s">
        <v>9463</v>
      </c>
      <c r="G3777" s="355">
        <v>35790164</v>
      </c>
      <c r="H3777" s="355" t="s">
        <v>4657</v>
      </c>
      <c r="I3777" s="358">
        <v>0.01</v>
      </c>
      <c r="J3777" s="77">
        <v>4</v>
      </c>
      <c r="K3777" s="92"/>
    </row>
    <row r="3778" spans="1:11" ht="40.799999999999997" x14ac:dyDescent="0.25">
      <c r="A3778" s="14" t="s">
        <v>5268</v>
      </c>
      <c r="B3778" s="354" t="s">
        <v>8442</v>
      </c>
      <c r="C3778" s="354">
        <v>3129</v>
      </c>
      <c r="D3778" s="356" t="s">
        <v>3012</v>
      </c>
      <c r="E3778" s="362" t="s">
        <v>3027</v>
      </c>
      <c r="F3778" s="716" t="s">
        <v>9464</v>
      </c>
      <c r="G3778" s="355">
        <v>35790164</v>
      </c>
      <c r="H3778" s="355" t="s">
        <v>4657</v>
      </c>
      <c r="I3778" s="358">
        <v>0.02</v>
      </c>
      <c r="J3778" s="77">
        <v>4</v>
      </c>
      <c r="K3778" s="92"/>
    </row>
    <row r="3779" spans="1:11" ht="51" x14ac:dyDescent="0.25">
      <c r="A3779" s="14" t="s">
        <v>5268</v>
      </c>
      <c r="B3779" s="354" t="s">
        <v>9465</v>
      </c>
      <c r="C3779" s="354">
        <v>1191104</v>
      </c>
      <c r="D3779" s="356" t="s">
        <v>9466</v>
      </c>
      <c r="E3779" s="362"/>
      <c r="F3779" s="716" t="s">
        <v>9467</v>
      </c>
      <c r="G3779" s="355">
        <v>31322832</v>
      </c>
      <c r="H3779" s="355" t="s">
        <v>8346</v>
      </c>
      <c r="I3779" s="358">
        <v>0.01</v>
      </c>
      <c r="J3779" s="77">
        <v>4</v>
      </c>
      <c r="K3779" s="92"/>
    </row>
    <row r="3780" spans="1:11" ht="51" x14ac:dyDescent="0.25">
      <c r="A3780" s="14" t="s">
        <v>5268</v>
      </c>
      <c r="B3780" s="354" t="s">
        <v>9465</v>
      </c>
      <c r="C3780" s="354">
        <v>3096239</v>
      </c>
      <c r="D3780" s="356" t="s">
        <v>9466</v>
      </c>
      <c r="E3780" s="362"/>
      <c r="F3780" s="716" t="s">
        <v>9468</v>
      </c>
      <c r="G3780" s="355">
        <v>31322832</v>
      </c>
      <c r="H3780" s="355" t="s">
        <v>8346</v>
      </c>
      <c r="I3780" s="358">
        <v>0.02</v>
      </c>
      <c r="J3780" s="77">
        <v>4</v>
      </c>
      <c r="K3780" s="92"/>
    </row>
    <row r="3781" spans="1:11" ht="30.6" x14ac:dyDescent="0.25">
      <c r="A3781" s="14" t="s">
        <v>5268</v>
      </c>
      <c r="B3781" s="354" t="s">
        <v>9469</v>
      </c>
      <c r="C3781" s="354" t="s">
        <v>9470</v>
      </c>
      <c r="D3781" s="356">
        <v>45788</v>
      </c>
      <c r="E3781" s="362">
        <v>45796</v>
      </c>
      <c r="F3781" s="716" t="s">
        <v>9471</v>
      </c>
      <c r="G3781" s="355" t="s">
        <v>9472</v>
      </c>
      <c r="H3781" s="355" t="s">
        <v>8269</v>
      </c>
      <c r="I3781" s="358">
        <v>0.01</v>
      </c>
      <c r="J3781" s="77">
        <v>4</v>
      </c>
      <c r="K3781" s="92"/>
    </row>
    <row r="3782" spans="1:11" ht="40.799999999999997" x14ac:dyDescent="0.25">
      <c r="A3782" s="14" t="s">
        <v>5268</v>
      </c>
      <c r="B3782" s="354" t="s">
        <v>8997</v>
      </c>
      <c r="C3782" s="354" t="s">
        <v>9009</v>
      </c>
      <c r="D3782" s="356">
        <v>45939</v>
      </c>
      <c r="E3782" s="362">
        <v>45951</v>
      </c>
      <c r="F3782" s="716" t="s">
        <v>9473</v>
      </c>
      <c r="G3782" s="355">
        <v>45594929</v>
      </c>
      <c r="H3782" s="355" t="s">
        <v>9011</v>
      </c>
      <c r="I3782" s="358">
        <v>0.01</v>
      </c>
      <c r="J3782" s="77">
        <v>4</v>
      </c>
      <c r="K3782" s="92"/>
    </row>
    <row r="3783" spans="1:11" ht="31.2" x14ac:dyDescent="0.25">
      <c r="A3783" s="14" t="s">
        <v>5268</v>
      </c>
      <c r="B3783" s="354" t="s">
        <v>9780</v>
      </c>
      <c r="C3783" s="355">
        <v>4251301980</v>
      </c>
      <c r="D3783" s="717" t="s">
        <v>9781</v>
      </c>
      <c r="E3783" s="362" t="s">
        <v>9782</v>
      </c>
      <c r="F3783" s="357" t="s">
        <v>9783</v>
      </c>
      <c r="G3783" s="681">
        <v>35850370</v>
      </c>
      <c r="H3783" s="518" t="s">
        <v>9786</v>
      </c>
      <c r="I3783" s="358">
        <v>14.83</v>
      </c>
      <c r="J3783" s="77">
        <v>4</v>
      </c>
      <c r="K3783" s="92"/>
    </row>
    <row r="3784" spans="1:11" ht="31.2" x14ac:dyDescent="0.25">
      <c r="A3784" s="14" t="s">
        <v>5268</v>
      </c>
      <c r="B3784" s="354" t="s">
        <v>9784</v>
      </c>
      <c r="C3784" s="355">
        <v>4251325326</v>
      </c>
      <c r="D3784" s="717">
        <v>45889</v>
      </c>
      <c r="E3784" s="362">
        <v>45890</v>
      </c>
      <c r="F3784" s="357" t="s">
        <v>9785</v>
      </c>
      <c r="G3784" s="681">
        <v>35850370</v>
      </c>
      <c r="H3784" s="518" t="s">
        <v>9786</v>
      </c>
      <c r="I3784" s="358">
        <v>25.1</v>
      </c>
      <c r="J3784" s="77">
        <v>4</v>
      </c>
      <c r="K3784" s="92"/>
    </row>
    <row r="3785" spans="1:11" ht="31.2" x14ac:dyDescent="0.25">
      <c r="A3785" s="14" t="s">
        <v>5268</v>
      </c>
      <c r="B3785" s="354" t="s">
        <v>9474</v>
      </c>
      <c r="C3785" s="355">
        <v>4251352148</v>
      </c>
      <c r="D3785" s="717" t="s">
        <v>7713</v>
      </c>
      <c r="E3785" s="362" t="s">
        <v>4965</v>
      </c>
      <c r="F3785" s="357" t="s">
        <v>9475</v>
      </c>
      <c r="G3785" s="681">
        <v>35850370</v>
      </c>
      <c r="H3785" s="518" t="s">
        <v>9786</v>
      </c>
      <c r="I3785" s="358">
        <v>34.229999999999997</v>
      </c>
      <c r="J3785" s="77">
        <v>4</v>
      </c>
      <c r="K3785" s="92"/>
    </row>
    <row r="3786" spans="1:11" ht="31.2" x14ac:dyDescent="0.25">
      <c r="A3786" s="14" t="s">
        <v>5268</v>
      </c>
      <c r="B3786" s="354" t="s">
        <v>9476</v>
      </c>
      <c r="C3786" s="355">
        <v>4251379237</v>
      </c>
      <c r="D3786" s="717" t="s">
        <v>9466</v>
      </c>
      <c r="E3786" s="362">
        <v>45952</v>
      </c>
      <c r="F3786" s="357" t="s">
        <v>9477</v>
      </c>
      <c r="G3786" s="681">
        <v>35850370</v>
      </c>
      <c r="H3786" s="518" t="s">
        <v>9786</v>
      </c>
      <c r="I3786" s="358">
        <v>32.42</v>
      </c>
      <c r="J3786" s="77">
        <v>4</v>
      </c>
      <c r="K3786" s="92"/>
    </row>
    <row r="3787" spans="1:11" ht="31.2" x14ac:dyDescent="0.25">
      <c r="A3787" s="14" t="s">
        <v>5268</v>
      </c>
      <c r="B3787" s="354" t="s">
        <v>9478</v>
      </c>
      <c r="C3787" s="355">
        <v>4251404035</v>
      </c>
      <c r="D3787" s="717" t="s">
        <v>6472</v>
      </c>
      <c r="E3787" s="362" t="s">
        <v>7819</v>
      </c>
      <c r="F3787" s="357" t="s">
        <v>9479</v>
      </c>
      <c r="G3787" s="681">
        <v>35850370</v>
      </c>
      <c r="H3787" s="518" t="s">
        <v>9786</v>
      </c>
      <c r="I3787" s="358">
        <v>32.82</v>
      </c>
      <c r="J3787" s="77">
        <v>4</v>
      </c>
      <c r="K3787" s="92"/>
    </row>
    <row r="3788" spans="1:11" ht="31.2" x14ac:dyDescent="0.25">
      <c r="A3788" s="14" t="s">
        <v>5268</v>
      </c>
      <c r="B3788" s="354" t="s">
        <v>9480</v>
      </c>
      <c r="C3788" s="355">
        <v>4251429959</v>
      </c>
      <c r="D3788" s="717" t="s">
        <v>7681</v>
      </c>
      <c r="E3788" s="362" t="s">
        <v>3557</v>
      </c>
      <c r="F3788" s="357" t="s">
        <v>9481</v>
      </c>
      <c r="G3788" s="681">
        <v>35850370</v>
      </c>
      <c r="H3788" s="518" t="s">
        <v>9786</v>
      </c>
      <c r="I3788" s="358">
        <v>36.14</v>
      </c>
      <c r="J3788" s="77">
        <v>4</v>
      </c>
      <c r="K3788" s="92"/>
    </row>
    <row r="3789" spans="1:11" ht="31.2" x14ac:dyDescent="0.25">
      <c r="A3789" s="14" t="s">
        <v>5268</v>
      </c>
      <c r="B3789" s="354" t="s">
        <v>9482</v>
      </c>
      <c r="C3789" s="355">
        <v>4261003693</v>
      </c>
      <c r="D3789" s="717" t="s">
        <v>9483</v>
      </c>
      <c r="E3789" s="362">
        <v>46045</v>
      </c>
      <c r="F3789" s="357" t="s">
        <v>9484</v>
      </c>
      <c r="G3789" s="681">
        <v>35850370</v>
      </c>
      <c r="H3789" s="518" t="s">
        <v>9786</v>
      </c>
      <c r="I3789" s="358">
        <v>18.75</v>
      </c>
      <c r="J3789" s="77">
        <v>4</v>
      </c>
      <c r="K3789" s="92"/>
    </row>
    <row r="3790" spans="1:11" ht="31.2" x14ac:dyDescent="0.25">
      <c r="A3790" s="14" t="s">
        <v>5268</v>
      </c>
      <c r="B3790" s="354" t="s">
        <v>9485</v>
      </c>
      <c r="C3790" s="355">
        <v>4261013243</v>
      </c>
      <c r="D3790" s="717" t="s">
        <v>9483</v>
      </c>
      <c r="E3790" s="362">
        <v>46045</v>
      </c>
      <c r="F3790" s="357" t="s">
        <v>9486</v>
      </c>
      <c r="G3790" s="681">
        <v>35850370</v>
      </c>
      <c r="H3790" s="518" t="s">
        <v>9786</v>
      </c>
      <c r="I3790" s="358">
        <v>9.2200000000000006</v>
      </c>
      <c r="J3790" s="77">
        <v>4</v>
      </c>
      <c r="K3790" s="92"/>
    </row>
    <row r="3791" spans="1:11" ht="31.2" x14ac:dyDescent="0.25">
      <c r="A3791" s="14" t="s">
        <v>5268</v>
      </c>
      <c r="B3791" s="354" t="s">
        <v>9787</v>
      </c>
      <c r="C3791" s="355">
        <v>7151862724</v>
      </c>
      <c r="D3791" s="717" t="s">
        <v>9788</v>
      </c>
      <c r="E3791" s="362" t="s">
        <v>9789</v>
      </c>
      <c r="F3791" s="357" t="s">
        <v>9790</v>
      </c>
      <c r="G3791" s="681">
        <v>36677281</v>
      </c>
      <c r="H3791" s="681" t="s">
        <v>9489</v>
      </c>
      <c r="I3791" s="358">
        <v>137.12</v>
      </c>
      <c r="J3791" s="77">
        <v>4</v>
      </c>
      <c r="K3791" s="92"/>
    </row>
    <row r="3792" spans="1:11" ht="31.2" x14ac:dyDescent="0.25">
      <c r="A3792" s="14" t="s">
        <v>5268</v>
      </c>
      <c r="B3792" s="354" t="s">
        <v>9487</v>
      </c>
      <c r="C3792" s="355">
        <v>7191406220</v>
      </c>
      <c r="D3792" s="717">
        <v>45875</v>
      </c>
      <c r="E3792" s="362">
        <v>45876</v>
      </c>
      <c r="F3792" s="357" t="s">
        <v>9488</v>
      </c>
      <c r="G3792" s="681">
        <v>36677281</v>
      </c>
      <c r="H3792" s="681" t="s">
        <v>9489</v>
      </c>
      <c r="I3792" s="358">
        <v>130.9</v>
      </c>
      <c r="J3792" s="77">
        <v>4</v>
      </c>
      <c r="K3792" s="92"/>
    </row>
    <row r="3793" spans="1:11" ht="31.2" x14ac:dyDescent="0.25">
      <c r="A3793" s="14" t="s">
        <v>5268</v>
      </c>
      <c r="B3793" s="354" t="s">
        <v>9490</v>
      </c>
      <c r="C3793" s="355">
        <v>7211253636</v>
      </c>
      <c r="D3793" s="717" t="s">
        <v>4278</v>
      </c>
      <c r="E3793" s="362" t="s">
        <v>3805</v>
      </c>
      <c r="F3793" s="357" t="s">
        <v>9491</v>
      </c>
      <c r="G3793" s="681">
        <v>36677281</v>
      </c>
      <c r="H3793" s="681" t="s">
        <v>9489</v>
      </c>
      <c r="I3793" s="358">
        <v>124.54</v>
      </c>
      <c r="J3793" s="77">
        <v>4</v>
      </c>
      <c r="K3793" s="92"/>
    </row>
    <row r="3794" spans="1:11" ht="31.2" x14ac:dyDescent="0.25">
      <c r="A3794" s="14" t="s">
        <v>5268</v>
      </c>
      <c r="B3794" s="354" t="s">
        <v>9492</v>
      </c>
      <c r="C3794" s="355">
        <v>7151886824</v>
      </c>
      <c r="D3794" s="717" t="s">
        <v>8411</v>
      </c>
      <c r="E3794" s="362" t="s">
        <v>8411</v>
      </c>
      <c r="F3794" s="357" t="s">
        <v>9493</v>
      </c>
      <c r="G3794" s="681">
        <v>36677281</v>
      </c>
      <c r="H3794" s="681" t="s">
        <v>9489</v>
      </c>
      <c r="I3794" s="358">
        <v>126.73</v>
      </c>
      <c r="J3794" s="77">
        <v>4</v>
      </c>
      <c r="K3794" s="92"/>
    </row>
    <row r="3795" spans="1:11" ht="31.2" x14ac:dyDescent="0.25">
      <c r="A3795" s="14" t="s">
        <v>5268</v>
      </c>
      <c r="B3795" s="354" t="s">
        <v>9494</v>
      </c>
      <c r="C3795" s="355">
        <v>7231109161</v>
      </c>
      <c r="D3795" s="717" t="s">
        <v>5482</v>
      </c>
      <c r="E3795" s="362" t="s">
        <v>4783</v>
      </c>
      <c r="F3795" s="357" t="s">
        <v>9495</v>
      </c>
      <c r="G3795" s="681">
        <v>36677281</v>
      </c>
      <c r="H3795" s="681" t="s">
        <v>9489</v>
      </c>
      <c r="I3795" s="358">
        <v>149.69</v>
      </c>
      <c r="J3795" s="77">
        <v>4</v>
      </c>
      <c r="K3795" s="92"/>
    </row>
    <row r="3796" spans="1:11" ht="31.2" x14ac:dyDescent="0.25">
      <c r="A3796" s="14" t="s">
        <v>5268</v>
      </c>
      <c r="B3796" s="354" t="s">
        <v>9496</v>
      </c>
      <c r="C3796" s="355">
        <v>7171669641</v>
      </c>
      <c r="D3796" s="717" t="s">
        <v>3643</v>
      </c>
      <c r="E3796" s="362" t="s">
        <v>6538</v>
      </c>
      <c r="F3796" s="357" t="s">
        <v>9497</v>
      </c>
      <c r="G3796" s="681">
        <v>36677281</v>
      </c>
      <c r="H3796" s="681" t="s">
        <v>9489</v>
      </c>
      <c r="I3796" s="358">
        <v>162.38</v>
      </c>
      <c r="J3796" s="77">
        <v>4</v>
      </c>
      <c r="K3796" s="92"/>
    </row>
    <row r="3797" spans="1:11" ht="31.2" x14ac:dyDescent="0.25">
      <c r="A3797" s="14" t="s">
        <v>5268</v>
      </c>
      <c r="B3797" s="354" t="s">
        <v>9498</v>
      </c>
      <c r="C3797" s="355">
        <v>7211282915</v>
      </c>
      <c r="D3797" s="717" t="s">
        <v>3557</v>
      </c>
      <c r="E3797" s="362" t="s">
        <v>7997</v>
      </c>
      <c r="F3797" s="357" t="s">
        <v>9499</v>
      </c>
      <c r="G3797" s="681">
        <v>36677281</v>
      </c>
      <c r="H3797" s="681" t="s">
        <v>9489</v>
      </c>
      <c r="I3797" s="358">
        <v>155.49</v>
      </c>
      <c r="J3797" s="77">
        <v>4</v>
      </c>
      <c r="K3797" s="92"/>
    </row>
    <row r="3798" spans="1:11" ht="51.6" x14ac:dyDescent="0.25">
      <c r="A3798" s="14" t="s">
        <v>5268</v>
      </c>
      <c r="B3798" s="354" t="s">
        <v>9791</v>
      </c>
      <c r="C3798" s="355">
        <v>2510105569</v>
      </c>
      <c r="D3798" s="717" t="s">
        <v>5427</v>
      </c>
      <c r="E3798" s="362" t="s">
        <v>4937</v>
      </c>
      <c r="F3798" s="357" t="s">
        <v>9792</v>
      </c>
      <c r="G3798" s="681">
        <v>35702257</v>
      </c>
      <c r="H3798" s="681" t="s">
        <v>9502</v>
      </c>
      <c r="I3798" s="358">
        <v>377.08</v>
      </c>
      <c r="J3798" s="77">
        <v>4</v>
      </c>
      <c r="K3798" s="92"/>
    </row>
    <row r="3799" spans="1:11" ht="51.6" x14ac:dyDescent="0.25">
      <c r="A3799" s="14" t="s">
        <v>5268</v>
      </c>
      <c r="B3799" s="354" t="s">
        <v>9791</v>
      </c>
      <c r="C3799" s="355">
        <v>2510105569</v>
      </c>
      <c r="D3799" s="717" t="s">
        <v>3066</v>
      </c>
      <c r="E3799" s="362" t="s">
        <v>3566</v>
      </c>
      <c r="F3799" s="357" t="s">
        <v>9793</v>
      </c>
      <c r="G3799" s="681">
        <v>35702257</v>
      </c>
      <c r="H3799" s="681" t="s">
        <v>9502</v>
      </c>
      <c r="I3799" s="358">
        <v>-162.87</v>
      </c>
      <c r="J3799" s="77">
        <v>4</v>
      </c>
      <c r="K3799" s="92"/>
    </row>
    <row r="3800" spans="1:11" ht="51.6" x14ac:dyDescent="0.25">
      <c r="A3800" s="14" t="s">
        <v>5268</v>
      </c>
      <c r="B3800" s="354" t="s">
        <v>9500</v>
      </c>
      <c r="C3800" s="355">
        <v>2510106264</v>
      </c>
      <c r="D3800" s="717" t="s">
        <v>5374</v>
      </c>
      <c r="E3800" s="362">
        <v>45877</v>
      </c>
      <c r="F3800" s="357" t="s">
        <v>9501</v>
      </c>
      <c r="G3800" s="681">
        <v>35702257</v>
      </c>
      <c r="H3800" s="681" t="s">
        <v>9502</v>
      </c>
      <c r="I3800" s="358">
        <v>377.08</v>
      </c>
      <c r="J3800" s="77">
        <v>4</v>
      </c>
      <c r="K3800" s="92"/>
    </row>
    <row r="3801" spans="1:11" ht="51.6" x14ac:dyDescent="0.25">
      <c r="A3801" s="14" t="s">
        <v>5268</v>
      </c>
      <c r="B3801" s="354" t="s">
        <v>9500</v>
      </c>
      <c r="C3801" s="355">
        <v>2510106264</v>
      </c>
      <c r="D3801" s="717" t="s">
        <v>3066</v>
      </c>
      <c r="E3801" s="362" t="s">
        <v>3566</v>
      </c>
      <c r="F3801" s="357" t="s">
        <v>9503</v>
      </c>
      <c r="G3801" s="681">
        <v>35702257</v>
      </c>
      <c r="H3801" s="681" t="s">
        <v>9502</v>
      </c>
      <c r="I3801" s="358">
        <v>-209.53</v>
      </c>
      <c r="J3801" s="77">
        <v>4</v>
      </c>
      <c r="K3801" s="92"/>
    </row>
    <row r="3802" spans="1:11" ht="51.6" x14ac:dyDescent="0.25">
      <c r="A3802" s="14" t="s">
        <v>5268</v>
      </c>
      <c r="B3802" s="354" t="s">
        <v>9504</v>
      </c>
      <c r="C3802" s="355">
        <v>2510106957</v>
      </c>
      <c r="D3802" s="717" t="s">
        <v>3631</v>
      </c>
      <c r="E3802" s="362" t="s">
        <v>3805</v>
      </c>
      <c r="F3802" s="357" t="s">
        <v>9505</v>
      </c>
      <c r="G3802" s="681">
        <v>35702257</v>
      </c>
      <c r="H3802" s="681" t="s">
        <v>9502</v>
      </c>
      <c r="I3802" s="358">
        <v>377.08</v>
      </c>
      <c r="J3802" s="77">
        <v>4</v>
      </c>
      <c r="K3802" s="92"/>
    </row>
    <row r="3803" spans="1:11" ht="51.6" x14ac:dyDescent="0.25">
      <c r="A3803" s="14" t="s">
        <v>5268</v>
      </c>
      <c r="B3803" s="354" t="s">
        <v>9504</v>
      </c>
      <c r="C3803" s="355">
        <v>2510106957</v>
      </c>
      <c r="D3803" s="717" t="s">
        <v>3066</v>
      </c>
      <c r="E3803" s="362" t="s">
        <v>3566</v>
      </c>
      <c r="F3803" s="357" t="s">
        <v>9506</v>
      </c>
      <c r="G3803" s="681">
        <v>35702257</v>
      </c>
      <c r="H3803" s="681" t="s">
        <v>9502</v>
      </c>
      <c r="I3803" s="358">
        <v>-208.67</v>
      </c>
      <c r="J3803" s="77">
        <v>4</v>
      </c>
      <c r="K3803" s="92"/>
    </row>
    <row r="3804" spans="1:11" ht="51.6" x14ac:dyDescent="0.25">
      <c r="A3804" s="14" t="s">
        <v>5268</v>
      </c>
      <c r="B3804" s="354" t="s">
        <v>9507</v>
      </c>
      <c r="C3804" s="355">
        <v>251010649</v>
      </c>
      <c r="D3804" s="717" t="s">
        <v>4508</v>
      </c>
      <c r="E3804" s="362" t="s">
        <v>5482</v>
      </c>
      <c r="F3804" s="357" t="s">
        <v>9508</v>
      </c>
      <c r="G3804" s="681">
        <v>35702257</v>
      </c>
      <c r="H3804" s="681" t="s">
        <v>9502</v>
      </c>
      <c r="I3804" s="358">
        <v>377.07</v>
      </c>
      <c r="J3804" s="77">
        <v>4</v>
      </c>
      <c r="K3804" s="92"/>
    </row>
    <row r="3805" spans="1:11" ht="51.6" x14ac:dyDescent="0.25">
      <c r="A3805" s="14" t="s">
        <v>5268</v>
      </c>
      <c r="B3805" s="354" t="s">
        <v>9507</v>
      </c>
      <c r="C3805" s="355">
        <v>251010649</v>
      </c>
      <c r="D3805" s="717" t="s">
        <v>3066</v>
      </c>
      <c r="E3805" s="362" t="s">
        <v>3566</v>
      </c>
      <c r="F3805" s="357" t="s">
        <v>9509</v>
      </c>
      <c r="G3805" s="681">
        <v>35702257</v>
      </c>
      <c r="H3805" s="681" t="s">
        <v>9502</v>
      </c>
      <c r="I3805" s="358">
        <v>-203.78</v>
      </c>
      <c r="J3805" s="77">
        <v>4</v>
      </c>
      <c r="K3805" s="92"/>
    </row>
    <row r="3806" spans="1:11" ht="51.6" x14ac:dyDescent="0.25">
      <c r="A3806" s="14" t="s">
        <v>5268</v>
      </c>
      <c r="B3806" s="354" t="s">
        <v>9510</v>
      </c>
      <c r="C3806" s="355">
        <v>2510108348</v>
      </c>
      <c r="D3806" s="717" t="s">
        <v>3469</v>
      </c>
      <c r="E3806" s="362" t="s">
        <v>6472</v>
      </c>
      <c r="F3806" s="357" t="s">
        <v>9511</v>
      </c>
      <c r="G3806" s="681">
        <v>35702257</v>
      </c>
      <c r="H3806" s="681" t="s">
        <v>9502</v>
      </c>
      <c r="I3806" s="358">
        <v>377.07</v>
      </c>
      <c r="J3806" s="77">
        <v>4</v>
      </c>
      <c r="K3806" s="92"/>
    </row>
    <row r="3807" spans="1:11" ht="51.6" x14ac:dyDescent="0.25">
      <c r="A3807" s="14" t="s">
        <v>5268</v>
      </c>
      <c r="B3807" s="354" t="s">
        <v>9510</v>
      </c>
      <c r="C3807" s="355">
        <v>2510108348</v>
      </c>
      <c r="D3807" s="717" t="s">
        <v>3066</v>
      </c>
      <c r="E3807" s="362" t="s">
        <v>3566</v>
      </c>
      <c r="F3807" s="357" t="s">
        <v>9512</v>
      </c>
      <c r="G3807" s="681">
        <v>35702257</v>
      </c>
      <c r="H3807" s="681" t="s">
        <v>9502</v>
      </c>
      <c r="I3807" s="358">
        <v>-118.19</v>
      </c>
      <c r="J3807" s="77">
        <v>4</v>
      </c>
      <c r="K3807" s="92"/>
    </row>
    <row r="3808" spans="1:11" ht="51.6" x14ac:dyDescent="0.25">
      <c r="A3808" s="14" t="s">
        <v>5268</v>
      </c>
      <c r="B3808" s="354" t="s">
        <v>9513</v>
      </c>
      <c r="C3808" s="355">
        <v>2510109047</v>
      </c>
      <c r="D3808" s="717" t="s">
        <v>4862</v>
      </c>
      <c r="E3808" s="362" t="s">
        <v>4199</v>
      </c>
      <c r="F3808" s="357" t="s">
        <v>9514</v>
      </c>
      <c r="G3808" s="681">
        <v>35702257</v>
      </c>
      <c r="H3808" s="681" t="s">
        <v>9502</v>
      </c>
      <c r="I3808" s="358">
        <v>377.07</v>
      </c>
      <c r="J3808" s="77">
        <v>4</v>
      </c>
      <c r="K3808" s="92"/>
    </row>
    <row r="3809" spans="1:11" ht="51.6" x14ac:dyDescent="0.25">
      <c r="A3809" s="14" t="s">
        <v>5268</v>
      </c>
      <c r="B3809" s="354" t="s">
        <v>9515</v>
      </c>
      <c r="C3809" s="355">
        <v>2510109745</v>
      </c>
      <c r="D3809" s="717" t="s">
        <v>9516</v>
      </c>
      <c r="E3809" s="362" t="s">
        <v>9517</v>
      </c>
      <c r="F3809" s="357" t="s">
        <v>9518</v>
      </c>
      <c r="G3809" s="681">
        <v>35702257</v>
      </c>
      <c r="H3809" s="681" t="s">
        <v>9502</v>
      </c>
      <c r="I3809" s="358">
        <v>584.66</v>
      </c>
      <c r="J3809" s="77">
        <v>4</v>
      </c>
      <c r="K3809" s="92"/>
    </row>
    <row r="3810" spans="1:11" ht="72" x14ac:dyDescent="0.25">
      <c r="A3810" s="14" t="s">
        <v>5268</v>
      </c>
      <c r="B3810" s="354" t="s">
        <v>9519</v>
      </c>
      <c r="C3810" s="355">
        <v>2610102030</v>
      </c>
      <c r="D3810" s="717" t="s">
        <v>9520</v>
      </c>
      <c r="E3810" s="362"/>
      <c r="F3810" s="357" t="s">
        <v>9521</v>
      </c>
      <c r="G3810" s="681">
        <v>35702257</v>
      </c>
      <c r="H3810" s="681" t="s">
        <v>9502</v>
      </c>
      <c r="I3810" s="358">
        <v>-607.66999999999996</v>
      </c>
      <c r="J3810" s="77">
        <v>4</v>
      </c>
      <c r="K3810" s="92"/>
    </row>
    <row r="3811" spans="1:11" ht="40.799999999999997" x14ac:dyDescent="0.25">
      <c r="A3811" s="14" t="s">
        <v>5268</v>
      </c>
      <c r="B3811" s="354" t="s">
        <v>9522</v>
      </c>
      <c r="C3811" s="355" t="s">
        <v>9523</v>
      </c>
      <c r="D3811" s="356">
        <v>45944</v>
      </c>
      <c r="E3811" s="357"/>
      <c r="F3811" s="716" t="s">
        <v>9524</v>
      </c>
      <c r="G3811" s="363">
        <v>50873601</v>
      </c>
      <c r="H3811" s="363" t="s">
        <v>9525</v>
      </c>
      <c r="I3811" s="358">
        <v>306.88</v>
      </c>
      <c r="J3811" s="77">
        <v>4</v>
      </c>
      <c r="K3811" s="92"/>
    </row>
    <row r="3812" spans="1:11" ht="61.2" x14ac:dyDescent="0.25">
      <c r="A3812" s="14" t="s">
        <v>5268</v>
      </c>
      <c r="B3812" s="354" t="s">
        <v>9526</v>
      </c>
      <c r="C3812" s="355" t="s">
        <v>9527</v>
      </c>
      <c r="D3812" s="356">
        <v>45944</v>
      </c>
      <c r="E3812" s="357"/>
      <c r="F3812" s="716" t="s">
        <v>9528</v>
      </c>
      <c r="G3812" s="363">
        <v>50873601</v>
      </c>
      <c r="H3812" s="363" t="s">
        <v>9525</v>
      </c>
      <c r="I3812" s="358">
        <v>872.07</v>
      </c>
      <c r="J3812" s="77">
        <v>4</v>
      </c>
      <c r="K3812" s="92"/>
    </row>
    <row r="3813" spans="1:11" ht="30.6" x14ac:dyDescent="0.25">
      <c r="A3813" s="14" t="s">
        <v>5268</v>
      </c>
      <c r="B3813" s="354" t="s">
        <v>9529</v>
      </c>
      <c r="C3813" s="355" t="s">
        <v>9530</v>
      </c>
      <c r="D3813" s="356">
        <v>45944</v>
      </c>
      <c r="E3813" s="357"/>
      <c r="F3813" s="716" t="s">
        <v>9531</v>
      </c>
      <c r="G3813" s="363">
        <v>50873601</v>
      </c>
      <c r="H3813" s="363" t="s">
        <v>9525</v>
      </c>
      <c r="I3813" s="358">
        <v>49.2</v>
      </c>
      <c r="J3813" s="77">
        <v>4</v>
      </c>
      <c r="K3813" s="92"/>
    </row>
    <row r="3814" spans="1:11" ht="30.6" x14ac:dyDescent="0.25">
      <c r="A3814" s="14" t="s">
        <v>5268</v>
      </c>
      <c r="B3814" s="354" t="s">
        <v>9532</v>
      </c>
      <c r="C3814" s="355" t="s">
        <v>9533</v>
      </c>
      <c r="D3814" s="356" t="s">
        <v>9324</v>
      </c>
      <c r="E3814" s="357"/>
      <c r="F3814" s="716" t="s">
        <v>9534</v>
      </c>
      <c r="G3814" s="363">
        <v>50873601</v>
      </c>
      <c r="H3814" s="363" t="s">
        <v>9525</v>
      </c>
      <c r="I3814" s="358">
        <v>98.4</v>
      </c>
      <c r="J3814" s="77">
        <v>4</v>
      </c>
      <c r="K3814" s="92"/>
    </row>
    <row r="3815" spans="1:11" ht="20.399999999999999" x14ac:dyDescent="0.25">
      <c r="A3815" s="14" t="s">
        <v>5268</v>
      </c>
      <c r="B3815" s="354" t="s">
        <v>9535</v>
      </c>
      <c r="C3815" s="355" t="s">
        <v>9536</v>
      </c>
      <c r="D3815" s="356" t="s">
        <v>8784</v>
      </c>
      <c r="E3815" s="357"/>
      <c r="F3815" s="716" t="s">
        <v>9537</v>
      </c>
      <c r="G3815" s="363">
        <v>46762183</v>
      </c>
      <c r="H3815" s="363" t="s">
        <v>9538</v>
      </c>
      <c r="I3815" s="358">
        <v>44.28</v>
      </c>
      <c r="J3815" s="77">
        <v>4</v>
      </c>
      <c r="K3815" s="92"/>
    </row>
    <row r="3816" spans="1:11" ht="40.799999999999997" x14ac:dyDescent="0.25">
      <c r="A3816" s="14" t="s">
        <v>5268</v>
      </c>
      <c r="B3816" s="354" t="s">
        <v>9539</v>
      </c>
      <c r="C3816" s="355" t="s">
        <v>9540</v>
      </c>
      <c r="D3816" s="356" t="s">
        <v>3104</v>
      </c>
      <c r="E3816" s="357"/>
      <c r="F3816" s="716" t="s">
        <v>9541</v>
      </c>
      <c r="G3816" s="363">
        <v>1032381878</v>
      </c>
      <c r="H3816" s="363" t="s">
        <v>9542</v>
      </c>
      <c r="I3816" s="358">
        <v>455</v>
      </c>
      <c r="J3816" s="77">
        <v>4</v>
      </c>
      <c r="K3816" s="92"/>
    </row>
    <row r="3817" spans="1:11" ht="20.399999999999999" x14ac:dyDescent="0.25">
      <c r="A3817" s="14" t="s">
        <v>5268</v>
      </c>
      <c r="B3817" s="354" t="s">
        <v>9543</v>
      </c>
      <c r="C3817" s="355">
        <v>1286316</v>
      </c>
      <c r="D3817" s="356" t="s">
        <v>7611</v>
      </c>
      <c r="E3817" s="357" t="s">
        <v>9544</v>
      </c>
      <c r="F3817" s="716" t="s">
        <v>9545</v>
      </c>
      <c r="G3817" s="363">
        <v>31322831</v>
      </c>
      <c r="H3817" s="363" t="s">
        <v>8041</v>
      </c>
      <c r="I3817" s="358">
        <v>39.9</v>
      </c>
      <c r="J3817" s="77">
        <v>4</v>
      </c>
      <c r="K3817" s="92"/>
    </row>
    <row r="3818" spans="1:11" ht="20.399999999999999" x14ac:dyDescent="0.25">
      <c r="A3818" s="14" t="s">
        <v>5268</v>
      </c>
      <c r="B3818" s="354" t="s">
        <v>9459</v>
      </c>
      <c r="C3818" s="355" t="s">
        <v>9460</v>
      </c>
      <c r="D3818" s="356" t="s">
        <v>3580</v>
      </c>
      <c r="E3818" s="357" t="s">
        <v>4393</v>
      </c>
      <c r="F3818" s="716" t="s">
        <v>9546</v>
      </c>
      <c r="G3818" s="363">
        <v>31322831</v>
      </c>
      <c r="H3818" s="363" t="s">
        <v>8041</v>
      </c>
      <c r="I3818" s="358">
        <v>11.98</v>
      </c>
      <c r="J3818" s="77">
        <v>4</v>
      </c>
      <c r="K3818" s="92"/>
    </row>
    <row r="3819" spans="1:11" ht="30.6" x14ac:dyDescent="0.25">
      <c r="A3819" s="14" t="s">
        <v>5268</v>
      </c>
      <c r="B3819" s="354" t="s">
        <v>9459</v>
      </c>
      <c r="C3819" s="355" t="s">
        <v>9547</v>
      </c>
      <c r="D3819" s="356" t="s">
        <v>9548</v>
      </c>
      <c r="E3819" s="357" t="s">
        <v>4393</v>
      </c>
      <c r="F3819" s="716" t="s">
        <v>9549</v>
      </c>
      <c r="G3819" s="363">
        <v>31322831</v>
      </c>
      <c r="H3819" s="363" t="s">
        <v>8041</v>
      </c>
      <c r="I3819" s="358">
        <v>2.85</v>
      </c>
      <c r="J3819" s="77">
        <v>4</v>
      </c>
      <c r="K3819" s="92"/>
    </row>
    <row r="3820" spans="1:11" ht="30.6" x14ac:dyDescent="0.25">
      <c r="A3820" s="14" t="s">
        <v>5268</v>
      </c>
      <c r="B3820" s="354" t="s">
        <v>9550</v>
      </c>
      <c r="C3820" s="355">
        <v>9402500545</v>
      </c>
      <c r="D3820" s="356" t="s">
        <v>3066</v>
      </c>
      <c r="E3820" s="357"/>
      <c r="F3820" s="716" t="s">
        <v>9551</v>
      </c>
      <c r="G3820" s="363">
        <v>35728311</v>
      </c>
      <c r="H3820" s="363" t="s">
        <v>9552</v>
      </c>
      <c r="I3820" s="358">
        <v>118.42</v>
      </c>
      <c r="J3820" s="77">
        <v>4</v>
      </c>
      <c r="K3820" s="92"/>
    </row>
    <row r="3821" spans="1:11" ht="30.6" x14ac:dyDescent="0.25">
      <c r="A3821" s="14" t="s">
        <v>5268</v>
      </c>
      <c r="B3821" s="354" t="s">
        <v>9553</v>
      </c>
      <c r="C3821" s="355">
        <v>1230796</v>
      </c>
      <c r="D3821" s="356" t="s">
        <v>9554</v>
      </c>
      <c r="E3821" s="357" t="s">
        <v>8050</v>
      </c>
      <c r="F3821" s="716" t="s">
        <v>9555</v>
      </c>
      <c r="G3821" s="363">
        <v>31322832</v>
      </c>
      <c r="H3821" s="363" t="s">
        <v>8041</v>
      </c>
      <c r="I3821" s="358">
        <v>99.3</v>
      </c>
      <c r="J3821" s="77">
        <v>4</v>
      </c>
      <c r="K3821" s="92"/>
    </row>
    <row r="3822" spans="1:11" ht="30.6" x14ac:dyDescent="0.25">
      <c r="A3822" s="14" t="s">
        <v>5268</v>
      </c>
      <c r="B3822" s="354" t="s">
        <v>9556</v>
      </c>
      <c r="C3822" s="355">
        <v>9002600047</v>
      </c>
      <c r="D3822" s="356" t="s">
        <v>8050</v>
      </c>
      <c r="E3822" s="357"/>
      <c r="F3822" s="716" t="s">
        <v>9557</v>
      </c>
      <c r="G3822" s="363">
        <v>35728311</v>
      </c>
      <c r="H3822" s="363" t="s">
        <v>9552</v>
      </c>
      <c r="I3822" s="358">
        <v>113.7</v>
      </c>
      <c r="J3822" s="77">
        <v>4</v>
      </c>
      <c r="K3822" s="92"/>
    </row>
    <row r="3823" spans="1:11" ht="30.6" x14ac:dyDescent="0.25">
      <c r="A3823" s="14" t="s">
        <v>5268</v>
      </c>
      <c r="B3823" s="354" t="s">
        <v>9558</v>
      </c>
      <c r="C3823" s="355" t="s">
        <v>9559</v>
      </c>
      <c r="D3823" s="356" t="s">
        <v>9548</v>
      </c>
      <c r="E3823" s="357" t="s">
        <v>4544</v>
      </c>
      <c r="F3823" s="716" t="s">
        <v>9560</v>
      </c>
      <c r="G3823" s="363"/>
      <c r="H3823" s="363" t="s">
        <v>1717</v>
      </c>
      <c r="I3823" s="358">
        <v>1139.1099999999999</v>
      </c>
      <c r="J3823" s="77">
        <v>4</v>
      </c>
      <c r="K3823" s="92"/>
    </row>
    <row r="3824" spans="1:11" ht="30.6" x14ac:dyDescent="0.25">
      <c r="A3824" s="14" t="s">
        <v>5268</v>
      </c>
      <c r="B3824" s="354" t="s">
        <v>9558</v>
      </c>
      <c r="C3824" s="355" t="s">
        <v>9559</v>
      </c>
      <c r="D3824" s="356" t="s">
        <v>3486</v>
      </c>
      <c r="E3824" s="362">
        <v>45971</v>
      </c>
      <c r="F3824" s="716" t="s">
        <v>9561</v>
      </c>
      <c r="G3824" s="363"/>
      <c r="H3824" s="363" t="s">
        <v>1717</v>
      </c>
      <c r="I3824" s="358">
        <v>1139.1099999999999</v>
      </c>
      <c r="J3824" s="77">
        <v>4</v>
      </c>
      <c r="K3824" s="92"/>
    </row>
    <row r="3825" spans="1:11" ht="30.6" x14ac:dyDescent="0.25">
      <c r="A3825" s="14" t="s">
        <v>5268</v>
      </c>
      <c r="B3825" s="354" t="s">
        <v>9562</v>
      </c>
      <c r="C3825" s="355" t="s">
        <v>9563</v>
      </c>
      <c r="D3825" s="356" t="s">
        <v>9564</v>
      </c>
      <c r="E3825" s="362">
        <v>45925</v>
      </c>
      <c r="F3825" s="716" t="s">
        <v>9565</v>
      </c>
      <c r="G3825" s="363">
        <v>35697270</v>
      </c>
      <c r="H3825" s="363" t="s">
        <v>9566</v>
      </c>
      <c r="I3825" s="358">
        <v>23.58</v>
      </c>
      <c r="J3825" s="77">
        <v>4</v>
      </c>
      <c r="K3825" s="92"/>
    </row>
    <row r="3826" spans="1:11" ht="30.6" x14ac:dyDescent="0.25">
      <c r="A3826" s="14" t="s">
        <v>5268</v>
      </c>
      <c r="B3826" s="354" t="s">
        <v>9567</v>
      </c>
      <c r="C3826" s="355" t="s">
        <v>9568</v>
      </c>
      <c r="D3826" s="356" t="s">
        <v>9569</v>
      </c>
      <c r="E3826" s="362" t="s">
        <v>6455</v>
      </c>
      <c r="F3826" s="716" t="s">
        <v>9570</v>
      </c>
      <c r="G3826" s="363">
        <v>35697270</v>
      </c>
      <c r="H3826" s="363" t="s">
        <v>9566</v>
      </c>
      <c r="I3826" s="358">
        <v>23.58</v>
      </c>
      <c r="J3826" s="77">
        <v>4</v>
      </c>
      <c r="K3826" s="92"/>
    </row>
    <row r="3827" spans="1:11" ht="30.6" x14ac:dyDescent="0.25">
      <c r="A3827" s="14" t="s">
        <v>5268</v>
      </c>
      <c r="B3827" s="354" t="s">
        <v>9571</v>
      </c>
      <c r="C3827" s="355" t="s">
        <v>9572</v>
      </c>
      <c r="D3827" s="356" t="s">
        <v>3636</v>
      </c>
      <c r="E3827" s="362" t="s">
        <v>4199</v>
      </c>
      <c r="F3827" s="716" t="s">
        <v>9573</v>
      </c>
      <c r="G3827" s="363">
        <v>35697270</v>
      </c>
      <c r="H3827" s="363" t="s">
        <v>9566</v>
      </c>
      <c r="I3827" s="358">
        <v>24.78</v>
      </c>
      <c r="J3827" s="77">
        <v>4</v>
      </c>
      <c r="K3827" s="92"/>
    </row>
    <row r="3828" spans="1:11" ht="30.6" x14ac:dyDescent="0.25">
      <c r="A3828" s="14" t="s">
        <v>5268</v>
      </c>
      <c r="B3828" s="354" t="s">
        <v>9574</v>
      </c>
      <c r="C3828" s="355" t="s">
        <v>9575</v>
      </c>
      <c r="D3828" s="356" t="s">
        <v>5654</v>
      </c>
      <c r="E3828" s="362" t="s">
        <v>4199</v>
      </c>
      <c r="F3828" s="716" t="s">
        <v>9576</v>
      </c>
      <c r="G3828" s="363">
        <v>35697270</v>
      </c>
      <c r="H3828" s="363" t="s">
        <v>9566</v>
      </c>
      <c r="I3828" s="358">
        <v>28.89</v>
      </c>
      <c r="J3828" s="77">
        <v>4</v>
      </c>
      <c r="K3828" s="92"/>
    </row>
    <row r="3829" spans="1:11" ht="30.6" x14ac:dyDescent="0.25">
      <c r="A3829" s="14" t="s">
        <v>5268</v>
      </c>
      <c r="B3829" s="354" t="s">
        <v>9577</v>
      </c>
      <c r="C3829" s="355" t="s">
        <v>9578</v>
      </c>
      <c r="D3829" s="356">
        <v>46027</v>
      </c>
      <c r="E3829" s="362">
        <v>46071</v>
      </c>
      <c r="F3829" s="716" t="s">
        <v>9579</v>
      </c>
      <c r="G3829" s="363">
        <v>35697270</v>
      </c>
      <c r="H3829" s="363" t="s">
        <v>9566</v>
      </c>
      <c r="I3829" s="358">
        <v>23.58</v>
      </c>
      <c r="J3829" s="77">
        <v>4</v>
      </c>
      <c r="K3829" s="92"/>
    </row>
    <row r="3830" spans="1:11" ht="30.6" x14ac:dyDescent="0.25">
      <c r="A3830" s="14" t="s">
        <v>5268</v>
      </c>
      <c r="B3830" s="354" t="s">
        <v>9580</v>
      </c>
      <c r="C3830" s="355">
        <v>8374226917</v>
      </c>
      <c r="D3830" s="356" t="s">
        <v>4711</v>
      </c>
      <c r="E3830" s="362" t="s">
        <v>4711</v>
      </c>
      <c r="F3830" s="716" t="s">
        <v>9581</v>
      </c>
      <c r="G3830" s="363">
        <v>35763469</v>
      </c>
      <c r="H3830" s="363" t="s">
        <v>9582</v>
      </c>
      <c r="I3830" s="358">
        <v>37.82</v>
      </c>
      <c r="J3830" s="77">
        <v>4</v>
      </c>
      <c r="K3830" s="92"/>
    </row>
    <row r="3831" spans="1:11" ht="30.6" x14ac:dyDescent="0.25">
      <c r="A3831" s="14" t="s">
        <v>5268</v>
      </c>
      <c r="B3831" s="354" t="s">
        <v>9583</v>
      </c>
      <c r="C3831" s="355">
        <v>8375810801</v>
      </c>
      <c r="D3831" s="356" t="s">
        <v>3805</v>
      </c>
      <c r="E3831" s="362" t="s">
        <v>6930</v>
      </c>
      <c r="F3831" s="716" t="s">
        <v>9584</v>
      </c>
      <c r="G3831" s="363">
        <v>35763469</v>
      </c>
      <c r="H3831" s="363" t="s">
        <v>9582</v>
      </c>
      <c r="I3831" s="358">
        <v>37.82</v>
      </c>
      <c r="J3831" s="77">
        <v>4</v>
      </c>
      <c r="K3831" s="92"/>
    </row>
    <row r="3832" spans="1:11" ht="30.6" x14ac:dyDescent="0.25">
      <c r="A3832" s="14" t="s">
        <v>5268</v>
      </c>
      <c r="B3832" s="354" t="s">
        <v>9585</v>
      </c>
      <c r="C3832" s="355">
        <v>8377397856</v>
      </c>
      <c r="D3832" s="356" t="s">
        <v>9466</v>
      </c>
      <c r="E3832" s="362" t="s">
        <v>6455</v>
      </c>
      <c r="F3832" s="716" t="s">
        <v>9586</v>
      </c>
      <c r="G3832" s="363">
        <v>35763469</v>
      </c>
      <c r="H3832" s="363" t="s">
        <v>9582</v>
      </c>
      <c r="I3832" s="358">
        <v>37.82</v>
      </c>
      <c r="J3832" s="77">
        <v>4</v>
      </c>
      <c r="K3832" s="92"/>
    </row>
    <row r="3833" spans="1:11" ht="30.6" x14ac:dyDescent="0.25">
      <c r="A3833" s="14" t="s">
        <v>5268</v>
      </c>
      <c r="B3833" s="354" t="s">
        <v>9587</v>
      </c>
      <c r="C3833" s="355">
        <v>8378966131</v>
      </c>
      <c r="D3833" s="356" t="s">
        <v>6472</v>
      </c>
      <c r="E3833" s="362" t="s">
        <v>7819</v>
      </c>
      <c r="F3833" s="716" t="s">
        <v>9588</v>
      </c>
      <c r="G3833" s="363">
        <v>35763469</v>
      </c>
      <c r="H3833" s="363" t="s">
        <v>9582</v>
      </c>
      <c r="I3833" s="358">
        <v>56.78</v>
      </c>
      <c r="J3833" s="77">
        <v>4</v>
      </c>
      <c r="K3833" s="92"/>
    </row>
    <row r="3834" spans="1:11" ht="30.6" x14ac:dyDescent="0.25">
      <c r="A3834" s="14" t="s">
        <v>5268</v>
      </c>
      <c r="B3834" s="354" t="s">
        <v>9589</v>
      </c>
      <c r="C3834" s="355">
        <v>8380531267</v>
      </c>
      <c r="D3834" s="356" t="s">
        <v>9590</v>
      </c>
      <c r="E3834" s="362" t="s">
        <v>3104</v>
      </c>
      <c r="F3834" s="716" t="s">
        <v>9591</v>
      </c>
      <c r="G3834" s="363">
        <v>35763469</v>
      </c>
      <c r="H3834" s="363" t="s">
        <v>9582</v>
      </c>
      <c r="I3834" s="358">
        <v>37.799999999999997</v>
      </c>
      <c r="J3834" s="77">
        <v>4</v>
      </c>
      <c r="K3834" s="92"/>
    </row>
    <row r="3835" spans="1:11" ht="30.6" x14ac:dyDescent="0.25">
      <c r="A3835" s="14" t="s">
        <v>5268</v>
      </c>
      <c r="B3835" s="354" t="s">
        <v>9592</v>
      </c>
      <c r="C3835" s="355">
        <v>8382101650</v>
      </c>
      <c r="D3835" s="356" t="s">
        <v>9593</v>
      </c>
      <c r="E3835" s="362" t="s">
        <v>9483</v>
      </c>
      <c r="F3835" s="716" t="s">
        <v>9594</v>
      </c>
      <c r="G3835" s="363">
        <v>35763469</v>
      </c>
      <c r="H3835" s="363" t="s">
        <v>9582</v>
      </c>
      <c r="I3835" s="358">
        <v>37.82</v>
      </c>
      <c r="J3835" s="77">
        <v>4</v>
      </c>
      <c r="K3835" s="92"/>
    </row>
    <row r="3836" spans="1:11" ht="71.400000000000006" x14ac:dyDescent="0.25">
      <c r="A3836" s="14" t="s">
        <v>5268</v>
      </c>
      <c r="B3836" s="354" t="s">
        <v>9595</v>
      </c>
      <c r="C3836" s="355">
        <v>8375181340</v>
      </c>
      <c r="D3836" s="356">
        <v>45908</v>
      </c>
      <c r="E3836" s="362"/>
      <c r="F3836" s="716" t="s">
        <v>9596</v>
      </c>
      <c r="G3836" s="363">
        <v>35763469</v>
      </c>
      <c r="H3836" s="363" t="s">
        <v>9582</v>
      </c>
      <c r="I3836" s="358">
        <v>478.46</v>
      </c>
      <c r="J3836" s="77">
        <v>4</v>
      </c>
      <c r="K3836" s="92"/>
    </row>
    <row r="3837" spans="1:11" ht="71.400000000000006" x14ac:dyDescent="0.25">
      <c r="A3837" s="14" t="s">
        <v>5268</v>
      </c>
      <c r="B3837" s="354" t="s">
        <v>9597</v>
      </c>
      <c r="C3837" s="355">
        <v>8376768779</v>
      </c>
      <c r="D3837" s="356">
        <v>45937</v>
      </c>
      <c r="E3837" s="362"/>
      <c r="F3837" s="716" t="s">
        <v>9598</v>
      </c>
      <c r="G3837" s="363">
        <v>35763469</v>
      </c>
      <c r="H3837" s="363" t="s">
        <v>9582</v>
      </c>
      <c r="I3837" s="358">
        <v>481.8</v>
      </c>
      <c r="J3837" s="77">
        <v>4</v>
      </c>
      <c r="K3837" s="92"/>
    </row>
    <row r="3838" spans="1:11" ht="71.400000000000006" x14ac:dyDescent="0.25">
      <c r="A3838" s="14" t="s">
        <v>5268</v>
      </c>
      <c r="B3838" s="354" t="s">
        <v>9599</v>
      </c>
      <c r="C3838" s="355">
        <v>8378342549</v>
      </c>
      <c r="D3838" s="356" t="s">
        <v>5482</v>
      </c>
      <c r="E3838" s="362"/>
      <c r="F3838" s="716" t="s">
        <v>9600</v>
      </c>
      <c r="G3838" s="363">
        <v>35763469</v>
      </c>
      <c r="H3838" s="363" t="s">
        <v>9582</v>
      </c>
      <c r="I3838" s="358">
        <v>496.74</v>
      </c>
      <c r="J3838" s="77">
        <v>4</v>
      </c>
      <c r="K3838" s="92"/>
    </row>
    <row r="3839" spans="1:11" ht="71.400000000000006" x14ac:dyDescent="0.25">
      <c r="A3839" s="14" t="s">
        <v>5268</v>
      </c>
      <c r="B3839" s="354" t="s">
        <v>9601</v>
      </c>
      <c r="C3839" s="355">
        <v>83799142248</v>
      </c>
      <c r="D3839" s="356" t="s">
        <v>3643</v>
      </c>
      <c r="E3839" s="362"/>
      <c r="F3839" s="716" t="s">
        <v>9602</v>
      </c>
      <c r="G3839" s="363">
        <v>35763469</v>
      </c>
      <c r="H3839" s="363" t="s">
        <v>9582</v>
      </c>
      <c r="I3839" s="358">
        <v>488</v>
      </c>
      <c r="J3839" s="77">
        <v>4</v>
      </c>
      <c r="K3839" s="92"/>
    </row>
    <row r="3840" spans="1:11" ht="71.400000000000006" x14ac:dyDescent="0.25">
      <c r="A3840" s="14" t="s">
        <v>5268</v>
      </c>
      <c r="B3840" s="354" t="s">
        <v>9603</v>
      </c>
      <c r="C3840" s="355">
        <v>8381483970</v>
      </c>
      <c r="D3840" s="356" t="s">
        <v>7681</v>
      </c>
      <c r="E3840" s="362"/>
      <c r="F3840" s="716" t="s">
        <v>9604</v>
      </c>
      <c r="G3840" s="363">
        <v>35763469</v>
      </c>
      <c r="H3840" s="363" t="s">
        <v>9582</v>
      </c>
      <c r="I3840" s="358">
        <v>494.03</v>
      </c>
      <c r="J3840" s="77">
        <v>4</v>
      </c>
      <c r="K3840" s="92"/>
    </row>
    <row r="3841" spans="1:11" ht="20.399999999999999" x14ac:dyDescent="0.25">
      <c r="A3841" s="14" t="s">
        <v>5268</v>
      </c>
      <c r="B3841" s="354" t="s">
        <v>9605</v>
      </c>
      <c r="C3841" s="355" t="s">
        <v>9606</v>
      </c>
      <c r="D3841" s="356">
        <v>45909</v>
      </c>
      <c r="E3841" s="362"/>
      <c r="F3841" s="716" t="s">
        <v>9607</v>
      </c>
      <c r="G3841" s="363">
        <v>35763469</v>
      </c>
      <c r="H3841" s="363" t="s">
        <v>9582</v>
      </c>
      <c r="I3841" s="358">
        <v>29.43</v>
      </c>
      <c r="J3841" s="77">
        <v>4</v>
      </c>
      <c r="K3841" s="92"/>
    </row>
    <row r="3842" spans="1:11" ht="30.6" x14ac:dyDescent="0.25">
      <c r="A3842" s="14" t="s">
        <v>5268</v>
      </c>
      <c r="B3842" s="354" t="s">
        <v>9608</v>
      </c>
      <c r="C3842" s="355" t="s">
        <v>9609</v>
      </c>
      <c r="D3842" s="356" t="s">
        <v>3428</v>
      </c>
      <c r="E3842" s="362"/>
      <c r="F3842" s="716" t="s">
        <v>9610</v>
      </c>
      <c r="G3842" s="363">
        <v>35763469</v>
      </c>
      <c r="H3842" s="363" t="s">
        <v>9582</v>
      </c>
      <c r="I3842" s="358">
        <v>29.1</v>
      </c>
      <c r="J3842" s="77">
        <v>4</v>
      </c>
      <c r="K3842" s="92"/>
    </row>
    <row r="3843" spans="1:11" ht="30.6" x14ac:dyDescent="0.25">
      <c r="A3843" s="14" t="s">
        <v>5268</v>
      </c>
      <c r="B3843" s="354" t="s">
        <v>9611</v>
      </c>
      <c r="C3843" s="355" t="s">
        <v>9612</v>
      </c>
      <c r="D3843" s="356" t="s">
        <v>5482</v>
      </c>
      <c r="E3843" s="362"/>
      <c r="F3843" s="716" t="s">
        <v>9613</v>
      </c>
      <c r="G3843" s="363">
        <v>35763469</v>
      </c>
      <c r="H3843" s="363" t="s">
        <v>9582</v>
      </c>
      <c r="I3843" s="358">
        <v>29.1</v>
      </c>
      <c r="J3843" s="77">
        <v>4</v>
      </c>
      <c r="K3843" s="92"/>
    </row>
    <row r="3844" spans="1:11" ht="30.6" x14ac:dyDescent="0.25">
      <c r="A3844" s="14" t="s">
        <v>5268</v>
      </c>
      <c r="B3844" s="354" t="s">
        <v>9614</v>
      </c>
      <c r="C3844" s="355" t="s">
        <v>9615</v>
      </c>
      <c r="D3844" s="356" t="s">
        <v>4199</v>
      </c>
      <c r="E3844" s="362"/>
      <c r="F3844" s="716" t="s">
        <v>9616</v>
      </c>
      <c r="G3844" s="363">
        <v>35763469</v>
      </c>
      <c r="H3844" s="363" t="s">
        <v>9582</v>
      </c>
      <c r="I3844" s="358">
        <v>29.1</v>
      </c>
      <c r="J3844" s="77">
        <v>4</v>
      </c>
      <c r="K3844" s="92"/>
    </row>
    <row r="3845" spans="1:11" ht="30.6" x14ac:dyDescent="0.25">
      <c r="A3845" s="14" t="s">
        <v>5268</v>
      </c>
      <c r="B3845" s="354" t="s">
        <v>9617</v>
      </c>
      <c r="C3845" s="355" t="s">
        <v>9618</v>
      </c>
      <c r="D3845" s="356" t="s">
        <v>7997</v>
      </c>
      <c r="E3845" s="362"/>
      <c r="F3845" s="716" t="s">
        <v>9619</v>
      </c>
      <c r="G3845" s="363">
        <v>35763469</v>
      </c>
      <c r="H3845" s="363" t="s">
        <v>9582</v>
      </c>
      <c r="I3845" s="358">
        <v>29.1</v>
      </c>
      <c r="J3845" s="77">
        <v>4</v>
      </c>
      <c r="K3845" s="92"/>
    </row>
    <row r="3846" spans="1:11" ht="40.799999999999997" x14ac:dyDescent="0.25">
      <c r="A3846" s="14" t="s">
        <v>5268</v>
      </c>
      <c r="B3846" s="354" t="s">
        <v>9620</v>
      </c>
      <c r="C3846" s="355" t="s">
        <v>9621</v>
      </c>
      <c r="D3846" s="356" t="s">
        <v>3805</v>
      </c>
      <c r="E3846" s="362"/>
      <c r="F3846" s="716" t="s">
        <v>9622</v>
      </c>
      <c r="G3846" s="363">
        <v>31338551</v>
      </c>
      <c r="H3846" s="363" t="s">
        <v>9623</v>
      </c>
      <c r="I3846" s="358">
        <v>135.34</v>
      </c>
      <c r="J3846" s="77">
        <v>4</v>
      </c>
      <c r="K3846" s="92"/>
    </row>
    <row r="3847" spans="1:11" ht="40.799999999999997" x14ac:dyDescent="0.25">
      <c r="A3847" s="14" t="s">
        <v>5268</v>
      </c>
      <c r="B3847" s="354" t="s">
        <v>9624</v>
      </c>
      <c r="C3847" s="355" t="s">
        <v>9625</v>
      </c>
      <c r="D3847" s="356" t="s">
        <v>9324</v>
      </c>
      <c r="E3847" s="362"/>
      <c r="F3847" s="716" t="s">
        <v>9626</v>
      </c>
      <c r="G3847" s="363">
        <v>31338551</v>
      </c>
      <c r="H3847" s="363" t="s">
        <v>9623</v>
      </c>
      <c r="I3847" s="358">
        <v>135.34</v>
      </c>
      <c r="J3847" s="77">
        <v>4</v>
      </c>
      <c r="K3847" s="92"/>
    </row>
    <row r="3848" spans="1:11" ht="40.799999999999997" x14ac:dyDescent="0.25">
      <c r="A3848" s="14" t="s">
        <v>5268</v>
      </c>
      <c r="B3848" s="354" t="s">
        <v>9627</v>
      </c>
      <c r="C3848" s="355" t="s">
        <v>9628</v>
      </c>
      <c r="D3848" s="356" t="s">
        <v>6472</v>
      </c>
      <c r="E3848" s="362"/>
      <c r="F3848" s="716" t="s">
        <v>9629</v>
      </c>
      <c r="G3848" s="363">
        <v>31338551</v>
      </c>
      <c r="H3848" s="363" t="s">
        <v>9623</v>
      </c>
      <c r="I3848" s="358">
        <v>135.34</v>
      </c>
      <c r="J3848" s="77">
        <v>4</v>
      </c>
      <c r="K3848" s="92"/>
    </row>
    <row r="3849" spans="1:11" ht="40.799999999999997" x14ac:dyDescent="0.25">
      <c r="A3849" s="14" t="s">
        <v>5268</v>
      </c>
      <c r="B3849" s="354" t="s">
        <v>9630</v>
      </c>
      <c r="C3849" s="355" t="s">
        <v>9631</v>
      </c>
      <c r="D3849" s="356" t="s">
        <v>6822</v>
      </c>
      <c r="E3849" s="362"/>
      <c r="F3849" s="716" t="s">
        <v>9632</v>
      </c>
      <c r="G3849" s="363">
        <v>31338551</v>
      </c>
      <c r="H3849" s="363" t="s">
        <v>9623</v>
      </c>
      <c r="I3849" s="358">
        <v>135.34</v>
      </c>
      <c r="J3849" s="77">
        <v>4</v>
      </c>
      <c r="K3849" s="92"/>
    </row>
    <row r="3850" spans="1:11" ht="51" x14ac:dyDescent="0.25">
      <c r="A3850" s="14" t="s">
        <v>5268</v>
      </c>
      <c r="B3850" s="354" t="s">
        <v>9794</v>
      </c>
      <c r="C3850" s="355">
        <v>2250032130</v>
      </c>
      <c r="D3850" s="356" t="s">
        <v>4544</v>
      </c>
      <c r="E3850" s="362"/>
      <c r="F3850" s="716" t="s">
        <v>9795</v>
      </c>
      <c r="G3850" s="363">
        <v>31338551</v>
      </c>
      <c r="H3850" s="363" t="s">
        <v>9623</v>
      </c>
      <c r="I3850" s="358">
        <v>403.28</v>
      </c>
      <c r="J3850" s="77">
        <v>4</v>
      </c>
      <c r="K3850" s="92"/>
    </row>
    <row r="3851" spans="1:11" ht="51" x14ac:dyDescent="0.25">
      <c r="A3851" s="14" t="s">
        <v>5268</v>
      </c>
      <c r="B3851" s="354" t="s">
        <v>9633</v>
      </c>
      <c r="C3851" s="355">
        <v>2250052448</v>
      </c>
      <c r="D3851" s="356" t="s">
        <v>3643</v>
      </c>
      <c r="E3851" s="362"/>
      <c r="F3851" s="716" t="s">
        <v>9634</v>
      </c>
      <c r="G3851" s="363">
        <v>31338551</v>
      </c>
      <c r="H3851" s="363" t="s">
        <v>9623</v>
      </c>
      <c r="I3851" s="358">
        <v>353.88</v>
      </c>
      <c r="J3851" s="77">
        <v>4</v>
      </c>
      <c r="K3851" s="92"/>
    </row>
    <row r="3852" spans="1:11" ht="51" x14ac:dyDescent="0.25">
      <c r="A3852" s="14" t="s">
        <v>5268</v>
      </c>
      <c r="B3852" s="354" t="s">
        <v>9635</v>
      </c>
      <c r="C3852" s="355">
        <v>2250071390</v>
      </c>
      <c r="D3852" s="356" t="s">
        <v>8175</v>
      </c>
      <c r="E3852" s="362"/>
      <c r="F3852" s="716" t="s">
        <v>9636</v>
      </c>
      <c r="G3852" s="363">
        <v>31338551</v>
      </c>
      <c r="H3852" s="363" t="s">
        <v>9637</v>
      </c>
      <c r="I3852" s="358">
        <v>692.4</v>
      </c>
      <c r="J3852" s="77">
        <v>4</v>
      </c>
      <c r="K3852" s="92"/>
    </row>
    <row r="3853" spans="1:11" ht="61.2" x14ac:dyDescent="0.25">
      <c r="A3853" s="14" t="s">
        <v>5268</v>
      </c>
      <c r="B3853" s="354" t="s">
        <v>9635</v>
      </c>
      <c r="C3853" s="355">
        <v>2250071390</v>
      </c>
      <c r="D3853" s="356" t="s">
        <v>8175</v>
      </c>
      <c r="E3853" s="362" t="s">
        <v>9520</v>
      </c>
      <c r="F3853" s="716" t="s">
        <v>9638</v>
      </c>
      <c r="G3853" s="363">
        <v>31338551</v>
      </c>
      <c r="H3853" s="363" t="s">
        <v>9637</v>
      </c>
      <c r="I3853" s="358">
        <v>-692.4</v>
      </c>
      <c r="J3853" s="77">
        <v>4</v>
      </c>
      <c r="K3853" s="92"/>
    </row>
    <row r="3854" spans="1:11" ht="61.2" x14ac:dyDescent="0.25">
      <c r="A3854" s="14" t="s">
        <v>5268</v>
      </c>
      <c r="B3854" s="354" t="s">
        <v>9635</v>
      </c>
      <c r="C3854" s="355">
        <v>2250071390</v>
      </c>
      <c r="D3854" s="356" t="s">
        <v>8175</v>
      </c>
      <c r="E3854" s="362" t="s">
        <v>9520</v>
      </c>
      <c r="F3854" s="716" t="s">
        <v>9639</v>
      </c>
      <c r="G3854" s="363">
        <v>31338551</v>
      </c>
      <c r="H3854" s="363" t="s">
        <v>9637</v>
      </c>
      <c r="I3854" s="358">
        <v>607.66999999999996</v>
      </c>
      <c r="J3854" s="77">
        <v>4</v>
      </c>
      <c r="K3854" s="92"/>
    </row>
    <row r="3855" spans="1:11" ht="40.799999999999997" x14ac:dyDescent="0.25">
      <c r="A3855" s="14" t="s">
        <v>5268</v>
      </c>
      <c r="B3855" s="354" t="s">
        <v>9640</v>
      </c>
      <c r="C3855" s="355">
        <v>202513621</v>
      </c>
      <c r="D3855" s="356">
        <v>45901</v>
      </c>
      <c r="E3855" s="362"/>
      <c r="F3855" s="716" t="s">
        <v>9641</v>
      </c>
      <c r="G3855" s="363">
        <v>50528041</v>
      </c>
      <c r="H3855" s="363" t="s">
        <v>9642</v>
      </c>
      <c r="I3855" s="358">
        <v>135.30000000000001</v>
      </c>
      <c r="J3855" s="77">
        <v>4</v>
      </c>
      <c r="K3855" s="92"/>
    </row>
    <row r="3856" spans="1:11" ht="30.6" x14ac:dyDescent="0.25">
      <c r="A3856" s="14" t="s">
        <v>5268</v>
      </c>
      <c r="B3856" s="354" t="s">
        <v>9643</v>
      </c>
      <c r="C3856" s="355">
        <v>202516861</v>
      </c>
      <c r="D3856" s="356">
        <v>45931</v>
      </c>
      <c r="E3856" s="362"/>
      <c r="F3856" s="716" t="s">
        <v>9644</v>
      </c>
      <c r="G3856" s="363">
        <v>50528041</v>
      </c>
      <c r="H3856" s="363" t="s">
        <v>9642</v>
      </c>
      <c r="I3856" s="358">
        <v>135.30000000000001</v>
      </c>
      <c r="J3856" s="77">
        <v>4</v>
      </c>
      <c r="K3856" s="92"/>
    </row>
    <row r="3857" spans="1:11" ht="40.799999999999997" x14ac:dyDescent="0.25">
      <c r="A3857" s="14" t="s">
        <v>5268</v>
      </c>
      <c r="B3857" s="354" t="s">
        <v>9645</v>
      </c>
      <c r="C3857" s="355">
        <v>202518500</v>
      </c>
      <c r="D3857" s="356" t="s">
        <v>5482</v>
      </c>
      <c r="E3857" s="362"/>
      <c r="F3857" s="716" t="s">
        <v>9646</v>
      </c>
      <c r="G3857" s="363">
        <v>50528041</v>
      </c>
      <c r="H3857" s="363" t="s">
        <v>9642</v>
      </c>
      <c r="I3857" s="358">
        <v>135.30000000000001</v>
      </c>
      <c r="J3857" s="77">
        <v>4</v>
      </c>
      <c r="K3857" s="92"/>
    </row>
    <row r="3858" spans="1:11" ht="40.799999999999997" x14ac:dyDescent="0.25">
      <c r="A3858" s="14" t="s">
        <v>5268</v>
      </c>
      <c r="B3858" s="354" t="s">
        <v>9647</v>
      </c>
      <c r="C3858" s="355">
        <v>202523099</v>
      </c>
      <c r="D3858" s="356" t="s">
        <v>3642</v>
      </c>
      <c r="E3858" s="362"/>
      <c r="F3858" s="716" t="s">
        <v>9648</v>
      </c>
      <c r="G3858" s="363">
        <v>50528041</v>
      </c>
      <c r="H3858" s="363" t="s">
        <v>9642</v>
      </c>
      <c r="I3858" s="358">
        <v>135.30000000000001</v>
      </c>
      <c r="J3858" s="77">
        <v>4</v>
      </c>
      <c r="K3858" s="92"/>
    </row>
    <row r="3859" spans="1:11" ht="30.6" x14ac:dyDescent="0.25">
      <c r="A3859" s="14" t="s">
        <v>5268</v>
      </c>
      <c r="B3859" s="354" t="s">
        <v>9649</v>
      </c>
      <c r="C3859" s="355">
        <v>20260681</v>
      </c>
      <c r="D3859" s="356" t="s">
        <v>7984</v>
      </c>
      <c r="E3859" s="362"/>
      <c r="F3859" s="716" t="s">
        <v>9650</v>
      </c>
      <c r="G3859" s="363">
        <v>50528041</v>
      </c>
      <c r="H3859" s="363" t="s">
        <v>9642</v>
      </c>
      <c r="I3859" s="358">
        <v>135.30000000000001</v>
      </c>
      <c r="J3859" s="77">
        <v>4</v>
      </c>
      <c r="K3859" s="92"/>
    </row>
    <row r="3860" spans="1:11" ht="20.399999999999999" x14ac:dyDescent="0.25">
      <c r="A3860" s="14" t="s">
        <v>5268</v>
      </c>
      <c r="B3860" s="354" t="s">
        <v>9796</v>
      </c>
      <c r="C3860" s="355">
        <v>2025415</v>
      </c>
      <c r="D3860" s="356" t="s">
        <v>9782</v>
      </c>
      <c r="E3860" s="362" t="s">
        <v>9782</v>
      </c>
      <c r="F3860" s="716" t="s">
        <v>9797</v>
      </c>
      <c r="G3860" s="363">
        <v>45911321</v>
      </c>
      <c r="H3860" s="363" t="s">
        <v>9653</v>
      </c>
      <c r="I3860" s="358">
        <v>1084.8399999999999</v>
      </c>
      <c r="J3860" s="77">
        <v>4</v>
      </c>
      <c r="K3860" s="92"/>
    </row>
    <row r="3861" spans="1:11" ht="20.399999999999999" x14ac:dyDescent="0.25">
      <c r="A3861" s="14" t="s">
        <v>5268</v>
      </c>
      <c r="B3861" s="354" t="s">
        <v>9651</v>
      </c>
      <c r="C3861" s="355">
        <v>2025470</v>
      </c>
      <c r="D3861" s="356" t="s">
        <v>7917</v>
      </c>
      <c r="E3861" s="362" t="s">
        <v>3805</v>
      </c>
      <c r="F3861" s="716" t="s">
        <v>9652</v>
      </c>
      <c r="G3861" s="363">
        <v>45911321</v>
      </c>
      <c r="H3861" s="363" t="s">
        <v>9653</v>
      </c>
      <c r="I3861" s="358">
        <v>1084.8399999999999</v>
      </c>
      <c r="J3861" s="77">
        <v>4</v>
      </c>
      <c r="K3861" s="92"/>
    </row>
    <row r="3862" spans="1:11" ht="20.399999999999999" x14ac:dyDescent="0.25">
      <c r="A3862" s="14" t="s">
        <v>5268</v>
      </c>
      <c r="B3862" s="354" t="s">
        <v>9654</v>
      </c>
      <c r="C3862" s="355">
        <v>2025525</v>
      </c>
      <c r="D3862" s="356" t="s">
        <v>8415</v>
      </c>
      <c r="E3862" s="362" t="s">
        <v>8420</v>
      </c>
      <c r="F3862" s="716" t="s">
        <v>9655</v>
      </c>
      <c r="G3862" s="363">
        <v>45911321</v>
      </c>
      <c r="H3862" s="363" t="s">
        <v>9653</v>
      </c>
      <c r="I3862" s="358">
        <v>1084.83</v>
      </c>
      <c r="J3862" s="77">
        <v>4</v>
      </c>
      <c r="K3862" s="92"/>
    </row>
    <row r="3863" spans="1:11" ht="20.399999999999999" x14ac:dyDescent="0.25">
      <c r="A3863" s="14" t="s">
        <v>5268</v>
      </c>
      <c r="B3863" s="354" t="s">
        <v>9656</v>
      </c>
      <c r="C3863" s="355">
        <v>2025584</v>
      </c>
      <c r="D3863" s="356" t="s">
        <v>5482</v>
      </c>
      <c r="E3863" s="362" t="s">
        <v>4783</v>
      </c>
      <c r="F3863" s="716" t="s">
        <v>9657</v>
      </c>
      <c r="G3863" s="363">
        <v>45911321</v>
      </c>
      <c r="H3863" s="363" t="s">
        <v>9653</v>
      </c>
      <c r="I3863" s="358">
        <v>1084.83</v>
      </c>
      <c r="J3863" s="77">
        <v>4</v>
      </c>
      <c r="K3863" s="92"/>
    </row>
    <row r="3864" spans="1:11" ht="20.399999999999999" x14ac:dyDescent="0.25">
      <c r="A3864" s="14" t="s">
        <v>5268</v>
      </c>
      <c r="B3864" s="354" t="s">
        <v>9658</v>
      </c>
      <c r="C3864" s="355">
        <v>2025639</v>
      </c>
      <c r="D3864" s="356" t="s">
        <v>6538</v>
      </c>
      <c r="E3864" s="362" t="s">
        <v>9659</v>
      </c>
      <c r="F3864" s="716" t="s">
        <v>9660</v>
      </c>
      <c r="G3864" s="363">
        <v>45911321</v>
      </c>
      <c r="H3864" s="363" t="s">
        <v>9653</v>
      </c>
      <c r="I3864" s="358">
        <v>1084.8399999999999</v>
      </c>
      <c r="J3864" s="77">
        <v>4</v>
      </c>
      <c r="K3864" s="92"/>
    </row>
    <row r="3865" spans="1:11" ht="20.399999999999999" x14ac:dyDescent="0.25">
      <c r="A3865" s="14" t="s">
        <v>5268</v>
      </c>
      <c r="B3865" s="354" t="s">
        <v>9661</v>
      </c>
      <c r="C3865" s="355">
        <v>2026025</v>
      </c>
      <c r="D3865" s="356" t="s">
        <v>3557</v>
      </c>
      <c r="E3865" s="362" t="s">
        <v>7997</v>
      </c>
      <c r="F3865" s="716" t="s">
        <v>9662</v>
      </c>
      <c r="G3865" s="363">
        <v>45911321</v>
      </c>
      <c r="H3865" s="363" t="s">
        <v>9653</v>
      </c>
      <c r="I3865" s="358">
        <v>1084.8399999999999</v>
      </c>
      <c r="J3865" s="77">
        <v>4</v>
      </c>
      <c r="K3865" s="92"/>
    </row>
    <row r="3866" spans="1:11" ht="13.2" x14ac:dyDescent="0.25">
      <c r="A3866" s="14" t="s">
        <v>5268</v>
      </c>
      <c r="B3866" s="354" t="s">
        <v>9663</v>
      </c>
      <c r="C3866" s="355">
        <v>250075256</v>
      </c>
      <c r="D3866" s="356" t="s">
        <v>5053</v>
      </c>
      <c r="E3866" s="362"/>
      <c r="F3866" s="716" t="s">
        <v>9664</v>
      </c>
      <c r="G3866" s="363">
        <v>35710691</v>
      </c>
      <c r="H3866" s="363" t="s">
        <v>9665</v>
      </c>
      <c r="I3866" s="358">
        <v>201.39</v>
      </c>
      <c r="J3866" s="77">
        <v>4</v>
      </c>
      <c r="K3866" s="92"/>
    </row>
    <row r="3867" spans="1:11" ht="13.2" x14ac:dyDescent="0.25">
      <c r="A3867" s="14" t="s">
        <v>5268</v>
      </c>
      <c r="B3867" s="354" t="s">
        <v>9666</v>
      </c>
      <c r="C3867" s="355">
        <v>82025056</v>
      </c>
      <c r="D3867" s="356" t="s">
        <v>6455</v>
      </c>
      <c r="E3867" s="362"/>
      <c r="F3867" s="716" t="s">
        <v>9667</v>
      </c>
      <c r="G3867" s="363">
        <v>40343341</v>
      </c>
      <c r="H3867" s="363" t="s">
        <v>9668</v>
      </c>
      <c r="I3867" s="358">
        <v>745.38</v>
      </c>
      <c r="J3867" s="77">
        <v>4</v>
      </c>
      <c r="K3867" s="92"/>
    </row>
    <row r="3868" spans="1:11" ht="20.399999999999999" x14ac:dyDescent="0.25">
      <c r="A3868" s="14" t="s">
        <v>5268</v>
      </c>
      <c r="B3868" s="354" t="s">
        <v>9669</v>
      </c>
      <c r="C3868" s="355">
        <v>2025187</v>
      </c>
      <c r="D3868" s="356" t="s">
        <v>3013</v>
      </c>
      <c r="E3868" s="362"/>
      <c r="F3868" s="716" t="s">
        <v>9670</v>
      </c>
      <c r="G3868" s="363">
        <v>40343341</v>
      </c>
      <c r="H3868" s="363" t="s">
        <v>9668</v>
      </c>
      <c r="I3868" s="358">
        <v>202.03</v>
      </c>
      <c r="J3868" s="77">
        <v>4</v>
      </c>
      <c r="K3868" s="92"/>
    </row>
    <row r="3869" spans="1:11" ht="40.799999999999997" x14ac:dyDescent="0.25">
      <c r="A3869" s="14" t="s">
        <v>5268</v>
      </c>
      <c r="B3869" s="354" t="s">
        <v>9438</v>
      </c>
      <c r="C3869" s="355">
        <v>1245409</v>
      </c>
      <c r="D3869" s="356" t="s">
        <v>6529</v>
      </c>
      <c r="E3869" s="362" t="s">
        <v>8601</v>
      </c>
      <c r="F3869" s="716" t="s">
        <v>9671</v>
      </c>
      <c r="G3869" s="363">
        <v>31322831</v>
      </c>
      <c r="H3869" s="363" t="s">
        <v>8041</v>
      </c>
      <c r="I3869" s="358">
        <v>40.700000000000003</v>
      </c>
      <c r="J3869" s="77">
        <v>4</v>
      </c>
      <c r="K3869" s="92"/>
    </row>
    <row r="3870" spans="1:11" ht="40.799999999999997" x14ac:dyDescent="0.25">
      <c r="A3870" s="14" t="s">
        <v>5268</v>
      </c>
      <c r="B3870" s="354" t="s">
        <v>9672</v>
      </c>
      <c r="C3870" s="355">
        <v>1248575</v>
      </c>
      <c r="D3870" s="356" t="s">
        <v>9673</v>
      </c>
      <c r="E3870" s="362" t="s">
        <v>8535</v>
      </c>
      <c r="F3870" s="716" t="s">
        <v>9674</v>
      </c>
      <c r="G3870" s="363">
        <v>31322831</v>
      </c>
      <c r="H3870" s="363" t="s">
        <v>8041</v>
      </c>
      <c r="I3870" s="358">
        <v>79.650000000000006</v>
      </c>
      <c r="J3870" s="77">
        <v>4</v>
      </c>
      <c r="K3870" s="92"/>
    </row>
    <row r="3871" spans="1:11" ht="51" x14ac:dyDescent="0.25">
      <c r="A3871" s="14" t="s">
        <v>5268</v>
      </c>
      <c r="B3871" s="354" t="s">
        <v>9433</v>
      </c>
      <c r="C3871" s="355">
        <v>1252230</v>
      </c>
      <c r="D3871" s="356" t="s">
        <v>8542</v>
      </c>
      <c r="E3871" s="362" t="s">
        <v>8535</v>
      </c>
      <c r="F3871" s="716" t="s">
        <v>9675</v>
      </c>
      <c r="G3871" s="363">
        <v>31322831</v>
      </c>
      <c r="H3871" s="363" t="s">
        <v>8041</v>
      </c>
      <c r="I3871" s="358">
        <v>64.290000000000006</v>
      </c>
      <c r="J3871" s="77">
        <v>4</v>
      </c>
      <c r="K3871" s="92"/>
    </row>
    <row r="3872" spans="1:11" ht="71.400000000000006" x14ac:dyDescent="0.25">
      <c r="A3872" s="14" t="s">
        <v>5268</v>
      </c>
      <c r="B3872" s="354" t="s">
        <v>9445</v>
      </c>
      <c r="C3872" s="355">
        <v>1132651</v>
      </c>
      <c r="D3872" s="356" t="s">
        <v>3363</v>
      </c>
      <c r="E3872" s="362" t="s">
        <v>5550</v>
      </c>
      <c r="F3872" s="716" t="s">
        <v>9676</v>
      </c>
      <c r="G3872" s="363">
        <v>31322831</v>
      </c>
      <c r="H3872" s="363" t="s">
        <v>8041</v>
      </c>
      <c r="I3872" s="358">
        <v>69.53</v>
      </c>
      <c r="J3872" s="77">
        <v>4</v>
      </c>
      <c r="K3872" s="92"/>
    </row>
    <row r="3873" spans="1:11" ht="13.2" x14ac:dyDescent="0.25">
      <c r="A3873" s="14" t="s">
        <v>5268</v>
      </c>
      <c r="B3873" s="354" t="s">
        <v>9445</v>
      </c>
      <c r="C3873" s="355" t="s">
        <v>9445</v>
      </c>
      <c r="D3873" s="356" t="s">
        <v>5550</v>
      </c>
      <c r="E3873" s="362"/>
      <c r="F3873" s="716" t="s">
        <v>9677</v>
      </c>
      <c r="G3873" s="363"/>
      <c r="H3873" s="363" t="s">
        <v>9678</v>
      </c>
      <c r="I3873" s="358">
        <v>39.299999999999997</v>
      </c>
      <c r="J3873" s="77">
        <v>4</v>
      </c>
      <c r="K3873" s="92"/>
    </row>
    <row r="3874" spans="1:11" ht="40.799999999999997" x14ac:dyDescent="0.25">
      <c r="A3874" s="14" t="s">
        <v>5268</v>
      </c>
      <c r="B3874" s="354" t="s">
        <v>9445</v>
      </c>
      <c r="C3874" s="355">
        <v>9139</v>
      </c>
      <c r="D3874" s="356" t="s">
        <v>5427</v>
      </c>
      <c r="E3874" s="362" t="s">
        <v>5550</v>
      </c>
      <c r="F3874" s="716" t="s">
        <v>9679</v>
      </c>
      <c r="G3874" s="363">
        <v>54107580</v>
      </c>
      <c r="H3874" s="363" t="s">
        <v>9417</v>
      </c>
      <c r="I3874" s="358">
        <v>71.349999999999994</v>
      </c>
      <c r="J3874" s="77">
        <v>4</v>
      </c>
      <c r="K3874" s="92"/>
    </row>
    <row r="3875" spans="1:11" ht="13.2" x14ac:dyDescent="0.25">
      <c r="A3875" s="14" t="s">
        <v>5268</v>
      </c>
      <c r="B3875" s="354" t="s">
        <v>9445</v>
      </c>
      <c r="C3875" s="355" t="s">
        <v>9445</v>
      </c>
      <c r="D3875" s="356" t="s">
        <v>5550</v>
      </c>
      <c r="E3875" s="362"/>
      <c r="F3875" s="716" t="s">
        <v>9680</v>
      </c>
      <c r="G3875" s="363"/>
      <c r="H3875" s="363" t="s">
        <v>9678</v>
      </c>
      <c r="I3875" s="358">
        <v>13.1</v>
      </c>
      <c r="J3875" s="77">
        <v>4</v>
      </c>
      <c r="K3875" s="92"/>
    </row>
    <row r="3876" spans="1:11" ht="51" x14ac:dyDescent="0.25">
      <c r="A3876" s="14" t="s">
        <v>5268</v>
      </c>
      <c r="B3876" s="354" t="s">
        <v>9681</v>
      </c>
      <c r="C3876" s="355">
        <v>656186</v>
      </c>
      <c r="D3876" s="356" t="s">
        <v>5427</v>
      </c>
      <c r="E3876" s="362" t="s">
        <v>4278</v>
      </c>
      <c r="F3876" s="716" t="s">
        <v>9682</v>
      </c>
      <c r="G3876" s="363">
        <v>31322831</v>
      </c>
      <c r="H3876" s="363" t="s">
        <v>8041</v>
      </c>
      <c r="I3876" s="358">
        <v>31.7</v>
      </c>
      <c r="J3876" s="77">
        <v>4</v>
      </c>
      <c r="K3876" s="92"/>
    </row>
    <row r="3877" spans="1:11" ht="71.400000000000006" x14ac:dyDescent="0.25">
      <c r="A3877" s="14" t="s">
        <v>5268</v>
      </c>
      <c r="B3877" s="354" t="s">
        <v>9456</v>
      </c>
      <c r="C3877" s="355">
        <v>1262944</v>
      </c>
      <c r="D3877" s="356" t="s">
        <v>6599</v>
      </c>
      <c r="E3877" s="362" t="s">
        <v>4393</v>
      </c>
      <c r="F3877" s="716" t="s">
        <v>9683</v>
      </c>
      <c r="G3877" s="363">
        <v>31322831</v>
      </c>
      <c r="H3877" s="363" t="s">
        <v>8041</v>
      </c>
      <c r="I3877" s="358">
        <v>68.69</v>
      </c>
      <c r="J3877" s="77">
        <v>4</v>
      </c>
      <c r="K3877" s="92"/>
    </row>
    <row r="3878" spans="1:11" ht="30.6" x14ac:dyDescent="0.25">
      <c r="A3878" s="14" t="s">
        <v>5268</v>
      </c>
      <c r="B3878" s="354" t="s">
        <v>9684</v>
      </c>
      <c r="C3878" s="355">
        <v>122504001</v>
      </c>
      <c r="D3878" s="356">
        <v>45877</v>
      </c>
      <c r="E3878" s="362"/>
      <c r="F3878" s="716" t="s">
        <v>9685</v>
      </c>
      <c r="G3878" s="363">
        <v>54667968</v>
      </c>
      <c r="H3878" s="363" t="s">
        <v>9686</v>
      </c>
      <c r="I3878" s="358">
        <v>500</v>
      </c>
      <c r="J3878" s="77">
        <v>4</v>
      </c>
      <c r="K3878" s="92"/>
    </row>
    <row r="3879" spans="1:11" ht="30.6" x14ac:dyDescent="0.25">
      <c r="A3879" s="14" t="s">
        <v>5268</v>
      </c>
      <c r="B3879" s="354" t="s">
        <v>9687</v>
      </c>
      <c r="C3879" s="355">
        <v>122504002</v>
      </c>
      <c r="D3879" s="356">
        <v>45877</v>
      </c>
      <c r="E3879" s="362"/>
      <c r="F3879" s="716" t="s">
        <v>9688</v>
      </c>
      <c r="G3879" s="363">
        <v>54667968</v>
      </c>
      <c r="H3879" s="363" t="s">
        <v>9686</v>
      </c>
      <c r="I3879" s="358">
        <v>800</v>
      </c>
      <c r="J3879" s="77">
        <v>4</v>
      </c>
      <c r="K3879" s="92"/>
    </row>
    <row r="3880" spans="1:11" ht="30.6" x14ac:dyDescent="0.25">
      <c r="A3880" s="14" t="s">
        <v>5268</v>
      </c>
      <c r="B3880" s="354" t="s">
        <v>9689</v>
      </c>
      <c r="C3880" s="355">
        <v>122505001</v>
      </c>
      <c r="D3880" s="356">
        <v>45877</v>
      </c>
      <c r="E3880" s="362"/>
      <c r="F3880" s="716" t="s">
        <v>9690</v>
      </c>
      <c r="G3880" s="363">
        <v>54667968</v>
      </c>
      <c r="H3880" s="363" t="s">
        <v>9686</v>
      </c>
      <c r="I3880" s="358">
        <v>520</v>
      </c>
      <c r="J3880" s="77">
        <v>4</v>
      </c>
      <c r="K3880" s="92"/>
    </row>
    <row r="3881" spans="1:11" ht="30.6" x14ac:dyDescent="0.25">
      <c r="A3881" s="14" t="s">
        <v>5268</v>
      </c>
      <c r="B3881" s="354" t="s">
        <v>9691</v>
      </c>
      <c r="C3881" s="355">
        <v>122505002</v>
      </c>
      <c r="D3881" s="356">
        <v>45877</v>
      </c>
      <c r="E3881" s="362"/>
      <c r="F3881" s="716" t="s">
        <v>9692</v>
      </c>
      <c r="G3881" s="363">
        <v>54667968</v>
      </c>
      <c r="H3881" s="363" t="s">
        <v>9686</v>
      </c>
      <c r="I3881" s="358">
        <v>736</v>
      </c>
      <c r="J3881" s="77">
        <v>4</v>
      </c>
      <c r="K3881" s="92"/>
    </row>
    <row r="3882" spans="1:11" ht="20.399999999999999" x14ac:dyDescent="0.25">
      <c r="A3882" s="14" t="s">
        <v>5268</v>
      </c>
      <c r="B3882" s="354" t="s">
        <v>9693</v>
      </c>
      <c r="C3882" s="355" t="s">
        <v>9693</v>
      </c>
      <c r="D3882" s="356">
        <v>45916</v>
      </c>
      <c r="E3882" s="362"/>
      <c r="F3882" s="716" t="s">
        <v>9694</v>
      </c>
      <c r="G3882" s="363">
        <v>36631124</v>
      </c>
      <c r="H3882" s="363" t="s">
        <v>9695</v>
      </c>
      <c r="I3882" s="358">
        <v>113.5</v>
      </c>
      <c r="J3882" s="77">
        <v>4</v>
      </c>
      <c r="K3882" s="92"/>
    </row>
    <row r="3883" spans="1:11" ht="20.399999999999999" x14ac:dyDescent="0.25">
      <c r="A3883" s="14" t="s">
        <v>5268</v>
      </c>
      <c r="B3883" s="354" t="s">
        <v>9696</v>
      </c>
      <c r="C3883" s="355" t="s">
        <v>9696</v>
      </c>
      <c r="D3883" s="356" t="s">
        <v>7188</v>
      </c>
      <c r="E3883" s="362"/>
      <c r="F3883" s="716" t="s">
        <v>9697</v>
      </c>
      <c r="G3883" s="363">
        <v>36631124</v>
      </c>
      <c r="H3883" s="363" t="s">
        <v>9695</v>
      </c>
      <c r="I3883" s="358">
        <v>47.4</v>
      </c>
      <c r="J3883" s="77">
        <v>4</v>
      </c>
      <c r="K3883" s="92"/>
    </row>
    <row r="3884" spans="1:11" ht="20.399999999999999" x14ac:dyDescent="0.25">
      <c r="A3884" s="14" t="s">
        <v>5268</v>
      </c>
      <c r="B3884" s="354" t="s">
        <v>9698</v>
      </c>
      <c r="C3884" s="355" t="s">
        <v>9698</v>
      </c>
      <c r="D3884" s="356">
        <v>45964</v>
      </c>
      <c r="E3884" s="362"/>
      <c r="F3884" s="716" t="s">
        <v>9699</v>
      </c>
      <c r="G3884" s="363">
        <v>36631124</v>
      </c>
      <c r="H3884" s="363" t="s">
        <v>9695</v>
      </c>
      <c r="I3884" s="358">
        <v>51.1</v>
      </c>
      <c r="J3884" s="77">
        <v>4</v>
      </c>
      <c r="K3884" s="92"/>
    </row>
    <row r="3885" spans="1:11" ht="20.399999999999999" x14ac:dyDescent="0.25">
      <c r="A3885" s="14" t="s">
        <v>5268</v>
      </c>
      <c r="B3885" s="354" t="s">
        <v>9700</v>
      </c>
      <c r="C3885" s="355" t="s">
        <v>9700</v>
      </c>
      <c r="D3885" s="356" t="s">
        <v>3642</v>
      </c>
      <c r="E3885" s="362"/>
      <c r="F3885" s="716" t="s">
        <v>9701</v>
      </c>
      <c r="G3885" s="363">
        <v>36631124</v>
      </c>
      <c r="H3885" s="363" t="s">
        <v>9695</v>
      </c>
      <c r="I3885" s="358">
        <v>57.5</v>
      </c>
      <c r="J3885" s="77">
        <v>4</v>
      </c>
      <c r="K3885" s="92"/>
    </row>
    <row r="3886" spans="1:11" ht="20.399999999999999" x14ac:dyDescent="0.25">
      <c r="A3886" s="14" t="s">
        <v>5268</v>
      </c>
      <c r="B3886" s="354" t="s">
        <v>9702</v>
      </c>
      <c r="C3886" s="355" t="s">
        <v>9702</v>
      </c>
      <c r="D3886" s="356" t="s">
        <v>3497</v>
      </c>
      <c r="E3886" s="362"/>
      <c r="F3886" s="716" t="s">
        <v>9703</v>
      </c>
      <c r="G3886" s="363">
        <v>36631124</v>
      </c>
      <c r="H3886" s="363" t="s">
        <v>9695</v>
      </c>
      <c r="I3886" s="358">
        <v>171.6</v>
      </c>
      <c r="J3886" s="77">
        <v>4</v>
      </c>
      <c r="K3886" s="92"/>
    </row>
    <row r="3887" spans="1:11" ht="20.399999999999999" x14ac:dyDescent="0.25">
      <c r="A3887" s="14" t="s">
        <v>5268</v>
      </c>
      <c r="B3887" s="354" t="s">
        <v>9704</v>
      </c>
      <c r="C3887" s="355" t="s">
        <v>9704</v>
      </c>
      <c r="D3887" s="356" t="s">
        <v>7681</v>
      </c>
      <c r="E3887" s="362"/>
      <c r="F3887" s="716" t="s">
        <v>9705</v>
      </c>
      <c r="G3887" s="363">
        <v>36631124</v>
      </c>
      <c r="H3887" s="363" t="s">
        <v>9695</v>
      </c>
      <c r="I3887" s="358">
        <v>39.200000000000003</v>
      </c>
      <c r="J3887" s="77">
        <v>4</v>
      </c>
      <c r="K3887" s="92"/>
    </row>
    <row r="3888" spans="1:11" ht="13.2" x14ac:dyDescent="0.25">
      <c r="A3888" s="14" t="s">
        <v>5268</v>
      </c>
      <c r="B3888" s="354" t="s">
        <v>9706</v>
      </c>
      <c r="C3888" s="355" t="s">
        <v>9707</v>
      </c>
      <c r="D3888" s="356" t="s">
        <v>3557</v>
      </c>
      <c r="E3888" s="362"/>
      <c r="F3888" s="716" t="s">
        <v>9708</v>
      </c>
      <c r="G3888" s="363">
        <v>36631124</v>
      </c>
      <c r="H3888" s="363" t="s">
        <v>9695</v>
      </c>
      <c r="I3888" s="358">
        <v>7.38</v>
      </c>
      <c r="J3888" s="77">
        <v>4</v>
      </c>
      <c r="K3888" s="92"/>
    </row>
    <row r="3889" spans="1:11" ht="30.6" x14ac:dyDescent="0.25">
      <c r="A3889" s="14" t="s">
        <v>5268</v>
      </c>
      <c r="B3889" s="354" t="s">
        <v>9709</v>
      </c>
      <c r="C3889" s="355" t="s">
        <v>9710</v>
      </c>
      <c r="D3889" s="356" t="s">
        <v>8348</v>
      </c>
      <c r="E3889" s="362" t="s">
        <v>5117</v>
      </c>
      <c r="F3889" s="716" t="s">
        <v>9711</v>
      </c>
      <c r="G3889" s="363">
        <v>36631124</v>
      </c>
      <c r="H3889" s="363" t="s">
        <v>9695</v>
      </c>
      <c r="I3889" s="358">
        <v>25</v>
      </c>
      <c r="J3889" s="77">
        <v>4</v>
      </c>
      <c r="K3889" s="92"/>
    </row>
    <row r="3890" spans="1:11" ht="40.799999999999997" x14ac:dyDescent="0.25">
      <c r="A3890" s="14" t="s">
        <v>5268</v>
      </c>
      <c r="B3890" s="354" t="s">
        <v>9712</v>
      </c>
      <c r="C3890" s="355">
        <v>1755</v>
      </c>
      <c r="D3890" s="356" t="s">
        <v>8542</v>
      </c>
      <c r="E3890" s="362" t="s">
        <v>8535</v>
      </c>
      <c r="F3890" s="716" t="s">
        <v>9713</v>
      </c>
      <c r="G3890" s="363">
        <v>35849436</v>
      </c>
      <c r="H3890" s="363" t="s">
        <v>9425</v>
      </c>
      <c r="I3890" s="358">
        <v>134.44999999999999</v>
      </c>
      <c r="J3890" s="77">
        <v>4</v>
      </c>
      <c r="K3890" s="92"/>
    </row>
    <row r="3891" spans="1:11" ht="21" x14ac:dyDescent="0.25">
      <c r="A3891" s="14" t="s">
        <v>5268</v>
      </c>
      <c r="B3891" s="354" t="s">
        <v>9714</v>
      </c>
      <c r="C3891" s="355">
        <v>25071600810</v>
      </c>
      <c r="D3891" s="356" t="s">
        <v>6712</v>
      </c>
      <c r="E3891" s="362" t="s">
        <v>8535</v>
      </c>
      <c r="F3891" s="716" t="s">
        <v>9715</v>
      </c>
      <c r="G3891" s="363">
        <v>31356958</v>
      </c>
      <c r="H3891" s="363" t="s">
        <v>9716</v>
      </c>
      <c r="I3891" s="358">
        <v>15.95</v>
      </c>
      <c r="J3891" s="77">
        <v>4</v>
      </c>
      <c r="K3891" s="92"/>
    </row>
    <row r="3892" spans="1:11" ht="30.6" x14ac:dyDescent="0.25">
      <c r="A3892" s="14" t="s">
        <v>5268</v>
      </c>
      <c r="B3892" s="354" t="s">
        <v>9717</v>
      </c>
      <c r="C3892" s="355">
        <v>100</v>
      </c>
      <c r="D3892" s="356" t="s">
        <v>5550</v>
      </c>
      <c r="E3892" s="362" t="s">
        <v>4711</v>
      </c>
      <c r="F3892" s="716" t="s">
        <v>9718</v>
      </c>
      <c r="G3892" s="363">
        <v>36365301</v>
      </c>
      <c r="H3892" s="363" t="s">
        <v>9719</v>
      </c>
      <c r="I3892" s="358">
        <v>70</v>
      </c>
      <c r="J3892" s="77">
        <v>4</v>
      </c>
      <c r="K3892" s="92"/>
    </row>
    <row r="3893" spans="1:11" ht="21" x14ac:dyDescent="0.25">
      <c r="A3893" s="14" t="s">
        <v>5268</v>
      </c>
      <c r="B3893" s="354" t="s">
        <v>9720</v>
      </c>
      <c r="C3893" s="355">
        <v>42552038834</v>
      </c>
      <c r="D3893" s="356" t="s">
        <v>4278</v>
      </c>
      <c r="E3893" s="362">
        <v>45911</v>
      </c>
      <c r="F3893" s="716" t="s">
        <v>9721</v>
      </c>
      <c r="G3893" s="363">
        <v>31331131</v>
      </c>
      <c r="H3893" s="363" t="s">
        <v>9722</v>
      </c>
      <c r="I3893" s="358">
        <v>117.85</v>
      </c>
      <c r="J3893" s="77">
        <v>4</v>
      </c>
      <c r="K3893" s="92"/>
    </row>
    <row r="3894" spans="1:11" ht="30.6" x14ac:dyDescent="0.25">
      <c r="A3894" s="14" t="s">
        <v>5268</v>
      </c>
      <c r="B3894" s="354" t="s">
        <v>9723</v>
      </c>
      <c r="C3894" s="355" t="s">
        <v>9724</v>
      </c>
      <c r="D3894" s="356" t="s">
        <v>5053</v>
      </c>
      <c r="E3894" s="362"/>
      <c r="F3894" s="716" t="s">
        <v>9725</v>
      </c>
      <c r="G3894" s="363">
        <v>51183081</v>
      </c>
      <c r="H3894" s="363" t="s">
        <v>9726</v>
      </c>
      <c r="I3894" s="358">
        <v>74.900000000000006</v>
      </c>
      <c r="J3894" s="77">
        <v>4</v>
      </c>
      <c r="K3894" s="92"/>
    </row>
    <row r="3895" spans="1:11" ht="30.6" x14ac:dyDescent="0.25">
      <c r="A3895" s="14" t="s">
        <v>5268</v>
      </c>
      <c r="B3895" s="354" t="s">
        <v>9727</v>
      </c>
      <c r="C3895" s="355">
        <v>20250036</v>
      </c>
      <c r="D3895" s="356" t="s">
        <v>5054</v>
      </c>
      <c r="E3895" s="362"/>
      <c r="F3895" s="716" t="s">
        <v>9728</v>
      </c>
      <c r="G3895" s="363">
        <v>5359319</v>
      </c>
      <c r="H3895" s="363" t="s">
        <v>9729</v>
      </c>
      <c r="I3895" s="358">
        <v>1033.2</v>
      </c>
      <c r="J3895" s="77">
        <v>4</v>
      </c>
      <c r="K3895" s="92"/>
    </row>
    <row r="3896" spans="1:11" ht="21" x14ac:dyDescent="0.25">
      <c r="A3896" s="14" t="s">
        <v>5268</v>
      </c>
      <c r="B3896" s="354" t="s">
        <v>9730</v>
      </c>
      <c r="C3896" s="355">
        <v>5414305922</v>
      </c>
      <c r="D3896" s="356" t="s">
        <v>3428</v>
      </c>
      <c r="E3896" s="362" t="s">
        <v>5054</v>
      </c>
      <c r="F3896" s="716" t="s">
        <v>9731</v>
      </c>
      <c r="G3896" s="363"/>
      <c r="H3896" s="363" t="s">
        <v>9732</v>
      </c>
      <c r="I3896" s="358">
        <v>34.75</v>
      </c>
      <c r="J3896" s="77">
        <v>4</v>
      </c>
      <c r="K3896" s="92"/>
    </row>
    <row r="3897" spans="1:11" ht="40.799999999999997" x14ac:dyDescent="0.25">
      <c r="A3897" s="14" t="s">
        <v>5268</v>
      </c>
      <c r="B3897" s="354" t="s">
        <v>9733</v>
      </c>
      <c r="C3897" s="355" t="s">
        <v>9734</v>
      </c>
      <c r="D3897" s="356" t="s">
        <v>3642</v>
      </c>
      <c r="E3897" s="362"/>
      <c r="F3897" s="716" t="s">
        <v>9735</v>
      </c>
      <c r="G3897" s="363">
        <v>42062098</v>
      </c>
      <c r="H3897" s="363" t="s">
        <v>9736</v>
      </c>
      <c r="I3897" s="358">
        <v>2460</v>
      </c>
      <c r="J3897" s="77">
        <v>4</v>
      </c>
      <c r="K3897" s="92"/>
    </row>
    <row r="3898" spans="1:11" ht="40.799999999999997" x14ac:dyDescent="0.25">
      <c r="A3898" s="14" t="s">
        <v>5268</v>
      </c>
      <c r="B3898" s="354" t="s">
        <v>9737</v>
      </c>
      <c r="C3898" s="355">
        <v>1326919</v>
      </c>
      <c r="D3898" s="356" t="s">
        <v>9738</v>
      </c>
      <c r="E3898" s="362" t="s">
        <v>3642</v>
      </c>
      <c r="F3898" s="716" t="s">
        <v>9739</v>
      </c>
      <c r="G3898" s="363">
        <v>31322831</v>
      </c>
      <c r="H3898" s="363" t="s">
        <v>8041</v>
      </c>
      <c r="I3898" s="358">
        <v>31.94</v>
      </c>
      <c r="J3898" s="77">
        <v>4</v>
      </c>
      <c r="K3898" s="92"/>
    </row>
    <row r="3899" spans="1:11" ht="13.2" x14ac:dyDescent="0.25">
      <c r="A3899" s="14" t="s">
        <v>5268</v>
      </c>
      <c r="B3899" s="354" t="s">
        <v>9740</v>
      </c>
      <c r="C3899" s="355">
        <v>8</v>
      </c>
      <c r="D3899" s="356" t="s">
        <v>9738</v>
      </c>
      <c r="E3899" s="362" t="s">
        <v>3642</v>
      </c>
      <c r="F3899" s="716" t="s">
        <v>9741</v>
      </c>
      <c r="G3899" s="363">
        <v>32209363</v>
      </c>
      <c r="H3899" s="363" t="s">
        <v>9742</v>
      </c>
      <c r="I3899" s="358">
        <v>20</v>
      </c>
      <c r="J3899" s="77">
        <v>4</v>
      </c>
      <c r="K3899" s="92"/>
    </row>
    <row r="3900" spans="1:11" ht="13.2" x14ac:dyDescent="0.25">
      <c r="A3900" s="14" t="s">
        <v>5268</v>
      </c>
      <c r="B3900" s="354" t="s">
        <v>9743</v>
      </c>
      <c r="C3900" s="355">
        <v>6125005676</v>
      </c>
      <c r="D3900" s="356" t="s">
        <v>3566</v>
      </c>
      <c r="E3900" s="362"/>
      <c r="F3900" s="716" t="s">
        <v>9744</v>
      </c>
      <c r="G3900" s="363">
        <v>31635903</v>
      </c>
      <c r="H3900" s="363" t="s">
        <v>9745</v>
      </c>
      <c r="I3900" s="358">
        <v>287.83</v>
      </c>
      <c r="J3900" s="77">
        <v>4</v>
      </c>
      <c r="K3900" s="92"/>
    </row>
    <row r="3901" spans="1:11" ht="20.399999999999999" x14ac:dyDescent="0.25">
      <c r="A3901" s="14" t="s">
        <v>5268</v>
      </c>
      <c r="B3901" s="354" t="s">
        <v>9746</v>
      </c>
      <c r="C3901" s="355">
        <v>60.0334</v>
      </c>
      <c r="D3901" s="356" t="s">
        <v>8348</v>
      </c>
      <c r="E3901" s="362" t="s">
        <v>3497</v>
      </c>
      <c r="F3901" s="716" t="s">
        <v>9747</v>
      </c>
      <c r="G3901" s="363">
        <v>30869382</v>
      </c>
      <c r="H3901" s="363" t="s">
        <v>9748</v>
      </c>
      <c r="I3901" s="358">
        <v>10.8</v>
      </c>
      <c r="J3901" s="77">
        <v>4</v>
      </c>
      <c r="K3901" s="92"/>
    </row>
    <row r="3902" spans="1:11" ht="51.6" x14ac:dyDescent="0.25">
      <c r="A3902" s="14" t="s">
        <v>5268</v>
      </c>
      <c r="B3902" s="432" t="s">
        <v>8567</v>
      </c>
      <c r="C3902" s="421">
        <v>138</v>
      </c>
      <c r="D3902" s="590">
        <v>45877</v>
      </c>
      <c r="E3902" s="590">
        <v>45877</v>
      </c>
      <c r="F3902" s="363" t="s">
        <v>9749</v>
      </c>
      <c r="G3902" s="363"/>
      <c r="H3902" s="363" t="s">
        <v>9750</v>
      </c>
      <c r="I3902" s="718">
        <v>6984.52</v>
      </c>
      <c r="J3902" s="77">
        <v>4</v>
      </c>
      <c r="K3902" s="92"/>
    </row>
    <row r="3903" spans="1:11" ht="51.6" x14ac:dyDescent="0.25">
      <c r="A3903" s="14" t="s">
        <v>5268</v>
      </c>
      <c r="B3903" s="432" t="s">
        <v>8484</v>
      </c>
      <c r="C3903" s="421">
        <v>138</v>
      </c>
      <c r="D3903" s="590" t="s">
        <v>7460</v>
      </c>
      <c r="E3903" s="590" t="s">
        <v>7460</v>
      </c>
      <c r="F3903" s="363" t="s">
        <v>9751</v>
      </c>
      <c r="G3903" s="363"/>
      <c r="H3903" s="363" t="s">
        <v>9750</v>
      </c>
      <c r="I3903" s="718">
        <v>7569.3</v>
      </c>
      <c r="J3903" s="77">
        <v>4</v>
      </c>
      <c r="K3903" s="92"/>
    </row>
    <row r="3904" spans="1:11" ht="61.8" x14ac:dyDescent="0.25">
      <c r="A3904" s="14" t="s">
        <v>5268</v>
      </c>
      <c r="B3904" s="432" t="s">
        <v>4255</v>
      </c>
      <c r="C3904" s="421">
        <v>138</v>
      </c>
      <c r="D3904" s="590">
        <v>45936</v>
      </c>
      <c r="E3904" s="590">
        <v>45936</v>
      </c>
      <c r="F3904" s="363" t="s">
        <v>9752</v>
      </c>
      <c r="G3904" s="363"/>
      <c r="H3904" s="363" t="s">
        <v>9750</v>
      </c>
      <c r="I3904" s="718">
        <v>8652.31</v>
      </c>
      <c r="J3904" s="77">
        <v>4</v>
      </c>
      <c r="K3904" s="92"/>
    </row>
    <row r="3905" spans="1:11" ht="51.6" x14ac:dyDescent="0.25">
      <c r="A3905" s="14" t="s">
        <v>5268</v>
      </c>
      <c r="B3905" s="432" t="s">
        <v>8489</v>
      </c>
      <c r="C3905" s="421">
        <v>138</v>
      </c>
      <c r="D3905" s="590">
        <v>45967</v>
      </c>
      <c r="E3905" s="590">
        <v>45967</v>
      </c>
      <c r="F3905" s="363" t="s">
        <v>9753</v>
      </c>
      <c r="G3905" s="363"/>
      <c r="H3905" s="363" t="s">
        <v>9750</v>
      </c>
      <c r="I3905" s="718">
        <v>7788.96</v>
      </c>
      <c r="J3905" s="77">
        <v>4</v>
      </c>
      <c r="K3905" s="92"/>
    </row>
    <row r="3906" spans="1:11" ht="31.2" x14ac:dyDescent="0.25">
      <c r="A3906" s="14" t="s">
        <v>5268</v>
      </c>
      <c r="B3906" s="432" t="s">
        <v>3554</v>
      </c>
      <c r="C3906" s="421" t="s">
        <v>9754</v>
      </c>
      <c r="D3906" s="590">
        <v>46030</v>
      </c>
      <c r="E3906" s="590"/>
      <c r="F3906" s="363" t="s">
        <v>9755</v>
      </c>
      <c r="G3906" s="363"/>
      <c r="H3906" s="363" t="s">
        <v>9756</v>
      </c>
      <c r="I3906" s="718">
        <v>1500</v>
      </c>
      <c r="J3906" s="77">
        <v>4</v>
      </c>
      <c r="K3906" s="92"/>
    </row>
    <row r="3907" spans="1:11" ht="31.2" x14ac:dyDescent="0.25">
      <c r="A3907" s="14" t="s">
        <v>5268</v>
      </c>
      <c r="B3907" s="432" t="s">
        <v>3554</v>
      </c>
      <c r="C3907" s="421" t="s">
        <v>9754</v>
      </c>
      <c r="D3907" s="590">
        <v>46030</v>
      </c>
      <c r="E3907" s="590">
        <v>46055</v>
      </c>
      <c r="F3907" s="363" t="s">
        <v>9757</v>
      </c>
      <c r="G3907" s="363"/>
      <c r="H3907" s="363" t="s">
        <v>9756</v>
      </c>
      <c r="I3907" s="718">
        <v>808.33</v>
      </c>
      <c r="J3907" s="77">
        <v>4</v>
      </c>
      <c r="K3907" s="92"/>
    </row>
    <row r="3908" spans="1:11" ht="41.4" x14ac:dyDescent="0.25">
      <c r="A3908" s="14" t="s">
        <v>5268</v>
      </c>
      <c r="B3908" s="432" t="s">
        <v>8567</v>
      </c>
      <c r="C3908" s="407">
        <v>472100</v>
      </c>
      <c r="D3908" s="590">
        <v>45877</v>
      </c>
      <c r="E3908" s="590"/>
      <c r="F3908" s="363" t="s">
        <v>9758</v>
      </c>
      <c r="G3908" s="363"/>
      <c r="H3908" s="363" t="s">
        <v>9759</v>
      </c>
      <c r="I3908" s="358">
        <v>35.68</v>
      </c>
      <c r="J3908" s="77">
        <v>4</v>
      </c>
      <c r="K3908" s="92"/>
    </row>
    <row r="3909" spans="1:11" ht="41.4" x14ac:dyDescent="0.25">
      <c r="A3909" s="14" t="s">
        <v>5268</v>
      </c>
      <c r="B3909" s="432" t="s">
        <v>8484</v>
      </c>
      <c r="C3909" s="407">
        <v>472100</v>
      </c>
      <c r="D3909" s="590" t="s">
        <v>7460</v>
      </c>
      <c r="E3909" s="590"/>
      <c r="F3909" s="363" t="s">
        <v>9760</v>
      </c>
      <c r="G3909" s="363"/>
      <c r="H3909" s="363" t="s">
        <v>9759</v>
      </c>
      <c r="I3909" s="358">
        <v>47.18</v>
      </c>
      <c r="J3909" s="77">
        <v>4</v>
      </c>
      <c r="K3909" s="92"/>
    </row>
    <row r="3910" spans="1:11" ht="41.4" x14ac:dyDescent="0.25">
      <c r="A3910" s="14" t="s">
        <v>5268</v>
      </c>
      <c r="B3910" s="432" t="s">
        <v>4255</v>
      </c>
      <c r="C3910" s="407">
        <v>472100</v>
      </c>
      <c r="D3910" s="590">
        <v>45936</v>
      </c>
      <c r="E3910" s="590"/>
      <c r="F3910" s="363" t="s">
        <v>9761</v>
      </c>
      <c r="G3910" s="363"/>
      <c r="H3910" s="363" t="s">
        <v>9759</v>
      </c>
      <c r="I3910" s="358">
        <v>45.41</v>
      </c>
      <c r="J3910" s="77">
        <v>4</v>
      </c>
      <c r="K3910" s="92"/>
    </row>
    <row r="3911" spans="1:11" ht="41.4" x14ac:dyDescent="0.25">
      <c r="A3911" s="14" t="s">
        <v>5268</v>
      </c>
      <c r="B3911" s="432" t="s">
        <v>8489</v>
      </c>
      <c r="C3911" s="407">
        <v>472100</v>
      </c>
      <c r="D3911" s="590">
        <v>45967</v>
      </c>
      <c r="E3911" s="590"/>
      <c r="F3911" s="363" t="s">
        <v>9762</v>
      </c>
      <c r="G3911" s="363"/>
      <c r="H3911" s="363" t="s">
        <v>9759</v>
      </c>
      <c r="I3911" s="358">
        <v>46.08</v>
      </c>
      <c r="J3911" s="77">
        <v>4</v>
      </c>
      <c r="K3911" s="92"/>
    </row>
    <row r="3912" spans="1:11" ht="41.4" x14ac:dyDescent="0.25">
      <c r="A3912" s="14" t="s">
        <v>5268</v>
      </c>
      <c r="B3912" s="432" t="s">
        <v>8567</v>
      </c>
      <c r="C3912" s="407" t="s">
        <v>9754</v>
      </c>
      <c r="D3912" s="590" t="s">
        <v>7604</v>
      </c>
      <c r="E3912" s="590" t="s">
        <v>7604</v>
      </c>
      <c r="F3912" s="363" t="s">
        <v>9763</v>
      </c>
      <c r="G3912" s="363"/>
      <c r="H3912" s="363" t="s">
        <v>9759</v>
      </c>
      <c r="I3912" s="358">
        <v>-41.5</v>
      </c>
      <c r="J3912" s="77">
        <v>4</v>
      </c>
      <c r="K3912" s="92"/>
    </row>
    <row r="3913" spans="1:11" ht="41.4" x14ac:dyDescent="0.25">
      <c r="A3913" s="14" t="s">
        <v>5268</v>
      </c>
      <c r="B3913" s="432" t="s">
        <v>8484</v>
      </c>
      <c r="C3913" s="407" t="s">
        <v>9754</v>
      </c>
      <c r="D3913" s="590" t="s">
        <v>7460</v>
      </c>
      <c r="E3913" s="590" t="s">
        <v>7460</v>
      </c>
      <c r="F3913" s="363" t="s">
        <v>9764</v>
      </c>
      <c r="G3913" s="363"/>
      <c r="H3913" s="363" t="s">
        <v>9759</v>
      </c>
      <c r="I3913" s="358">
        <v>-56.5</v>
      </c>
      <c r="J3913" s="77">
        <v>4</v>
      </c>
      <c r="K3913" s="92"/>
    </row>
    <row r="3914" spans="1:11" ht="41.4" x14ac:dyDescent="0.25">
      <c r="A3914" s="14" t="s">
        <v>5268</v>
      </c>
      <c r="B3914" s="432" t="s">
        <v>4255</v>
      </c>
      <c r="C3914" s="407" t="s">
        <v>9754</v>
      </c>
      <c r="D3914" s="590" t="s">
        <v>8487</v>
      </c>
      <c r="E3914" s="590" t="s">
        <v>8487</v>
      </c>
      <c r="F3914" s="363" t="s">
        <v>9765</v>
      </c>
      <c r="G3914" s="363"/>
      <c r="H3914" s="363" t="s">
        <v>9759</v>
      </c>
      <c r="I3914" s="358">
        <v>-61.5</v>
      </c>
      <c r="J3914" s="77">
        <v>4</v>
      </c>
      <c r="K3914" s="92"/>
    </row>
    <row r="3915" spans="1:11" ht="41.4" x14ac:dyDescent="0.25">
      <c r="A3915" s="14" t="s">
        <v>5268</v>
      </c>
      <c r="B3915" s="432" t="s">
        <v>8489</v>
      </c>
      <c r="C3915" s="407" t="s">
        <v>9754</v>
      </c>
      <c r="D3915" s="590" t="s">
        <v>3027</v>
      </c>
      <c r="E3915" s="590" t="s">
        <v>3027</v>
      </c>
      <c r="F3915" s="363" t="s">
        <v>9766</v>
      </c>
      <c r="G3915" s="363"/>
      <c r="H3915" s="363" t="s">
        <v>9759</v>
      </c>
      <c r="I3915" s="358">
        <v>-40.5</v>
      </c>
      <c r="J3915" s="77">
        <v>4</v>
      </c>
      <c r="K3915" s="92"/>
    </row>
    <row r="3916" spans="1:11" ht="41.4" x14ac:dyDescent="0.25">
      <c r="A3916" s="14" t="s">
        <v>5268</v>
      </c>
      <c r="B3916" s="432" t="s">
        <v>8567</v>
      </c>
      <c r="C3916" s="407">
        <v>138</v>
      </c>
      <c r="D3916" s="590">
        <v>45877</v>
      </c>
      <c r="E3916" s="590">
        <v>45877</v>
      </c>
      <c r="F3916" s="363" t="s">
        <v>9767</v>
      </c>
      <c r="G3916" s="363"/>
      <c r="H3916" s="363" t="s">
        <v>9759</v>
      </c>
      <c r="I3916" s="358">
        <v>332</v>
      </c>
      <c r="J3916" s="77">
        <v>4</v>
      </c>
      <c r="K3916" s="92"/>
    </row>
    <row r="3917" spans="1:11" ht="41.4" x14ac:dyDescent="0.25">
      <c r="A3917" s="14" t="s">
        <v>5268</v>
      </c>
      <c r="B3917" s="432" t="s">
        <v>8484</v>
      </c>
      <c r="C3917" s="407">
        <v>138</v>
      </c>
      <c r="D3917" s="590" t="s">
        <v>7460</v>
      </c>
      <c r="E3917" s="590" t="s">
        <v>7460</v>
      </c>
      <c r="F3917" s="363" t="s">
        <v>9768</v>
      </c>
      <c r="G3917" s="363"/>
      <c r="H3917" s="363" t="s">
        <v>9759</v>
      </c>
      <c r="I3917" s="358">
        <v>452</v>
      </c>
      <c r="J3917" s="77">
        <v>4</v>
      </c>
      <c r="K3917" s="92"/>
    </row>
    <row r="3918" spans="1:11" ht="41.4" x14ac:dyDescent="0.25">
      <c r="A3918" s="14" t="s">
        <v>5268</v>
      </c>
      <c r="B3918" s="432" t="s">
        <v>4255</v>
      </c>
      <c r="C3918" s="407" t="s">
        <v>9754</v>
      </c>
      <c r="D3918" s="590" t="s">
        <v>8487</v>
      </c>
      <c r="E3918" s="590" t="s">
        <v>8487</v>
      </c>
      <c r="F3918" s="363" t="s">
        <v>9769</v>
      </c>
      <c r="G3918" s="363"/>
      <c r="H3918" s="363" t="s">
        <v>9759</v>
      </c>
      <c r="I3918" s="358">
        <v>492</v>
      </c>
      <c r="J3918" s="77">
        <v>4</v>
      </c>
      <c r="K3918" s="92"/>
    </row>
    <row r="3919" spans="1:11" ht="41.4" x14ac:dyDescent="0.25">
      <c r="A3919" s="14" t="s">
        <v>5268</v>
      </c>
      <c r="B3919" s="432" t="s">
        <v>8489</v>
      </c>
      <c r="C3919" s="407">
        <v>138</v>
      </c>
      <c r="D3919" s="590" t="s">
        <v>3027</v>
      </c>
      <c r="E3919" s="590" t="s">
        <v>3027</v>
      </c>
      <c r="F3919" s="363" t="s">
        <v>9770</v>
      </c>
      <c r="G3919" s="363"/>
      <c r="H3919" s="363" t="s">
        <v>9759</v>
      </c>
      <c r="I3919" s="358">
        <v>324</v>
      </c>
      <c r="J3919" s="77">
        <v>4</v>
      </c>
      <c r="K3919" s="92"/>
    </row>
    <row r="3920" spans="1:11" ht="41.4" x14ac:dyDescent="0.25">
      <c r="A3920" s="14" t="s">
        <v>5268</v>
      </c>
      <c r="B3920" s="354" t="s">
        <v>9771</v>
      </c>
      <c r="C3920" s="355">
        <v>1009612025</v>
      </c>
      <c r="D3920" s="356" t="s">
        <v>3497</v>
      </c>
      <c r="E3920" s="357"/>
      <c r="F3920" s="357" t="s">
        <v>9772</v>
      </c>
      <c r="G3920" s="355">
        <v>31382711</v>
      </c>
      <c r="H3920" s="357" t="s">
        <v>9773</v>
      </c>
      <c r="I3920" s="358">
        <v>5866.6</v>
      </c>
      <c r="J3920" s="77">
        <v>4</v>
      </c>
      <c r="K3920" s="92"/>
    </row>
    <row r="3921" spans="1:11" ht="51.6" x14ac:dyDescent="0.25">
      <c r="A3921" s="14" t="s">
        <v>5268</v>
      </c>
      <c r="B3921" s="354" t="s">
        <v>9774</v>
      </c>
      <c r="C3921" s="354" t="s">
        <v>9774</v>
      </c>
      <c r="D3921" s="356" t="s">
        <v>9659</v>
      </c>
      <c r="E3921" s="357" t="s">
        <v>4199</v>
      </c>
      <c r="F3921" s="357" t="s">
        <v>9775</v>
      </c>
      <c r="G3921" s="355"/>
      <c r="H3921" s="357" t="s">
        <v>9776</v>
      </c>
      <c r="I3921" s="358">
        <v>643.05999999999995</v>
      </c>
      <c r="J3921" s="77">
        <v>4</v>
      </c>
      <c r="K3921" s="92"/>
    </row>
    <row r="3922" spans="1:11" ht="61.8" x14ac:dyDescent="0.25">
      <c r="A3922" s="14" t="s">
        <v>5268</v>
      </c>
      <c r="B3922" s="354" t="s">
        <v>10060</v>
      </c>
      <c r="C3922" s="355" t="s">
        <v>10441</v>
      </c>
      <c r="D3922" s="356" t="s">
        <v>9324</v>
      </c>
      <c r="E3922" s="357" t="s">
        <v>5117</v>
      </c>
      <c r="F3922" s="357" t="s">
        <v>10480</v>
      </c>
      <c r="G3922" s="355">
        <v>37847325</v>
      </c>
      <c r="H3922" s="355" t="s">
        <v>10063</v>
      </c>
      <c r="I3922" s="358">
        <v>183.64</v>
      </c>
      <c r="J3922" s="77">
        <v>5</v>
      </c>
      <c r="K3922" s="92"/>
    </row>
    <row r="3923" spans="1:11" ht="61.8" x14ac:dyDescent="0.25">
      <c r="A3923" s="14" t="s">
        <v>5268</v>
      </c>
      <c r="B3923" s="681"/>
      <c r="C3923" s="421"/>
      <c r="D3923" s="682"/>
      <c r="E3923" s="682"/>
      <c r="F3923" s="609" t="s">
        <v>8493</v>
      </c>
      <c r="G3923" s="684"/>
      <c r="H3923" s="518"/>
      <c r="I3923" s="685"/>
      <c r="J3923" s="77">
        <v>5</v>
      </c>
      <c r="K3923" s="92"/>
    </row>
    <row r="3924" spans="1:11" ht="31.2" x14ac:dyDescent="0.25">
      <c r="A3924" s="14" t="s">
        <v>5268</v>
      </c>
      <c r="B3924" s="720" t="s">
        <v>9802</v>
      </c>
      <c r="C3924" s="720" t="s">
        <v>9802</v>
      </c>
      <c r="D3924" s="366" t="s">
        <v>4964</v>
      </c>
      <c r="E3924" s="366"/>
      <c r="F3924" s="721" t="s">
        <v>9803</v>
      </c>
      <c r="G3924" s="514"/>
      <c r="H3924" s="722" t="s">
        <v>9804</v>
      </c>
      <c r="I3924" s="723">
        <v>162.80000000000001</v>
      </c>
      <c r="J3924" s="77">
        <v>5</v>
      </c>
      <c r="K3924" s="92"/>
    </row>
    <row r="3925" spans="1:11" ht="41.4" x14ac:dyDescent="0.25">
      <c r="A3925" s="14" t="s">
        <v>5268</v>
      </c>
      <c r="B3925" s="720" t="s">
        <v>9805</v>
      </c>
      <c r="C3925" s="720">
        <v>39</v>
      </c>
      <c r="D3925" s="366">
        <v>45963</v>
      </c>
      <c r="E3925" s="366">
        <v>46022</v>
      </c>
      <c r="F3925" s="721" t="s">
        <v>9806</v>
      </c>
      <c r="G3925" s="514">
        <v>35790164</v>
      </c>
      <c r="H3925" s="722" t="s">
        <v>4657</v>
      </c>
      <c r="I3925" s="723">
        <v>14.95</v>
      </c>
      <c r="J3925" s="77">
        <v>5</v>
      </c>
      <c r="K3925" s="92"/>
    </row>
    <row r="3926" spans="1:11" ht="41.4" x14ac:dyDescent="0.25">
      <c r="A3926" s="14" t="s">
        <v>5268</v>
      </c>
      <c r="B3926" s="720" t="s">
        <v>9805</v>
      </c>
      <c r="C3926" s="720">
        <v>6202588542</v>
      </c>
      <c r="D3926" s="366">
        <v>45963</v>
      </c>
      <c r="E3926" s="366">
        <v>46022</v>
      </c>
      <c r="F3926" s="721" t="s">
        <v>9807</v>
      </c>
      <c r="G3926" s="514">
        <v>48158836</v>
      </c>
      <c r="H3926" s="722" t="s">
        <v>9808</v>
      </c>
      <c r="I3926" s="723">
        <v>47.77</v>
      </c>
      <c r="J3926" s="77">
        <v>5</v>
      </c>
      <c r="K3926" s="92"/>
    </row>
    <row r="3927" spans="1:11" ht="41.4" x14ac:dyDescent="0.25">
      <c r="A3927" s="14" t="s">
        <v>5268</v>
      </c>
      <c r="B3927" s="681" t="s">
        <v>9809</v>
      </c>
      <c r="C3927" s="421" t="s">
        <v>9810</v>
      </c>
      <c r="D3927" s="682" t="s">
        <v>4965</v>
      </c>
      <c r="E3927" s="682"/>
      <c r="F3927" s="683" t="s">
        <v>9811</v>
      </c>
      <c r="G3927" s="684" t="s">
        <v>9812</v>
      </c>
      <c r="H3927" s="518" t="s">
        <v>9813</v>
      </c>
      <c r="I3927" s="685">
        <v>100</v>
      </c>
      <c r="J3927" s="77">
        <v>5</v>
      </c>
      <c r="K3927" s="92"/>
    </row>
    <row r="3928" spans="1:11" ht="51.6" x14ac:dyDescent="0.25">
      <c r="A3928" s="14" t="s">
        <v>5268</v>
      </c>
      <c r="B3928" s="354" t="s">
        <v>9814</v>
      </c>
      <c r="C3928" s="355" t="s">
        <v>9815</v>
      </c>
      <c r="D3928" s="356" t="s">
        <v>3635</v>
      </c>
      <c r="E3928" s="362">
        <v>45950</v>
      </c>
      <c r="F3928" s="357" t="s">
        <v>9816</v>
      </c>
      <c r="G3928" s="355"/>
      <c r="H3928" s="357" t="s">
        <v>8408</v>
      </c>
      <c r="I3928" s="358">
        <v>643.61</v>
      </c>
      <c r="J3928" s="77">
        <v>5</v>
      </c>
      <c r="K3928" s="92"/>
    </row>
    <row r="3929" spans="1:11" ht="41.4" x14ac:dyDescent="0.25">
      <c r="A3929" s="14" t="s">
        <v>5268</v>
      </c>
      <c r="B3929" s="354" t="s">
        <v>9817</v>
      </c>
      <c r="C3929" s="355">
        <v>2520285529</v>
      </c>
      <c r="D3929" s="356" t="s">
        <v>7716</v>
      </c>
      <c r="E3929" s="357"/>
      <c r="F3929" s="357" t="s">
        <v>9818</v>
      </c>
      <c r="G3929" s="355">
        <v>46726608</v>
      </c>
      <c r="H3929" s="357" t="s">
        <v>8413</v>
      </c>
      <c r="I3929" s="358">
        <v>648.58000000000004</v>
      </c>
      <c r="J3929" s="77">
        <v>5</v>
      </c>
      <c r="K3929" s="92"/>
    </row>
    <row r="3930" spans="1:11" ht="102.6" x14ac:dyDescent="0.25">
      <c r="A3930" s="14" t="s">
        <v>5268</v>
      </c>
      <c r="B3930" s="681" t="s">
        <v>9819</v>
      </c>
      <c r="C3930" s="421" t="s">
        <v>9820</v>
      </c>
      <c r="D3930" s="682" t="s">
        <v>6934</v>
      </c>
      <c r="E3930" s="682" t="s">
        <v>3642</v>
      </c>
      <c r="F3930" s="688" t="s">
        <v>9821</v>
      </c>
      <c r="G3930" s="689" t="s">
        <v>8417</v>
      </c>
      <c r="H3930" s="688" t="s">
        <v>8418</v>
      </c>
      <c r="I3930" s="685">
        <v>6803</v>
      </c>
      <c r="J3930" s="77">
        <v>5</v>
      </c>
      <c r="K3930" s="92"/>
    </row>
    <row r="3931" spans="1:11" ht="31.2" x14ac:dyDescent="0.25">
      <c r="A3931" s="14" t="s">
        <v>5268</v>
      </c>
      <c r="B3931" s="681" t="s">
        <v>9822</v>
      </c>
      <c r="C3931" s="421" t="s">
        <v>9823</v>
      </c>
      <c r="D3931" s="682" t="s">
        <v>4783</v>
      </c>
      <c r="E3931" s="682" t="s">
        <v>4783</v>
      </c>
      <c r="F3931" s="683" t="s">
        <v>9824</v>
      </c>
      <c r="G3931" s="684" t="s">
        <v>6469</v>
      </c>
      <c r="H3931" s="684" t="s">
        <v>3091</v>
      </c>
      <c r="I3931" s="685">
        <v>91.9</v>
      </c>
      <c r="J3931" s="77">
        <v>5</v>
      </c>
      <c r="K3931" s="92"/>
    </row>
    <row r="3932" spans="1:11" ht="41.4" x14ac:dyDescent="0.25">
      <c r="A3932" s="14" t="s">
        <v>5268</v>
      </c>
      <c r="B3932" s="681" t="s">
        <v>9825</v>
      </c>
      <c r="C3932" s="681" t="s">
        <v>9825</v>
      </c>
      <c r="D3932" s="682" t="s">
        <v>4862</v>
      </c>
      <c r="E3932" s="682"/>
      <c r="F3932" s="683" t="s">
        <v>9826</v>
      </c>
      <c r="G3932" s="684"/>
      <c r="H3932" s="518" t="s">
        <v>9827</v>
      </c>
      <c r="I3932" s="685">
        <v>350</v>
      </c>
      <c r="J3932" s="77">
        <v>5</v>
      </c>
      <c r="K3932" s="92"/>
    </row>
    <row r="3933" spans="1:11" ht="31.2" x14ac:dyDescent="0.25">
      <c r="A3933" s="14" t="s">
        <v>5268</v>
      </c>
      <c r="B3933" s="681" t="s">
        <v>9828</v>
      </c>
      <c r="C3933" s="681">
        <v>5790</v>
      </c>
      <c r="D3933" s="682" t="s">
        <v>6467</v>
      </c>
      <c r="E3933" s="682" t="s">
        <v>6472</v>
      </c>
      <c r="F3933" s="683" t="s">
        <v>9829</v>
      </c>
      <c r="G3933" s="684"/>
      <c r="H3933" s="518" t="s">
        <v>9827</v>
      </c>
      <c r="I3933" s="685">
        <v>26.8</v>
      </c>
      <c r="J3933" s="77">
        <v>5</v>
      </c>
      <c r="K3933" s="92"/>
    </row>
    <row r="3934" spans="1:11" ht="92.4" x14ac:dyDescent="0.25">
      <c r="A3934" s="14" t="s">
        <v>5268</v>
      </c>
      <c r="B3934" s="681" t="s">
        <v>9830</v>
      </c>
      <c r="C3934" s="681" t="s">
        <v>9831</v>
      </c>
      <c r="D3934" s="682" t="s">
        <v>6499</v>
      </c>
      <c r="E3934" s="682" t="s">
        <v>4862</v>
      </c>
      <c r="F3934" s="721" t="s">
        <v>9832</v>
      </c>
      <c r="G3934" s="684"/>
      <c r="H3934" s="518" t="s">
        <v>9833</v>
      </c>
      <c r="I3934" s="685">
        <v>750</v>
      </c>
      <c r="J3934" s="77">
        <v>5</v>
      </c>
      <c r="K3934" s="92"/>
    </row>
    <row r="3935" spans="1:11" ht="31.2" x14ac:dyDescent="0.25">
      <c r="A3935" s="14" t="s">
        <v>5268</v>
      </c>
      <c r="B3935" s="681" t="s">
        <v>9834</v>
      </c>
      <c r="C3935" s="681" t="s">
        <v>9834</v>
      </c>
      <c r="D3935" s="682" t="s">
        <v>7827</v>
      </c>
      <c r="E3935" s="682" t="s">
        <v>5551</v>
      </c>
      <c r="F3935" s="721" t="s">
        <v>9835</v>
      </c>
      <c r="G3935" s="684"/>
      <c r="H3935" s="518" t="s">
        <v>8496</v>
      </c>
      <c r="I3935" s="685">
        <v>383.78</v>
      </c>
      <c r="J3935" s="77">
        <v>5</v>
      </c>
      <c r="K3935" s="92"/>
    </row>
    <row r="3936" spans="1:11" ht="41.4" x14ac:dyDescent="0.25">
      <c r="A3936" s="14" t="s">
        <v>5268</v>
      </c>
      <c r="B3936" s="681" t="s">
        <v>9834</v>
      </c>
      <c r="C3936" s="681" t="s">
        <v>9834</v>
      </c>
      <c r="D3936" s="682" t="s">
        <v>7827</v>
      </c>
      <c r="E3936" s="682" t="s">
        <v>5551</v>
      </c>
      <c r="F3936" s="721" t="s">
        <v>9836</v>
      </c>
      <c r="G3936" s="684"/>
      <c r="H3936" s="518" t="s">
        <v>8496</v>
      </c>
      <c r="I3936" s="685">
        <v>113.44</v>
      </c>
      <c r="J3936" s="77">
        <v>5</v>
      </c>
      <c r="K3936" s="92"/>
    </row>
    <row r="3937" spans="1:11" ht="31.2" x14ac:dyDescent="0.25">
      <c r="A3937" s="14" t="s">
        <v>5268</v>
      </c>
      <c r="B3937" s="681" t="s">
        <v>9834</v>
      </c>
      <c r="C3937" s="681" t="s">
        <v>9834</v>
      </c>
      <c r="D3937" s="682" t="s">
        <v>7827</v>
      </c>
      <c r="E3937" s="682" t="s">
        <v>5551</v>
      </c>
      <c r="F3937" s="721" t="s">
        <v>9837</v>
      </c>
      <c r="G3937" s="684"/>
      <c r="H3937" s="518" t="s">
        <v>8496</v>
      </c>
      <c r="I3937" s="685">
        <v>388.01</v>
      </c>
      <c r="J3937" s="77">
        <v>5</v>
      </c>
      <c r="K3937" s="92"/>
    </row>
    <row r="3938" spans="1:11" ht="51.6" x14ac:dyDescent="0.25">
      <c r="A3938" s="14" t="s">
        <v>5268</v>
      </c>
      <c r="B3938" s="681" t="s">
        <v>9838</v>
      </c>
      <c r="C3938" s="681" t="s">
        <v>9838</v>
      </c>
      <c r="D3938" s="682" t="s">
        <v>6499</v>
      </c>
      <c r="E3938" s="682" t="s">
        <v>5551</v>
      </c>
      <c r="F3938" s="514" t="s">
        <v>9839</v>
      </c>
      <c r="G3938" s="684"/>
      <c r="H3938" s="518" t="s">
        <v>9840</v>
      </c>
      <c r="I3938" s="685">
        <v>2583</v>
      </c>
      <c r="J3938" s="77">
        <v>5</v>
      </c>
      <c r="K3938" s="92"/>
    </row>
    <row r="3939" spans="1:11" ht="41.4" x14ac:dyDescent="0.25">
      <c r="A3939" s="14" t="s">
        <v>5268</v>
      </c>
      <c r="B3939" s="681" t="s">
        <v>9841</v>
      </c>
      <c r="C3939" s="681" t="s">
        <v>9841</v>
      </c>
      <c r="D3939" s="682" t="s">
        <v>6499</v>
      </c>
      <c r="E3939" s="682" t="s">
        <v>5551</v>
      </c>
      <c r="F3939" s="514" t="s">
        <v>9842</v>
      </c>
      <c r="G3939" s="684"/>
      <c r="H3939" s="518" t="s">
        <v>9840</v>
      </c>
      <c r="I3939" s="685">
        <v>1125</v>
      </c>
      <c r="J3939" s="77">
        <v>5</v>
      </c>
      <c r="K3939" s="92"/>
    </row>
    <row r="3940" spans="1:11" ht="21" x14ac:dyDescent="0.25">
      <c r="A3940" s="14" t="s">
        <v>5268</v>
      </c>
      <c r="B3940" s="681" t="s">
        <v>9843</v>
      </c>
      <c r="C3940" s="681" t="s">
        <v>9843</v>
      </c>
      <c r="D3940" s="682" t="s">
        <v>6499</v>
      </c>
      <c r="E3940" s="682" t="s">
        <v>5551</v>
      </c>
      <c r="F3940" s="721" t="s">
        <v>9844</v>
      </c>
      <c r="G3940" s="684"/>
      <c r="H3940" s="518" t="s">
        <v>8496</v>
      </c>
      <c r="I3940" s="685">
        <v>1074.27</v>
      </c>
      <c r="J3940" s="77">
        <v>5</v>
      </c>
      <c r="K3940" s="92"/>
    </row>
    <row r="3941" spans="1:11" ht="31.2" x14ac:dyDescent="0.25">
      <c r="A3941" s="14" t="s">
        <v>5268</v>
      </c>
      <c r="B3941" s="681" t="s">
        <v>9845</v>
      </c>
      <c r="C3941" s="681" t="s">
        <v>9845</v>
      </c>
      <c r="D3941" s="682" t="s">
        <v>6499</v>
      </c>
      <c r="E3941" s="682" t="s">
        <v>5551</v>
      </c>
      <c r="F3941" s="514" t="s">
        <v>9846</v>
      </c>
      <c r="G3941" s="684"/>
      <c r="H3941" s="518" t="s">
        <v>9847</v>
      </c>
      <c r="I3941" s="685">
        <v>2040</v>
      </c>
      <c r="J3941" s="77">
        <v>5</v>
      </c>
      <c r="K3941" s="92"/>
    </row>
    <row r="3942" spans="1:11" ht="31.2" x14ac:dyDescent="0.25">
      <c r="A3942" s="14" t="s">
        <v>5268</v>
      </c>
      <c r="B3942" s="681" t="s">
        <v>9848</v>
      </c>
      <c r="C3942" s="421" t="s">
        <v>9849</v>
      </c>
      <c r="D3942" s="682" t="s">
        <v>5482</v>
      </c>
      <c r="E3942" s="682"/>
      <c r="F3942" s="683" t="s">
        <v>9850</v>
      </c>
      <c r="G3942" s="684" t="s">
        <v>9851</v>
      </c>
      <c r="H3942" s="518" t="s">
        <v>9665</v>
      </c>
      <c r="I3942" s="685">
        <v>249.65</v>
      </c>
      <c r="J3942" s="77">
        <v>5</v>
      </c>
      <c r="K3942" s="92"/>
    </row>
    <row r="3943" spans="1:11" ht="51.6" x14ac:dyDescent="0.25">
      <c r="A3943" s="14" t="s">
        <v>5268</v>
      </c>
      <c r="B3943" s="681" t="s">
        <v>9852</v>
      </c>
      <c r="C3943" s="421" t="s">
        <v>3215</v>
      </c>
      <c r="D3943" s="682" t="s">
        <v>7827</v>
      </c>
      <c r="E3943" s="682" t="s">
        <v>5551</v>
      </c>
      <c r="F3943" s="683" t="s">
        <v>9853</v>
      </c>
      <c r="G3943" s="684"/>
      <c r="H3943" s="518" t="s">
        <v>9854</v>
      </c>
      <c r="I3943" s="685">
        <v>300</v>
      </c>
      <c r="J3943" s="77">
        <v>5</v>
      </c>
      <c r="K3943" s="92"/>
    </row>
    <row r="3944" spans="1:11" ht="41.4" x14ac:dyDescent="0.25">
      <c r="A3944" s="14" t="s">
        <v>5268</v>
      </c>
      <c r="B3944" s="681" t="s">
        <v>9855</v>
      </c>
      <c r="C3944" s="421" t="s">
        <v>9856</v>
      </c>
      <c r="D3944" s="682" t="s">
        <v>9123</v>
      </c>
      <c r="E3944" s="682" t="s">
        <v>5551</v>
      </c>
      <c r="F3944" s="683" t="s">
        <v>9857</v>
      </c>
      <c r="G3944" s="684" t="s">
        <v>9858</v>
      </c>
      <c r="H3944" s="518" t="s">
        <v>9859</v>
      </c>
      <c r="I3944" s="685">
        <v>214</v>
      </c>
      <c r="J3944" s="77">
        <v>5</v>
      </c>
      <c r="K3944" s="92"/>
    </row>
    <row r="3945" spans="1:11" ht="21" x14ac:dyDescent="0.25">
      <c r="A3945" s="14" t="s">
        <v>5268</v>
      </c>
      <c r="B3945" s="354" t="s">
        <v>6519</v>
      </c>
      <c r="C3945" s="355">
        <v>1214</v>
      </c>
      <c r="D3945" s="356" t="s">
        <v>6488</v>
      </c>
      <c r="E3945" s="682" t="s">
        <v>4862</v>
      </c>
      <c r="F3945" s="357" t="s">
        <v>6520</v>
      </c>
      <c r="G3945" s="355">
        <v>35790164</v>
      </c>
      <c r="H3945" s="355" t="s">
        <v>4657</v>
      </c>
      <c r="I3945" s="358">
        <v>2.66</v>
      </c>
      <c r="J3945" s="77">
        <v>5</v>
      </c>
      <c r="K3945" s="92"/>
    </row>
    <row r="3946" spans="1:11" ht="21" x14ac:dyDescent="0.25">
      <c r="A3946" s="14" t="s">
        <v>5268</v>
      </c>
      <c r="B3946" s="354" t="s">
        <v>9860</v>
      </c>
      <c r="C3946" s="355" t="s">
        <v>9861</v>
      </c>
      <c r="D3946" s="356" t="s">
        <v>9123</v>
      </c>
      <c r="E3946" s="682" t="s">
        <v>4862</v>
      </c>
      <c r="F3946" s="357" t="s">
        <v>9862</v>
      </c>
      <c r="G3946" s="355">
        <v>35790164</v>
      </c>
      <c r="H3946" s="355" t="s">
        <v>4657</v>
      </c>
      <c r="I3946" s="358">
        <v>49</v>
      </c>
      <c r="J3946" s="77">
        <v>5</v>
      </c>
      <c r="K3946" s="92"/>
    </row>
    <row r="3947" spans="1:11" ht="31.2" x14ac:dyDescent="0.25">
      <c r="A3947" s="14" t="s">
        <v>5268</v>
      </c>
      <c r="B3947" s="681" t="s">
        <v>9863</v>
      </c>
      <c r="C3947" s="421" t="s">
        <v>9864</v>
      </c>
      <c r="D3947" s="682" t="s">
        <v>5654</v>
      </c>
      <c r="E3947" s="682"/>
      <c r="F3947" s="683" t="s">
        <v>9865</v>
      </c>
      <c r="G3947" s="684" t="s">
        <v>9866</v>
      </c>
      <c r="H3947" s="518" t="s">
        <v>9867</v>
      </c>
      <c r="I3947" s="685">
        <v>300</v>
      </c>
      <c r="J3947" s="77">
        <v>5</v>
      </c>
      <c r="K3947" s="92"/>
    </row>
    <row r="3948" spans="1:11" ht="51.6" x14ac:dyDescent="0.25">
      <c r="A3948" s="14" t="s">
        <v>5268</v>
      </c>
      <c r="B3948" s="681" t="s">
        <v>9868</v>
      </c>
      <c r="C3948" s="421" t="s">
        <v>9869</v>
      </c>
      <c r="D3948" s="682" t="s">
        <v>3642</v>
      </c>
      <c r="E3948" s="682"/>
      <c r="F3948" s="683" t="s">
        <v>9870</v>
      </c>
      <c r="G3948" s="684" t="s">
        <v>9871</v>
      </c>
      <c r="H3948" s="518" t="s">
        <v>9872</v>
      </c>
      <c r="I3948" s="685">
        <v>302</v>
      </c>
      <c r="J3948" s="77">
        <v>5</v>
      </c>
      <c r="K3948" s="92"/>
    </row>
    <row r="3949" spans="1:11" ht="21" x14ac:dyDescent="0.25">
      <c r="A3949" s="14" t="s">
        <v>5268</v>
      </c>
      <c r="B3949" s="681" t="s">
        <v>9873</v>
      </c>
      <c r="C3949" s="421" t="s">
        <v>9874</v>
      </c>
      <c r="D3949" s="590" t="s">
        <v>3643</v>
      </c>
      <c r="E3949" s="682"/>
      <c r="F3949" s="514" t="s">
        <v>9875</v>
      </c>
      <c r="G3949" s="684" t="s">
        <v>9876</v>
      </c>
      <c r="H3949" s="518" t="s">
        <v>9877</v>
      </c>
      <c r="I3949" s="685">
        <v>102</v>
      </c>
      <c r="J3949" s="77">
        <v>5</v>
      </c>
      <c r="K3949" s="92"/>
    </row>
    <row r="3950" spans="1:11" ht="41.4" x14ac:dyDescent="0.25">
      <c r="A3950" s="14" t="s">
        <v>5268</v>
      </c>
      <c r="B3950" s="681" t="s">
        <v>9878</v>
      </c>
      <c r="C3950" s="724" t="s">
        <v>9879</v>
      </c>
      <c r="D3950" s="552" t="s">
        <v>7819</v>
      </c>
      <c r="E3950" s="725" t="s">
        <v>3643</v>
      </c>
      <c r="F3950" s="577" t="s">
        <v>9880</v>
      </c>
      <c r="G3950" s="576">
        <v>31322832</v>
      </c>
      <c r="H3950" s="576" t="s">
        <v>8346</v>
      </c>
      <c r="I3950" s="685">
        <v>41.26</v>
      </c>
      <c r="J3950" s="77">
        <v>5</v>
      </c>
      <c r="K3950" s="92"/>
    </row>
    <row r="3951" spans="1:11" ht="61.8" x14ac:dyDescent="0.25">
      <c r="A3951" s="14" t="s">
        <v>5268</v>
      </c>
      <c r="B3951" s="681" t="s">
        <v>9881</v>
      </c>
      <c r="C3951" s="421" t="s">
        <v>9882</v>
      </c>
      <c r="D3951" s="682" t="s">
        <v>3066</v>
      </c>
      <c r="E3951" s="682"/>
      <c r="F3951" s="721" t="s">
        <v>9883</v>
      </c>
      <c r="G3951" s="684" t="s">
        <v>9884</v>
      </c>
      <c r="H3951" s="518" t="s">
        <v>9885</v>
      </c>
      <c r="I3951" s="685">
        <v>5999</v>
      </c>
      <c r="J3951" s="77">
        <v>5</v>
      </c>
      <c r="K3951" s="92"/>
    </row>
    <row r="3952" spans="1:11" ht="123" x14ac:dyDescent="0.25">
      <c r="A3952" s="14" t="s">
        <v>5268</v>
      </c>
      <c r="B3952" s="681" t="s">
        <v>9886</v>
      </c>
      <c r="C3952" s="421" t="s">
        <v>9887</v>
      </c>
      <c r="D3952" s="682" t="s">
        <v>3566</v>
      </c>
      <c r="E3952" s="682"/>
      <c r="F3952" s="683" t="s">
        <v>9888</v>
      </c>
      <c r="G3952" s="684" t="s">
        <v>9889</v>
      </c>
      <c r="H3952" s="518" t="s">
        <v>9890</v>
      </c>
      <c r="I3952" s="685">
        <v>2231.96</v>
      </c>
      <c r="J3952" s="77">
        <v>5</v>
      </c>
      <c r="K3952" s="92"/>
    </row>
    <row r="3953" spans="1:11" ht="51.6" x14ac:dyDescent="0.25">
      <c r="A3953" s="14" t="s">
        <v>5268</v>
      </c>
      <c r="B3953" s="681" t="s">
        <v>9891</v>
      </c>
      <c r="C3953" s="724" t="s">
        <v>9892</v>
      </c>
      <c r="D3953" s="552">
        <v>45979</v>
      </c>
      <c r="E3953" s="590">
        <v>46022</v>
      </c>
      <c r="F3953" s="605" t="s">
        <v>9893</v>
      </c>
      <c r="G3953" s="576">
        <v>53759796</v>
      </c>
      <c r="H3953" s="576" t="s">
        <v>8458</v>
      </c>
      <c r="I3953" s="685">
        <v>113.53</v>
      </c>
      <c r="J3953" s="77">
        <v>5</v>
      </c>
      <c r="K3953" s="92"/>
    </row>
    <row r="3954" spans="1:11" ht="51.6" x14ac:dyDescent="0.25">
      <c r="A3954" s="14" t="s">
        <v>5268</v>
      </c>
      <c r="B3954" s="681" t="s">
        <v>9891</v>
      </c>
      <c r="C3954" s="724" t="s">
        <v>9894</v>
      </c>
      <c r="D3954" s="552">
        <v>45989</v>
      </c>
      <c r="E3954" s="590">
        <v>46022</v>
      </c>
      <c r="F3954" s="605" t="s">
        <v>9895</v>
      </c>
      <c r="G3954" s="576">
        <v>31322832</v>
      </c>
      <c r="H3954" s="576" t="s">
        <v>8384</v>
      </c>
      <c r="I3954" s="685">
        <v>36.1</v>
      </c>
      <c r="J3954" s="77">
        <v>5</v>
      </c>
      <c r="K3954" s="92"/>
    </row>
    <row r="3955" spans="1:11" ht="51.6" x14ac:dyDescent="0.25">
      <c r="A3955" s="14" t="s">
        <v>5268</v>
      </c>
      <c r="B3955" s="681" t="s">
        <v>9891</v>
      </c>
      <c r="C3955" s="724" t="s">
        <v>9896</v>
      </c>
      <c r="D3955" s="552">
        <v>45980</v>
      </c>
      <c r="E3955" s="590">
        <v>46022</v>
      </c>
      <c r="F3955" s="605" t="s">
        <v>9897</v>
      </c>
      <c r="G3955" s="576">
        <v>53759796</v>
      </c>
      <c r="H3955" s="576" t="s">
        <v>8458</v>
      </c>
      <c r="I3955" s="685">
        <v>118.58</v>
      </c>
      <c r="J3955" s="77">
        <v>5</v>
      </c>
      <c r="K3955" s="92"/>
    </row>
    <row r="3956" spans="1:11" ht="51.6" x14ac:dyDescent="0.25">
      <c r="A3956" s="14" t="s">
        <v>5268</v>
      </c>
      <c r="B3956" s="681" t="s">
        <v>9891</v>
      </c>
      <c r="C3956" s="724" t="s">
        <v>9898</v>
      </c>
      <c r="D3956" s="552">
        <v>45968</v>
      </c>
      <c r="E3956" s="590">
        <v>46022</v>
      </c>
      <c r="F3956" s="605" t="s">
        <v>9899</v>
      </c>
      <c r="G3956" s="576">
        <v>31322832</v>
      </c>
      <c r="H3956" s="576" t="s">
        <v>8384</v>
      </c>
      <c r="I3956" s="685">
        <v>49.65</v>
      </c>
      <c r="J3956" s="77">
        <v>5</v>
      </c>
      <c r="K3956" s="92"/>
    </row>
    <row r="3957" spans="1:11" ht="51.6" x14ac:dyDescent="0.25">
      <c r="A3957" s="14" t="s">
        <v>5268</v>
      </c>
      <c r="B3957" s="681" t="s">
        <v>9900</v>
      </c>
      <c r="C3957" s="724" t="s">
        <v>9901</v>
      </c>
      <c r="D3957" s="552">
        <v>45979</v>
      </c>
      <c r="E3957" s="590">
        <v>46057</v>
      </c>
      <c r="F3957" s="605" t="s">
        <v>9902</v>
      </c>
      <c r="G3957" s="576">
        <v>31322832</v>
      </c>
      <c r="H3957" s="576" t="s">
        <v>8384</v>
      </c>
      <c r="I3957" s="685">
        <v>54.35</v>
      </c>
      <c r="J3957" s="77">
        <v>5</v>
      </c>
      <c r="K3957" s="92"/>
    </row>
    <row r="3958" spans="1:11" ht="72" x14ac:dyDescent="0.25">
      <c r="A3958" s="14" t="s">
        <v>5268</v>
      </c>
      <c r="B3958" s="726"/>
      <c r="C3958" s="727"/>
      <c r="D3958" s="727"/>
      <c r="E3958" s="727"/>
      <c r="F3958" s="519" t="s">
        <v>9903</v>
      </c>
      <c r="G3958" s="728"/>
      <c r="H3958" s="518"/>
      <c r="I3958" s="729"/>
      <c r="J3958" s="77">
        <v>5</v>
      </c>
      <c r="K3958" s="92"/>
    </row>
    <row r="3959" spans="1:11" ht="41.4" x14ac:dyDescent="0.25">
      <c r="A3959" s="14" t="s">
        <v>5268</v>
      </c>
      <c r="B3959" s="721" t="s">
        <v>9904</v>
      </c>
      <c r="C3959" s="721" t="s">
        <v>9904</v>
      </c>
      <c r="D3959" s="730" t="s">
        <v>3971</v>
      </c>
      <c r="E3959" s="730"/>
      <c r="F3959" s="721" t="s">
        <v>9905</v>
      </c>
      <c r="G3959" s="721"/>
      <c r="H3959" s="721" t="s">
        <v>9906</v>
      </c>
      <c r="I3959" s="731">
        <v>177.24</v>
      </c>
      <c r="J3959" s="77">
        <v>5</v>
      </c>
      <c r="K3959" s="92"/>
    </row>
    <row r="3960" spans="1:11" ht="61.8" x14ac:dyDescent="0.25">
      <c r="A3960" s="14" t="s">
        <v>5268</v>
      </c>
      <c r="B3960" s="514" t="s">
        <v>9907</v>
      </c>
      <c r="C3960" s="407" t="s">
        <v>9908</v>
      </c>
      <c r="D3960" s="732">
        <v>45916</v>
      </c>
      <c r="E3960" s="732">
        <v>46022</v>
      </c>
      <c r="F3960" s="577" t="s">
        <v>9909</v>
      </c>
      <c r="G3960" s="733">
        <v>31322831</v>
      </c>
      <c r="H3960" s="363" t="s">
        <v>8041</v>
      </c>
      <c r="I3960" s="731">
        <v>62.85</v>
      </c>
      <c r="J3960" s="77">
        <v>5</v>
      </c>
      <c r="K3960" s="92"/>
    </row>
    <row r="3961" spans="1:11" ht="61.8" x14ac:dyDescent="0.25">
      <c r="A3961" s="14" t="s">
        <v>5268</v>
      </c>
      <c r="B3961" s="514" t="s">
        <v>9543</v>
      </c>
      <c r="C3961" s="407" t="s">
        <v>9910</v>
      </c>
      <c r="D3961" s="732" t="s">
        <v>7611</v>
      </c>
      <c r="E3961" s="732" t="s">
        <v>9324</v>
      </c>
      <c r="F3961" s="577" t="s">
        <v>9911</v>
      </c>
      <c r="G3961" s="733">
        <v>31322831</v>
      </c>
      <c r="H3961" s="363" t="s">
        <v>8041</v>
      </c>
      <c r="I3961" s="731">
        <v>73</v>
      </c>
      <c r="J3961" s="77">
        <v>5</v>
      </c>
      <c r="K3961" s="92"/>
    </row>
    <row r="3962" spans="1:11" ht="72" x14ac:dyDescent="0.25">
      <c r="A3962" s="14" t="s">
        <v>5268</v>
      </c>
      <c r="B3962" s="514" t="s">
        <v>9543</v>
      </c>
      <c r="C3962" s="407" t="s">
        <v>9912</v>
      </c>
      <c r="D3962" s="732" t="s">
        <v>9913</v>
      </c>
      <c r="E3962" s="732" t="s">
        <v>9324</v>
      </c>
      <c r="F3962" s="577" t="s">
        <v>9914</v>
      </c>
      <c r="G3962" s="733">
        <v>31322831</v>
      </c>
      <c r="H3962" s="363" t="s">
        <v>8041</v>
      </c>
      <c r="I3962" s="731">
        <v>61.65</v>
      </c>
      <c r="J3962" s="77">
        <v>5</v>
      </c>
      <c r="K3962" s="92"/>
    </row>
    <row r="3963" spans="1:11" ht="51.6" x14ac:dyDescent="0.25">
      <c r="A3963" s="14" t="s">
        <v>5268</v>
      </c>
      <c r="B3963" s="514" t="s">
        <v>9915</v>
      </c>
      <c r="C3963" s="407" t="s">
        <v>9916</v>
      </c>
      <c r="D3963" s="732" t="s">
        <v>3805</v>
      </c>
      <c r="E3963" s="732" t="s">
        <v>4393</v>
      </c>
      <c r="F3963" s="577" t="s">
        <v>9917</v>
      </c>
      <c r="G3963" s="733">
        <v>31322831</v>
      </c>
      <c r="H3963" s="363" t="s">
        <v>8041</v>
      </c>
      <c r="I3963" s="731">
        <v>107.3</v>
      </c>
      <c r="J3963" s="77">
        <v>5</v>
      </c>
      <c r="K3963" s="92"/>
    </row>
    <row r="3964" spans="1:11" ht="61.8" x14ac:dyDescent="0.25">
      <c r="A3964" s="14" t="s">
        <v>5268</v>
      </c>
      <c r="B3964" s="514" t="s">
        <v>9918</v>
      </c>
      <c r="C3964" s="734">
        <v>1287360</v>
      </c>
      <c r="D3964" s="407" t="s">
        <v>6930</v>
      </c>
      <c r="E3964" s="732" t="s">
        <v>4393</v>
      </c>
      <c r="F3964" s="577" t="s">
        <v>9919</v>
      </c>
      <c r="G3964" s="733">
        <v>31322831</v>
      </c>
      <c r="H3964" s="363" t="s">
        <v>8041</v>
      </c>
      <c r="I3964" s="731">
        <v>66.5</v>
      </c>
      <c r="J3964" s="77">
        <v>5</v>
      </c>
      <c r="K3964" s="92"/>
    </row>
    <row r="3965" spans="1:11" ht="41.4" x14ac:dyDescent="0.25">
      <c r="A3965" s="14" t="s">
        <v>5268</v>
      </c>
      <c r="B3965" s="514" t="s">
        <v>9920</v>
      </c>
      <c r="C3965" s="407" t="s">
        <v>9921</v>
      </c>
      <c r="D3965" s="732" t="s">
        <v>7611</v>
      </c>
      <c r="E3965" s="732" t="s">
        <v>3636</v>
      </c>
      <c r="F3965" s="735" t="s">
        <v>9922</v>
      </c>
      <c r="G3965" s="514">
        <v>45024871</v>
      </c>
      <c r="H3965" s="514" t="s">
        <v>9923</v>
      </c>
      <c r="I3965" s="731">
        <v>1170</v>
      </c>
      <c r="J3965" s="77">
        <v>5</v>
      </c>
      <c r="K3965" s="92"/>
    </row>
    <row r="3966" spans="1:11" ht="21" x14ac:dyDescent="0.25">
      <c r="A3966" s="14" t="s">
        <v>5268</v>
      </c>
      <c r="B3966" s="514" t="s">
        <v>9920</v>
      </c>
      <c r="C3966" s="407" t="s">
        <v>9921</v>
      </c>
      <c r="D3966" s="732" t="s">
        <v>7611</v>
      </c>
      <c r="E3966" s="732" t="s">
        <v>3636</v>
      </c>
      <c r="F3966" s="735" t="s">
        <v>9924</v>
      </c>
      <c r="G3966" s="514">
        <v>45024871</v>
      </c>
      <c r="H3966" s="514" t="s">
        <v>9923</v>
      </c>
      <c r="I3966" s="731">
        <v>189.97</v>
      </c>
      <c r="J3966" s="77">
        <v>5</v>
      </c>
      <c r="K3966" s="92"/>
    </row>
    <row r="3967" spans="1:11" ht="31.2" x14ac:dyDescent="0.25">
      <c r="A3967" s="14" t="s">
        <v>5268</v>
      </c>
      <c r="B3967" s="514" t="s">
        <v>9920</v>
      </c>
      <c r="C3967" s="407" t="s">
        <v>9921</v>
      </c>
      <c r="D3967" s="732" t="s">
        <v>7611</v>
      </c>
      <c r="E3967" s="732" t="s">
        <v>3636</v>
      </c>
      <c r="F3967" s="514" t="s">
        <v>9925</v>
      </c>
      <c r="G3967" s="514">
        <v>45024871</v>
      </c>
      <c r="H3967" s="514" t="s">
        <v>9923</v>
      </c>
      <c r="I3967" s="723">
        <v>288</v>
      </c>
      <c r="J3967" s="77">
        <v>5</v>
      </c>
      <c r="K3967" s="92"/>
    </row>
    <row r="3968" spans="1:11" ht="41.4" x14ac:dyDescent="0.25">
      <c r="A3968" s="14" t="s">
        <v>5268</v>
      </c>
      <c r="B3968" s="514" t="s">
        <v>9920</v>
      </c>
      <c r="C3968" s="407" t="s">
        <v>9921</v>
      </c>
      <c r="D3968" s="732" t="s">
        <v>7611</v>
      </c>
      <c r="E3968" s="732" t="s">
        <v>3636</v>
      </c>
      <c r="F3968" s="735" t="s">
        <v>9926</v>
      </c>
      <c r="G3968" s="514">
        <v>45024871</v>
      </c>
      <c r="H3968" s="514" t="s">
        <v>9923</v>
      </c>
      <c r="I3968" s="731">
        <v>195</v>
      </c>
      <c r="J3968" s="77">
        <v>5</v>
      </c>
      <c r="K3968" s="92"/>
    </row>
    <row r="3969" spans="1:11" ht="41.4" x14ac:dyDescent="0.25">
      <c r="A3969" s="14" t="s">
        <v>5268</v>
      </c>
      <c r="B3969" s="514" t="s">
        <v>9920</v>
      </c>
      <c r="C3969" s="407" t="s">
        <v>9921</v>
      </c>
      <c r="D3969" s="732" t="s">
        <v>9927</v>
      </c>
      <c r="E3969" s="732" t="s">
        <v>3636</v>
      </c>
      <c r="F3969" s="735" t="s">
        <v>9928</v>
      </c>
      <c r="G3969" s="514">
        <v>45024871</v>
      </c>
      <c r="H3969" s="514" t="s">
        <v>9923</v>
      </c>
      <c r="I3969" s="731">
        <v>1181</v>
      </c>
      <c r="J3969" s="77">
        <v>5</v>
      </c>
      <c r="K3969" s="92"/>
    </row>
    <row r="3970" spans="1:11" ht="31.2" x14ac:dyDescent="0.25">
      <c r="A3970" s="14" t="s">
        <v>5268</v>
      </c>
      <c r="B3970" s="514" t="s">
        <v>9920</v>
      </c>
      <c r="C3970" s="407" t="s">
        <v>9921</v>
      </c>
      <c r="D3970" s="732" t="s">
        <v>3636</v>
      </c>
      <c r="E3970" s="732" t="s">
        <v>3636</v>
      </c>
      <c r="F3970" s="514" t="s">
        <v>9929</v>
      </c>
      <c r="G3970" s="514">
        <v>45024871</v>
      </c>
      <c r="H3970" s="514" t="s">
        <v>9923</v>
      </c>
      <c r="I3970" s="723">
        <v>1540.3</v>
      </c>
      <c r="J3970" s="77">
        <v>5</v>
      </c>
      <c r="K3970" s="92"/>
    </row>
    <row r="3971" spans="1:11" ht="31.2" x14ac:dyDescent="0.25">
      <c r="A3971" s="14" t="s">
        <v>5268</v>
      </c>
      <c r="B3971" s="514" t="s">
        <v>9920</v>
      </c>
      <c r="C3971" s="407" t="s">
        <v>9921</v>
      </c>
      <c r="D3971" s="732" t="s">
        <v>3636</v>
      </c>
      <c r="E3971" s="732" t="s">
        <v>3636</v>
      </c>
      <c r="F3971" s="514" t="s">
        <v>9930</v>
      </c>
      <c r="G3971" s="514">
        <v>45024871</v>
      </c>
      <c r="H3971" s="514" t="s">
        <v>9923</v>
      </c>
      <c r="I3971" s="723">
        <v>1540.32</v>
      </c>
      <c r="J3971" s="77">
        <v>5</v>
      </c>
      <c r="K3971" s="92"/>
    </row>
    <row r="3972" spans="1:11" ht="31.2" x14ac:dyDescent="0.25">
      <c r="A3972" s="14" t="s">
        <v>5268</v>
      </c>
      <c r="B3972" s="514" t="s">
        <v>9920</v>
      </c>
      <c r="C3972" s="407" t="s">
        <v>9921</v>
      </c>
      <c r="D3972" s="732" t="s">
        <v>9931</v>
      </c>
      <c r="E3972" s="732" t="s">
        <v>3636</v>
      </c>
      <c r="F3972" s="363" t="s">
        <v>9932</v>
      </c>
      <c r="G3972" s="514">
        <v>45024871</v>
      </c>
      <c r="H3972" s="514" t="s">
        <v>9923</v>
      </c>
      <c r="I3972" s="723">
        <v>230.56</v>
      </c>
      <c r="J3972" s="77">
        <v>5</v>
      </c>
      <c r="K3972" s="92"/>
    </row>
    <row r="3973" spans="1:11" ht="21" x14ac:dyDescent="0.25">
      <c r="A3973" s="14" t="s">
        <v>5268</v>
      </c>
      <c r="B3973" s="514" t="s">
        <v>9920</v>
      </c>
      <c r="C3973" s="407" t="s">
        <v>9921</v>
      </c>
      <c r="D3973" s="732" t="s">
        <v>7611</v>
      </c>
      <c r="E3973" s="732" t="s">
        <v>3636</v>
      </c>
      <c r="F3973" s="514" t="s">
        <v>9933</v>
      </c>
      <c r="G3973" s="514">
        <v>45024871</v>
      </c>
      <c r="H3973" s="514" t="s">
        <v>9923</v>
      </c>
      <c r="I3973" s="723">
        <v>1520</v>
      </c>
      <c r="J3973" s="77">
        <v>5</v>
      </c>
      <c r="K3973" s="92"/>
    </row>
    <row r="3974" spans="1:11" ht="31.2" x14ac:dyDescent="0.25">
      <c r="A3974" s="14" t="s">
        <v>5268</v>
      </c>
      <c r="B3974" s="514" t="s">
        <v>9920</v>
      </c>
      <c r="C3974" s="407" t="s">
        <v>9921</v>
      </c>
      <c r="D3974" s="732" t="s">
        <v>3636</v>
      </c>
      <c r="E3974" s="732" t="s">
        <v>3636</v>
      </c>
      <c r="F3974" s="514" t="s">
        <v>9934</v>
      </c>
      <c r="G3974" s="514">
        <v>45024871</v>
      </c>
      <c r="H3974" s="514" t="s">
        <v>9923</v>
      </c>
      <c r="I3974" s="723">
        <v>1540.31</v>
      </c>
      <c r="J3974" s="77">
        <v>5</v>
      </c>
      <c r="K3974" s="92"/>
    </row>
    <row r="3975" spans="1:11" ht="21" x14ac:dyDescent="0.25">
      <c r="A3975" s="14" t="s">
        <v>5268</v>
      </c>
      <c r="B3975" s="514" t="s">
        <v>9920</v>
      </c>
      <c r="C3975" s="407" t="s">
        <v>9921</v>
      </c>
      <c r="D3975" s="732" t="s">
        <v>5689</v>
      </c>
      <c r="E3975" s="732" t="s">
        <v>3636</v>
      </c>
      <c r="F3975" s="363" t="s">
        <v>9935</v>
      </c>
      <c r="G3975" s="514">
        <v>45024871</v>
      </c>
      <c r="H3975" s="514" t="s">
        <v>9923</v>
      </c>
      <c r="I3975" s="723">
        <v>1126.94</v>
      </c>
      <c r="J3975" s="77">
        <v>5</v>
      </c>
      <c r="K3975" s="92"/>
    </row>
    <row r="3976" spans="1:11" ht="21" x14ac:dyDescent="0.25">
      <c r="A3976" s="14" t="s">
        <v>5268</v>
      </c>
      <c r="B3976" s="514" t="s">
        <v>9920</v>
      </c>
      <c r="C3976" s="407" t="s">
        <v>9921</v>
      </c>
      <c r="D3976" s="732" t="s">
        <v>6618</v>
      </c>
      <c r="E3976" s="732" t="s">
        <v>3636</v>
      </c>
      <c r="F3976" s="363" t="s">
        <v>9936</v>
      </c>
      <c r="G3976" s="514">
        <v>45024871</v>
      </c>
      <c r="H3976" s="514" t="s">
        <v>9923</v>
      </c>
      <c r="I3976" s="723">
        <v>50</v>
      </c>
      <c r="J3976" s="77">
        <v>5</v>
      </c>
      <c r="K3976" s="92"/>
    </row>
    <row r="3977" spans="1:11" ht="21" x14ac:dyDescent="0.25">
      <c r="A3977" s="14" t="s">
        <v>5268</v>
      </c>
      <c r="B3977" s="514" t="s">
        <v>9920</v>
      </c>
      <c r="C3977" s="407" t="s">
        <v>9921</v>
      </c>
      <c r="D3977" s="732" t="s">
        <v>7611</v>
      </c>
      <c r="E3977" s="732" t="s">
        <v>3636</v>
      </c>
      <c r="F3977" s="514" t="s">
        <v>9937</v>
      </c>
      <c r="G3977" s="514">
        <v>45024871</v>
      </c>
      <c r="H3977" s="514" t="s">
        <v>9923</v>
      </c>
      <c r="I3977" s="723">
        <v>580</v>
      </c>
      <c r="J3977" s="77">
        <v>5</v>
      </c>
      <c r="K3977" s="92"/>
    </row>
    <row r="3978" spans="1:11" ht="21" x14ac:dyDescent="0.25">
      <c r="A3978" s="14" t="s">
        <v>5268</v>
      </c>
      <c r="B3978" s="514" t="s">
        <v>9920</v>
      </c>
      <c r="C3978" s="407" t="s">
        <v>9921</v>
      </c>
      <c r="D3978" s="732"/>
      <c r="E3978" s="732"/>
      <c r="F3978" s="363" t="s">
        <v>9938</v>
      </c>
      <c r="G3978" s="514">
        <v>45024871</v>
      </c>
      <c r="H3978" s="514" t="s">
        <v>9923</v>
      </c>
      <c r="I3978" s="723">
        <v>77.599999999999994</v>
      </c>
      <c r="J3978" s="77">
        <v>5</v>
      </c>
      <c r="K3978" s="92"/>
    </row>
    <row r="3979" spans="1:11" ht="51.6" x14ac:dyDescent="0.25">
      <c r="A3979" s="14" t="s">
        <v>5268</v>
      </c>
      <c r="B3979" s="363"/>
      <c r="C3979" s="363"/>
      <c r="D3979" s="363"/>
      <c r="E3979" s="736"/>
      <c r="F3979" s="737" t="s">
        <v>9939</v>
      </c>
      <c r="G3979" s="736"/>
      <c r="H3979" s="736"/>
      <c r="I3979" s="738"/>
      <c r="J3979" s="77">
        <v>5</v>
      </c>
      <c r="K3979" s="92"/>
    </row>
    <row r="3980" spans="1:11" ht="41.4" x14ac:dyDescent="0.25">
      <c r="A3980" s="14" t="s">
        <v>5268</v>
      </c>
      <c r="B3980" s="724" t="s">
        <v>9940</v>
      </c>
      <c r="C3980" s="739" t="s">
        <v>9941</v>
      </c>
      <c r="D3980" s="552" t="s">
        <v>9466</v>
      </c>
      <c r="E3980" s="552" t="s">
        <v>9942</v>
      </c>
      <c r="F3980" s="577" t="s">
        <v>9943</v>
      </c>
      <c r="G3980" s="576">
        <v>45027536</v>
      </c>
      <c r="H3980" s="514" t="s">
        <v>9944</v>
      </c>
      <c r="I3980" s="551">
        <v>102.7</v>
      </c>
      <c r="J3980" s="77">
        <v>5</v>
      </c>
      <c r="K3980" s="92"/>
    </row>
    <row r="3981" spans="1:11" ht="31.2" x14ac:dyDescent="0.25">
      <c r="A3981" s="14" t="s">
        <v>5268</v>
      </c>
      <c r="B3981" s="724" t="s">
        <v>9940</v>
      </c>
      <c r="C3981" s="739" t="s">
        <v>9941</v>
      </c>
      <c r="D3981" s="552" t="s">
        <v>9466</v>
      </c>
      <c r="E3981" s="552" t="s">
        <v>9942</v>
      </c>
      <c r="F3981" s="577" t="s">
        <v>9945</v>
      </c>
      <c r="G3981" s="576">
        <v>45027536</v>
      </c>
      <c r="H3981" s="514" t="s">
        <v>9944</v>
      </c>
      <c r="I3981" s="551">
        <v>83.52</v>
      </c>
      <c r="J3981" s="77">
        <v>5</v>
      </c>
      <c r="K3981" s="92"/>
    </row>
    <row r="3982" spans="1:11" ht="31.2" x14ac:dyDescent="0.25">
      <c r="A3982" s="14" t="s">
        <v>5268</v>
      </c>
      <c r="B3982" s="724" t="s">
        <v>9940</v>
      </c>
      <c r="C3982" s="739" t="s">
        <v>9941</v>
      </c>
      <c r="D3982" s="552" t="s">
        <v>9324</v>
      </c>
      <c r="E3982" s="552" t="s">
        <v>9942</v>
      </c>
      <c r="F3982" s="577" t="s">
        <v>9946</v>
      </c>
      <c r="G3982" s="576">
        <v>45027536</v>
      </c>
      <c r="H3982" s="514" t="s">
        <v>9944</v>
      </c>
      <c r="I3982" s="522">
        <v>59.92</v>
      </c>
      <c r="J3982" s="77">
        <v>5</v>
      </c>
      <c r="K3982" s="92"/>
    </row>
    <row r="3983" spans="1:11" ht="41.4" x14ac:dyDescent="0.25">
      <c r="A3983" s="14" t="s">
        <v>5268</v>
      </c>
      <c r="B3983" s="724" t="s">
        <v>9940</v>
      </c>
      <c r="C3983" s="739" t="s">
        <v>9941</v>
      </c>
      <c r="D3983" s="552" t="s">
        <v>7042</v>
      </c>
      <c r="E3983" s="552" t="s">
        <v>9942</v>
      </c>
      <c r="F3983" s="577" t="s">
        <v>9947</v>
      </c>
      <c r="G3983" s="576">
        <v>45027536</v>
      </c>
      <c r="H3983" s="514" t="s">
        <v>9944</v>
      </c>
      <c r="I3983" s="522">
        <v>28.6</v>
      </c>
      <c r="J3983" s="77">
        <v>5</v>
      </c>
      <c r="K3983" s="92"/>
    </row>
    <row r="3984" spans="1:11" ht="31.2" x14ac:dyDescent="0.25">
      <c r="A3984" s="14" t="s">
        <v>5268</v>
      </c>
      <c r="B3984" s="724" t="s">
        <v>9940</v>
      </c>
      <c r="C3984" s="739" t="s">
        <v>9941</v>
      </c>
      <c r="D3984" s="552" t="s">
        <v>3635</v>
      </c>
      <c r="E3984" s="552" t="s">
        <v>9942</v>
      </c>
      <c r="F3984" s="577" t="s">
        <v>9948</v>
      </c>
      <c r="G3984" s="576">
        <v>45027536</v>
      </c>
      <c r="H3984" s="514" t="s">
        <v>9944</v>
      </c>
      <c r="I3984" s="522">
        <v>25.26</v>
      </c>
      <c r="J3984" s="77">
        <v>5</v>
      </c>
      <c r="K3984" s="92"/>
    </row>
    <row r="3985" spans="1:11" ht="51.6" x14ac:dyDescent="0.25">
      <c r="A3985" s="14" t="s">
        <v>5268</v>
      </c>
      <c r="B3985" s="363"/>
      <c r="C3985" s="363"/>
      <c r="D3985" s="363"/>
      <c r="E3985" s="736"/>
      <c r="F3985" s="737" t="s">
        <v>9949</v>
      </c>
      <c r="G3985" s="736"/>
      <c r="H3985" s="736"/>
      <c r="I3985" s="738"/>
      <c r="J3985" s="77">
        <v>5</v>
      </c>
      <c r="K3985" s="92"/>
    </row>
    <row r="3986" spans="1:11" ht="41.4" x14ac:dyDescent="0.25">
      <c r="A3986" s="14" t="s">
        <v>5268</v>
      </c>
      <c r="B3986" s="724" t="s">
        <v>9940</v>
      </c>
      <c r="C3986" s="739" t="s">
        <v>9941</v>
      </c>
      <c r="D3986" s="552" t="s">
        <v>7042</v>
      </c>
      <c r="E3986" s="552" t="s">
        <v>9942</v>
      </c>
      <c r="F3986" s="577" t="s">
        <v>9950</v>
      </c>
      <c r="G3986" s="576">
        <v>45027536</v>
      </c>
      <c r="H3986" s="514" t="s">
        <v>9944</v>
      </c>
      <c r="I3986" s="551">
        <v>154.72</v>
      </c>
      <c r="J3986" s="77">
        <v>5</v>
      </c>
      <c r="K3986" s="92"/>
    </row>
    <row r="3987" spans="1:11" ht="31.2" x14ac:dyDescent="0.25">
      <c r="A3987" s="14" t="s">
        <v>5268</v>
      </c>
      <c r="B3987" s="724" t="s">
        <v>9940</v>
      </c>
      <c r="C3987" s="739" t="s">
        <v>9941</v>
      </c>
      <c r="D3987" s="552" t="s">
        <v>3486</v>
      </c>
      <c r="E3987" s="552" t="s">
        <v>9942</v>
      </c>
      <c r="F3987" s="577" t="s">
        <v>9951</v>
      </c>
      <c r="G3987" s="576">
        <v>45027536</v>
      </c>
      <c r="H3987" s="514" t="s">
        <v>9944</v>
      </c>
      <c r="I3987" s="522">
        <v>48.92</v>
      </c>
      <c r="J3987" s="77">
        <v>5</v>
      </c>
      <c r="K3987" s="92"/>
    </row>
    <row r="3988" spans="1:11" ht="31.2" x14ac:dyDescent="0.25">
      <c r="A3988" s="14" t="s">
        <v>5268</v>
      </c>
      <c r="B3988" s="724" t="s">
        <v>9940</v>
      </c>
      <c r="C3988" s="739" t="s">
        <v>9941</v>
      </c>
      <c r="D3988" s="552" t="s">
        <v>7042</v>
      </c>
      <c r="E3988" s="552" t="s">
        <v>9942</v>
      </c>
      <c r="F3988" s="577" t="s">
        <v>9952</v>
      </c>
      <c r="G3988" s="576">
        <v>45027536</v>
      </c>
      <c r="H3988" s="514" t="s">
        <v>9944</v>
      </c>
      <c r="I3988" s="522">
        <v>16</v>
      </c>
      <c r="J3988" s="77">
        <v>5</v>
      </c>
      <c r="K3988" s="92"/>
    </row>
    <row r="3989" spans="1:11" ht="31.2" x14ac:dyDescent="0.25">
      <c r="A3989" s="14" t="s">
        <v>5268</v>
      </c>
      <c r="B3989" s="724" t="s">
        <v>9940</v>
      </c>
      <c r="C3989" s="739" t="s">
        <v>9941</v>
      </c>
      <c r="D3989" s="552" t="s">
        <v>6800</v>
      </c>
      <c r="E3989" s="552" t="s">
        <v>9942</v>
      </c>
      <c r="F3989" s="577" t="s">
        <v>9948</v>
      </c>
      <c r="G3989" s="576">
        <v>45027536</v>
      </c>
      <c r="H3989" s="514" t="s">
        <v>9944</v>
      </c>
      <c r="I3989" s="522">
        <v>80.36</v>
      </c>
      <c r="J3989" s="77">
        <v>5</v>
      </c>
      <c r="K3989" s="92"/>
    </row>
    <row r="3990" spans="1:11" ht="92.4" x14ac:dyDescent="0.25">
      <c r="A3990" s="14" t="s">
        <v>5268</v>
      </c>
      <c r="B3990" s="740"/>
      <c r="C3990" s="740"/>
      <c r="D3990" s="740"/>
      <c r="E3990" s="741"/>
      <c r="F3990" s="519" t="s">
        <v>9953</v>
      </c>
      <c r="G3990" s="740"/>
      <c r="H3990" s="742"/>
      <c r="I3990" s="743"/>
      <c r="J3990" s="77">
        <v>5</v>
      </c>
      <c r="K3990" s="92"/>
    </row>
    <row r="3991" spans="1:11" ht="31.2" x14ac:dyDescent="0.25">
      <c r="A3991" s="14" t="s">
        <v>5268</v>
      </c>
      <c r="B3991" s="407" t="s">
        <v>9954</v>
      </c>
      <c r="C3991" s="407" t="s">
        <v>9955</v>
      </c>
      <c r="D3991" s="553" t="s">
        <v>6731</v>
      </c>
      <c r="E3991" s="553" t="s">
        <v>6903</v>
      </c>
      <c r="F3991" s="363" t="s">
        <v>9956</v>
      </c>
      <c r="G3991" s="744">
        <v>52424812</v>
      </c>
      <c r="H3991" s="745" t="s">
        <v>7903</v>
      </c>
      <c r="I3991" s="746">
        <v>24.5</v>
      </c>
      <c r="J3991" s="77">
        <v>5</v>
      </c>
      <c r="K3991" s="92"/>
    </row>
    <row r="3992" spans="1:11" ht="21" x14ac:dyDescent="0.25">
      <c r="A3992" s="14" t="s">
        <v>5268</v>
      </c>
      <c r="B3992" s="407" t="s">
        <v>9954</v>
      </c>
      <c r="C3992" s="407" t="s">
        <v>9955</v>
      </c>
      <c r="D3992" s="553" t="s">
        <v>9957</v>
      </c>
      <c r="E3992" s="553" t="s">
        <v>6903</v>
      </c>
      <c r="F3992" s="363" t="s">
        <v>9958</v>
      </c>
      <c r="G3992" s="744"/>
      <c r="H3992" s="745" t="s">
        <v>9959</v>
      </c>
      <c r="I3992" s="746">
        <v>66.63</v>
      </c>
      <c r="J3992" s="77">
        <v>5</v>
      </c>
      <c r="K3992" s="92"/>
    </row>
    <row r="3993" spans="1:11" ht="21" x14ac:dyDescent="0.25">
      <c r="A3993" s="14" t="s">
        <v>5268</v>
      </c>
      <c r="B3993" s="407" t="s">
        <v>9954</v>
      </c>
      <c r="C3993" s="407" t="s">
        <v>9955</v>
      </c>
      <c r="D3993" s="553" t="s">
        <v>9960</v>
      </c>
      <c r="E3993" s="553" t="s">
        <v>6903</v>
      </c>
      <c r="F3993" s="363" t="s">
        <v>9961</v>
      </c>
      <c r="G3993" s="744">
        <v>52424812</v>
      </c>
      <c r="H3993" s="745" t="s">
        <v>7903</v>
      </c>
      <c r="I3993" s="746">
        <v>3.78</v>
      </c>
      <c r="J3993" s="77">
        <v>5</v>
      </c>
      <c r="K3993" s="92"/>
    </row>
    <row r="3994" spans="1:11" ht="21" x14ac:dyDescent="0.25">
      <c r="A3994" s="14" t="s">
        <v>5268</v>
      </c>
      <c r="B3994" s="407" t="s">
        <v>9954</v>
      </c>
      <c r="C3994" s="407" t="s">
        <v>9955</v>
      </c>
      <c r="D3994" s="553" t="s">
        <v>8230</v>
      </c>
      <c r="E3994" s="553" t="s">
        <v>6903</v>
      </c>
      <c r="F3994" s="363" t="s">
        <v>9961</v>
      </c>
      <c r="G3994" s="744">
        <v>52424812</v>
      </c>
      <c r="H3994" s="745" t="s">
        <v>7903</v>
      </c>
      <c r="I3994" s="746">
        <v>5.94</v>
      </c>
      <c r="J3994" s="77">
        <v>5</v>
      </c>
      <c r="K3994" s="92"/>
    </row>
    <row r="3995" spans="1:11" ht="21" x14ac:dyDescent="0.25">
      <c r="A3995" s="14" t="s">
        <v>5268</v>
      </c>
      <c r="B3995" s="407" t="s">
        <v>9954</v>
      </c>
      <c r="C3995" s="407" t="s">
        <v>9955</v>
      </c>
      <c r="D3995" s="553" t="s">
        <v>9962</v>
      </c>
      <c r="E3995" s="553" t="s">
        <v>6903</v>
      </c>
      <c r="F3995" s="363" t="s">
        <v>9961</v>
      </c>
      <c r="G3995" s="744">
        <v>52424812</v>
      </c>
      <c r="H3995" s="745" t="s">
        <v>7903</v>
      </c>
      <c r="I3995" s="746">
        <v>59.95</v>
      </c>
      <c r="J3995" s="77">
        <v>5</v>
      </c>
      <c r="K3995" s="92"/>
    </row>
    <row r="3996" spans="1:11" ht="41.4" x14ac:dyDescent="0.25">
      <c r="A3996" s="14" t="s">
        <v>5268</v>
      </c>
      <c r="B3996" s="407" t="s">
        <v>9954</v>
      </c>
      <c r="C3996" s="407" t="s">
        <v>9955</v>
      </c>
      <c r="D3996" s="553" t="s">
        <v>8248</v>
      </c>
      <c r="E3996" s="553" t="s">
        <v>6903</v>
      </c>
      <c r="F3996" s="363" t="s">
        <v>9963</v>
      </c>
      <c r="G3996" s="744">
        <v>52424812</v>
      </c>
      <c r="H3996" s="745" t="s">
        <v>7903</v>
      </c>
      <c r="I3996" s="746">
        <v>30.4</v>
      </c>
      <c r="J3996" s="77">
        <v>5</v>
      </c>
      <c r="K3996" s="92"/>
    </row>
    <row r="3997" spans="1:11" ht="21" x14ac:dyDescent="0.25">
      <c r="A3997" s="14" t="s">
        <v>5268</v>
      </c>
      <c r="B3997" s="407" t="s">
        <v>9954</v>
      </c>
      <c r="C3997" s="407" t="s">
        <v>9955</v>
      </c>
      <c r="D3997" s="553" t="s">
        <v>9962</v>
      </c>
      <c r="E3997" s="553" t="s">
        <v>6903</v>
      </c>
      <c r="F3997" s="363" t="s">
        <v>9964</v>
      </c>
      <c r="G3997" s="744">
        <v>52424812</v>
      </c>
      <c r="H3997" s="745" t="s">
        <v>7903</v>
      </c>
      <c r="I3997" s="746">
        <v>39.22</v>
      </c>
      <c r="J3997" s="77">
        <v>5</v>
      </c>
      <c r="K3997" s="92"/>
    </row>
    <row r="3998" spans="1:11" ht="21" x14ac:dyDescent="0.25">
      <c r="A3998" s="14" t="s">
        <v>5268</v>
      </c>
      <c r="B3998" s="407" t="s">
        <v>9954</v>
      </c>
      <c r="C3998" s="407" t="s">
        <v>9955</v>
      </c>
      <c r="D3998" s="553" t="s">
        <v>9957</v>
      </c>
      <c r="E3998" s="553" t="s">
        <v>6903</v>
      </c>
      <c r="F3998" s="577" t="s">
        <v>9965</v>
      </c>
      <c r="G3998" s="744">
        <v>52424812</v>
      </c>
      <c r="H3998" s="745" t="s">
        <v>7903</v>
      </c>
      <c r="I3998" s="746">
        <v>465</v>
      </c>
      <c r="J3998" s="77">
        <v>5</v>
      </c>
      <c r="K3998" s="92"/>
    </row>
    <row r="3999" spans="1:11" ht="21" x14ac:dyDescent="0.25">
      <c r="A3999" s="14" t="s">
        <v>5268</v>
      </c>
      <c r="B3999" s="407" t="s">
        <v>9954</v>
      </c>
      <c r="C3999" s="407" t="s">
        <v>9955</v>
      </c>
      <c r="D3999" s="553" t="s">
        <v>9962</v>
      </c>
      <c r="E3999" s="553" t="s">
        <v>6903</v>
      </c>
      <c r="F3999" s="363" t="s">
        <v>9966</v>
      </c>
      <c r="G3999" s="744">
        <v>52424812</v>
      </c>
      <c r="H3999" s="745" t="s">
        <v>7903</v>
      </c>
      <c r="I3999" s="746">
        <v>366</v>
      </c>
      <c r="J3999" s="77">
        <v>5</v>
      </c>
      <c r="K3999" s="92"/>
    </row>
    <row r="4000" spans="1:11" ht="13.2" x14ac:dyDescent="0.25">
      <c r="A4000" s="14" t="s">
        <v>5268</v>
      </c>
      <c r="B4000" s="407" t="s">
        <v>9954</v>
      </c>
      <c r="C4000" s="407" t="s">
        <v>9955</v>
      </c>
      <c r="D4000" s="553" t="s">
        <v>6731</v>
      </c>
      <c r="E4000" s="553" t="s">
        <v>6903</v>
      </c>
      <c r="F4000" s="577" t="s">
        <v>9967</v>
      </c>
      <c r="G4000" s="744">
        <v>52424812</v>
      </c>
      <c r="H4000" s="745" t="s">
        <v>7903</v>
      </c>
      <c r="I4000" s="746">
        <v>310.39999999999998</v>
      </c>
      <c r="J4000" s="77">
        <v>5</v>
      </c>
      <c r="K4000" s="92"/>
    </row>
    <row r="4001" spans="1:11" ht="31.2" x14ac:dyDescent="0.25">
      <c r="A4001" s="14" t="s">
        <v>5268</v>
      </c>
      <c r="B4001" s="407" t="s">
        <v>9954</v>
      </c>
      <c r="C4001" s="407" t="s">
        <v>9955</v>
      </c>
      <c r="D4001" s="553" t="s">
        <v>9968</v>
      </c>
      <c r="E4001" s="553" t="s">
        <v>6903</v>
      </c>
      <c r="F4001" s="577" t="s">
        <v>9969</v>
      </c>
      <c r="G4001" s="744">
        <v>52424812</v>
      </c>
      <c r="H4001" s="745" t="s">
        <v>7903</v>
      </c>
      <c r="I4001" s="746">
        <v>65.3</v>
      </c>
      <c r="J4001" s="77">
        <v>5</v>
      </c>
      <c r="K4001" s="92"/>
    </row>
    <row r="4002" spans="1:11" ht="21" x14ac:dyDescent="0.25">
      <c r="A4002" s="14" t="s">
        <v>5268</v>
      </c>
      <c r="B4002" s="407" t="s">
        <v>9954</v>
      </c>
      <c r="C4002" s="407" t="s">
        <v>9955</v>
      </c>
      <c r="D4002" s="553" t="s">
        <v>8152</v>
      </c>
      <c r="E4002" s="553" t="s">
        <v>6903</v>
      </c>
      <c r="F4002" s="577" t="s">
        <v>9970</v>
      </c>
      <c r="G4002" s="744">
        <v>52424812</v>
      </c>
      <c r="H4002" s="745" t="s">
        <v>7903</v>
      </c>
      <c r="I4002" s="746">
        <v>91.2</v>
      </c>
      <c r="J4002" s="77">
        <v>5</v>
      </c>
      <c r="K4002" s="92"/>
    </row>
    <row r="4003" spans="1:11" ht="41.4" x14ac:dyDescent="0.25">
      <c r="A4003" s="14" t="s">
        <v>5268</v>
      </c>
      <c r="B4003" s="407" t="s">
        <v>9954</v>
      </c>
      <c r="C4003" s="407" t="s">
        <v>9955</v>
      </c>
      <c r="D4003" s="553" t="s">
        <v>9971</v>
      </c>
      <c r="E4003" s="553" t="s">
        <v>6903</v>
      </c>
      <c r="F4003" s="577" t="s">
        <v>9972</v>
      </c>
      <c r="G4003" s="744">
        <v>52424812</v>
      </c>
      <c r="H4003" s="745" t="s">
        <v>7903</v>
      </c>
      <c r="I4003" s="746">
        <v>60.38</v>
      </c>
      <c r="J4003" s="77">
        <v>5</v>
      </c>
      <c r="K4003" s="92"/>
    </row>
    <row r="4004" spans="1:11" ht="21" x14ac:dyDescent="0.25">
      <c r="A4004" s="14" t="s">
        <v>5268</v>
      </c>
      <c r="B4004" s="407" t="s">
        <v>9954</v>
      </c>
      <c r="C4004" s="407" t="s">
        <v>9955</v>
      </c>
      <c r="D4004" s="553" t="s">
        <v>8197</v>
      </c>
      <c r="E4004" s="553" t="s">
        <v>6903</v>
      </c>
      <c r="F4004" s="577" t="s">
        <v>9973</v>
      </c>
      <c r="G4004" s="744">
        <v>52424812</v>
      </c>
      <c r="H4004" s="745" t="s">
        <v>7903</v>
      </c>
      <c r="I4004" s="746">
        <v>10.9</v>
      </c>
      <c r="J4004" s="77">
        <v>5</v>
      </c>
      <c r="K4004" s="92"/>
    </row>
    <row r="4005" spans="1:11" ht="31.2" x14ac:dyDescent="0.25">
      <c r="A4005" s="14" t="s">
        <v>5268</v>
      </c>
      <c r="B4005" s="407" t="s">
        <v>9954</v>
      </c>
      <c r="C4005" s="407" t="s">
        <v>9955</v>
      </c>
      <c r="D4005" s="553" t="s">
        <v>9974</v>
      </c>
      <c r="E4005" s="553" t="s">
        <v>6903</v>
      </c>
      <c r="F4005" s="577" t="s">
        <v>9975</v>
      </c>
      <c r="G4005" s="744">
        <v>52424812</v>
      </c>
      <c r="H4005" s="745" t="s">
        <v>7903</v>
      </c>
      <c r="I4005" s="746">
        <v>45.7</v>
      </c>
      <c r="J4005" s="77">
        <v>5</v>
      </c>
      <c r="K4005" s="92"/>
    </row>
    <row r="4006" spans="1:11" ht="31.2" x14ac:dyDescent="0.25">
      <c r="A4006" s="14" t="s">
        <v>5268</v>
      </c>
      <c r="B4006" s="407" t="s">
        <v>9954</v>
      </c>
      <c r="C4006" s="407" t="s">
        <v>9955</v>
      </c>
      <c r="D4006" s="553" t="s">
        <v>8248</v>
      </c>
      <c r="E4006" s="553" t="s">
        <v>6903</v>
      </c>
      <c r="F4006" s="577" t="s">
        <v>9976</v>
      </c>
      <c r="G4006" s="744">
        <v>52424812</v>
      </c>
      <c r="H4006" s="745" t="s">
        <v>7903</v>
      </c>
      <c r="I4006" s="746">
        <v>54.7</v>
      </c>
      <c r="J4006" s="77">
        <v>5</v>
      </c>
      <c r="K4006" s="92"/>
    </row>
    <row r="4007" spans="1:11" ht="41.4" x14ac:dyDescent="0.25">
      <c r="A4007" s="14" t="s">
        <v>5268</v>
      </c>
      <c r="B4007" s="407" t="s">
        <v>9954</v>
      </c>
      <c r="C4007" s="407" t="s">
        <v>9955</v>
      </c>
      <c r="D4007" s="553" t="s">
        <v>9974</v>
      </c>
      <c r="E4007" s="553" t="s">
        <v>6903</v>
      </c>
      <c r="F4007" s="577" t="s">
        <v>9977</v>
      </c>
      <c r="G4007" s="744">
        <v>52424812</v>
      </c>
      <c r="H4007" s="745" t="s">
        <v>7903</v>
      </c>
      <c r="I4007" s="746">
        <v>2800</v>
      </c>
      <c r="J4007" s="77">
        <v>5</v>
      </c>
      <c r="K4007" s="92"/>
    </row>
    <row r="4008" spans="1:11" ht="71.400000000000006" x14ac:dyDescent="0.25">
      <c r="A4008" s="14" t="s">
        <v>5268</v>
      </c>
      <c r="B4008" s="747"/>
      <c r="C4008" s="748"/>
      <c r="D4008" s="749"/>
      <c r="E4008" s="749"/>
      <c r="F4008" s="750" t="s">
        <v>9978</v>
      </c>
      <c r="G4008" s="514"/>
      <c r="H4008" s="514"/>
      <c r="I4008" s="751"/>
      <c r="J4008" s="77">
        <v>5</v>
      </c>
      <c r="K4008" s="92"/>
    </row>
    <row r="4009" spans="1:11" ht="51.6" x14ac:dyDescent="0.25">
      <c r="A4009" s="14" t="s">
        <v>5268</v>
      </c>
      <c r="B4009" s="752" t="s">
        <v>9681</v>
      </c>
      <c r="C4009" s="753">
        <v>656186</v>
      </c>
      <c r="D4009" s="754" t="s">
        <v>5427</v>
      </c>
      <c r="E4009" s="754" t="s">
        <v>4278</v>
      </c>
      <c r="F4009" s="577" t="s">
        <v>9979</v>
      </c>
      <c r="G4009" s="733">
        <v>31322831</v>
      </c>
      <c r="H4009" s="363" t="s">
        <v>8041</v>
      </c>
      <c r="I4009" s="723">
        <v>87.85</v>
      </c>
      <c r="J4009" s="77">
        <v>5</v>
      </c>
      <c r="K4009" s="92"/>
    </row>
    <row r="4010" spans="1:11" ht="31.2" x14ac:dyDescent="0.25">
      <c r="A4010" s="14" t="s">
        <v>5268</v>
      </c>
      <c r="B4010" s="752" t="s">
        <v>9980</v>
      </c>
      <c r="C4010" s="753">
        <v>225019</v>
      </c>
      <c r="D4010" s="754" t="s">
        <v>9439</v>
      </c>
      <c r="E4010" s="754" t="s">
        <v>8162</v>
      </c>
      <c r="F4010" s="518" t="s">
        <v>9981</v>
      </c>
      <c r="G4010" s="576">
        <v>31300421</v>
      </c>
      <c r="H4010" s="566" t="s">
        <v>9982</v>
      </c>
      <c r="I4010" s="723">
        <v>1260</v>
      </c>
      <c r="J4010" s="77">
        <v>5</v>
      </c>
      <c r="K4010" s="92"/>
    </row>
    <row r="4011" spans="1:11" ht="51.6" x14ac:dyDescent="0.25">
      <c r="A4011" s="14" t="s">
        <v>5268</v>
      </c>
      <c r="B4011" s="752" t="s">
        <v>9980</v>
      </c>
      <c r="C4011" s="753">
        <v>225019</v>
      </c>
      <c r="D4011" s="754" t="s">
        <v>9439</v>
      </c>
      <c r="E4011" s="754" t="s">
        <v>8162</v>
      </c>
      <c r="F4011" s="577" t="s">
        <v>9983</v>
      </c>
      <c r="G4011" s="576">
        <v>31300421</v>
      </c>
      <c r="H4011" s="566" t="s">
        <v>9982</v>
      </c>
      <c r="I4011" s="723">
        <v>142.12</v>
      </c>
      <c r="J4011" s="77">
        <v>5</v>
      </c>
      <c r="K4011" s="92"/>
    </row>
    <row r="4012" spans="1:11" ht="13.2" x14ac:dyDescent="0.25">
      <c r="A4012" s="14" t="s">
        <v>5268</v>
      </c>
      <c r="B4012" s="752" t="s">
        <v>9980</v>
      </c>
      <c r="C4012" s="753">
        <v>225019</v>
      </c>
      <c r="D4012" s="754" t="s">
        <v>5427</v>
      </c>
      <c r="E4012" s="754" t="s">
        <v>8162</v>
      </c>
      <c r="F4012" s="577" t="s">
        <v>9984</v>
      </c>
      <c r="G4012" s="576">
        <v>31300421</v>
      </c>
      <c r="H4012" s="566" t="s">
        <v>9982</v>
      </c>
      <c r="I4012" s="723">
        <v>760.5</v>
      </c>
      <c r="J4012" s="77">
        <v>5</v>
      </c>
      <c r="K4012" s="92"/>
    </row>
    <row r="4013" spans="1:11" ht="21" x14ac:dyDescent="0.25">
      <c r="A4013" s="14" t="s">
        <v>5268</v>
      </c>
      <c r="B4013" s="752" t="s">
        <v>9980</v>
      </c>
      <c r="C4013" s="753">
        <v>225019</v>
      </c>
      <c r="D4013" s="754" t="s">
        <v>4709</v>
      </c>
      <c r="E4013" s="754" t="s">
        <v>8162</v>
      </c>
      <c r="F4013" s="577" t="s">
        <v>9985</v>
      </c>
      <c r="G4013" s="576">
        <v>31300421</v>
      </c>
      <c r="H4013" s="566" t="s">
        <v>9982</v>
      </c>
      <c r="I4013" s="723">
        <v>53.5</v>
      </c>
      <c r="J4013" s="77">
        <v>5</v>
      </c>
      <c r="K4013" s="92"/>
    </row>
    <row r="4014" spans="1:11" ht="21" x14ac:dyDescent="0.25">
      <c r="A4014" s="14" t="s">
        <v>5268</v>
      </c>
      <c r="B4014" s="752" t="s">
        <v>9980</v>
      </c>
      <c r="C4014" s="753">
        <v>225019</v>
      </c>
      <c r="D4014" s="754" t="s">
        <v>4709</v>
      </c>
      <c r="E4014" s="754" t="s">
        <v>8162</v>
      </c>
      <c r="F4014" s="577" t="s">
        <v>9986</v>
      </c>
      <c r="G4014" s="576">
        <v>31300421</v>
      </c>
      <c r="H4014" s="566" t="s">
        <v>9982</v>
      </c>
      <c r="I4014" s="723">
        <v>53.5</v>
      </c>
      <c r="J4014" s="77">
        <v>5</v>
      </c>
      <c r="K4014" s="92"/>
    </row>
    <row r="4015" spans="1:11" ht="41.4" x14ac:dyDescent="0.25">
      <c r="A4015" s="14" t="s">
        <v>5268</v>
      </c>
      <c r="B4015" s="752" t="s">
        <v>9980</v>
      </c>
      <c r="C4015" s="753">
        <v>225019</v>
      </c>
      <c r="D4015" s="754" t="s">
        <v>9987</v>
      </c>
      <c r="E4015" s="754" t="s">
        <v>8162</v>
      </c>
      <c r="F4015" s="577" t="s">
        <v>9988</v>
      </c>
      <c r="G4015" s="576">
        <v>31300421</v>
      </c>
      <c r="H4015" s="566" t="s">
        <v>9982</v>
      </c>
      <c r="I4015" s="723">
        <v>102.25</v>
      </c>
      <c r="J4015" s="77">
        <v>5</v>
      </c>
      <c r="K4015" s="92"/>
    </row>
    <row r="4016" spans="1:11" ht="41.4" x14ac:dyDescent="0.25">
      <c r="A4016" s="14" t="s">
        <v>5268</v>
      </c>
      <c r="B4016" s="752" t="s">
        <v>9980</v>
      </c>
      <c r="C4016" s="753">
        <v>225019</v>
      </c>
      <c r="D4016" s="754" t="s">
        <v>8162</v>
      </c>
      <c r="E4016" s="754" t="s">
        <v>8162</v>
      </c>
      <c r="F4016" s="577" t="s">
        <v>9989</v>
      </c>
      <c r="G4016" s="576">
        <v>31300421</v>
      </c>
      <c r="H4016" s="566" t="s">
        <v>9982</v>
      </c>
      <c r="I4016" s="723">
        <v>2811.4</v>
      </c>
      <c r="J4016" s="77">
        <v>5</v>
      </c>
      <c r="K4016" s="92"/>
    </row>
    <row r="4017" spans="1:11" ht="13.2" x14ac:dyDescent="0.25">
      <c r="A4017" s="14" t="s">
        <v>5268</v>
      </c>
      <c r="B4017" s="752" t="s">
        <v>9980</v>
      </c>
      <c r="C4017" s="753">
        <v>225019</v>
      </c>
      <c r="D4017" s="754" t="s">
        <v>4709</v>
      </c>
      <c r="E4017" s="754" t="s">
        <v>8162</v>
      </c>
      <c r="F4017" s="577" t="s">
        <v>9946</v>
      </c>
      <c r="G4017" s="576">
        <v>31300421</v>
      </c>
      <c r="H4017" s="566" t="s">
        <v>9982</v>
      </c>
      <c r="I4017" s="723">
        <v>36.729999999999997</v>
      </c>
      <c r="J4017" s="77">
        <v>5</v>
      </c>
      <c r="K4017" s="92"/>
    </row>
    <row r="4018" spans="1:11" ht="61.2" x14ac:dyDescent="0.25">
      <c r="A4018" s="14" t="s">
        <v>5268</v>
      </c>
      <c r="B4018" s="755"/>
      <c r="C4018" s="756"/>
      <c r="D4018" s="756"/>
      <c r="E4018" s="732"/>
      <c r="F4018" s="757" t="s">
        <v>9990</v>
      </c>
      <c r="G4018" s="737"/>
      <c r="H4018" s="683"/>
      <c r="I4018" s="758"/>
      <c r="J4018" s="77">
        <v>5</v>
      </c>
      <c r="K4018" s="92"/>
    </row>
    <row r="4019" spans="1:11" ht="41.4" x14ac:dyDescent="0.25">
      <c r="A4019" s="14" t="s">
        <v>5268</v>
      </c>
      <c r="B4019" s="759" t="s">
        <v>9991</v>
      </c>
      <c r="C4019" s="760" t="s">
        <v>9992</v>
      </c>
      <c r="D4019" s="754">
        <v>45997</v>
      </c>
      <c r="E4019" s="754">
        <v>46022</v>
      </c>
      <c r="F4019" s="605" t="s">
        <v>9993</v>
      </c>
      <c r="G4019" s="761">
        <v>31322832</v>
      </c>
      <c r="H4019" s="760" t="s">
        <v>8384</v>
      </c>
      <c r="I4019" s="731">
        <v>39.9</v>
      </c>
      <c r="J4019" s="77">
        <v>5</v>
      </c>
      <c r="K4019" s="92"/>
    </row>
    <row r="4020" spans="1:11" ht="41.4" x14ac:dyDescent="0.25">
      <c r="A4020" s="14" t="s">
        <v>5268</v>
      </c>
      <c r="B4020" s="759" t="s">
        <v>9991</v>
      </c>
      <c r="C4020" s="760" t="s">
        <v>9994</v>
      </c>
      <c r="D4020" s="754">
        <v>45999</v>
      </c>
      <c r="E4020" s="754">
        <v>46022</v>
      </c>
      <c r="F4020" s="605" t="s">
        <v>9995</v>
      </c>
      <c r="G4020" s="761">
        <v>31322832</v>
      </c>
      <c r="H4020" s="760" t="s">
        <v>8384</v>
      </c>
      <c r="I4020" s="731">
        <v>23.98</v>
      </c>
      <c r="J4020" s="77">
        <v>5</v>
      </c>
      <c r="K4020" s="92"/>
    </row>
    <row r="4021" spans="1:11" ht="51.6" x14ac:dyDescent="0.25">
      <c r="A4021" s="14" t="s">
        <v>5268</v>
      </c>
      <c r="B4021" s="759" t="s">
        <v>9991</v>
      </c>
      <c r="C4021" s="760" t="s">
        <v>9996</v>
      </c>
      <c r="D4021" s="754">
        <v>45999</v>
      </c>
      <c r="E4021" s="754">
        <v>46022</v>
      </c>
      <c r="F4021" s="605" t="s">
        <v>9997</v>
      </c>
      <c r="G4021" s="761">
        <v>31322832</v>
      </c>
      <c r="H4021" s="760" t="s">
        <v>8384</v>
      </c>
      <c r="I4021" s="731">
        <v>77.430000000000007</v>
      </c>
      <c r="J4021" s="77">
        <v>5</v>
      </c>
      <c r="K4021" s="92"/>
    </row>
    <row r="4022" spans="1:11" ht="71.400000000000006" x14ac:dyDescent="0.25">
      <c r="A4022" s="14" t="s">
        <v>5268</v>
      </c>
      <c r="B4022" s="762" t="s">
        <v>9998</v>
      </c>
      <c r="C4022" s="739" t="s">
        <v>9999</v>
      </c>
      <c r="D4022" s="577" t="s">
        <v>3566</v>
      </c>
      <c r="E4022" s="577"/>
      <c r="F4022" s="763" t="s">
        <v>10000</v>
      </c>
      <c r="G4022" s="514">
        <v>31196314</v>
      </c>
      <c r="H4022" s="683" t="s">
        <v>7161</v>
      </c>
      <c r="I4022" s="764">
        <v>164.85</v>
      </c>
      <c r="J4022" s="77">
        <v>5</v>
      </c>
      <c r="K4022" s="92"/>
    </row>
    <row r="4023" spans="1:11" ht="30.6" x14ac:dyDescent="0.25">
      <c r="A4023" s="14" t="s">
        <v>5268</v>
      </c>
      <c r="B4023" s="762" t="s">
        <v>9998</v>
      </c>
      <c r="C4023" s="739" t="s">
        <v>9999</v>
      </c>
      <c r="D4023" s="577" t="s">
        <v>3566</v>
      </c>
      <c r="E4023" s="577"/>
      <c r="F4023" s="763" t="s">
        <v>10001</v>
      </c>
      <c r="G4023" s="514">
        <v>31196314</v>
      </c>
      <c r="H4023" s="683" t="s">
        <v>7161</v>
      </c>
      <c r="I4023" s="764">
        <v>794.4</v>
      </c>
      <c r="J4023" s="77">
        <v>5</v>
      </c>
      <c r="K4023" s="92"/>
    </row>
    <row r="4024" spans="1:11" ht="40.799999999999997" x14ac:dyDescent="0.25">
      <c r="A4024" s="14" t="s">
        <v>5268</v>
      </c>
      <c r="B4024" s="762" t="s">
        <v>9998</v>
      </c>
      <c r="C4024" s="739" t="s">
        <v>9999</v>
      </c>
      <c r="D4024" s="577" t="s">
        <v>3566</v>
      </c>
      <c r="E4024" s="577"/>
      <c r="F4024" s="763" t="s">
        <v>10002</v>
      </c>
      <c r="G4024" s="514">
        <v>31196314</v>
      </c>
      <c r="H4024" s="683" t="s">
        <v>7161</v>
      </c>
      <c r="I4024" s="764">
        <v>415.51</v>
      </c>
      <c r="J4024" s="77">
        <v>5</v>
      </c>
      <c r="K4024" s="92"/>
    </row>
    <row r="4025" spans="1:11" ht="20.399999999999999" x14ac:dyDescent="0.25">
      <c r="A4025" s="14" t="s">
        <v>5268</v>
      </c>
      <c r="B4025" s="762" t="s">
        <v>9998</v>
      </c>
      <c r="C4025" s="739" t="s">
        <v>9999</v>
      </c>
      <c r="D4025" s="577" t="s">
        <v>3566</v>
      </c>
      <c r="E4025" s="577"/>
      <c r="F4025" s="765" t="s">
        <v>10003</v>
      </c>
      <c r="G4025" s="514">
        <v>31196314</v>
      </c>
      <c r="H4025" s="683" t="s">
        <v>7161</v>
      </c>
      <c r="I4025" s="764">
        <v>1000</v>
      </c>
      <c r="J4025" s="77">
        <v>5</v>
      </c>
      <c r="K4025" s="92"/>
    </row>
    <row r="4026" spans="1:11" ht="20.399999999999999" x14ac:dyDescent="0.25">
      <c r="A4026" s="14" t="s">
        <v>5268</v>
      </c>
      <c r="B4026" s="762" t="s">
        <v>9998</v>
      </c>
      <c r="C4026" s="739" t="s">
        <v>9999</v>
      </c>
      <c r="D4026" s="577" t="s">
        <v>3566</v>
      </c>
      <c r="E4026" s="577"/>
      <c r="F4026" s="765" t="s">
        <v>10004</v>
      </c>
      <c r="G4026" s="514">
        <v>31196314</v>
      </c>
      <c r="H4026" s="683" t="s">
        <v>7161</v>
      </c>
      <c r="I4026" s="764">
        <v>643.54999999999995</v>
      </c>
      <c r="J4026" s="77">
        <v>5</v>
      </c>
      <c r="K4026" s="92"/>
    </row>
    <row r="4027" spans="1:11" ht="30.6" x14ac:dyDescent="0.25">
      <c r="A4027" s="14" t="s">
        <v>5268</v>
      </c>
      <c r="B4027" s="762" t="s">
        <v>9998</v>
      </c>
      <c r="C4027" s="739" t="s">
        <v>9999</v>
      </c>
      <c r="D4027" s="577" t="s">
        <v>3566</v>
      </c>
      <c r="E4027" s="577"/>
      <c r="F4027" s="765" t="s">
        <v>10005</v>
      </c>
      <c r="G4027" s="514">
        <v>31196314</v>
      </c>
      <c r="H4027" s="683" t="s">
        <v>7161</v>
      </c>
      <c r="I4027" s="764">
        <v>683.88</v>
      </c>
      <c r="J4027" s="77">
        <v>5</v>
      </c>
      <c r="K4027" s="92"/>
    </row>
    <row r="4028" spans="1:11" ht="51" x14ac:dyDescent="0.25">
      <c r="A4028" s="14" t="s">
        <v>5268</v>
      </c>
      <c r="B4028" s="762" t="s">
        <v>9998</v>
      </c>
      <c r="C4028" s="739" t="s">
        <v>9999</v>
      </c>
      <c r="D4028" s="577" t="s">
        <v>3566</v>
      </c>
      <c r="E4028" s="577"/>
      <c r="F4028" s="765" t="s">
        <v>10006</v>
      </c>
      <c r="G4028" s="514">
        <v>31196314</v>
      </c>
      <c r="H4028" s="683" t="s">
        <v>7161</v>
      </c>
      <c r="I4028" s="764">
        <v>297.81</v>
      </c>
      <c r="J4028" s="77">
        <v>5</v>
      </c>
      <c r="K4028" s="92"/>
    </row>
    <row r="4029" spans="1:11" ht="51.6" x14ac:dyDescent="0.25">
      <c r="A4029" s="14" t="s">
        <v>5268</v>
      </c>
      <c r="B4029" s="759" t="s">
        <v>10007</v>
      </c>
      <c r="C4029" s="760">
        <v>1329615</v>
      </c>
      <c r="D4029" s="754">
        <v>45998</v>
      </c>
      <c r="E4029" s="754">
        <v>46022</v>
      </c>
      <c r="F4029" s="605" t="s">
        <v>10008</v>
      </c>
      <c r="G4029" s="761">
        <v>31322832</v>
      </c>
      <c r="H4029" s="760" t="s">
        <v>8384</v>
      </c>
      <c r="I4029" s="731">
        <v>72.5</v>
      </c>
      <c r="J4029" s="77">
        <v>5</v>
      </c>
      <c r="K4029" s="92"/>
    </row>
    <row r="4030" spans="1:11" ht="71.400000000000006" x14ac:dyDescent="0.25">
      <c r="A4030" s="14" t="s">
        <v>5268</v>
      </c>
      <c r="B4030" s="724"/>
      <c r="C4030" s="552"/>
      <c r="D4030" s="552"/>
      <c r="E4030" s="552"/>
      <c r="F4030" s="766" t="s">
        <v>10009</v>
      </c>
      <c r="G4030" s="576"/>
      <c r="H4030" s="566"/>
      <c r="I4030" s="767"/>
      <c r="J4030" s="77">
        <v>5</v>
      </c>
      <c r="K4030" s="92"/>
    </row>
    <row r="4031" spans="1:11" ht="21" x14ac:dyDescent="0.25">
      <c r="A4031" s="14" t="s">
        <v>5268</v>
      </c>
      <c r="B4031" s="724" t="s">
        <v>10010</v>
      </c>
      <c r="C4031" s="724" t="s">
        <v>10011</v>
      </c>
      <c r="D4031" s="552" t="s">
        <v>6826</v>
      </c>
      <c r="E4031" s="552" t="s">
        <v>8162</v>
      </c>
      <c r="F4031" s="577" t="s">
        <v>10012</v>
      </c>
      <c r="G4031" s="576">
        <v>31300421</v>
      </c>
      <c r="H4031" s="566" t="s">
        <v>9982</v>
      </c>
      <c r="I4031" s="551">
        <v>1216</v>
      </c>
      <c r="J4031" s="77">
        <v>5</v>
      </c>
      <c r="K4031" s="92"/>
    </row>
    <row r="4032" spans="1:11" ht="31.2" x14ac:dyDescent="0.25">
      <c r="A4032" s="14" t="s">
        <v>5268</v>
      </c>
      <c r="B4032" s="724" t="s">
        <v>10010</v>
      </c>
      <c r="C4032" s="724" t="s">
        <v>10011</v>
      </c>
      <c r="D4032" s="552" t="s">
        <v>6826</v>
      </c>
      <c r="E4032" s="552" t="s">
        <v>8162</v>
      </c>
      <c r="F4032" s="577" t="s">
        <v>10013</v>
      </c>
      <c r="G4032" s="576">
        <v>31300421</v>
      </c>
      <c r="H4032" s="566" t="s">
        <v>9982</v>
      </c>
      <c r="I4032" s="551">
        <v>225.56</v>
      </c>
      <c r="J4032" s="77">
        <v>5</v>
      </c>
      <c r="K4032" s="92"/>
    </row>
    <row r="4033" spans="1:11" ht="13.2" x14ac:dyDescent="0.25">
      <c r="A4033" s="14" t="s">
        <v>5268</v>
      </c>
      <c r="B4033" s="724" t="s">
        <v>10010</v>
      </c>
      <c r="C4033" s="724" t="s">
        <v>10011</v>
      </c>
      <c r="D4033" s="552" t="s">
        <v>6826</v>
      </c>
      <c r="E4033" s="552" t="s">
        <v>8162</v>
      </c>
      <c r="F4033" s="577" t="s">
        <v>4009</v>
      </c>
      <c r="G4033" s="576">
        <v>31300421</v>
      </c>
      <c r="H4033" s="566" t="s">
        <v>9982</v>
      </c>
      <c r="I4033" s="551">
        <v>94.88</v>
      </c>
      <c r="J4033" s="77">
        <v>5</v>
      </c>
      <c r="K4033" s="92"/>
    </row>
    <row r="4034" spans="1:11" ht="13.2" x14ac:dyDescent="0.25">
      <c r="A4034" s="14" t="s">
        <v>5268</v>
      </c>
      <c r="B4034" s="724" t="s">
        <v>10010</v>
      </c>
      <c r="C4034" s="724" t="s">
        <v>10011</v>
      </c>
      <c r="D4034" s="552" t="s">
        <v>3566</v>
      </c>
      <c r="E4034" s="552" t="s">
        <v>8162</v>
      </c>
      <c r="F4034" s="577" t="s">
        <v>10014</v>
      </c>
      <c r="G4034" s="576">
        <v>31300421</v>
      </c>
      <c r="H4034" s="566" t="s">
        <v>9982</v>
      </c>
      <c r="I4034" s="551">
        <v>572.9</v>
      </c>
      <c r="J4034" s="77">
        <v>5</v>
      </c>
      <c r="K4034" s="92"/>
    </row>
    <row r="4035" spans="1:11" ht="13.2" x14ac:dyDescent="0.25">
      <c r="A4035" s="14" t="s">
        <v>5268</v>
      </c>
      <c r="B4035" s="724" t="s">
        <v>10010</v>
      </c>
      <c r="C4035" s="724" t="s">
        <v>10011</v>
      </c>
      <c r="D4035" s="552" t="s">
        <v>3560</v>
      </c>
      <c r="E4035" s="552" t="s">
        <v>8162</v>
      </c>
      <c r="F4035" s="577" t="s">
        <v>10015</v>
      </c>
      <c r="G4035" s="576">
        <v>31300421</v>
      </c>
      <c r="H4035" s="566" t="s">
        <v>9982</v>
      </c>
      <c r="I4035" s="551">
        <v>420.82</v>
      </c>
      <c r="J4035" s="77">
        <v>5</v>
      </c>
      <c r="K4035" s="92"/>
    </row>
    <row r="4036" spans="1:11" ht="31.2" x14ac:dyDescent="0.25">
      <c r="A4036" s="14" t="s">
        <v>5268</v>
      </c>
      <c r="B4036" s="724" t="s">
        <v>10010</v>
      </c>
      <c r="C4036" s="724" t="s">
        <v>10011</v>
      </c>
      <c r="D4036" s="552" t="s">
        <v>6538</v>
      </c>
      <c r="E4036" s="552" t="s">
        <v>8162</v>
      </c>
      <c r="F4036" s="577" t="s">
        <v>10016</v>
      </c>
      <c r="G4036" s="576">
        <v>31300421</v>
      </c>
      <c r="H4036" s="566" t="s">
        <v>9982</v>
      </c>
      <c r="I4036" s="551">
        <v>165</v>
      </c>
      <c r="J4036" s="77">
        <v>5</v>
      </c>
      <c r="K4036" s="92"/>
    </row>
    <row r="4037" spans="1:11" ht="13.2" x14ac:dyDescent="0.25">
      <c r="A4037" s="14" t="s">
        <v>5268</v>
      </c>
      <c r="B4037" s="724" t="s">
        <v>10010</v>
      </c>
      <c r="C4037" s="724" t="s">
        <v>10011</v>
      </c>
      <c r="D4037" s="552" t="s">
        <v>3566</v>
      </c>
      <c r="E4037" s="552" t="s">
        <v>8162</v>
      </c>
      <c r="F4037" s="577" t="s">
        <v>10017</v>
      </c>
      <c r="G4037" s="576">
        <v>31300421</v>
      </c>
      <c r="H4037" s="566" t="s">
        <v>9982</v>
      </c>
      <c r="I4037" s="551">
        <v>9.98</v>
      </c>
      <c r="J4037" s="77">
        <v>5</v>
      </c>
      <c r="K4037" s="92"/>
    </row>
    <row r="4038" spans="1:11" ht="21" x14ac:dyDescent="0.25">
      <c r="A4038" s="14" t="s">
        <v>5268</v>
      </c>
      <c r="B4038" s="724" t="s">
        <v>10010</v>
      </c>
      <c r="C4038" s="724" t="s">
        <v>10011</v>
      </c>
      <c r="D4038" s="552" t="s">
        <v>3560</v>
      </c>
      <c r="E4038" s="552" t="s">
        <v>8162</v>
      </c>
      <c r="F4038" s="577" t="s">
        <v>10018</v>
      </c>
      <c r="G4038" s="576">
        <v>31300421</v>
      </c>
      <c r="H4038" s="566" t="s">
        <v>9982</v>
      </c>
      <c r="I4038" s="551">
        <v>36.4</v>
      </c>
      <c r="J4038" s="77">
        <v>5</v>
      </c>
      <c r="K4038" s="92"/>
    </row>
    <row r="4039" spans="1:11" ht="21" x14ac:dyDescent="0.25">
      <c r="A4039" s="14" t="s">
        <v>5268</v>
      </c>
      <c r="B4039" s="724" t="s">
        <v>10010</v>
      </c>
      <c r="C4039" s="724" t="s">
        <v>10011</v>
      </c>
      <c r="D4039" s="552" t="s">
        <v>6822</v>
      </c>
      <c r="E4039" s="552" t="s">
        <v>8162</v>
      </c>
      <c r="F4039" s="577" t="s">
        <v>10019</v>
      </c>
      <c r="G4039" s="576">
        <v>31300421</v>
      </c>
      <c r="H4039" s="566" t="s">
        <v>9982</v>
      </c>
      <c r="I4039" s="551">
        <v>126.6</v>
      </c>
      <c r="J4039" s="77">
        <v>5</v>
      </c>
      <c r="K4039" s="92"/>
    </row>
    <row r="4040" spans="1:11" ht="13.2" x14ac:dyDescent="0.25">
      <c r="A4040" s="14" t="s">
        <v>5268</v>
      </c>
      <c r="B4040" s="724" t="s">
        <v>10010</v>
      </c>
      <c r="C4040" s="724" t="s">
        <v>10011</v>
      </c>
      <c r="D4040" s="552" t="s">
        <v>6822</v>
      </c>
      <c r="E4040" s="552" t="s">
        <v>8162</v>
      </c>
      <c r="F4040" s="577" t="s">
        <v>9951</v>
      </c>
      <c r="G4040" s="576">
        <v>31300421</v>
      </c>
      <c r="H4040" s="566" t="s">
        <v>9982</v>
      </c>
      <c r="I4040" s="551">
        <v>12.55</v>
      </c>
      <c r="J4040" s="77">
        <v>5</v>
      </c>
      <c r="K4040" s="92"/>
    </row>
    <row r="4041" spans="1:11" ht="13.2" x14ac:dyDescent="0.25">
      <c r="A4041" s="14" t="s">
        <v>5268</v>
      </c>
      <c r="B4041" s="724" t="s">
        <v>10010</v>
      </c>
      <c r="C4041" s="724" t="s">
        <v>10011</v>
      </c>
      <c r="D4041" s="552" t="s">
        <v>6899</v>
      </c>
      <c r="E4041" s="552" t="s">
        <v>8162</v>
      </c>
      <c r="F4041" s="577" t="s">
        <v>9951</v>
      </c>
      <c r="G4041" s="576">
        <v>31300421</v>
      </c>
      <c r="H4041" s="566" t="s">
        <v>9982</v>
      </c>
      <c r="I4041" s="551">
        <v>21.64</v>
      </c>
      <c r="J4041" s="77">
        <v>5</v>
      </c>
      <c r="K4041" s="92"/>
    </row>
    <row r="4042" spans="1:11" ht="13.2" x14ac:dyDescent="0.25">
      <c r="A4042" s="14" t="s">
        <v>5268</v>
      </c>
      <c r="B4042" s="724" t="s">
        <v>10010</v>
      </c>
      <c r="C4042" s="724" t="s">
        <v>10011</v>
      </c>
      <c r="D4042" s="552" t="s">
        <v>3497</v>
      </c>
      <c r="E4042" s="552" t="s">
        <v>8162</v>
      </c>
      <c r="F4042" s="577" t="s">
        <v>10020</v>
      </c>
      <c r="G4042" s="576">
        <v>31300421</v>
      </c>
      <c r="H4042" s="566" t="s">
        <v>9982</v>
      </c>
      <c r="I4042" s="551">
        <v>6.05</v>
      </c>
      <c r="J4042" s="77">
        <v>5</v>
      </c>
      <c r="K4042" s="92"/>
    </row>
    <row r="4043" spans="1:11" ht="13.2" x14ac:dyDescent="0.25">
      <c r="A4043" s="14" t="s">
        <v>5268</v>
      </c>
      <c r="B4043" s="724" t="s">
        <v>10010</v>
      </c>
      <c r="C4043" s="724" t="s">
        <v>10011</v>
      </c>
      <c r="D4043" s="552" t="s">
        <v>6899</v>
      </c>
      <c r="E4043" s="552" t="s">
        <v>8162</v>
      </c>
      <c r="F4043" s="577" t="s">
        <v>10021</v>
      </c>
      <c r="G4043" s="576">
        <v>31300421</v>
      </c>
      <c r="H4043" s="566" t="s">
        <v>9982</v>
      </c>
      <c r="I4043" s="551">
        <v>211.2</v>
      </c>
      <c r="J4043" s="77">
        <v>5</v>
      </c>
      <c r="K4043" s="92"/>
    </row>
    <row r="4044" spans="1:11" ht="41.4" x14ac:dyDescent="0.25">
      <c r="A4044" s="14" t="s">
        <v>5268</v>
      </c>
      <c r="B4044" s="724" t="s">
        <v>10010</v>
      </c>
      <c r="C4044" s="724" t="s">
        <v>10011</v>
      </c>
      <c r="D4044" s="552" t="s">
        <v>6826</v>
      </c>
      <c r="E4044" s="552" t="s">
        <v>8162</v>
      </c>
      <c r="F4044" s="577" t="s">
        <v>10022</v>
      </c>
      <c r="G4044" s="576">
        <v>31300421</v>
      </c>
      <c r="H4044" s="566" t="s">
        <v>9982</v>
      </c>
      <c r="I4044" s="551">
        <v>1380.42</v>
      </c>
      <c r="J4044" s="77">
        <v>5</v>
      </c>
      <c r="K4044" s="92"/>
    </row>
    <row r="4045" spans="1:11" ht="13.2" x14ac:dyDescent="0.25">
      <c r="A4045" s="14" t="s">
        <v>5268</v>
      </c>
      <c r="B4045" s="724" t="s">
        <v>10023</v>
      </c>
      <c r="C4045" s="724" t="s">
        <v>10023</v>
      </c>
      <c r="D4045" s="552" t="s">
        <v>6822</v>
      </c>
      <c r="E4045" s="552" t="s">
        <v>3566</v>
      </c>
      <c r="F4045" s="716" t="s">
        <v>3041</v>
      </c>
      <c r="G4045" s="576"/>
      <c r="H4045" s="566" t="s">
        <v>10024</v>
      </c>
      <c r="I4045" s="551">
        <v>75.8</v>
      </c>
      <c r="J4045" s="77">
        <v>5</v>
      </c>
      <c r="K4045" s="92"/>
    </row>
    <row r="4046" spans="1:11" ht="13.2" x14ac:dyDescent="0.25">
      <c r="A4046" s="14" t="s">
        <v>5268</v>
      </c>
      <c r="B4046" s="724" t="s">
        <v>10023</v>
      </c>
      <c r="C4046" s="724" t="s">
        <v>10025</v>
      </c>
      <c r="D4046" s="552" t="s">
        <v>6826</v>
      </c>
      <c r="E4046" s="552" t="s">
        <v>3566</v>
      </c>
      <c r="F4046" s="716" t="s">
        <v>3944</v>
      </c>
      <c r="G4046" s="576">
        <v>55784465</v>
      </c>
      <c r="H4046" s="566" t="s">
        <v>10026</v>
      </c>
      <c r="I4046" s="551">
        <v>204</v>
      </c>
      <c r="J4046" s="77">
        <v>5</v>
      </c>
      <c r="K4046" s="92"/>
    </row>
    <row r="4047" spans="1:11" ht="20.399999999999999" x14ac:dyDescent="0.25">
      <c r="A4047" s="14" t="s">
        <v>5268</v>
      </c>
      <c r="B4047" s="724" t="s">
        <v>10023</v>
      </c>
      <c r="C4047" s="768" t="s">
        <v>10027</v>
      </c>
      <c r="D4047" s="552" t="s">
        <v>3566</v>
      </c>
      <c r="E4047" s="552" t="s">
        <v>3566</v>
      </c>
      <c r="F4047" s="716" t="s">
        <v>10028</v>
      </c>
      <c r="G4047" s="576">
        <v>31322832</v>
      </c>
      <c r="H4047" s="576" t="s">
        <v>3895</v>
      </c>
      <c r="I4047" s="551">
        <v>76.150000000000006</v>
      </c>
      <c r="J4047" s="77">
        <v>5</v>
      </c>
      <c r="K4047" s="92"/>
    </row>
    <row r="4048" spans="1:11" ht="40.799999999999997" x14ac:dyDescent="0.25">
      <c r="A4048" s="14" t="s">
        <v>5268</v>
      </c>
      <c r="B4048" s="724" t="s">
        <v>10029</v>
      </c>
      <c r="C4048" s="768" t="s">
        <v>10030</v>
      </c>
      <c r="D4048" s="552">
        <v>46005</v>
      </c>
      <c r="E4048" s="552">
        <v>46022</v>
      </c>
      <c r="F4048" s="769" t="s">
        <v>10031</v>
      </c>
      <c r="G4048" s="576">
        <v>17852188</v>
      </c>
      <c r="H4048" s="576" t="s">
        <v>10032</v>
      </c>
      <c r="I4048" s="551">
        <v>20.6</v>
      </c>
      <c r="J4048" s="77">
        <v>5</v>
      </c>
      <c r="K4048" s="92"/>
    </row>
    <row r="4049" spans="1:11" ht="41.4" x14ac:dyDescent="0.25">
      <c r="A4049" s="14" t="s">
        <v>5268</v>
      </c>
      <c r="B4049" s="724" t="s">
        <v>10029</v>
      </c>
      <c r="C4049" s="768" t="s">
        <v>10033</v>
      </c>
      <c r="D4049" s="552">
        <v>46003</v>
      </c>
      <c r="E4049" s="552">
        <v>46022</v>
      </c>
      <c r="F4049" s="721" t="s">
        <v>10034</v>
      </c>
      <c r="G4049" s="576">
        <v>50824937</v>
      </c>
      <c r="H4049" s="576" t="s">
        <v>10035</v>
      </c>
      <c r="I4049" s="551">
        <v>186.94</v>
      </c>
      <c r="J4049" s="77">
        <v>5</v>
      </c>
      <c r="K4049" s="92"/>
    </row>
    <row r="4050" spans="1:11" ht="72" x14ac:dyDescent="0.25">
      <c r="A4050" s="14" t="s">
        <v>5268</v>
      </c>
      <c r="B4050" s="759" t="s">
        <v>10036</v>
      </c>
      <c r="C4050" s="760">
        <v>1654258</v>
      </c>
      <c r="D4050" s="754">
        <v>46012</v>
      </c>
      <c r="E4050" s="754">
        <v>46057</v>
      </c>
      <c r="F4050" s="605" t="s">
        <v>10037</v>
      </c>
      <c r="G4050" s="761">
        <v>31322832</v>
      </c>
      <c r="H4050" s="760" t="s">
        <v>8384</v>
      </c>
      <c r="I4050" s="731">
        <v>76.2</v>
      </c>
      <c r="J4050" s="77">
        <v>5</v>
      </c>
      <c r="K4050" s="92"/>
    </row>
    <row r="4051" spans="1:11" ht="72" x14ac:dyDescent="0.25">
      <c r="A4051" s="14" t="s">
        <v>5268</v>
      </c>
      <c r="B4051" s="759" t="s">
        <v>10036</v>
      </c>
      <c r="C4051" s="760">
        <v>1218631</v>
      </c>
      <c r="D4051" s="754">
        <v>46013</v>
      </c>
      <c r="E4051" s="754">
        <v>46057</v>
      </c>
      <c r="F4051" s="605" t="s">
        <v>10038</v>
      </c>
      <c r="G4051" s="761">
        <v>31322832</v>
      </c>
      <c r="H4051" s="760" t="s">
        <v>8384</v>
      </c>
      <c r="I4051" s="731">
        <v>49.15</v>
      </c>
      <c r="J4051" s="77">
        <v>5</v>
      </c>
      <c r="K4051" s="92"/>
    </row>
    <row r="4052" spans="1:11" ht="71.400000000000006" x14ac:dyDescent="0.25">
      <c r="A4052" s="14" t="s">
        <v>5268</v>
      </c>
      <c r="B4052" s="770"/>
      <c r="C4052" s="770"/>
      <c r="D4052" s="771"/>
      <c r="E4052" s="772"/>
      <c r="F4052" s="773" t="s">
        <v>10039</v>
      </c>
      <c r="G4052" s="774"/>
      <c r="H4052" s="774"/>
      <c r="I4052" s="775"/>
      <c r="J4052" s="77">
        <v>5</v>
      </c>
      <c r="K4052" s="92"/>
    </row>
    <row r="4053" spans="1:11" ht="20.399999999999999" x14ac:dyDescent="0.25">
      <c r="A4053" s="14" t="s">
        <v>5268</v>
      </c>
      <c r="B4053" s="681" t="s">
        <v>10040</v>
      </c>
      <c r="C4053" s="681">
        <v>10260001</v>
      </c>
      <c r="D4053" s="682" t="s">
        <v>7984</v>
      </c>
      <c r="E4053" s="772"/>
      <c r="F4053" s="716" t="s">
        <v>10041</v>
      </c>
      <c r="G4053" s="518">
        <v>37806203</v>
      </c>
      <c r="H4053" s="774" t="s">
        <v>10042</v>
      </c>
      <c r="I4053" s="776">
        <v>2866.5</v>
      </c>
      <c r="J4053" s="77">
        <v>5</v>
      </c>
      <c r="K4053" s="92"/>
    </row>
    <row r="4054" spans="1:11" ht="30.6" x14ac:dyDescent="0.25">
      <c r="A4054" s="14" t="s">
        <v>5268</v>
      </c>
      <c r="B4054" s="681" t="s">
        <v>10040</v>
      </c>
      <c r="C4054" s="681">
        <v>10260001</v>
      </c>
      <c r="D4054" s="682" t="s">
        <v>7984</v>
      </c>
      <c r="E4054" s="772"/>
      <c r="F4054" s="716" t="s">
        <v>10043</v>
      </c>
      <c r="G4054" s="518">
        <v>37806203</v>
      </c>
      <c r="H4054" s="774" t="s">
        <v>10042</v>
      </c>
      <c r="I4054" s="776">
        <v>951.8</v>
      </c>
      <c r="J4054" s="77">
        <v>5</v>
      </c>
      <c r="K4054" s="92"/>
    </row>
    <row r="4055" spans="1:11" ht="20.399999999999999" x14ac:dyDescent="0.25">
      <c r="A4055" s="14" t="s">
        <v>5268</v>
      </c>
      <c r="B4055" s="681" t="s">
        <v>10040</v>
      </c>
      <c r="C4055" s="681">
        <v>10260001</v>
      </c>
      <c r="D4055" s="682" t="s">
        <v>7984</v>
      </c>
      <c r="E4055" s="772"/>
      <c r="F4055" s="716" t="s">
        <v>10044</v>
      </c>
      <c r="G4055" s="518">
        <v>37806203</v>
      </c>
      <c r="H4055" s="774" t="s">
        <v>10042</v>
      </c>
      <c r="I4055" s="776">
        <v>284</v>
      </c>
      <c r="J4055" s="77">
        <v>5</v>
      </c>
      <c r="K4055" s="92"/>
    </row>
    <row r="4056" spans="1:11" ht="20.399999999999999" x14ac:dyDescent="0.25">
      <c r="A4056" s="14" t="s">
        <v>5268</v>
      </c>
      <c r="B4056" s="681" t="s">
        <v>10040</v>
      </c>
      <c r="C4056" s="681">
        <v>10260001</v>
      </c>
      <c r="D4056" s="682" t="s">
        <v>7984</v>
      </c>
      <c r="E4056" s="772"/>
      <c r="F4056" s="716" t="s">
        <v>10045</v>
      </c>
      <c r="G4056" s="518">
        <v>37806203</v>
      </c>
      <c r="H4056" s="774" t="s">
        <v>10042</v>
      </c>
      <c r="I4056" s="776">
        <v>260</v>
      </c>
      <c r="J4056" s="77">
        <v>5</v>
      </c>
      <c r="K4056" s="92"/>
    </row>
    <row r="4057" spans="1:11" ht="20.399999999999999" x14ac:dyDescent="0.25">
      <c r="A4057" s="14" t="s">
        <v>5268</v>
      </c>
      <c r="B4057" s="681" t="s">
        <v>10040</v>
      </c>
      <c r="C4057" s="681">
        <v>10260001</v>
      </c>
      <c r="D4057" s="682" t="s">
        <v>7984</v>
      </c>
      <c r="E4057" s="772"/>
      <c r="F4057" s="716" t="s">
        <v>10046</v>
      </c>
      <c r="G4057" s="518">
        <v>37806203</v>
      </c>
      <c r="H4057" s="774" t="s">
        <v>10042</v>
      </c>
      <c r="I4057" s="776">
        <v>137.69999999999999</v>
      </c>
      <c r="J4057" s="77">
        <v>5</v>
      </c>
      <c r="K4057" s="92"/>
    </row>
    <row r="4058" spans="1:11" ht="72" x14ac:dyDescent="0.25">
      <c r="A4058" s="14" t="s">
        <v>5268</v>
      </c>
      <c r="B4058" s="681" t="s">
        <v>10047</v>
      </c>
      <c r="C4058" s="681">
        <v>1226884</v>
      </c>
      <c r="D4058" s="682">
        <v>46034</v>
      </c>
      <c r="E4058" s="754">
        <v>46064</v>
      </c>
      <c r="F4058" s="605" t="s">
        <v>10048</v>
      </c>
      <c r="G4058" s="576">
        <v>31322832</v>
      </c>
      <c r="H4058" s="576" t="s">
        <v>8384</v>
      </c>
      <c r="I4058" s="776">
        <v>118.5</v>
      </c>
      <c r="J4058" s="77">
        <v>5</v>
      </c>
      <c r="K4058" s="92"/>
    </row>
    <row r="4059" spans="1:11" ht="61.2" x14ac:dyDescent="0.25">
      <c r="A4059" s="14" t="s">
        <v>5268</v>
      </c>
      <c r="B4059" s="770"/>
      <c r="C4059" s="770"/>
      <c r="D4059" s="771"/>
      <c r="E4059" s="772"/>
      <c r="F4059" s="773" t="s">
        <v>10049</v>
      </c>
      <c r="G4059" s="774"/>
      <c r="H4059" s="774"/>
      <c r="I4059" s="775"/>
      <c r="J4059" s="77">
        <v>5</v>
      </c>
      <c r="K4059" s="92"/>
    </row>
    <row r="4060" spans="1:11" ht="31.2" x14ac:dyDescent="0.25">
      <c r="A4060" s="14" t="s">
        <v>5268</v>
      </c>
      <c r="B4060" s="681" t="s">
        <v>10050</v>
      </c>
      <c r="C4060" s="681">
        <v>20260001</v>
      </c>
      <c r="D4060" s="682" t="s">
        <v>9960</v>
      </c>
      <c r="E4060" s="777" t="s">
        <v>8248</v>
      </c>
      <c r="F4060" s="363" t="s">
        <v>10051</v>
      </c>
      <c r="G4060" s="518">
        <v>54191661</v>
      </c>
      <c r="H4060" s="518" t="s">
        <v>6733</v>
      </c>
      <c r="I4060" s="776">
        <v>14.2</v>
      </c>
      <c r="J4060" s="77">
        <v>5</v>
      </c>
      <c r="K4060" s="92"/>
    </row>
    <row r="4061" spans="1:11" ht="21" x14ac:dyDescent="0.25">
      <c r="A4061" s="14" t="s">
        <v>5268</v>
      </c>
      <c r="B4061" s="681" t="s">
        <v>10050</v>
      </c>
      <c r="C4061" s="681">
        <v>20260001</v>
      </c>
      <c r="D4061" s="682" t="s">
        <v>8158</v>
      </c>
      <c r="E4061" s="777" t="s">
        <v>8248</v>
      </c>
      <c r="F4061" s="363" t="s">
        <v>10052</v>
      </c>
      <c r="G4061" s="518">
        <v>54191661</v>
      </c>
      <c r="H4061" s="518" t="s">
        <v>6733</v>
      </c>
      <c r="I4061" s="776">
        <v>1075</v>
      </c>
      <c r="J4061" s="77">
        <v>5</v>
      </c>
      <c r="K4061" s="92"/>
    </row>
    <row r="4062" spans="1:11" ht="21" x14ac:dyDescent="0.25">
      <c r="A4062" s="14" t="s">
        <v>5268</v>
      </c>
      <c r="B4062" s="681" t="s">
        <v>10050</v>
      </c>
      <c r="C4062" s="681">
        <v>20260001</v>
      </c>
      <c r="D4062" s="682" t="s">
        <v>8200</v>
      </c>
      <c r="E4062" s="777" t="s">
        <v>8248</v>
      </c>
      <c r="F4062" s="363" t="s">
        <v>10053</v>
      </c>
      <c r="G4062" s="518">
        <v>54191661</v>
      </c>
      <c r="H4062" s="518" t="s">
        <v>6733</v>
      </c>
      <c r="I4062" s="776">
        <v>287.8</v>
      </c>
      <c r="J4062" s="77">
        <v>5</v>
      </c>
      <c r="K4062" s="92"/>
    </row>
    <row r="4063" spans="1:11" ht="31.2" x14ac:dyDescent="0.25">
      <c r="A4063" s="14" t="s">
        <v>5268</v>
      </c>
      <c r="B4063" s="681" t="s">
        <v>10050</v>
      </c>
      <c r="C4063" s="681">
        <v>20260001</v>
      </c>
      <c r="D4063" s="682" t="s">
        <v>8230</v>
      </c>
      <c r="E4063" s="777" t="s">
        <v>8248</v>
      </c>
      <c r="F4063" s="605" t="s">
        <v>10054</v>
      </c>
      <c r="G4063" s="518">
        <v>54191661</v>
      </c>
      <c r="H4063" s="518" t="s">
        <v>6733</v>
      </c>
      <c r="I4063" s="776">
        <v>2769.62</v>
      </c>
      <c r="J4063" s="77">
        <v>5</v>
      </c>
      <c r="K4063" s="92"/>
    </row>
    <row r="4064" spans="1:11" ht="13.2" x14ac:dyDescent="0.25">
      <c r="A4064" s="14" t="s">
        <v>5268</v>
      </c>
      <c r="B4064" s="681" t="s">
        <v>10050</v>
      </c>
      <c r="C4064" s="681">
        <v>20260001</v>
      </c>
      <c r="D4064" s="682" t="s">
        <v>8721</v>
      </c>
      <c r="E4064" s="777" t="s">
        <v>8248</v>
      </c>
      <c r="F4064" s="778" t="s">
        <v>10055</v>
      </c>
      <c r="G4064" s="518">
        <v>54191661</v>
      </c>
      <c r="H4064" s="518" t="s">
        <v>6733</v>
      </c>
      <c r="I4064" s="776">
        <v>181</v>
      </c>
      <c r="J4064" s="77">
        <v>5</v>
      </c>
      <c r="K4064" s="92"/>
    </row>
    <row r="4065" spans="1:11" ht="21" x14ac:dyDescent="0.25">
      <c r="A4065" s="14" t="s">
        <v>5268</v>
      </c>
      <c r="B4065" s="681" t="s">
        <v>10050</v>
      </c>
      <c r="C4065" s="681">
        <v>20260001</v>
      </c>
      <c r="D4065" s="682" t="s">
        <v>8158</v>
      </c>
      <c r="E4065" s="777" t="s">
        <v>8248</v>
      </c>
      <c r="F4065" s="363" t="s">
        <v>10056</v>
      </c>
      <c r="G4065" s="518">
        <v>54191661</v>
      </c>
      <c r="H4065" s="518" t="s">
        <v>6733</v>
      </c>
      <c r="I4065" s="776">
        <v>177.78</v>
      </c>
      <c r="J4065" s="77">
        <v>5</v>
      </c>
      <c r="K4065" s="92"/>
    </row>
    <row r="4066" spans="1:11" ht="31.2" x14ac:dyDescent="0.25">
      <c r="A4066" s="14" t="s">
        <v>5268</v>
      </c>
      <c r="B4066" s="681" t="s">
        <v>10050</v>
      </c>
      <c r="C4066" s="681">
        <v>20260001</v>
      </c>
      <c r="D4066" s="682" t="s">
        <v>8158</v>
      </c>
      <c r="E4066" s="777" t="s">
        <v>8248</v>
      </c>
      <c r="F4066" s="363" t="s">
        <v>10057</v>
      </c>
      <c r="G4066" s="518">
        <v>54191661</v>
      </c>
      <c r="H4066" s="518" t="s">
        <v>6733</v>
      </c>
      <c r="I4066" s="776">
        <v>122.41</v>
      </c>
      <c r="J4066" s="77">
        <v>5</v>
      </c>
      <c r="K4066" s="92"/>
    </row>
    <row r="4067" spans="1:11" ht="31.2" x14ac:dyDescent="0.25">
      <c r="A4067" s="14" t="s">
        <v>5268</v>
      </c>
      <c r="B4067" s="681" t="s">
        <v>10050</v>
      </c>
      <c r="C4067" s="681">
        <v>20260001</v>
      </c>
      <c r="D4067" s="682" t="s">
        <v>8230</v>
      </c>
      <c r="E4067" s="777" t="s">
        <v>8248</v>
      </c>
      <c r="F4067" s="605" t="s">
        <v>10058</v>
      </c>
      <c r="G4067" s="518">
        <v>54191661</v>
      </c>
      <c r="H4067" s="518" t="s">
        <v>6733</v>
      </c>
      <c r="I4067" s="776">
        <v>72.19</v>
      </c>
      <c r="J4067" s="77">
        <v>5</v>
      </c>
      <c r="K4067" s="92"/>
    </row>
    <row r="4068" spans="1:11" ht="61.2" x14ac:dyDescent="0.25">
      <c r="A4068" s="14" t="s">
        <v>5268</v>
      </c>
      <c r="B4068" s="525"/>
      <c r="C4068" s="565"/>
      <c r="D4068" s="553"/>
      <c r="E4068" s="553"/>
      <c r="F4068" s="779" t="s">
        <v>10059</v>
      </c>
      <c r="G4068" s="514"/>
      <c r="H4068" s="514"/>
      <c r="I4068" s="780"/>
      <c r="J4068" s="77">
        <v>5</v>
      </c>
      <c r="K4068" s="92"/>
    </row>
    <row r="4069" spans="1:11" ht="20.399999999999999" x14ac:dyDescent="0.25">
      <c r="A4069" s="14" t="s">
        <v>5268</v>
      </c>
      <c r="B4069" s="407" t="s">
        <v>10060</v>
      </c>
      <c r="C4069" s="407" t="s">
        <v>10061</v>
      </c>
      <c r="D4069" s="781">
        <v>46018</v>
      </c>
      <c r="E4069" s="553" t="s">
        <v>5117</v>
      </c>
      <c r="F4069" s="769" t="s">
        <v>10062</v>
      </c>
      <c r="G4069" s="355">
        <v>37847325</v>
      </c>
      <c r="H4069" s="355" t="s">
        <v>10063</v>
      </c>
      <c r="I4069" s="746">
        <v>540</v>
      </c>
      <c r="J4069" s="77">
        <v>5</v>
      </c>
      <c r="K4069" s="92"/>
    </row>
    <row r="4070" spans="1:11" ht="21" x14ac:dyDescent="0.25">
      <c r="A4070" s="14" t="s">
        <v>5268</v>
      </c>
      <c r="B4070" s="407" t="s">
        <v>10060</v>
      </c>
      <c r="C4070" s="407" t="s">
        <v>10061</v>
      </c>
      <c r="D4070" s="781">
        <v>45996</v>
      </c>
      <c r="E4070" s="553" t="s">
        <v>5117</v>
      </c>
      <c r="F4070" s="363" t="s">
        <v>10064</v>
      </c>
      <c r="G4070" s="355">
        <v>37847325</v>
      </c>
      <c r="H4070" s="355" t="s">
        <v>10063</v>
      </c>
      <c r="I4070" s="746">
        <v>5.9</v>
      </c>
      <c r="J4070" s="77">
        <v>5</v>
      </c>
      <c r="K4070" s="92"/>
    </row>
    <row r="4071" spans="1:11" ht="20.399999999999999" x14ac:dyDescent="0.25">
      <c r="A4071" s="14" t="s">
        <v>5268</v>
      </c>
      <c r="B4071" s="407" t="s">
        <v>10060</v>
      </c>
      <c r="C4071" s="407" t="s">
        <v>10061</v>
      </c>
      <c r="D4071" s="781">
        <v>45996</v>
      </c>
      <c r="E4071" s="553" t="s">
        <v>5117</v>
      </c>
      <c r="F4071" s="716" t="s">
        <v>10065</v>
      </c>
      <c r="G4071" s="355">
        <v>37847325</v>
      </c>
      <c r="H4071" s="355" t="s">
        <v>10063</v>
      </c>
      <c r="I4071" s="746">
        <v>50</v>
      </c>
      <c r="J4071" s="77">
        <v>5</v>
      </c>
      <c r="K4071" s="92"/>
    </row>
    <row r="4072" spans="1:11" ht="20.399999999999999" x14ac:dyDescent="0.25">
      <c r="A4072" s="14" t="s">
        <v>5268</v>
      </c>
      <c r="B4072" s="407" t="s">
        <v>10060</v>
      </c>
      <c r="C4072" s="407" t="s">
        <v>10061</v>
      </c>
      <c r="D4072" s="781">
        <v>45996</v>
      </c>
      <c r="E4072" s="553" t="s">
        <v>5117</v>
      </c>
      <c r="F4072" s="716" t="s">
        <v>10066</v>
      </c>
      <c r="G4072" s="355">
        <v>37847325</v>
      </c>
      <c r="H4072" s="355" t="s">
        <v>10063</v>
      </c>
      <c r="I4072" s="522">
        <v>61.04</v>
      </c>
      <c r="J4072" s="77">
        <v>5</v>
      </c>
      <c r="K4072" s="92"/>
    </row>
    <row r="4073" spans="1:11" ht="40.799999999999997" x14ac:dyDescent="0.25">
      <c r="A4073" s="14" t="s">
        <v>5268</v>
      </c>
      <c r="B4073" s="407" t="s">
        <v>10060</v>
      </c>
      <c r="C4073" s="407" t="s">
        <v>10061</v>
      </c>
      <c r="D4073" s="781">
        <v>45996</v>
      </c>
      <c r="E4073" s="553" t="s">
        <v>5117</v>
      </c>
      <c r="F4073" s="716" t="s">
        <v>10067</v>
      </c>
      <c r="G4073" s="355">
        <v>37847325</v>
      </c>
      <c r="H4073" s="355" t="s">
        <v>10063</v>
      </c>
      <c r="I4073" s="746">
        <v>123.64</v>
      </c>
      <c r="J4073" s="77">
        <v>5</v>
      </c>
      <c r="K4073" s="92"/>
    </row>
    <row r="4074" spans="1:11" ht="20.399999999999999" x14ac:dyDescent="0.25">
      <c r="A4074" s="14" t="s">
        <v>5268</v>
      </c>
      <c r="B4074" s="407" t="s">
        <v>10060</v>
      </c>
      <c r="C4074" s="407" t="s">
        <v>10061</v>
      </c>
      <c r="D4074" s="781">
        <v>45996</v>
      </c>
      <c r="E4074" s="553" t="s">
        <v>5117</v>
      </c>
      <c r="F4074" s="716" t="s">
        <v>10068</v>
      </c>
      <c r="G4074" s="355">
        <v>37847325</v>
      </c>
      <c r="H4074" s="355" t="s">
        <v>10063</v>
      </c>
      <c r="I4074" s="522">
        <v>219.42</v>
      </c>
      <c r="J4074" s="77">
        <v>5</v>
      </c>
      <c r="K4074" s="92"/>
    </row>
    <row r="4075" spans="1:11" ht="51.6" x14ac:dyDescent="0.25">
      <c r="A4075" s="14" t="s">
        <v>5268</v>
      </c>
      <c r="B4075" s="407" t="s">
        <v>10069</v>
      </c>
      <c r="C4075" s="407" t="s">
        <v>10070</v>
      </c>
      <c r="D4075" s="781">
        <v>46009</v>
      </c>
      <c r="E4075" s="553">
        <v>46022</v>
      </c>
      <c r="F4075" s="605" t="s">
        <v>10071</v>
      </c>
      <c r="G4075" s="355">
        <v>52136825</v>
      </c>
      <c r="H4075" s="355" t="s">
        <v>9380</v>
      </c>
      <c r="I4075" s="522">
        <v>47.51</v>
      </c>
      <c r="J4075" s="77">
        <v>5</v>
      </c>
      <c r="K4075" s="92"/>
    </row>
    <row r="4076" spans="1:11" ht="51.6" x14ac:dyDescent="0.25">
      <c r="A4076" s="14" t="s">
        <v>5268</v>
      </c>
      <c r="B4076" s="407" t="s">
        <v>10069</v>
      </c>
      <c r="C4076" s="407" t="s">
        <v>10070</v>
      </c>
      <c r="D4076" s="781">
        <v>46009</v>
      </c>
      <c r="E4076" s="553">
        <v>46022</v>
      </c>
      <c r="F4076" s="605" t="s">
        <v>10072</v>
      </c>
      <c r="G4076" s="355">
        <v>52136825</v>
      </c>
      <c r="H4076" s="355" t="s">
        <v>9380</v>
      </c>
      <c r="I4076" s="522">
        <v>26.98</v>
      </c>
      <c r="J4076" s="77">
        <v>5</v>
      </c>
      <c r="K4076" s="92"/>
    </row>
    <row r="4077" spans="1:11" ht="61.2" x14ac:dyDescent="0.25">
      <c r="A4077" s="14" t="s">
        <v>5268</v>
      </c>
      <c r="B4077" s="782"/>
      <c r="C4077" s="783"/>
      <c r="D4077" s="784"/>
      <c r="E4077" s="784"/>
      <c r="F4077" s="779" t="s">
        <v>10073</v>
      </c>
      <c r="G4077" s="785"/>
      <c r="H4077" s="785"/>
      <c r="I4077" s="786"/>
      <c r="J4077" s="77">
        <v>5</v>
      </c>
      <c r="K4077" s="92"/>
    </row>
    <row r="4078" spans="1:11" ht="51" x14ac:dyDescent="0.25">
      <c r="A4078" s="14" t="s">
        <v>5268</v>
      </c>
      <c r="B4078" s="565" t="s">
        <v>10074</v>
      </c>
      <c r="C4078" s="565" t="s">
        <v>10075</v>
      </c>
      <c r="D4078" s="787" t="s">
        <v>10076</v>
      </c>
      <c r="E4078" s="553" t="s">
        <v>10076</v>
      </c>
      <c r="F4078" s="788" t="s">
        <v>10077</v>
      </c>
      <c r="G4078" s="789">
        <v>30857805</v>
      </c>
      <c r="H4078" s="789" t="s">
        <v>10078</v>
      </c>
      <c r="I4078" s="522">
        <v>800.62</v>
      </c>
      <c r="J4078" s="77">
        <v>5</v>
      </c>
      <c r="K4078" s="92"/>
    </row>
    <row r="4079" spans="1:11" ht="30.6" x14ac:dyDescent="0.25">
      <c r="A4079" s="14" t="s">
        <v>5268</v>
      </c>
      <c r="B4079" s="565" t="s">
        <v>10074</v>
      </c>
      <c r="C4079" s="565" t="s">
        <v>10075</v>
      </c>
      <c r="D4079" s="787" t="s">
        <v>9593</v>
      </c>
      <c r="E4079" s="553" t="s">
        <v>10076</v>
      </c>
      <c r="F4079" s="716" t="s">
        <v>10079</v>
      </c>
      <c r="G4079" s="789">
        <v>30857805</v>
      </c>
      <c r="H4079" s="789" t="s">
        <v>10078</v>
      </c>
      <c r="I4079" s="522">
        <v>199.38</v>
      </c>
      <c r="J4079" s="77">
        <v>5</v>
      </c>
      <c r="K4079" s="92"/>
    </row>
    <row r="4080" spans="1:11" ht="41.4" x14ac:dyDescent="0.25">
      <c r="A4080" s="14" t="s">
        <v>5268</v>
      </c>
      <c r="B4080" s="755"/>
      <c r="C4080" s="790"/>
      <c r="D4080" s="791"/>
      <c r="E4080" s="732"/>
      <c r="F4080" s="721" t="s">
        <v>10080</v>
      </c>
      <c r="G4080" s="514"/>
      <c r="H4080" s="735"/>
      <c r="I4080" s="792"/>
      <c r="J4080" s="77">
        <v>5</v>
      </c>
      <c r="K4080" s="92"/>
    </row>
    <row r="4081" spans="1:11" ht="41.4" x14ac:dyDescent="0.25">
      <c r="A4081" s="14" t="s">
        <v>5268</v>
      </c>
      <c r="B4081" s="755" t="s">
        <v>10081</v>
      </c>
      <c r="C4081" s="790" t="s">
        <v>10082</v>
      </c>
      <c r="D4081" s="732">
        <v>46062</v>
      </c>
      <c r="E4081" s="732">
        <v>46079</v>
      </c>
      <c r="F4081" s="577" t="s">
        <v>10083</v>
      </c>
      <c r="G4081" s="355">
        <v>31322832</v>
      </c>
      <c r="H4081" s="355" t="s">
        <v>3895</v>
      </c>
      <c r="I4081" s="792">
        <v>98.63</v>
      </c>
      <c r="J4081" s="77">
        <v>5</v>
      </c>
      <c r="K4081" s="92"/>
    </row>
    <row r="4082" spans="1:11" ht="163.19999999999999" x14ac:dyDescent="0.25">
      <c r="A4082" s="14" t="s">
        <v>5268</v>
      </c>
      <c r="B4082" s="744" t="s">
        <v>10084</v>
      </c>
      <c r="C4082" s="790" t="s">
        <v>7334</v>
      </c>
      <c r="D4082" s="553" t="s">
        <v>7618</v>
      </c>
      <c r="E4082" s="590"/>
      <c r="F4082" s="766" t="s">
        <v>10085</v>
      </c>
      <c r="G4082" s="514">
        <v>37847325</v>
      </c>
      <c r="H4082" s="514" t="s">
        <v>10086</v>
      </c>
      <c r="I4082" s="776">
        <v>600</v>
      </c>
      <c r="J4082" s="77">
        <v>5</v>
      </c>
      <c r="K4082" s="92"/>
    </row>
    <row r="4083" spans="1:11" ht="102" x14ac:dyDescent="0.25">
      <c r="A4083" s="14" t="s">
        <v>5268</v>
      </c>
      <c r="B4083" s="363" t="s">
        <v>10087</v>
      </c>
      <c r="C4083" s="790" t="s">
        <v>6523</v>
      </c>
      <c r="D4083" s="781" t="s">
        <v>3642</v>
      </c>
      <c r="E4083" s="736"/>
      <c r="F4083" s="716" t="s">
        <v>10088</v>
      </c>
      <c r="G4083" s="432">
        <v>37996339</v>
      </c>
      <c r="H4083" s="363" t="s">
        <v>10089</v>
      </c>
      <c r="I4083" s="776">
        <v>600</v>
      </c>
      <c r="J4083" s="77">
        <v>5</v>
      </c>
      <c r="K4083" s="92"/>
    </row>
    <row r="4084" spans="1:11" ht="123" x14ac:dyDescent="0.25">
      <c r="A4084" s="14" t="s">
        <v>5268</v>
      </c>
      <c r="B4084" s="755" t="s">
        <v>10091</v>
      </c>
      <c r="C4084" s="756" t="s">
        <v>10092</v>
      </c>
      <c r="D4084" s="732" t="s">
        <v>3642</v>
      </c>
      <c r="E4084" s="732"/>
      <c r="F4084" s="514" t="s">
        <v>10093</v>
      </c>
      <c r="G4084" s="432">
        <v>35990074</v>
      </c>
      <c r="H4084" s="514" t="s">
        <v>10094</v>
      </c>
      <c r="I4084" s="758">
        <v>150</v>
      </c>
      <c r="J4084" s="77">
        <v>5</v>
      </c>
      <c r="K4084" s="92"/>
    </row>
    <row r="4085" spans="1:11" ht="112.8" x14ac:dyDescent="0.25">
      <c r="A4085" s="14" t="s">
        <v>5268</v>
      </c>
      <c r="B4085" s="354" t="s">
        <v>10095</v>
      </c>
      <c r="C4085" s="355">
        <v>21112025</v>
      </c>
      <c r="D4085" s="356" t="s">
        <v>4018</v>
      </c>
      <c r="E4085" s="357"/>
      <c r="F4085" s="514" t="s">
        <v>10096</v>
      </c>
      <c r="G4085" s="793">
        <v>35564059</v>
      </c>
      <c r="H4085" s="794" t="s">
        <v>10097</v>
      </c>
      <c r="I4085" s="358">
        <v>140.30000000000001</v>
      </c>
      <c r="J4085" s="77">
        <v>5</v>
      </c>
      <c r="K4085" s="92"/>
    </row>
    <row r="4086" spans="1:11" ht="123" x14ac:dyDescent="0.25">
      <c r="A4086" s="14" t="s">
        <v>5268</v>
      </c>
      <c r="B4086" s="354" t="s">
        <v>10098</v>
      </c>
      <c r="C4086" s="355" t="s">
        <v>10099</v>
      </c>
      <c r="D4086" s="356" t="s">
        <v>3642</v>
      </c>
      <c r="E4086" s="357"/>
      <c r="F4086" s="514" t="s">
        <v>10100</v>
      </c>
      <c r="G4086" s="793">
        <v>35674962</v>
      </c>
      <c r="H4086" s="794" t="s">
        <v>10101</v>
      </c>
      <c r="I4086" s="358">
        <v>150</v>
      </c>
      <c r="J4086" s="77">
        <v>5</v>
      </c>
      <c r="K4086" s="92"/>
    </row>
    <row r="4087" spans="1:11" ht="102.6" x14ac:dyDescent="0.25">
      <c r="A4087" s="14" t="s">
        <v>5268</v>
      </c>
      <c r="B4087" s="354" t="s">
        <v>10102</v>
      </c>
      <c r="C4087" s="355">
        <v>162025</v>
      </c>
      <c r="D4087" s="356" t="s">
        <v>3643</v>
      </c>
      <c r="E4087" s="357"/>
      <c r="F4087" s="721" t="s">
        <v>10103</v>
      </c>
      <c r="G4087" s="793">
        <v>30812861</v>
      </c>
      <c r="H4087" s="794" t="s">
        <v>10104</v>
      </c>
      <c r="I4087" s="795">
        <v>750</v>
      </c>
      <c r="J4087" s="77">
        <v>5</v>
      </c>
      <c r="K4087" s="92"/>
    </row>
    <row r="4088" spans="1:11" ht="51.6" x14ac:dyDescent="0.25">
      <c r="A4088" s="14" t="s">
        <v>5268</v>
      </c>
      <c r="B4088" s="354" t="s">
        <v>10105</v>
      </c>
      <c r="C4088" s="355" t="s">
        <v>10106</v>
      </c>
      <c r="D4088" s="356" t="s">
        <v>3643</v>
      </c>
      <c r="E4088" s="357"/>
      <c r="F4088" s="721" t="s">
        <v>10107</v>
      </c>
      <c r="G4088" s="793">
        <v>35544724</v>
      </c>
      <c r="H4088" s="794" t="s">
        <v>10108</v>
      </c>
      <c r="I4088" s="795">
        <v>198.3</v>
      </c>
      <c r="J4088" s="77">
        <v>5</v>
      </c>
      <c r="K4088" s="92"/>
    </row>
    <row r="4089" spans="1:11" ht="51.6" x14ac:dyDescent="0.25">
      <c r="A4089" s="14" t="s">
        <v>5268</v>
      </c>
      <c r="B4089" s="354" t="s">
        <v>10109</v>
      </c>
      <c r="C4089" s="355" t="s">
        <v>6471</v>
      </c>
      <c r="D4089" s="356" t="s">
        <v>3560</v>
      </c>
      <c r="E4089" s="357"/>
      <c r="F4089" s="721" t="s">
        <v>10110</v>
      </c>
      <c r="G4089" s="793">
        <v>35544724</v>
      </c>
      <c r="H4089" s="794" t="s">
        <v>10108</v>
      </c>
      <c r="I4089" s="795">
        <v>150</v>
      </c>
      <c r="J4089" s="77">
        <v>5</v>
      </c>
      <c r="K4089" s="92"/>
    </row>
    <row r="4090" spans="1:11" ht="72" x14ac:dyDescent="0.25">
      <c r="A4090" s="14" t="s">
        <v>5268</v>
      </c>
      <c r="B4090" s="354" t="s">
        <v>10111</v>
      </c>
      <c r="C4090" s="355" t="s">
        <v>10112</v>
      </c>
      <c r="D4090" s="356" t="s">
        <v>6822</v>
      </c>
      <c r="E4090" s="357"/>
      <c r="F4090" s="721" t="s">
        <v>10113</v>
      </c>
      <c r="G4090" s="793">
        <v>37996339</v>
      </c>
      <c r="H4090" s="794" t="s">
        <v>10114</v>
      </c>
      <c r="I4090" s="795">
        <v>150</v>
      </c>
      <c r="J4090" s="77">
        <v>5</v>
      </c>
      <c r="K4090" s="92"/>
    </row>
    <row r="4091" spans="1:11" ht="72" x14ac:dyDescent="0.25">
      <c r="A4091" s="14" t="s">
        <v>5268</v>
      </c>
      <c r="B4091" s="354" t="s">
        <v>10111</v>
      </c>
      <c r="C4091" s="355" t="s">
        <v>10112</v>
      </c>
      <c r="D4091" s="356" t="s">
        <v>6822</v>
      </c>
      <c r="E4091" s="357"/>
      <c r="F4091" s="721" t="s">
        <v>10113</v>
      </c>
      <c r="G4091" s="793">
        <v>37996339</v>
      </c>
      <c r="H4091" s="794" t="s">
        <v>10114</v>
      </c>
      <c r="I4091" s="795">
        <v>150</v>
      </c>
      <c r="J4091" s="77">
        <v>5</v>
      </c>
      <c r="K4091" s="92"/>
    </row>
    <row r="4092" spans="1:11" ht="92.4" x14ac:dyDescent="0.25">
      <c r="A4092" s="14" t="s">
        <v>5268</v>
      </c>
      <c r="B4092" s="354" t="s">
        <v>10115</v>
      </c>
      <c r="C4092" s="355" t="s">
        <v>10116</v>
      </c>
      <c r="D4092" s="356" t="s">
        <v>3566</v>
      </c>
      <c r="E4092" s="357"/>
      <c r="F4092" s="721" t="s">
        <v>10117</v>
      </c>
      <c r="G4092" s="355">
        <v>35547341</v>
      </c>
      <c r="H4092" s="357" t="s">
        <v>10118</v>
      </c>
      <c r="I4092" s="358">
        <v>150</v>
      </c>
      <c r="J4092" s="77">
        <v>5</v>
      </c>
      <c r="K4092" s="92"/>
    </row>
    <row r="4093" spans="1:11" ht="82.2" x14ac:dyDescent="0.25">
      <c r="A4093" s="14" t="s">
        <v>5268</v>
      </c>
      <c r="B4093" s="354" t="s">
        <v>10119</v>
      </c>
      <c r="C4093" s="355">
        <v>12025</v>
      </c>
      <c r="D4093" s="356" t="s">
        <v>3566</v>
      </c>
      <c r="E4093" s="357"/>
      <c r="F4093" s="721" t="s">
        <v>10120</v>
      </c>
      <c r="G4093" s="355">
        <v>37874454</v>
      </c>
      <c r="H4093" s="357" t="s">
        <v>10121</v>
      </c>
      <c r="I4093" s="358">
        <v>190</v>
      </c>
      <c r="J4093" s="77">
        <v>5</v>
      </c>
      <c r="K4093" s="92"/>
    </row>
    <row r="4094" spans="1:11" ht="72" x14ac:dyDescent="0.25">
      <c r="A4094" s="14" t="s">
        <v>5268</v>
      </c>
      <c r="B4094" s="354" t="s">
        <v>10122</v>
      </c>
      <c r="C4094" s="355" t="s">
        <v>10123</v>
      </c>
      <c r="D4094" s="796" t="s">
        <v>3104</v>
      </c>
      <c r="E4094" s="357"/>
      <c r="F4094" s="721" t="s">
        <v>10124</v>
      </c>
      <c r="G4094" s="355">
        <v>42070716</v>
      </c>
      <c r="H4094" s="357" t="s">
        <v>10090</v>
      </c>
      <c r="I4094" s="358">
        <v>150</v>
      </c>
      <c r="J4094" s="77">
        <v>5</v>
      </c>
      <c r="K4094" s="92"/>
    </row>
    <row r="4095" spans="1:11" ht="112.8" x14ac:dyDescent="0.25">
      <c r="A4095" s="14" t="s">
        <v>5268</v>
      </c>
      <c r="B4095" s="354" t="s">
        <v>10060</v>
      </c>
      <c r="C4095" s="797" t="s">
        <v>10061</v>
      </c>
      <c r="D4095" s="553" t="s">
        <v>5117</v>
      </c>
      <c r="E4095" s="357"/>
      <c r="F4095" s="721" t="s">
        <v>10125</v>
      </c>
      <c r="G4095" s="355">
        <v>37847325</v>
      </c>
      <c r="H4095" s="357" t="s">
        <v>10063</v>
      </c>
      <c r="I4095" s="358">
        <v>150</v>
      </c>
      <c r="J4095" s="77">
        <v>5</v>
      </c>
      <c r="K4095" s="92"/>
    </row>
    <row r="4096" spans="1:11" ht="112.8" x14ac:dyDescent="0.25">
      <c r="A4096" s="14" t="s">
        <v>5268</v>
      </c>
      <c r="B4096" s="354" t="s">
        <v>10060</v>
      </c>
      <c r="C4096" s="797" t="s">
        <v>10061</v>
      </c>
      <c r="D4096" s="553" t="s">
        <v>5117</v>
      </c>
      <c r="E4096" s="357"/>
      <c r="F4096" s="721" t="s">
        <v>10126</v>
      </c>
      <c r="G4096" s="355">
        <v>37847325</v>
      </c>
      <c r="H4096" s="357" t="s">
        <v>10063</v>
      </c>
      <c r="I4096" s="358">
        <v>150</v>
      </c>
      <c r="J4096" s="77">
        <v>5</v>
      </c>
      <c r="K4096" s="92"/>
    </row>
    <row r="4097" spans="1:11" ht="82.2" x14ac:dyDescent="0.25">
      <c r="A4097" s="14" t="s">
        <v>5268</v>
      </c>
      <c r="B4097" s="354" t="s">
        <v>10060</v>
      </c>
      <c r="C4097" s="797" t="s">
        <v>10061</v>
      </c>
      <c r="D4097" s="553" t="s">
        <v>5117</v>
      </c>
      <c r="E4097" s="357"/>
      <c r="F4097" s="721" t="s">
        <v>10127</v>
      </c>
      <c r="G4097" s="355">
        <v>37847325</v>
      </c>
      <c r="H4097" s="357" t="s">
        <v>10063</v>
      </c>
      <c r="I4097" s="358">
        <v>150</v>
      </c>
      <c r="J4097" s="77">
        <v>5</v>
      </c>
      <c r="K4097" s="92"/>
    </row>
    <row r="4098" spans="1:11" ht="72" x14ac:dyDescent="0.25">
      <c r="A4098" s="14" t="s">
        <v>5268</v>
      </c>
      <c r="B4098" s="354" t="s">
        <v>10128</v>
      </c>
      <c r="C4098" s="797" t="s">
        <v>10129</v>
      </c>
      <c r="D4098" s="553" t="s">
        <v>9517</v>
      </c>
      <c r="E4098" s="357"/>
      <c r="F4098" s="721" t="s">
        <v>10130</v>
      </c>
      <c r="G4098" s="355">
        <v>42067600</v>
      </c>
      <c r="H4098" s="357" t="s">
        <v>6629</v>
      </c>
      <c r="I4098" s="358">
        <v>150</v>
      </c>
      <c r="J4098" s="77">
        <v>5</v>
      </c>
      <c r="K4098" s="92"/>
    </row>
    <row r="4099" spans="1:11" ht="72" x14ac:dyDescent="0.25">
      <c r="A4099" s="14" t="s">
        <v>5268</v>
      </c>
      <c r="B4099" s="354" t="s">
        <v>10131</v>
      </c>
      <c r="C4099" s="354" t="s">
        <v>10132</v>
      </c>
      <c r="D4099" s="553" t="s">
        <v>8784</v>
      </c>
      <c r="E4099" s="357"/>
      <c r="F4099" s="721" t="s">
        <v>10133</v>
      </c>
      <c r="G4099" s="355">
        <v>34028226</v>
      </c>
      <c r="H4099" s="357" t="s">
        <v>10134</v>
      </c>
      <c r="I4099" s="358">
        <v>149.5</v>
      </c>
      <c r="J4099" s="77">
        <v>5</v>
      </c>
      <c r="K4099" s="92"/>
    </row>
    <row r="4100" spans="1:11" ht="102.6" x14ac:dyDescent="0.25">
      <c r="A4100" s="14" t="s">
        <v>5268</v>
      </c>
      <c r="B4100" s="354" t="s">
        <v>10135</v>
      </c>
      <c r="C4100" s="797" t="s">
        <v>10136</v>
      </c>
      <c r="D4100" s="553" t="s">
        <v>10137</v>
      </c>
      <c r="E4100" s="357"/>
      <c r="F4100" s="721" t="s">
        <v>10138</v>
      </c>
      <c r="G4100" s="355">
        <v>53153821</v>
      </c>
      <c r="H4100" s="355" t="s">
        <v>10139</v>
      </c>
      <c r="I4100" s="358">
        <v>150</v>
      </c>
      <c r="J4100" s="77">
        <v>5</v>
      </c>
      <c r="K4100" s="92"/>
    </row>
    <row r="4101" spans="1:11" ht="92.4" x14ac:dyDescent="0.25">
      <c r="A4101" s="14" t="s">
        <v>5268</v>
      </c>
      <c r="B4101" s="354" t="s">
        <v>10140</v>
      </c>
      <c r="C4101" s="354" t="s">
        <v>10141</v>
      </c>
      <c r="D4101" s="553" t="s">
        <v>10142</v>
      </c>
      <c r="E4101" s="357"/>
      <c r="F4101" s="721" t="s">
        <v>10143</v>
      </c>
      <c r="G4101" s="355">
        <v>31300421</v>
      </c>
      <c r="H4101" s="355" t="s">
        <v>10144</v>
      </c>
      <c r="I4101" s="358">
        <v>239.26</v>
      </c>
      <c r="J4101" s="77">
        <v>5</v>
      </c>
      <c r="K4101" s="92"/>
    </row>
    <row r="4102" spans="1:11" ht="31.2" x14ac:dyDescent="0.25">
      <c r="A4102" s="14" t="s">
        <v>5268</v>
      </c>
      <c r="B4102" s="354"/>
      <c r="C4102" s="354"/>
      <c r="D4102" s="553"/>
      <c r="E4102" s="357"/>
      <c r="F4102" s="798" t="s">
        <v>10145</v>
      </c>
      <c r="G4102" s="355"/>
      <c r="H4102" s="355"/>
      <c r="I4102" s="358"/>
      <c r="J4102" s="77">
        <v>5</v>
      </c>
      <c r="K4102" s="92"/>
    </row>
    <row r="4103" spans="1:11" ht="21" x14ac:dyDescent="0.25">
      <c r="A4103" s="14" t="s">
        <v>5268</v>
      </c>
      <c r="B4103" s="354" t="s">
        <v>10146</v>
      </c>
      <c r="C4103" s="354" t="s">
        <v>10147</v>
      </c>
      <c r="D4103" s="553">
        <v>46001</v>
      </c>
      <c r="E4103" s="362">
        <v>46022</v>
      </c>
      <c r="F4103" s="799" t="s">
        <v>10148</v>
      </c>
      <c r="G4103" s="355">
        <v>35774282</v>
      </c>
      <c r="H4103" s="355" t="s">
        <v>6491</v>
      </c>
      <c r="I4103" s="358">
        <v>30.95</v>
      </c>
      <c r="J4103" s="77">
        <v>5</v>
      </c>
      <c r="K4103" s="92"/>
    </row>
    <row r="4104" spans="1:11" ht="31.2" x14ac:dyDescent="0.25">
      <c r="A4104" s="14" t="s">
        <v>5268</v>
      </c>
      <c r="B4104" s="354" t="s">
        <v>10146</v>
      </c>
      <c r="C4104" s="354" t="s">
        <v>4244</v>
      </c>
      <c r="D4104" s="553">
        <v>46002</v>
      </c>
      <c r="E4104" s="362">
        <v>46022</v>
      </c>
      <c r="F4104" s="799" t="s">
        <v>10149</v>
      </c>
      <c r="G4104" s="355">
        <v>44021763</v>
      </c>
      <c r="H4104" s="357" t="s">
        <v>10150</v>
      </c>
      <c r="I4104" s="358">
        <v>18.43</v>
      </c>
      <c r="J4104" s="77">
        <v>5</v>
      </c>
      <c r="K4104" s="92"/>
    </row>
    <row r="4105" spans="1:11" ht="21" x14ac:dyDescent="0.25">
      <c r="A4105" s="14" t="s">
        <v>5268</v>
      </c>
      <c r="B4105" s="354" t="s">
        <v>10146</v>
      </c>
      <c r="C4105" s="354" t="s">
        <v>10151</v>
      </c>
      <c r="D4105" s="553">
        <v>46002</v>
      </c>
      <c r="E4105" s="362">
        <v>46022</v>
      </c>
      <c r="F4105" s="799" t="s">
        <v>10152</v>
      </c>
      <c r="G4105" s="355">
        <v>35793783</v>
      </c>
      <c r="H4105" s="355" t="s">
        <v>9331</v>
      </c>
      <c r="I4105" s="358">
        <v>44.19</v>
      </c>
      <c r="J4105" s="77">
        <v>5</v>
      </c>
      <c r="K4105" s="92"/>
    </row>
    <row r="4106" spans="1:11" ht="41.4" x14ac:dyDescent="0.25">
      <c r="A4106" s="14" t="s">
        <v>5268</v>
      </c>
      <c r="B4106" s="354" t="s">
        <v>10146</v>
      </c>
      <c r="C4106" s="354" t="s">
        <v>10153</v>
      </c>
      <c r="D4106" s="553">
        <v>46002</v>
      </c>
      <c r="E4106" s="362">
        <v>46022</v>
      </c>
      <c r="F4106" s="577" t="s">
        <v>10154</v>
      </c>
      <c r="G4106" s="355">
        <v>31322832</v>
      </c>
      <c r="H4106" s="355" t="s">
        <v>3895</v>
      </c>
      <c r="I4106" s="358">
        <v>70.95</v>
      </c>
      <c r="J4106" s="77">
        <v>5</v>
      </c>
      <c r="K4106" s="92"/>
    </row>
    <row r="4107" spans="1:11" ht="41.4" x14ac:dyDescent="0.25">
      <c r="A4107" s="14" t="s">
        <v>5268</v>
      </c>
      <c r="B4107" s="354" t="s">
        <v>10146</v>
      </c>
      <c r="C4107" s="354" t="s">
        <v>10155</v>
      </c>
      <c r="D4107" s="553">
        <v>46002</v>
      </c>
      <c r="E4107" s="362">
        <v>46022</v>
      </c>
      <c r="F4107" s="577" t="s">
        <v>10156</v>
      </c>
      <c r="G4107" s="355">
        <v>31322832</v>
      </c>
      <c r="H4107" s="355" t="s">
        <v>3895</v>
      </c>
      <c r="I4107" s="358">
        <v>11.99</v>
      </c>
      <c r="J4107" s="77">
        <v>5</v>
      </c>
      <c r="K4107" s="92"/>
    </row>
    <row r="4108" spans="1:11" ht="41.4" x14ac:dyDescent="0.25">
      <c r="A4108" s="14" t="s">
        <v>5268</v>
      </c>
      <c r="B4108" s="354" t="s">
        <v>10146</v>
      </c>
      <c r="C4108" s="354" t="s">
        <v>10157</v>
      </c>
      <c r="D4108" s="553">
        <v>46002</v>
      </c>
      <c r="E4108" s="362">
        <v>46022</v>
      </c>
      <c r="F4108" s="577" t="s">
        <v>10158</v>
      </c>
      <c r="G4108" s="355">
        <v>31322832</v>
      </c>
      <c r="H4108" s="355" t="s">
        <v>3895</v>
      </c>
      <c r="I4108" s="358">
        <v>30.65</v>
      </c>
      <c r="J4108" s="77">
        <v>5</v>
      </c>
      <c r="K4108" s="92"/>
    </row>
    <row r="4109" spans="1:11" ht="102" x14ac:dyDescent="0.25">
      <c r="A4109" s="14" t="s">
        <v>5268</v>
      </c>
      <c r="B4109" s="432" t="s">
        <v>10159</v>
      </c>
      <c r="C4109" s="790" t="s">
        <v>10160</v>
      </c>
      <c r="D4109" s="552" t="s">
        <v>10161</v>
      </c>
      <c r="E4109" s="552"/>
      <c r="F4109" s="757" t="s">
        <v>10162</v>
      </c>
      <c r="G4109" s="514">
        <v>50954351</v>
      </c>
      <c r="H4109" s="735" t="s">
        <v>10163</v>
      </c>
      <c r="I4109" s="800">
        <v>150</v>
      </c>
      <c r="J4109" s="77">
        <v>5</v>
      </c>
      <c r="K4109" s="92"/>
    </row>
    <row r="4110" spans="1:11" ht="61.2" x14ac:dyDescent="0.25">
      <c r="A4110" s="14" t="s">
        <v>5268</v>
      </c>
      <c r="B4110" s="744" t="s">
        <v>10164</v>
      </c>
      <c r="C4110" s="790" t="s">
        <v>10165</v>
      </c>
      <c r="D4110" s="590" t="s">
        <v>3557</v>
      </c>
      <c r="E4110" s="590"/>
      <c r="F4110" s="766" t="s">
        <v>10166</v>
      </c>
      <c r="G4110" s="514">
        <v>30812861</v>
      </c>
      <c r="H4110" s="514" t="s">
        <v>10167</v>
      </c>
      <c r="I4110" s="776">
        <v>500</v>
      </c>
      <c r="J4110" s="77">
        <v>5</v>
      </c>
      <c r="K4110" s="92"/>
    </row>
    <row r="4111" spans="1:11" ht="21" x14ac:dyDescent="0.25">
      <c r="A4111" s="14" t="s">
        <v>5268</v>
      </c>
      <c r="B4111" s="736"/>
      <c r="C4111" s="736"/>
      <c r="D4111" s="736"/>
      <c r="E4111" s="736"/>
      <c r="F4111" s="736" t="s">
        <v>10168</v>
      </c>
      <c r="G4111" s="736"/>
      <c r="H4111" s="801"/>
      <c r="I4111" s="802"/>
      <c r="J4111" s="77">
        <v>5</v>
      </c>
      <c r="K4111" s="92"/>
    </row>
    <row r="4112" spans="1:11" ht="31.2" x14ac:dyDescent="0.25">
      <c r="A4112" s="14" t="s">
        <v>5268</v>
      </c>
      <c r="B4112" s="744" t="s">
        <v>9332</v>
      </c>
      <c r="C4112" s="744" t="s">
        <v>9332</v>
      </c>
      <c r="D4112" s="553" t="s">
        <v>9333</v>
      </c>
      <c r="E4112" s="803" t="s">
        <v>5054</v>
      </c>
      <c r="F4112" s="363" t="s">
        <v>10169</v>
      </c>
      <c r="G4112" s="432"/>
      <c r="H4112" s="364" t="s">
        <v>10170</v>
      </c>
      <c r="I4112" s="522">
        <v>175.4</v>
      </c>
      <c r="J4112" s="77">
        <v>5</v>
      </c>
      <c r="K4112" s="92"/>
    </row>
    <row r="4113" spans="1:11" ht="13.2" x14ac:dyDescent="0.25">
      <c r="A4113" s="14" t="s">
        <v>5268</v>
      </c>
      <c r="B4113" s="744" t="s">
        <v>9332</v>
      </c>
      <c r="C4113" s="744">
        <v>7186</v>
      </c>
      <c r="D4113" s="553" t="s">
        <v>8411</v>
      </c>
      <c r="E4113" s="553" t="s">
        <v>5054</v>
      </c>
      <c r="F4113" s="363" t="s">
        <v>7777</v>
      </c>
      <c r="G4113" s="432">
        <v>53524101</v>
      </c>
      <c r="H4113" s="364" t="s">
        <v>10171</v>
      </c>
      <c r="I4113" s="522">
        <v>63.8</v>
      </c>
      <c r="J4113" s="77">
        <v>5</v>
      </c>
      <c r="K4113" s="92"/>
    </row>
    <row r="4114" spans="1:11" ht="31.2" x14ac:dyDescent="0.25">
      <c r="A4114" s="14" t="s">
        <v>5268</v>
      </c>
      <c r="B4114" s="736"/>
      <c r="C4114" s="736"/>
      <c r="D4114" s="736"/>
      <c r="E4114" s="736"/>
      <c r="F4114" s="736" t="s">
        <v>10172</v>
      </c>
      <c r="G4114" s="736"/>
      <c r="H4114" s="801"/>
      <c r="I4114" s="802"/>
      <c r="J4114" s="77">
        <v>5</v>
      </c>
      <c r="K4114" s="92"/>
    </row>
    <row r="4115" spans="1:11" ht="31.2" x14ac:dyDescent="0.25">
      <c r="A4115" s="14" t="s">
        <v>5268</v>
      </c>
      <c r="B4115" s="744" t="s">
        <v>10173</v>
      </c>
      <c r="C4115" s="744" t="s">
        <v>10173</v>
      </c>
      <c r="D4115" s="553" t="s">
        <v>5551</v>
      </c>
      <c r="E4115" s="803" t="s">
        <v>5654</v>
      </c>
      <c r="F4115" s="363" t="s">
        <v>10174</v>
      </c>
      <c r="G4115" s="432"/>
      <c r="H4115" s="364" t="s">
        <v>9335</v>
      </c>
      <c r="I4115" s="522">
        <v>276.94</v>
      </c>
      <c r="J4115" s="77">
        <v>5</v>
      </c>
      <c r="K4115" s="92"/>
    </row>
    <row r="4116" spans="1:11" ht="13.2" x14ac:dyDescent="0.25">
      <c r="A4116" s="14" t="s">
        <v>5268</v>
      </c>
      <c r="B4116" s="744" t="s">
        <v>10173</v>
      </c>
      <c r="C4116" s="744">
        <v>7524</v>
      </c>
      <c r="D4116" s="553" t="s">
        <v>4862</v>
      </c>
      <c r="E4116" s="803" t="s">
        <v>5654</v>
      </c>
      <c r="F4116" s="363" t="s">
        <v>10175</v>
      </c>
      <c r="G4116" s="432">
        <v>53524101</v>
      </c>
      <c r="H4116" s="364" t="s">
        <v>10171</v>
      </c>
      <c r="I4116" s="522">
        <v>61.18</v>
      </c>
      <c r="J4116" s="77">
        <v>5</v>
      </c>
      <c r="K4116" s="92"/>
    </row>
    <row r="4117" spans="1:11" ht="21" x14ac:dyDescent="0.25">
      <c r="A4117" s="14" t="s">
        <v>5268</v>
      </c>
      <c r="B4117" s="681" t="s">
        <v>10176</v>
      </c>
      <c r="C4117" s="525" t="s">
        <v>10177</v>
      </c>
      <c r="D4117" s="682" t="s">
        <v>10178</v>
      </c>
      <c r="E4117" s="804"/>
      <c r="F4117" s="363" t="s">
        <v>10179</v>
      </c>
      <c r="G4117" s="681"/>
      <c r="H4117" s="363" t="s">
        <v>10180</v>
      </c>
      <c r="I4117" s="776">
        <v>100</v>
      </c>
      <c r="J4117" s="77">
        <v>5</v>
      </c>
      <c r="K4117" s="92"/>
    </row>
    <row r="4118" spans="1:11" ht="21" x14ac:dyDescent="0.25">
      <c r="A4118" s="14" t="s">
        <v>5268</v>
      </c>
      <c r="B4118" s="720" t="s">
        <v>10181</v>
      </c>
      <c r="C4118" s="361" t="s">
        <v>10182</v>
      </c>
      <c r="D4118" s="371" t="s">
        <v>9516</v>
      </c>
      <c r="E4118" s="371"/>
      <c r="F4118" s="372" t="s">
        <v>10183</v>
      </c>
      <c r="G4118" s="360"/>
      <c r="H4118" s="361" t="s">
        <v>4939</v>
      </c>
      <c r="I4118" s="597">
        <v>440</v>
      </c>
      <c r="J4118" s="77">
        <v>5</v>
      </c>
      <c r="K4118" s="92"/>
    </row>
    <row r="4119" spans="1:11" ht="21" x14ac:dyDescent="0.25">
      <c r="A4119" s="14" t="s">
        <v>5268</v>
      </c>
      <c r="B4119" s="720" t="s">
        <v>10184</v>
      </c>
      <c r="C4119" s="361" t="s">
        <v>10185</v>
      </c>
      <c r="D4119" s="371" t="s">
        <v>7816</v>
      </c>
      <c r="E4119" s="371"/>
      <c r="F4119" s="372" t="s">
        <v>10186</v>
      </c>
      <c r="G4119" s="360" t="s">
        <v>7503</v>
      </c>
      <c r="H4119" s="361" t="s">
        <v>7504</v>
      </c>
      <c r="I4119" s="597">
        <v>439.17</v>
      </c>
      <c r="J4119" s="77">
        <v>5</v>
      </c>
      <c r="K4119" s="92"/>
    </row>
    <row r="4120" spans="1:11" ht="21" x14ac:dyDescent="0.25">
      <c r="A4120" s="14" t="s">
        <v>5268</v>
      </c>
      <c r="B4120" s="744" t="s">
        <v>10187</v>
      </c>
      <c r="C4120" s="744">
        <v>2026005</v>
      </c>
      <c r="D4120" s="553">
        <v>46057</v>
      </c>
      <c r="E4120" s="553"/>
      <c r="F4120" s="363" t="s">
        <v>10188</v>
      </c>
      <c r="G4120" s="432">
        <v>50119231</v>
      </c>
      <c r="H4120" s="364" t="s">
        <v>10189</v>
      </c>
      <c r="I4120" s="522">
        <v>100</v>
      </c>
      <c r="J4120" s="77">
        <v>5</v>
      </c>
      <c r="K4120" s="92"/>
    </row>
    <row r="4121" spans="1:11" ht="61.8" x14ac:dyDescent="0.25">
      <c r="A4121" s="14" t="s">
        <v>5268</v>
      </c>
      <c r="B4121" s="805" t="s">
        <v>10190</v>
      </c>
      <c r="C4121" s="805">
        <v>202515</v>
      </c>
      <c r="D4121" s="806" t="s">
        <v>4018</v>
      </c>
      <c r="E4121" s="807"/>
      <c r="F4121" s="363" t="s">
        <v>10191</v>
      </c>
      <c r="G4121" s="363">
        <v>35143908</v>
      </c>
      <c r="H4121" s="363" t="s">
        <v>10192</v>
      </c>
      <c r="I4121" s="776">
        <v>380</v>
      </c>
      <c r="J4121" s="77">
        <v>5</v>
      </c>
      <c r="K4121" s="92"/>
    </row>
    <row r="4122" spans="1:11" ht="41.4" x14ac:dyDescent="0.25">
      <c r="A4122" s="14" t="s">
        <v>5268</v>
      </c>
      <c r="B4122" s="805" t="s">
        <v>10193</v>
      </c>
      <c r="C4122" s="681">
        <v>202514</v>
      </c>
      <c r="D4122" s="806" t="s">
        <v>4018</v>
      </c>
      <c r="E4122" s="777"/>
      <c r="F4122" s="363" t="s">
        <v>10194</v>
      </c>
      <c r="G4122" s="363">
        <v>35143908</v>
      </c>
      <c r="H4122" s="363" t="s">
        <v>10192</v>
      </c>
      <c r="I4122" s="776">
        <v>880</v>
      </c>
      <c r="J4122" s="77">
        <v>5</v>
      </c>
      <c r="K4122" s="92"/>
    </row>
    <row r="4123" spans="1:11" ht="72" x14ac:dyDescent="0.25">
      <c r="A4123" s="14" t="s">
        <v>5268</v>
      </c>
      <c r="B4123" s="752" t="s">
        <v>9450</v>
      </c>
      <c r="C4123" s="752">
        <v>1813</v>
      </c>
      <c r="D4123" s="808">
        <v>45966</v>
      </c>
      <c r="E4123" s="808">
        <v>45994</v>
      </c>
      <c r="F4123" s="809" t="s">
        <v>10195</v>
      </c>
      <c r="G4123" s="810">
        <v>52136825</v>
      </c>
      <c r="H4123" s="811" t="s">
        <v>9452</v>
      </c>
      <c r="I4123" s="812">
        <v>77</v>
      </c>
      <c r="J4123" s="77">
        <v>5</v>
      </c>
      <c r="K4123" s="92"/>
    </row>
    <row r="4124" spans="1:11" ht="13.2" x14ac:dyDescent="0.25">
      <c r="A4124" s="14" t="s">
        <v>5268</v>
      </c>
      <c r="B4124" s="752" t="s">
        <v>9450</v>
      </c>
      <c r="C4124" s="752" t="s">
        <v>9450</v>
      </c>
      <c r="D4124" s="813">
        <v>45994</v>
      </c>
      <c r="E4124" s="813"/>
      <c r="F4124" s="814" t="s">
        <v>10196</v>
      </c>
      <c r="G4124" s="810"/>
      <c r="H4124" s="811" t="s">
        <v>9678</v>
      </c>
      <c r="I4124" s="812">
        <v>13.1</v>
      </c>
      <c r="J4124" s="77">
        <v>5</v>
      </c>
      <c r="K4124" s="92"/>
    </row>
    <row r="4125" spans="1:11" ht="61.8" x14ac:dyDescent="0.25">
      <c r="A4125" s="14" t="s">
        <v>5268</v>
      </c>
      <c r="B4125" s="752" t="s">
        <v>9450</v>
      </c>
      <c r="C4125" s="752">
        <v>9335</v>
      </c>
      <c r="D4125" s="808">
        <v>45985</v>
      </c>
      <c r="E4125" s="808">
        <v>45994</v>
      </c>
      <c r="F4125" s="809" t="s">
        <v>10197</v>
      </c>
      <c r="G4125" s="810">
        <v>52136825</v>
      </c>
      <c r="H4125" s="811" t="s">
        <v>9452</v>
      </c>
      <c r="I4125" s="812">
        <v>92.14</v>
      </c>
      <c r="J4125" s="77">
        <v>5</v>
      </c>
      <c r="K4125" s="92"/>
    </row>
    <row r="4126" spans="1:11" ht="13.2" x14ac:dyDescent="0.25">
      <c r="A4126" s="14" t="s">
        <v>5268</v>
      </c>
      <c r="B4126" s="752" t="s">
        <v>9450</v>
      </c>
      <c r="C4126" s="752" t="s">
        <v>9450</v>
      </c>
      <c r="D4126" s="813">
        <v>45994</v>
      </c>
      <c r="E4126" s="813"/>
      <c r="F4126" s="814" t="s">
        <v>10198</v>
      </c>
      <c r="G4126" s="810"/>
      <c r="H4126" s="811" t="s">
        <v>9678</v>
      </c>
      <c r="I4126" s="812">
        <v>26.2</v>
      </c>
      <c r="J4126" s="77">
        <v>5</v>
      </c>
      <c r="K4126" s="92"/>
    </row>
    <row r="4127" spans="1:11" ht="41.4" x14ac:dyDescent="0.25">
      <c r="A4127" s="14" t="s">
        <v>5268</v>
      </c>
      <c r="B4127" s="752" t="s">
        <v>10199</v>
      </c>
      <c r="C4127" s="752" t="s">
        <v>10199</v>
      </c>
      <c r="D4127" s="808">
        <v>46022</v>
      </c>
      <c r="E4127" s="808"/>
      <c r="F4127" s="809" t="s">
        <v>10200</v>
      </c>
      <c r="G4127" s="810"/>
      <c r="H4127" s="811" t="s">
        <v>9678</v>
      </c>
      <c r="I4127" s="812">
        <v>173.35</v>
      </c>
      <c r="J4127" s="77">
        <v>5</v>
      </c>
      <c r="K4127" s="92"/>
    </row>
    <row r="4128" spans="1:11" ht="13.2" x14ac:dyDescent="0.25">
      <c r="A4128" s="14" t="s">
        <v>5268</v>
      </c>
      <c r="B4128" s="752" t="s">
        <v>10199</v>
      </c>
      <c r="C4128" s="752" t="s">
        <v>10199</v>
      </c>
      <c r="D4128" s="808">
        <v>46022</v>
      </c>
      <c r="E4128" s="808"/>
      <c r="F4128" s="814" t="s">
        <v>10196</v>
      </c>
      <c r="G4128" s="810"/>
      <c r="H4128" s="811" t="s">
        <v>9678</v>
      </c>
      <c r="I4128" s="812">
        <v>13.8</v>
      </c>
      <c r="J4128" s="77">
        <v>5</v>
      </c>
      <c r="K4128" s="92"/>
    </row>
    <row r="4129" spans="1:11" ht="41.4" x14ac:dyDescent="0.25">
      <c r="A4129" s="14" t="s">
        <v>5268</v>
      </c>
      <c r="B4129" s="752" t="s">
        <v>10199</v>
      </c>
      <c r="C4129" s="752" t="s">
        <v>10199</v>
      </c>
      <c r="D4129" s="808">
        <v>46022</v>
      </c>
      <c r="E4129" s="808"/>
      <c r="F4129" s="809" t="s">
        <v>10201</v>
      </c>
      <c r="G4129" s="810"/>
      <c r="H4129" s="811" t="s">
        <v>9678</v>
      </c>
      <c r="I4129" s="812">
        <v>70.86</v>
      </c>
      <c r="J4129" s="77">
        <v>5</v>
      </c>
      <c r="K4129" s="92"/>
    </row>
    <row r="4130" spans="1:11" ht="13.2" x14ac:dyDescent="0.25">
      <c r="A4130" s="14" t="s">
        <v>5268</v>
      </c>
      <c r="B4130" s="752" t="s">
        <v>10199</v>
      </c>
      <c r="C4130" s="752" t="s">
        <v>10199</v>
      </c>
      <c r="D4130" s="808">
        <v>46022</v>
      </c>
      <c r="E4130" s="808"/>
      <c r="F4130" s="814" t="s">
        <v>10196</v>
      </c>
      <c r="G4130" s="810"/>
      <c r="H4130" s="811" t="s">
        <v>9678</v>
      </c>
      <c r="I4130" s="812">
        <v>13.8</v>
      </c>
      <c r="J4130" s="77">
        <v>5</v>
      </c>
      <c r="K4130" s="92"/>
    </row>
    <row r="4131" spans="1:11" ht="13.2" x14ac:dyDescent="0.25">
      <c r="A4131" s="14" t="s">
        <v>5268</v>
      </c>
      <c r="B4131" s="752" t="s">
        <v>10199</v>
      </c>
      <c r="C4131" s="752" t="s">
        <v>10199</v>
      </c>
      <c r="D4131" s="808">
        <v>46022</v>
      </c>
      <c r="E4131" s="808"/>
      <c r="F4131" s="814" t="s">
        <v>10202</v>
      </c>
      <c r="G4131" s="810"/>
      <c r="H4131" s="811" t="s">
        <v>9678</v>
      </c>
      <c r="I4131" s="812">
        <v>37.9</v>
      </c>
      <c r="J4131" s="77">
        <v>5</v>
      </c>
      <c r="K4131" s="92"/>
    </row>
    <row r="4132" spans="1:11" ht="41.4" x14ac:dyDescent="0.25">
      <c r="A4132" s="14" t="s">
        <v>5268</v>
      </c>
      <c r="B4132" s="752" t="s">
        <v>10199</v>
      </c>
      <c r="C4132" s="752" t="s">
        <v>10199</v>
      </c>
      <c r="D4132" s="808">
        <v>46022</v>
      </c>
      <c r="E4132" s="808"/>
      <c r="F4132" s="809" t="s">
        <v>10203</v>
      </c>
      <c r="G4132" s="810"/>
      <c r="H4132" s="811" t="s">
        <v>9678</v>
      </c>
      <c r="I4132" s="812">
        <v>171.95</v>
      </c>
      <c r="J4132" s="77">
        <v>5</v>
      </c>
      <c r="K4132" s="92"/>
    </row>
    <row r="4133" spans="1:11" ht="13.2" x14ac:dyDescent="0.25">
      <c r="A4133" s="14" t="s">
        <v>5268</v>
      </c>
      <c r="B4133" s="752" t="s">
        <v>10199</v>
      </c>
      <c r="C4133" s="752" t="s">
        <v>10199</v>
      </c>
      <c r="D4133" s="808">
        <v>46022</v>
      </c>
      <c r="E4133" s="808"/>
      <c r="F4133" s="814" t="s">
        <v>10196</v>
      </c>
      <c r="G4133" s="810"/>
      <c r="H4133" s="811" t="s">
        <v>9678</v>
      </c>
      <c r="I4133" s="815">
        <v>13.8</v>
      </c>
      <c r="J4133" s="77">
        <v>5</v>
      </c>
      <c r="K4133" s="92"/>
    </row>
    <row r="4134" spans="1:11" ht="51.6" x14ac:dyDescent="0.25">
      <c r="A4134" s="14" t="s">
        <v>5268</v>
      </c>
      <c r="B4134" s="752" t="s">
        <v>10204</v>
      </c>
      <c r="C4134" s="816">
        <v>1229731</v>
      </c>
      <c r="D4134" s="817">
        <v>46041</v>
      </c>
      <c r="E4134" s="817">
        <v>46090</v>
      </c>
      <c r="F4134" s="809" t="s">
        <v>10205</v>
      </c>
      <c r="G4134" s="818">
        <v>31322832</v>
      </c>
      <c r="H4134" s="819" t="s">
        <v>8041</v>
      </c>
      <c r="I4134" s="820">
        <v>94.1</v>
      </c>
      <c r="J4134" s="77">
        <v>5</v>
      </c>
      <c r="K4134" s="92"/>
    </row>
    <row r="4135" spans="1:11" ht="13.2" x14ac:dyDescent="0.25">
      <c r="A4135" s="14" t="s">
        <v>5268</v>
      </c>
      <c r="B4135" s="752" t="s">
        <v>10204</v>
      </c>
      <c r="C4135" s="752" t="s">
        <v>10204</v>
      </c>
      <c r="D4135" s="808">
        <v>46090</v>
      </c>
      <c r="E4135" s="808"/>
      <c r="F4135" s="814" t="s">
        <v>10202</v>
      </c>
      <c r="G4135" s="810"/>
      <c r="H4135" s="811"/>
      <c r="I4135" s="815">
        <v>51.5</v>
      </c>
      <c r="J4135" s="77">
        <v>5</v>
      </c>
      <c r="K4135" s="92"/>
    </row>
    <row r="4136" spans="1:11" ht="41.4" x14ac:dyDescent="0.25">
      <c r="A4136" s="14" t="s">
        <v>5268</v>
      </c>
      <c r="B4136" s="752" t="s">
        <v>10204</v>
      </c>
      <c r="C4136" s="752" t="s">
        <v>10204</v>
      </c>
      <c r="D4136" s="817">
        <v>46090</v>
      </c>
      <c r="E4136" s="817"/>
      <c r="F4136" s="809" t="s">
        <v>10206</v>
      </c>
      <c r="G4136" s="810"/>
      <c r="H4136" s="811" t="s">
        <v>9678</v>
      </c>
      <c r="I4136" s="820">
        <v>327.67</v>
      </c>
      <c r="J4136" s="77">
        <v>5</v>
      </c>
      <c r="K4136" s="92"/>
    </row>
    <row r="4137" spans="1:11" ht="13.2" x14ac:dyDescent="0.25">
      <c r="A4137" s="14" t="s">
        <v>5268</v>
      </c>
      <c r="B4137" s="752" t="s">
        <v>10204</v>
      </c>
      <c r="C4137" s="752" t="s">
        <v>10204</v>
      </c>
      <c r="D4137" s="817">
        <v>46090</v>
      </c>
      <c r="E4137" s="817"/>
      <c r="F4137" s="814" t="s">
        <v>10202</v>
      </c>
      <c r="G4137" s="810"/>
      <c r="H4137" s="811" t="s">
        <v>9678</v>
      </c>
      <c r="I4137" s="820">
        <v>41.4</v>
      </c>
      <c r="J4137" s="77">
        <v>5</v>
      </c>
      <c r="K4137" s="92"/>
    </row>
    <row r="4138" spans="1:11" ht="51.6" x14ac:dyDescent="0.25">
      <c r="A4138" s="14" t="s">
        <v>5268</v>
      </c>
      <c r="B4138" s="821" t="s">
        <v>8395</v>
      </c>
      <c r="C4138" s="594">
        <v>2690006873</v>
      </c>
      <c r="D4138" s="371">
        <v>46056</v>
      </c>
      <c r="E4138" s="371">
        <v>46069</v>
      </c>
      <c r="F4138" s="372" t="s">
        <v>10207</v>
      </c>
      <c r="G4138" s="360">
        <v>35919001</v>
      </c>
      <c r="H4138" s="361" t="s">
        <v>3320</v>
      </c>
      <c r="I4138" s="822">
        <v>90</v>
      </c>
      <c r="J4138" s="77">
        <v>5</v>
      </c>
      <c r="K4138" s="92"/>
    </row>
    <row r="4139" spans="1:11" ht="13.2" x14ac:dyDescent="0.25">
      <c r="A4139" s="14" t="s">
        <v>5268</v>
      </c>
      <c r="B4139" s="752" t="s">
        <v>10208</v>
      </c>
      <c r="C4139" s="752" t="s">
        <v>10208</v>
      </c>
      <c r="D4139" s="817">
        <v>46090</v>
      </c>
      <c r="E4139" s="817"/>
      <c r="F4139" s="814" t="s">
        <v>10196</v>
      </c>
      <c r="G4139" s="810"/>
      <c r="H4139" s="811" t="s">
        <v>9678</v>
      </c>
      <c r="I4139" s="823">
        <v>13.8</v>
      </c>
      <c r="J4139" s="77">
        <v>5</v>
      </c>
      <c r="K4139" s="92"/>
    </row>
    <row r="4140" spans="1:11" ht="41.4" x14ac:dyDescent="0.25">
      <c r="A4140" s="14" t="s">
        <v>5268</v>
      </c>
      <c r="B4140" s="752" t="s">
        <v>10208</v>
      </c>
      <c r="C4140" s="752" t="s">
        <v>10208</v>
      </c>
      <c r="D4140" s="817">
        <v>46090</v>
      </c>
      <c r="E4140" s="817"/>
      <c r="F4140" s="809" t="s">
        <v>10209</v>
      </c>
      <c r="G4140" s="810"/>
      <c r="H4140" s="811" t="s">
        <v>9678</v>
      </c>
      <c r="I4140" s="824">
        <v>73.849999999999994</v>
      </c>
      <c r="J4140" s="77">
        <v>5</v>
      </c>
      <c r="K4140" s="92"/>
    </row>
    <row r="4141" spans="1:11" ht="13.2" x14ac:dyDescent="0.25">
      <c r="A4141" s="14" t="s">
        <v>5268</v>
      </c>
      <c r="B4141" s="874" t="s">
        <v>10481</v>
      </c>
      <c r="C4141" s="875">
        <v>216</v>
      </c>
      <c r="D4141" s="876" t="s">
        <v>7055</v>
      </c>
      <c r="E4141" s="877" t="s">
        <v>4287</v>
      </c>
      <c r="F4141" s="878" t="s">
        <v>10482</v>
      </c>
      <c r="G4141" s="879">
        <v>30222931</v>
      </c>
      <c r="H4141" s="878" t="s">
        <v>6990</v>
      </c>
      <c r="I4141" s="880">
        <v>72</v>
      </c>
      <c r="J4141" s="77">
        <v>5</v>
      </c>
      <c r="K4141" s="92"/>
    </row>
    <row r="4142" spans="1:11" ht="31.2" x14ac:dyDescent="0.25">
      <c r="A4142" s="14" t="s">
        <v>5268</v>
      </c>
      <c r="B4142" s="874" t="s">
        <v>10481</v>
      </c>
      <c r="C4142" s="881" t="s">
        <v>10483</v>
      </c>
      <c r="D4142" s="876" t="s">
        <v>10484</v>
      </c>
      <c r="E4142" s="877" t="s">
        <v>4287</v>
      </c>
      <c r="F4142" s="882" t="s">
        <v>10485</v>
      </c>
      <c r="G4142" s="883">
        <v>31322832</v>
      </c>
      <c r="H4142" s="884" t="s">
        <v>8041</v>
      </c>
      <c r="I4142" s="880">
        <v>60.24</v>
      </c>
      <c r="J4142" s="77">
        <v>5</v>
      </c>
      <c r="K4142" s="92"/>
    </row>
    <row r="4143" spans="1:11" ht="13.2" x14ac:dyDescent="0.25">
      <c r="A4143" s="14" t="s">
        <v>5268</v>
      </c>
      <c r="B4143" s="874" t="s">
        <v>10481</v>
      </c>
      <c r="C4143" s="874" t="s">
        <v>10481</v>
      </c>
      <c r="D4143" s="876" t="s">
        <v>5681</v>
      </c>
      <c r="E4143" s="877" t="s">
        <v>4287</v>
      </c>
      <c r="F4143" s="878" t="s">
        <v>10486</v>
      </c>
      <c r="G4143" s="879"/>
      <c r="H4143" s="878" t="s">
        <v>10487</v>
      </c>
      <c r="I4143" s="880">
        <v>2.31</v>
      </c>
      <c r="J4143" s="77">
        <v>5</v>
      </c>
      <c r="K4143" s="92"/>
    </row>
    <row r="4144" spans="1:11" ht="51.6" x14ac:dyDescent="0.25">
      <c r="A4144" s="14" t="s">
        <v>5268</v>
      </c>
      <c r="B4144" s="825" t="s">
        <v>10210</v>
      </c>
      <c r="C4144" s="826">
        <v>1298315</v>
      </c>
      <c r="D4144" s="827" t="s">
        <v>8415</v>
      </c>
      <c r="E4144" s="590" t="s">
        <v>3643</v>
      </c>
      <c r="F4144" s="577" t="s">
        <v>10211</v>
      </c>
      <c r="G4144" s="576">
        <v>31322832</v>
      </c>
      <c r="H4144" s="762" t="s">
        <v>8346</v>
      </c>
      <c r="I4144" s="522">
        <v>82.85</v>
      </c>
      <c r="J4144" s="77">
        <v>5</v>
      </c>
      <c r="K4144" s="92"/>
    </row>
    <row r="4145" spans="1:11" ht="13.2" x14ac:dyDescent="0.25">
      <c r="A4145" s="14" t="s">
        <v>5268</v>
      </c>
      <c r="B4145" s="825" t="s">
        <v>10210</v>
      </c>
      <c r="C4145" s="826">
        <v>1036688731</v>
      </c>
      <c r="D4145" s="827" t="s">
        <v>7042</v>
      </c>
      <c r="E4145" s="590" t="s">
        <v>3643</v>
      </c>
      <c r="F4145" s="577" t="s">
        <v>10212</v>
      </c>
      <c r="G4145" s="576">
        <v>70856508</v>
      </c>
      <c r="H4145" s="762" t="s">
        <v>10213</v>
      </c>
      <c r="I4145" s="522">
        <v>8.8800000000000008</v>
      </c>
      <c r="J4145" s="77">
        <v>5</v>
      </c>
      <c r="K4145" s="92"/>
    </row>
    <row r="4146" spans="1:11" ht="13.2" x14ac:dyDescent="0.25">
      <c r="A4146" s="14" t="s">
        <v>5268</v>
      </c>
      <c r="B4146" s="825" t="s">
        <v>10214</v>
      </c>
      <c r="C4146" s="825" t="s">
        <v>10214</v>
      </c>
      <c r="D4146" s="827" t="s">
        <v>3642</v>
      </c>
      <c r="E4146" s="590" t="s">
        <v>3643</v>
      </c>
      <c r="F4146" s="577" t="s">
        <v>3324</v>
      </c>
      <c r="G4146" s="576"/>
      <c r="H4146" s="762" t="s">
        <v>10215</v>
      </c>
      <c r="I4146" s="522">
        <v>49.68</v>
      </c>
      <c r="J4146" s="77">
        <v>5</v>
      </c>
      <c r="K4146" s="92"/>
    </row>
    <row r="4147" spans="1:11" ht="61.8" x14ac:dyDescent="0.25">
      <c r="A4147" s="14" t="s">
        <v>5268</v>
      </c>
      <c r="B4147" s="825" t="s">
        <v>10216</v>
      </c>
      <c r="C4147" s="826">
        <v>1321040</v>
      </c>
      <c r="D4147" s="827" t="s">
        <v>4862</v>
      </c>
      <c r="E4147" s="590" t="s">
        <v>3643</v>
      </c>
      <c r="F4147" s="577" t="s">
        <v>10217</v>
      </c>
      <c r="G4147" s="576">
        <v>31322832</v>
      </c>
      <c r="H4147" s="762" t="s">
        <v>8346</v>
      </c>
      <c r="I4147" s="522">
        <v>69.180000000000007</v>
      </c>
      <c r="J4147" s="77">
        <v>5</v>
      </c>
      <c r="K4147" s="92"/>
    </row>
    <row r="4148" spans="1:11" ht="13.2" x14ac:dyDescent="0.25">
      <c r="A4148" s="14" t="s">
        <v>5268</v>
      </c>
      <c r="B4148" s="825" t="s">
        <v>10216</v>
      </c>
      <c r="C4148" s="826">
        <v>691134</v>
      </c>
      <c r="D4148" s="827" t="s">
        <v>7958</v>
      </c>
      <c r="E4148" s="590" t="s">
        <v>3643</v>
      </c>
      <c r="F4148" s="577" t="s">
        <v>10212</v>
      </c>
      <c r="G4148" s="576">
        <v>70856508</v>
      </c>
      <c r="H4148" s="762" t="s">
        <v>10213</v>
      </c>
      <c r="I4148" s="522">
        <v>8.93</v>
      </c>
      <c r="J4148" s="77">
        <v>5</v>
      </c>
      <c r="K4148" s="92"/>
    </row>
    <row r="4149" spans="1:11" ht="13.2" x14ac:dyDescent="0.25">
      <c r="A4149" s="14" t="s">
        <v>5268</v>
      </c>
      <c r="B4149" s="825" t="s">
        <v>10218</v>
      </c>
      <c r="C4149" s="825" t="s">
        <v>10218</v>
      </c>
      <c r="D4149" s="827" t="s">
        <v>3642</v>
      </c>
      <c r="E4149" s="590" t="s">
        <v>3643</v>
      </c>
      <c r="F4149" s="577" t="s">
        <v>10219</v>
      </c>
      <c r="G4149" s="576"/>
      <c r="H4149" s="762" t="s">
        <v>10220</v>
      </c>
      <c r="I4149" s="522">
        <v>74.510000000000005</v>
      </c>
      <c r="J4149" s="77">
        <v>5</v>
      </c>
      <c r="K4149" s="92"/>
    </row>
    <row r="4150" spans="1:11" ht="13.2" x14ac:dyDescent="0.25">
      <c r="A4150" s="14" t="s">
        <v>5268</v>
      </c>
      <c r="B4150" s="825" t="s">
        <v>10218</v>
      </c>
      <c r="C4150" s="825">
        <v>7000015</v>
      </c>
      <c r="D4150" s="827" t="s">
        <v>7819</v>
      </c>
      <c r="E4150" s="590" t="s">
        <v>3643</v>
      </c>
      <c r="F4150" s="577" t="s">
        <v>4503</v>
      </c>
      <c r="G4150" s="724" t="s">
        <v>10221</v>
      </c>
      <c r="H4150" s="762" t="s">
        <v>10222</v>
      </c>
      <c r="I4150" s="522">
        <v>4.3499999999999996</v>
      </c>
      <c r="J4150" s="77">
        <v>5</v>
      </c>
      <c r="K4150" s="92"/>
    </row>
    <row r="4151" spans="1:11" ht="51.6" x14ac:dyDescent="0.25">
      <c r="A4151" s="14" t="s">
        <v>5268</v>
      </c>
      <c r="B4151" s="354" t="s">
        <v>10223</v>
      </c>
      <c r="C4151" s="407" t="s">
        <v>10224</v>
      </c>
      <c r="D4151" s="828" t="s">
        <v>4199</v>
      </c>
      <c r="E4151" s="828"/>
      <c r="F4151" s="363" t="s">
        <v>10225</v>
      </c>
      <c r="G4151" s="686" t="s">
        <v>3018</v>
      </c>
      <c r="H4151" s="363" t="s">
        <v>9358</v>
      </c>
      <c r="I4151" s="358">
        <v>1502.64</v>
      </c>
      <c r="J4151" s="77">
        <v>5</v>
      </c>
      <c r="K4151" s="92"/>
    </row>
    <row r="4152" spans="1:11" ht="41.4" x14ac:dyDescent="0.25">
      <c r="A4152" s="14" t="s">
        <v>5268</v>
      </c>
      <c r="B4152" s="354" t="s">
        <v>10226</v>
      </c>
      <c r="C4152" s="354" t="s">
        <v>10227</v>
      </c>
      <c r="D4152" s="828" t="s">
        <v>10228</v>
      </c>
      <c r="E4152" s="828" t="s">
        <v>3066</v>
      </c>
      <c r="F4152" s="357" t="s">
        <v>10229</v>
      </c>
      <c r="G4152" s="686" t="s">
        <v>10230</v>
      </c>
      <c r="H4152" s="363" t="s">
        <v>10231</v>
      </c>
      <c r="I4152" s="358">
        <v>13</v>
      </c>
      <c r="J4152" s="77">
        <v>5</v>
      </c>
      <c r="K4152" s="92"/>
    </row>
    <row r="4153" spans="1:11" ht="41.4" x14ac:dyDescent="0.25">
      <c r="A4153" s="14" t="s">
        <v>5268</v>
      </c>
      <c r="B4153" s="354" t="s">
        <v>10232</v>
      </c>
      <c r="C4153" s="354" t="s">
        <v>10233</v>
      </c>
      <c r="D4153" s="828" t="s">
        <v>6467</v>
      </c>
      <c r="E4153" s="828" t="s">
        <v>3066</v>
      </c>
      <c r="F4153" s="357" t="s">
        <v>10234</v>
      </c>
      <c r="G4153" s="686" t="s">
        <v>10235</v>
      </c>
      <c r="H4153" s="363" t="s">
        <v>3703</v>
      </c>
      <c r="I4153" s="358">
        <v>4.5</v>
      </c>
      <c r="J4153" s="77">
        <v>5</v>
      </c>
      <c r="K4153" s="92"/>
    </row>
    <row r="4154" spans="1:11" ht="61.8" x14ac:dyDescent="0.25">
      <c r="A4154" s="14" t="s">
        <v>5268</v>
      </c>
      <c r="B4154" s="829" t="s">
        <v>10236</v>
      </c>
      <c r="C4154" s="594">
        <v>2506005325</v>
      </c>
      <c r="D4154" s="371" t="s">
        <v>10178</v>
      </c>
      <c r="E4154" s="371"/>
      <c r="F4154" s="372" t="s">
        <v>10237</v>
      </c>
      <c r="G4154" s="360">
        <v>36857165</v>
      </c>
      <c r="H4154" s="361" t="s">
        <v>10238</v>
      </c>
      <c r="I4154" s="597">
        <v>73.650000000000006</v>
      </c>
      <c r="J4154" s="77">
        <v>5</v>
      </c>
      <c r="K4154" s="92"/>
    </row>
    <row r="4155" spans="1:11" ht="41.4" x14ac:dyDescent="0.25">
      <c r="A4155" s="14" t="s">
        <v>5268</v>
      </c>
      <c r="B4155" s="830"/>
      <c r="C4155" s="830"/>
      <c r="D4155" s="830"/>
      <c r="E4155" s="830"/>
      <c r="F4155" s="830" t="s">
        <v>10239</v>
      </c>
      <c r="G4155" s="830"/>
      <c r="H4155" s="831"/>
      <c r="I4155" s="832"/>
      <c r="J4155" s="77">
        <v>5</v>
      </c>
      <c r="K4155" s="92"/>
    </row>
    <row r="4156" spans="1:11" ht="21" x14ac:dyDescent="0.25">
      <c r="A4156" s="14" t="s">
        <v>5268</v>
      </c>
      <c r="B4156" s="821" t="s">
        <v>10240</v>
      </c>
      <c r="C4156" s="594">
        <v>6804865035</v>
      </c>
      <c r="D4156" s="371" t="s">
        <v>9483</v>
      </c>
      <c r="E4156" s="371"/>
      <c r="F4156" s="372" t="s">
        <v>10241</v>
      </c>
      <c r="G4156" s="360">
        <v>35703008</v>
      </c>
      <c r="H4156" s="361" t="s">
        <v>3019</v>
      </c>
      <c r="I4156" s="822">
        <v>8.0500000000000007</v>
      </c>
      <c r="J4156" s="77">
        <v>5</v>
      </c>
      <c r="K4156" s="92"/>
    </row>
    <row r="4157" spans="1:11" ht="21" x14ac:dyDescent="0.25">
      <c r="A4157" s="14" t="s">
        <v>5268</v>
      </c>
      <c r="B4157" s="821" t="s">
        <v>10242</v>
      </c>
      <c r="C4157" s="594">
        <v>6804865092</v>
      </c>
      <c r="D4157" s="371" t="s">
        <v>9483</v>
      </c>
      <c r="E4157" s="371"/>
      <c r="F4157" s="372" t="s">
        <v>10243</v>
      </c>
      <c r="G4157" s="360">
        <v>35703008</v>
      </c>
      <c r="H4157" s="361" t="s">
        <v>3019</v>
      </c>
      <c r="I4157" s="822">
        <v>16.2</v>
      </c>
      <c r="J4157" s="77">
        <v>5</v>
      </c>
      <c r="K4157" s="92"/>
    </row>
    <row r="4158" spans="1:11" ht="13.2" x14ac:dyDescent="0.25">
      <c r="A4158" s="14" t="s">
        <v>5268</v>
      </c>
      <c r="B4158" s="821" t="s">
        <v>10244</v>
      </c>
      <c r="C4158" s="821" t="s">
        <v>10244</v>
      </c>
      <c r="D4158" s="371">
        <v>46046</v>
      </c>
      <c r="E4158" s="371">
        <v>46051</v>
      </c>
      <c r="F4158" s="372" t="s">
        <v>4009</v>
      </c>
      <c r="G4158" s="360"/>
      <c r="H4158" s="361" t="s">
        <v>10245</v>
      </c>
      <c r="I4158" s="822">
        <v>540</v>
      </c>
      <c r="J4158" s="77">
        <v>5</v>
      </c>
      <c r="K4158" s="92"/>
    </row>
    <row r="4159" spans="1:11" ht="13.2" x14ac:dyDescent="0.25">
      <c r="A4159" s="14" t="s">
        <v>5268</v>
      </c>
      <c r="B4159" s="821" t="s">
        <v>10244</v>
      </c>
      <c r="C4159" s="594">
        <v>6558078831</v>
      </c>
      <c r="D4159" s="371">
        <v>46041</v>
      </c>
      <c r="E4159" s="371">
        <v>46051</v>
      </c>
      <c r="F4159" s="372" t="s">
        <v>7281</v>
      </c>
      <c r="G4159" s="360" t="s">
        <v>10246</v>
      </c>
      <c r="H4159" s="361" t="s">
        <v>10247</v>
      </c>
      <c r="I4159" s="822">
        <v>424.44</v>
      </c>
      <c r="J4159" s="77">
        <v>5</v>
      </c>
      <c r="K4159" s="92"/>
    </row>
    <row r="4160" spans="1:11" ht="21" x14ac:dyDescent="0.25">
      <c r="A4160" s="14" t="s">
        <v>5268</v>
      </c>
      <c r="B4160" s="821" t="s">
        <v>10244</v>
      </c>
      <c r="C4160" s="594">
        <v>400051754163</v>
      </c>
      <c r="D4160" s="371">
        <v>46047</v>
      </c>
      <c r="E4160" s="371">
        <v>46051</v>
      </c>
      <c r="F4160" s="372" t="s">
        <v>10248</v>
      </c>
      <c r="G4160" s="360" t="s">
        <v>3915</v>
      </c>
      <c r="H4160" s="361" t="s">
        <v>3916</v>
      </c>
      <c r="I4160" s="822">
        <v>12.8</v>
      </c>
      <c r="J4160" s="77">
        <v>5</v>
      </c>
      <c r="K4160" s="92"/>
    </row>
    <row r="4161" spans="1:11" ht="31.2" x14ac:dyDescent="0.25">
      <c r="A4161" s="14" t="s">
        <v>5268</v>
      </c>
      <c r="B4161" s="821" t="s">
        <v>10244</v>
      </c>
      <c r="C4161" s="594" t="s">
        <v>10249</v>
      </c>
      <c r="D4161" s="371">
        <v>46046</v>
      </c>
      <c r="E4161" s="371">
        <v>46051</v>
      </c>
      <c r="F4161" s="372" t="s">
        <v>10250</v>
      </c>
      <c r="G4161" s="360" t="s">
        <v>8705</v>
      </c>
      <c r="H4161" s="361" t="s">
        <v>10251</v>
      </c>
      <c r="I4161" s="822">
        <v>99.3</v>
      </c>
      <c r="J4161" s="77">
        <v>5</v>
      </c>
      <c r="K4161" s="92"/>
    </row>
    <row r="4162" spans="1:11" ht="31.2" x14ac:dyDescent="0.25">
      <c r="A4162" s="14" t="s">
        <v>5268</v>
      </c>
      <c r="B4162" s="821" t="s">
        <v>10244</v>
      </c>
      <c r="C4162" s="594">
        <v>1352629</v>
      </c>
      <c r="D4162" s="371">
        <v>46048</v>
      </c>
      <c r="E4162" s="371">
        <v>46051</v>
      </c>
      <c r="F4162" s="372" t="s">
        <v>10252</v>
      </c>
      <c r="G4162" s="576">
        <v>31322832</v>
      </c>
      <c r="H4162" s="762" t="s">
        <v>8384</v>
      </c>
      <c r="I4162" s="822">
        <v>67.08</v>
      </c>
      <c r="J4162" s="77">
        <v>5</v>
      </c>
      <c r="K4162" s="92"/>
    </row>
    <row r="4163" spans="1:11" ht="21" x14ac:dyDescent="0.25">
      <c r="A4163" s="14" t="s">
        <v>5268</v>
      </c>
      <c r="B4163" s="821" t="s">
        <v>10244</v>
      </c>
      <c r="C4163" s="594">
        <v>2610265557</v>
      </c>
      <c r="D4163" s="371">
        <v>46045</v>
      </c>
      <c r="E4163" s="371">
        <v>46051</v>
      </c>
      <c r="F4163" s="372" t="s">
        <v>10253</v>
      </c>
      <c r="G4163" s="360">
        <v>35919001</v>
      </c>
      <c r="H4163" s="361" t="s">
        <v>3320</v>
      </c>
      <c r="I4163" s="822">
        <v>90</v>
      </c>
      <c r="J4163" s="77">
        <v>5</v>
      </c>
      <c r="K4163" s="92"/>
    </row>
    <row r="4164" spans="1:11" ht="51.6" x14ac:dyDescent="0.25">
      <c r="A4164" s="14" t="s">
        <v>5268</v>
      </c>
      <c r="B4164" s="821"/>
      <c r="C4164" s="594"/>
      <c r="D4164" s="371"/>
      <c r="E4164" s="371"/>
      <c r="F4164" s="830" t="s">
        <v>10254</v>
      </c>
      <c r="G4164" s="360"/>
      <c r="H4164" s="361"/>
      <c r="I4164" s="822"/>
      <c r="J4164" s="77">
        <v>5</v>
      </c>
      <c r="K4164" s="92"/>
    </row>
    <row r="4165" spans="1:11" ht="13.2" x14ac:dyDescent="0.25">
      <c r="A4165" s="14" t="s">
        <v>5268</v>
      </c>
      <c r="B4165" s="821" t="s">
        <v>10255</v>
      </c>
      <c r="C4165" s="821" t="s">
        <v>10255</v>
      </c>
      <c r="D4165" s="371">
        <v>46054</v>
      </c>
      <c r="E4165" s="371">
        <v>46066</v>
      </c>
      <c r="F4165" s="372" t="s">
        <v>3041</v>
      </c>
      <c r="G4165" s="360"/>
      <c r="H4165" s="361" t="s">
        <v>10256</v>
      </c>
      <c r="I4165" s="822">
        <v>123.74</v>
      </c>
      <c r="J4165" s="77">
        <v>5</v>
      </c>
      <c r="K4165" s="92"/>
    </row>
    <row r="4166" spans="1:11" ht="31.2" x14ac:dyDescent="0.25">
      <c r="A4166" s="14" t="s">
        <v>5268</v>
      </c>
      <c r="B4166" s="821" t="s">
        <v>10255</v>
      </c>
      <c r="C4166" s="594" t="s">
        <v>10257</v>
      </c>
      <c r="D4166" s="371">
        <v>46053</v>
      </c>
      <c r="E4166" s="371">
        <v>46066</v>
      </c>
      <c r="F4166" s="372" t="s">
        <v>10258</v>
      </c>
      <c r="G4166" s="360">
        <v>70856508</v>
      </c>
      <c r="H4166" s="361" t="s">
        <v>10259</v>
      </c>
      <c r="I4166" s="822">
        <v>12.37</v>
      </c>
      <c r="J4166" s="77">
        <v>5</v>
      </c>
      <c r="K4166" s="92"/>
    </row>
    <row r="4167" spans="1:11" ht="21" x14ac:dyDescent="0.25">
      <c r="A4167" s="14" t="s">
        <v>5268</v>
      </c>
      <c r="B4167" s="821" t="s">
        <v>10260</v>
      </c>
      <c r="C4167" s="594" t="s">
        <v>10261</v>
      </c>
      <c r="D4167" s="371">
        <v>46056</v>
      </c>
      <c r="E4167" s="371">
        <v>46066</v>
      </c>
      <c r="F4167" s="372" t="s">
        <v>10262</v>
      </c>
      <c r="G4167" s="360">
        <v>15890554</v>
      </c>
      <c r="H4167" s="361" t="s">
        <v>10263</v>
      </c>
      <c r="I4167" s="822">
        <v>71.680000000000007</v>
      </c>
      <c r="J4167" s="77">
        <v>5</v>
      </c>
      <c r="K4167" s="92"/>
    </row>
    <row r="4168" spans="1:11" ht="21" x14ac:dyDescent="0.25">
      <c r="A4168" s="14" t="s">
        <v>5268</v>
      </c>
      <c r="B4168" s="821" t="s">
        <v>10260</v>
      </c>
      <c r="C4168" s="594">
        <v>1235256</v>
      </c>
      <c r="D4168" s="371">
        <v>46055</v>
      </c>
      <c r="E4168" s="371">
        <v>46066</v>
      </c>
      <c r="F4168" s="372" t="s">
        <v>10264</v>
      </c>
      <c r="G4168" s="360">
        <v>31322832</v>
      </c>
      <c r="H4168" s="361" t="s">
        <v>8384</v>
      </c>
      <c r="I4168" s="822">
        <v>58.4</v>
      </c>
      <c r="J4168" s="77">
        <v>5</v>
      </c>
      <c r="K4168" s="92"/>
    </row>
    <row r="4169" spans="1:11" ht="21" x14ac:dyDescent="0.25">
      <c r="A4169" s="14" t="s">
        <v>5268</v>
      </c>
      <c r="B4169" s="821" t="s">
        <v>10260</v>
      </c>
      <c r="C4169" s="594">
        <v>618935</v>
      </c>
      <c r="D4169" s="371">
        <v>46056</v>
      </c>
      <c r="E4169" s="371">
        <v>46066</v>
      </c>
      <c r="F4169" s="372" t="s">
        <v>10265</v>
      </c>
      <c r="G4169" s="360">
        <v>49450301</v>
      </c>
      <c r="H4169" s="361" t="s">
        <v>8394</v>
      </c>
      <c r="I4169" s="822">
        <v>12.64</v>
      </c>
      <c r="J4169" s="77">
        <v>5</v>
      </c>
      <c r="K4169" s="92"/>
    </row>
    <row r="4170" spans="1:11" ht="13.2" x14ac:dyDescent="0.25">
      <c r="A4170" s="14" t="s">
        <v>5268</v>
      </c>
      <c r="B4170" s="821" t="s">
        <v>10260</v>
      </c>
      <c r="C4170" s="594">
        <v>6804880315</v>
      </c>
      <c r="D4170" s="371">
        <v>46051</v>
      </c>
      <c r="E4170" s="371">
        <v>46066</v>
      </c>
      <c r="F4170" s="372" t="s">
        <v>10266</v>
      </c>
      <c r="G4170" s="360">
        <v>151700</v>
      </c>
      <c r="H4170" s="361" t="s">
        <v>10267</v>
      </c>
      <c r="I4170" s="822">
        <v>11.02</v>
      </c>
      <c r="J4170" s="77">
        <v>5</v>
      </c>
      <c r="K4170" s="92"/>
    </row>
    <row r="4171" spans="1:11" ht="21" x14ac:dyDescent="0.25">
      <c r="A4171" s="14" t="s">
        <v>5268</v>
      </c>
      <c r="B4171" s="821" t="s">
        <v>8395</v>
      </c>
      <c r="C4171" s="594">
        <v>2690006873</v>
      </c>
      <c r="D4171" s="371">
        <v>46056</v>
      </c>
      <c r="E4171" s="371">
        <v>46069</v>
      </c>
      <c r="F4171" s="372" t="s">
        <v>10268</v>
      </c>
      <c r="G4171" s="360">
        <v>35919001</v>
      </c>
      <c r="H4171" s="361" t="s">
        <v>3320</v>
      </c>
      <c r="I4171" s="822">
        <v>90</v>
      </c>
      <c r="J4171" s="77">
        <v>5</v>
      </c>
      <c r="K4171" s="92"/>
    </row>
    <row r="4172" spans="1:11" ht="31.2" x14ac:dyDescent="0.25">
      <c r="A4172" s="14" t="s">
        <v>5268</v>
      </c>
      <c r="B4172" s="821"/>
      <c r="C4172" s="594"/>
      <c r="D4172" s="371"/>
      <c r="E4172" s="371"/>
      <c r="F4172" s="830" t="s">
        <v>10269</v>
      </c>
      <c r="G4172" s="360"/>
      <c r="H4172" s="361"/>
      <c r="I4172" s="822"/>
      <c r="J4172" s="77">
        <v>5</v>
      </c>
      <c r="K4172" s="92"/>
    </row>
    <row r="4173" spans="1:11" ht="21" x14ac:dyDescent="0.25">
      <c r="A4173" s="14" t="s">
        <v>5268</v>
      </c>
      <c r="B4173" s="821" t="s">
        <v>10270</v>
      </c>
      <c r="C4173" s="594" t="s">
        <v>10271</v>
      </c>
      <c r="D4173" s="371">
        <v>45963</v>
      </c>
      <c r="E4173" s="371">
        <v>46066</v>
      </c>
      <c r="F4173" s="372" t="s">
        <v>10272</v>
      </c>
      <c r="G4173" s="360">
        <v>15890554</v>
      </c>
      <c r="H4173" s="361" t="s">
        <v>10263</v>
      </c>
      <c r="I4173" s="822">
        <v>70.12</v>
      </c>
      <c r="J4173" s="77">
        <v>5</v>
      </c>
      <c r="K4173" s="92"/>
    </row>
    <row r="4174" spans="1:11" ht="31.2" x14ac:dyDescent="0.25">
      <c r="A4174" s="14" t="s">
        <v>5268</v>
      </c>
      <c r="B4174" s="821" t="s">
        <v>10273</v>
      </c>
      <c r="C4174" s="594" t="s">
        <v>10274</v>
      </c>
      <c r="D4174" s="371">
        <v>45964</v>
      </c>
      <c r="E4174" s="371">
        <v>46066</v>
      </c>
      <c r="F4174" s="372" t="s">
        <v>10258</v>
      </c>
      <c r="G4174" s="360">
        <v>70856508</v>
      </c>
      <c r="H4174" s="361" t="s">
        <v>3279</v>
      </c>
      <c r="I4174" s="822">
        <v>12.22</v>
      </c>
      <c r="J4174" s="77">
        <v>5</v>
      </c>
      <c r="K4174" s="92"/>
    </row>
    <row r="4175" spans="1:11" ht="21" x14ac:dyDescent="0.25">
      <c r="A4175" s="14" t="s">
        <v>5268</v>
      </c>
      <c r="B4175" s="821" t="s">
        <v>10273</v>
      </c>
      <c r="C4175" s="594" t="s">
        <v>10275</v>
      </c>
      <c r="D4175" s="371">
        <v>45978</v>
      </c>
      <c r="E4175" s="371">
        <v>46066</v>
      </c>
      <c r="F4175" s="372" t="s">
        <v>10276</v>
      </c>
      <c r="G4175" s="360">
        <v>31322832</v>
      </c>
      <c r="H4175" s="361" t="s">
        <v>8384</v>
      </c>
      <c r="I4175" s="822">
        <v>96.01</v>
      </c>
      <c r="J4175" s="77">
        <v>5</v>
      </c>
      <c r="K4175" s="92"/>
    </row>
    <row r="4176" spans="1:11" ht="21" x14ac:dyDescent="0.25">
      <c r="A4176" s="14" t="s">
        <v>5268</v>
      </c>
      <c r="B4176" s="740"/>
      <c r="C4176" s="740"/>
      <c r="D4176" s="740"/>
      <c r="E4176" s="741"/>
      <c r="F4176" s="736" t="s">
        <v>10277</v>
      </c>
      <c r="G4176" s="740"/>
      <c r="H4176" s="742"/>
      <c r="I4176" s="743"/>
      <c r="J4176" s="77">
        <v>5</v>
      </c>
      <c r="K4176" s="92"/>
    </row>
    <row r="4177" spans="1:11" ht="51.6" x14ac:dyDescent="0.25">
      <c r="A4177" s="14" t="s">
        <v>5268</v>
      </c>
      <c r="B4177" s="407" t="s">
        <v>10278</v>
      </c>
      <c r="C4177" s="407" t="s">
        <v>10278</v>
      </c>
      <c r="D4177" s="553">
        <v>46058</v>
      </c>
      <c r="E4177" s="553"/>
      <c r="F4177" s="363" t="s">
        <v>10279</v>
      </c>
      <c r="G4177" s="744"/>
      <c r="H4177" s="745" t="s">
        <v>10280</v>
      </c>
      <c r="I4177" s="746">
        <v>201.64</v>
      </c>
      <c r="J4177" s="77">
        <v>5</v>
      </c>
      <c r="K4177" s="92"/>
    </row>
    <row r="4178" spans="1:11" ht="51.6" x14ac:dyDescent="0.25">
      <c r="A4178" s="14" t="s">
        <v>5268</v>
      </c>
      <c r="B4178" s="681" t="s">
        <v>10281</v>
      </c>
      <c r="C4178" s="833" t="s">
        <v>10282</v>
      </c>
      <c r="D4178" s="833" t="s">
        <v>8050</v>
      </c>
      <c r="E4178" s="682">
        <v>46085</v>
      </c>
      <c r="F4178" s="518" t="s">
        <v>10283</v>
      </c>
      <c r="G4178" s="355" t="s">
        <v>10284</v>
      </c>
      <c r="H4178" s="355" t="s">
        <v>3691</v>
      </c>
      <c r="I4178" s="776">
        <v>42.96</v>
      </c>
      <c r="J4178" s="77">
        <v>5</v>
      </c>
      <c r="K4178" s="92"/>
    </row>
    <row r="4179" spans="1:11" ht="61.8" x14ac:dyDescent="0.25">
      <c r="A4179" s="14" t="s">
        <v>5268</v>
      </c>
      <c r="B4179" s="681" t="s">
        <v>10281</v>
      </c>
      <c r="C4179" s="834" t="s">
        <v>10285</v>
      </c>
      <c r="D4179" s="834" t="s">
        <v>9181</v>
      </c>
      <c r="E4179" s="682">
        <v>46085</v>
      </c>
      <c r="F4179" s="518" t="s">
        <v>10286</v>
      </c>
      <c r="G4179" s="355" t="s">
        <v>10287</v>
      </c>
      <c r="H4179" s="355" t="s">
        <v>3695</v>
      </c>
      <c r="I4179" s="776">
        <v>7.04</v>
      </c>
      <c r="J4179" s="77">
        <v>5</v>
      </c>
      <c r="K4179" s="92"/>
    </row>
    <row r="4180" spans="1:11" ht="82.2" x14ac:dyDescent="0.25">
      <c r="A4180" s="14" t="s">
        <v>5268</v>
      </c>
      <c r="B4180" s="681" t="s">
        <v>10288</v>
      </c>
      <c r="C4180" s="681" t="s">
        <v>10288</v>
      </c>
      <c r="D4180" s="421" t="s">
        <v>8106</v>
      </c>
      <c r="E4180" s="682">
        <v>46086</v>
      </c>
      <c r="F4180" s="518" t="s">
        <v>10289</v>
      </c>
      <c r="G4180" s="355"/>
      <c r="H4180" s="835" t="s">
        <v>10290</v>
      </c>
      <c r="I4180" s="776">
        <v>450</v>
      </c>
      <c r="J4180" s="77">
        <v>5</v>
      </c>
      <c r="K4180" s="92"/>
    </row>
    <row r="4181" spans="1:11" ht="41.4" x14ac:dyDescent="0.25">
      <c r="A4181" s="14" t="s">
        <v>5268</v>
      </c>
      <c r="B4181" s="354" t="s">
        <v>10291</v>
      </c>
      <c r="C4181" s="355">
        <v>2002600788</v>
      </c>
      <c r="D4181" s="356">
        <v>46069</v>
      </c>
      <c r="E4181" s="357"/>
      <c r="F4181" s="811" t="s">
        <v>10292</v>
      </c>
      <c r="G4181" s="836">
        <v>35858541</v>
      </c>
      <c r="H4181" s="811" t="s">
        <v>8724</v>
      </c>
      <c r="I4181" s="358">
        <v>619.91999999999996</v>
      </c>
      <c r="J4181" s="77">
        <v>5</v>
      </c>
      <c r="K4181" s="92"/>
    </row>
    <row r="4182" spans="1:11" ht="51.6" x14ac:dyDescent="0.25">
      <c r="A4182" s="14" t="s">
        <v>5268</v>
      </c>
      <c r="B4182" s="354" t="s">
        <v>10291</v>
      </c>
      <c r="C4182" s="355">
        <v>2002600788</v>
      </c>
      <c r="D4182" s="356">
        <v>46069</v>
      </c>
      <c r="E4182" s="357"/>
      <c r="F4182" s="811" t="s">
        <v>10293</v>
      </c>
      <c r="G4182" s="836">
        <v>35858541</v>
      </c>
      <c r="H4182" s="811" t="s">
        <v>8724</v>
      </c>
      <c r="I4182" s="358">
        <v>752.76</v>
      </c>
      <c r="J4182" s="77">
        <v>5</v>
      </c>
      <c r="K4182" s="92"/>
    </row>
    <row r="4183" spans="1:11" ht="51.6" x14ac:dyDescent="0.25">
      <c r="A4183" s="14" t="s">
        <v>5268</v>
      </c>
      <c r="B4183" s="354" t="s">
        <v>10291</v>
      </c>
      <c r="C4183" s="355">
        <v>2002600788</v>
      </c>
      <c r="D4183" s="356">
        <v>46069</v>
      </c>
      <c r="E4183" s="357"/>
      <c r="F4183" s="357" t="s">
        <v>10294</v>
      </c>
      <c r="G4183" s="836">
        <v>35858541</v>
      </c>
      <c r="H4183" s="811" t="s">
        <v>8724</v>
      </c>
      <c r="I4183" s="358">
        <v>154.97999999999999</v>
      </c>
      <c r="J4183" s="77">
        <v>5</v>
      </c>
      <c r="K4183" s="92"/>
    </row>
    <row r="4184" spans="1:11" ht="61.8" x14ac:dyDescent="0.25">
      <c r="A4184" s="14" t="s">
        <v>5268</v>
      </c>
      <c r="B4184" s="354" t="s">
        <v>10291</v>
      </c>
      <c r="C4184" s="355">
        <v>2002600788</v>
      </c>
      <c r="D4184" s="356">
        <v>46069</v>
      </c>
      <c r="E4184" s="357"/>
      <c r="F4184" s="357" t="s">
        <v>10295</v>
      </c>
      <c r="G4184" s="836">
        <v>35858541</v>
      </c>
      <c r="H4184" s="811" t="s">
        <v>8724</v>
      </c>
      <c r="I4184" s="358">
        <v>752.76</v>
      </c>
      <c r="J4184" s="77">
        <v>5</v>
      </c>
      <c r="K4184" s="92"/>
    </row>
    <row r="4185" spans="1:11" ht="61.8" x14ac:dyDescent="0.25">
      <c r="A4185" s="14" t="s">
        <v>5268</v>
      </c>
      <c r="B4185" s="354" t="s">
        <v>10291</v>
      </c>
      <c r="C4185" s="355">
        <v>2002600788</v>
      </c>
      <c r="D4185" s="356">
        <v>46069</v>
      </c>
      <c r="E4185" s="357"/>
      <c r="F4185" s="357" t="s">
        <v>10296</v>
      </c>
      <c r="G4185" s="836">
        <v>35858541</v>
      </c>
      <c r="H4185" s="811" t="s">
        <v>8724</v>
      </c>
      <c r="I4185" s="358">
        <v>752.76</v>
      </c>
      <c r="J4185" s="77">
        <v>5</v>
      </c>
      <c r="K4185" s="92"/>
    </row>
    <row r="4186" spans="1:11" ht="61.8" x14ac:dyDescent="0.25">
      <c r="A4186" s="14" t="s">
        <v>5268</v>
      </c>
      <c r="B4186" s="354" t="s">
        <v>10291</v>
      </c>
      <c r="C4186" s="355">
        <v>2002600788</v>
      </c>
      <c r="D4186" s="356">
        <v>46069</v>
      </c>
      <c r="E4186" s="357"/>
      <c r="F4186" s="357" t="s">
        <v>10297</v>
      </c>
      <c r="G4186" s="836">
        <v>35858541</v>
      </c>
      <c r="H4186" s="811" t="s">
        <v>8724</v>
      </c>
      <c r="I4186" s="358">
        <v>501.84</v>
      </c>
      <c r="J4186" s="77">
        <v>5</v>
      </c>
      <c r="K4186" s="92"/>
    </row>
    <row r="4187" spans="1:11" ht="51.6" x14ac:dyDescent="0.25">
      <c r="A4187" s="14" t="s">
        <v>5268</v>
      </c>
      <c r="B4187" s="354" t="s">
        <v>10298</v>
      </c>
      <c r="C4187" s="355">
        <v>182379</v>
      </c>
      <c r="D4187" s="356">
        <v>46064</v>
      </c>
      <c r="E4187" s="357"/>
      <c r="F4187" s="811" t="s">
        <v>10299</v>
      </c>
      <c r="G4187" s="836" t="s">
        <v>10300</v>
      </c>
      <c r="H4187" s="811" t="s">
        <v>10301</v>
      </c>
      <c r="I4187" s="358">
        <v>392.86</v>
      </c>
      <c r="J4187" s="77">
        <v>5</v>
      </c>
      <c r="K4187" s="92"/>
    </row>
    <row r="4188" spans="1:11" ht="72" x14ac:dyDescent="0.25">
      <c r="A4188" s="14" t="s">
        <v>5268</v>
      </c>
      <c r="B4188" s="354" t="s">
        <v>10302</v>
      </c>
      <c r="C4188" s="355">
        <v>182291</v>
      </c>
      <c r="D4188" s="356">
        <v>46064</v>
      </c>
      <c r="E4188" s="357"/>
      <c r="F4188" s="811" t="s">
        <v>10303</v>
      </c>
      <c r="G4188" s="836" t="s">
        <v>10300</v>
      </c>
      <c r="H4188" s="811" t="s">
        <v>10301</v>
      </c>
      <c r="I4188" s="358">
        <v>97.59</v>
      </c>
      <c r="J4188" s="77">
        <v>5</v>
      </c>
      <c r="K4188" s="92"/>
    </row>
    <row r="4189" spans="1:11" ht="41.4" x14ac:dyDescent="0.25">
      <c r="A4189" s="14" t="s">
        <v>5268</v>
      </c>
      <c r="B4189" s="354" t="s">
        <v>10302</v>
      </c>
      <c r="C4189" s="355">
        <v>182291</v>
      </c>
      <c r="D4189" s="356">
        <v>46064</v>
      </c>
      <c r="E4189" s="357"/>
      <c r="F4189" s="811" t="s">
        <v>10304</v>
      </c>
      <c r="G4189" s="836" t="s">
        <v>10300</v>
      </c>
      <c r="H4189" s="811" t="s">
        <v>10301</v>
      </c>
      <c r="I4189" s="358">
        <v>912.99</v>
      </c>
      <c r="J4189" s="77">
        <v>5</v>
      </c>
      <c r="K4189" s="92"/>
    </row>
    <row r="4190" spans="1:11" ht="41.4" x14ac:dyDescent="0.25">
      <c r="A4190" s="14" t="s">
        <v>5268</v>
      </c>
      <c r="B4190" s="354" t="s">
        <v>10305</v>
      </c>
      <c r="C4190" s="355">
        <v>2002601402</v>
      </c>
      <c r="D4190" s="356">
        <v>46085</v>
      </c>
      <c r="E4190" s="357"/>
      <c r="F4190" s="811" t="s">
        <v>10306</v>
      </c>
      <c r="G4190" s="836">
        <v>35858541</v>
      </c>
      <c r="H4190" s="811" t="s">
        <v>8724</v>
      </c>
      <c r="I4190" s="358">
        <v>513.65</v>
      </c>
      <c r="J4190" s="77">
        <v>5</v>
      </c>
      <c r="K4190" s="92"/>
    </row>
    <row r="4191" spans="1:11" ht="41.4" x14ac:dyDescent="0.25">
      <c r="A4191" s="14" t="s">
        <v>5268</v>
      </c>
      <c r="B4191" s="354" t="s">
        <v>10305</v>
      </c>
      <c r="C4191" s="355">
        <v>2002601402</v>
      </c>
      <c r="D4191" s="356">
        <v>46085</v>
      </c>
      <c r="E4191" s="357"/>
      <c r="F4191" s="811" t="s">
        <v>10307</v>
      </c>
      <c r="G4191" s="836">
        <v>35858541</v>
      </c>
      <c r="H4191" s="811" t="s">
        <v>8724</v>
      </c>
      <c r="I4191" s="358">
        <v>354.24</v>
      </c>
      <c r="J4191" s="77">
        <v>5</v>
      </c>
      <c r="K4191" s="92"/>
    </row>
    <row r="4192" spans="1:11" ht="51.6" x14ac:dyDescent="0.25">
      <c r="A4192" s="14" t="s">
        <v>5268</v>
      </c>
      <c r="B4192" s="354" t="s">
        <v>10305</v>
      </c>
      <c r="C4192" s="355">
        <v>2002601402</v>
      </c>
      <c r="D4192" s="356">
        <v>46085</v>
      </c>
      <c r="E4192" s="357"/>
      <c r="F4192" s="357" t="s">
        <v>10308</v>
      </c>
      <c r="G4192" s="836">
        <v>35858541</v>
      </c>
      <c r="H4192" s="811" t="s">
        <v>8724</v>
      </c>
      <c r="I4192" s="358">
        <v>513.64</v>
      </c>
      <c r="J4192" s="77">
        <v>5</v>
      </c>
      <c r="K4192" s="92"/>
    </row>
    <row r="4193" spans="1:11" ht="51.6" x14ac:dyDescent="0.25">
      <c r="A4193" s="14" t="s">
        <v>5268</v>
      </c>
      <c r="B4193" s="354" t="s">
        <v>10305</v>
      </c>
      <c r="C4193" s="355">
        <v>2002601402</v>
      </c>
      <c r="D4193" s="356">
        <v>46085</v>
      </c>
      <c r="E4193" s="357"/>
      <c r="F4193" s="357" t="s">
        <v>10309</v>
      </c>
      <c r="G4193" s="836">
        <v>35858541</v>
      </c>
      <c r="H4193" s="811" t="s">
        <v>8724</v>
      </c>
      <c r="I4193" s="358">
        <v>354.24</v>
      </c>
      <c r="J4193" s="77">
        <v>5</v>
      </c>
      <c r="K4193" s="92"/>
    </row>
    <row r="4194" spans="1:11" ht="51.6" x14ac:dyDescent="0.25">
      <c r="A4194" s="14" t="s">
        <v>5268</v>
      </c>
      <c r="B4194" s="354" t="s">
        <v>10310</v>
      </c>
      <c r="C4194" s="355" t="s">
        <v>10311</v>
      </c>
      <c r="D4194" s="356">
        <v>46078</v>
      </c>
      <c r="E4194" s="357"/>
      <c r="F4194" s="357" t="s">
        <v>10312</v>
      </c>
      <c r="G4194" s="355">
        <v>46397931</v>
      </c>
      <c r="H4194" s="355" t="s">
        <v>3079</v>
      </c>
      <c r="I4194" s="358">
        <v>1692</v>
      </c>
      <c r="J4194" s="77">
        <v>5</v>
      </c>
      <c r="K4194" s="92"/>
    </row>
    <row r="4195" spans="1:11" ht="51.6" x14ac:dyDescent="0.25">
      <c r="A4195" s="14" t="s">
        <v>5268</v>
      </c>
      <c r="B4195" s="354" t="s">
        <v>10310</v>
      </c>
      <c r="C4195" s="355" t="s">
        <v>10311</v>
      </c>
      <c r="D4195" s="356">
        <v>46078</v>
      </c>
      <c r="E4195" s="357"/>
      <c r="F4195" s="357" t="s">
        <v>10313</v>
      </c>
      <c r="G4195" s="355">
        <v>46397931</v>
      </c>
      <c r="H4195" s="355" t="s">
        <v>3079</v>
      </c>
      <c r="I4195" s="358">
        <v>1575</v>
      </c>
      <c r="J4195" s="77">
        <v>5</v>
      </c>
      <c r="K4195" s="92"/>
    </row>
    <row r="4196" spans="1:11" ht="41.4" x14ac:dyDescent="0.25">
      <c r="A4196" s="14" t="s">
        <v>5268</v>
      </c>
      <c r="B4196" s="354" t="s">
        <v>10310</v>
      </c>
      <c r="C4196" s="355" t="s">
        <v>10311</v>
      </c>
      <c r="D4196" s="356">
        <v>46078</v>
      </c>
      <c r="E4196" s="357"/>
      <c r="F4196" s="357" t="s">
        <v>10314</v>
      </c>
      <c r="G4196" s="355">
        <v>46397931</v>
      </c>
      <c r="H4196" s="355" t="s">
        <v>3079</v>
      </c>
      <c r="I4196" s="358">
        <v>355.5</v>
      </c>
      <c r="J4196" s="77">
        <v>5</v>
      </c>
      <c r="K4196" s="92"/>
    </row>
    <row r="4197" spans="1:11" ht="41.4" x14ac:dyDescent="0.25">
      <c r="A4197" s="14" t="s">
        <v>5268</v>
      </c>
      <c r="B4197" s="354" t="s">
        <v>10315</v>
      </c>
      <c r="C4197" s="713" t="s">
        <v>10316</v>
      </c>
      <c r="D4197" s="356">
        <v>46045</v>
      </c>
      <c r="E4197" s="357"/>
      <c r="F4197" s="357" t="s">
        <v>10317</v>
      </c>
      <c r="G4197" s="355">
        <v>35700106</v>
      </c>
      <c r="H4197" s="355" t="s">
        <v>10318</v>
      </c>
      <c r="I4197" s="358">
        <v>1670.83</v>
      </c>
      <c r="J4197" s="77">
        <v>5</v>
      </c>
      <c r="K4197" s="92"/>
    </row>
    <row r="4198" spans="1:11" ht="61.8" x14ac:dyDescent="0.25">
      <c r="A4198" s="14" t="s">
        <v>5268</v>
      </c>
      <c r="B4198" s="762" t="s">
        <v>4255</v>
      </c>
      <c r="C4198" s="432">
        <v>138</v>
      </c>
      <c r="D4198" s="682">
        <v>45936</v>
      </c>
      <c r="E4198" s="682">
        <v>45936</v>
      </c>
      <c r="F4198" s="363" t="s">
        <v>10319</v>
      </c>
      <c r="G4198" s="363"/>
      <c r="H4198" s="363" t="s">
        <v>10320</v>
      </c>
      <c r="I4198" s="837">
        <v>1131.81</v>
      </c>
      <c r="J4198" s="77">
        <v>5</v>
      </c>
      <c r="K4198" s="92"/>
    </row>
    <row r="4199" spans="1:11" ht="61.8" x14ac:dyDescent="0.25">
      <c r="A4199" s="14" t="s">
        <v>5268</v>
      </c>
      <c r="B4199" s="762" t="s">
        <v>8489</v>
      </c>
      <c r="C4199" s="421">
        <v>138</v>
      </c>
      <c r="D4199" s="421" t="s">
        <v>3027</v>
      </c>
      <c r="E4199" s="421" t="s">
        <v>3027</v>
      </c>
      <c r="F4199" s="363" t="s">
        <v>10321</v>
      </c>
      <c r="G4199" s="363"/>
      <c r="H4199" s="363" t="s">
        <v>10320</v>
      </c>
      <c r="I4199" s="837">
        <v>1140.01</v>
      </c>
      <c r="J4199" s="77">
        <v>5</v>
      </c>
      <c r="K4199" s="92"/>
    </row>
    <row r="4200" spans="1:11" ht="61.8" x14ac:dyDescent="0.25">
      <c r="A4200" s="14" t="s">
        <v>5268</v>
      </c>
      <c r="B4200" s="762" t="s">
        <v>3431</v>
      </c>
      <c r="C4200" s="432">
        <v>138</v>
      </c>
      <c r="D4200" s="421" t="s">
        <v>3643</v>
      </c>
      <c r="E4200" s="682">
        <v>46022</v>
      </c>
      <c r="F4200" s="363" t="s">
        <v>10322</v>
      </c>
      <c r="G4200" s="363"/>
      <c r="H4200" s="363" t="s">
        <v>10320</v>
      </c>
      <c r="I4200" s="837">
        <v>1137.27</v>
      </c>
      <c r="J4200" s="77">
        <v>5</v>
      </c>
      <c r="K4200" s="92"/>
    </row>
    <row r="4201" spans="1:11" ht="61.8" x14ac:dyDescent="0.25">
      <c r="A4201" s="14" t="s">
        <v>5268</v>
      </c>
      <c r="B4201" s="762" t="s">
        <v>3554</v>
      </c>
      <c r="C4201" s="432">
        <v>138</v>
      </c>
      <c r="D4201" s="421" t="s">
        <v>10323</v>
      </c>
      <c r="E4201" s="682">
        <v>46055</v>
      </c>
      <c r="F4201" s="363" t="s">
        <v>10324</v>
      </c>
      <c r="G4201" s="363"/>
      <c r="H4201" s="363" t="s">
        <v>10320</v>
      </c>
      <c r="I4201" s="837">
        <v>1193.46</v>
      </c>
      <c r="J4201" s="77">
        <v>5</v>
      </c>
      <c r="K4201" s="92"/>
    </row>
    <row r="4202" spans="1:11" ht="41.4" x14ac:dyDescent="0.25">
      <c r="A4202" s="14" t="s">
        <v>5268</v>
      </c>
      <c r="B4202" s="762" t="s">
        <v>3554</v>
      </c>
      <c r="C4202" s="407">
        <v>138</v>
      </c>
      <c r="D4202" s="407" t="s">
        <v>3557</v>
      </c>
      <c r="E4202" s="357"/>
      <c r="F4202" s="838" t="s">
        <v>10325</v>
      </c>
      <c r="G4202" s="355"/>
      <c r="H4202" s="363" t="s">
        <v>6223</v>
      </c>
      <c r="I4202" s="837">
        <v>520.22</v>
      </c>
      <c r="J4202" s="77">
        <v>5</v>
      </c>
      <c r="K4202" s="92"/>
    </row>
    <row r="4203" spans="1:11" ht="41.4" x14ac:dyDescent="0.25">
      <c r="A4203" s="14" t="s">
        <v>5268</v>
      </c>
      <c r="B4203" s="762" t="s">
        <v>3554</v>
      </c>
      <c r="C4203" s="407">
        <v>138</v>
      </c>
      <c r="D4203" s="407" t="s">
        <v>3557</v>
      </c>
      <c r="E4203" s="407" t="s">
        <v>8162</v>
      </c>
      <c r="F4203" s="363" t="s">
        <v>10326</v>
      </c>
      <c r="G4203" s="355"/>
      <c r="H4203" s="363" t="s">
        <v>6223</v>
      </c>
      <c r="I4203" s="837">
        <v>379.43</v>
      </c>
      <c r="J4203" s="77">
        <v>5</v>
      </c>
      <c r="K4203" s="92"/>
    </row>
    <row r="4204" spans="1:11" ht="72" x14ac:dyDescent="0.25">
      <c r="A4204" s="14" t="s">
        <v>5268</v>
      </c>
      <c r="B4204" s="354" t="s">
        <v>10327</v>
      </c>
      <c r="C4204" s="354" t="s">
        <v>10327</v>
      </c>
      <c r="D4204" s="356" t="s">
        <v>6618</v>
      </c>
      <c r="E4204" s="357" t="s">
        <v>3643</v>
      </c>
      <c r="F4204" s="737" t="s">
        <v>10328</v>
      </c>
      <c r="G4204" s="355"/>
      <c r="H4204" s="839" t="s">
        <v>10329</v>
      </c>
      <c r="I4204" s="358">
        <v>554.79999999999995</v>
      </c>
      <c r="J4204" s="77">
        <v>5</v>
      </c>
      <c r="K4204" s="92"/>
    </row>
    <row r="4205" spans="1:11" ht="72" x14ac:dyDescent="0.25">
      <c r="A4205" s="14" t="s">
        <v>5268</v>
      </c>
      <c r="B4205" s="354" t="s">
        <v>10330</v>
      </c>
      <c r="C4205" s="354" t="s">
        <v>10330</v>
      </c>
      <c r="D4205" s="356" t="s">
        <v>6499</v>
      </c>
      <c r="E4205" s="357" t="s">
        <v>3013</v>
      </c>
      <c r="F4205" s="737" t="s">
        <v>10331</v>
      </c>
      <c r="G4205" s="355"/>
      <c r="H4205" s="839" t="s">
        <v>10329</v>
      </c>
      <c r="I4205" s="358">
        <v>361.83</v>
      </c>
      <c r="J4205" s="77">
        <v>5</v>
      </c>
      <c r="K4205" s="92"/>
    </row>
    <row r="4206" spans="1:11" ht="92.4" x14ac:dyDescent="0.25">
      <c r="A4206" s="14" t="s">
        <v>5268</v>
      </c>
      <c r="B4206" s="840" t="s">
        <v>10332</v>
      </c>
      <c r="C4206" s="841" t="s">
        <v>7334</v>
      </c>
      <c r="D4206" s="842" t="s">
        <v>3642</v>
      </c>
      <c r="E4206" s="842"/>
      <c r="F4206" s="514" t="s">
        <v>10333</v>
      </c>
      <c r="G4206" s="432">
        <v>37996339</v>
      </c>
      <c r="H4206" s="363" t="s">
        <v>10089</v>
      </c>
      <c r="I4206" s="843">
        <v>210</v>
      </c>
      <c r="J4206" s="77">
        <v>5</v>
      </c>
      <c r="K4206" s="92"/>
    </row>
    <row r="4207" spans="1:11" ht="61.8" x14ac:dyDescent="0.25">
      <c r="A4207" s="14" t="s">
        <v>5268</v>
      </c>
      <c r="B4207" s="354" t="s">
        <v>10334</v>
      </c>
      <c r="C4207" s="355">
        <v>2501037</v>
      </c>
      <c r="D4207" s="356" t="s">
        <v>3066</v>
      </c>
      <c r="E4207" s="357"/>
      <c r="F4207" s="357" t="s">
        <v>10335</v>
      </c>
      <c r="G4207" s="355">
        <v>36618357</v>
      </c>
      <c r="H4207" s="355" t="s">
        <v>10336</v>
      </c>
      <c r="I4207" s="358">
        <v>260</v>
      </c>
      <c r="J4207" s="77">
        <v>5</v>
      </c>
      <c r="K4207" s="92"/>
    </row>
    <row r="4208" spans="1:11" ht="82.2" x14ac:dyDescent="0.25">
      <c r="A4208" s="14" t="s">
        <v>5268</v>
      </c>
      <c r="B4208" s="354" t="s">
        <v>10337</v>
      </c>
      <c r="C4208" s="841" t="s">
        <v>7240</v>
      </c>
      <c r="D4208" s="356" t="s">
        <v>6822</v>
      </c>
      <c r="E4208" s="357"/>
      <c r="F4208" s="357" t="s">
        <v>10338</v>
      </c>
      <c r="G4208" s="432">
        <v>37996339</v>
      </c>
      <c r="H4208" s="363" t="s">
        <v>10089</v>
      </c>
      <c r="I4208" s="358">
        <v>450</v>
      </c>
      <c r="J4208" s="77">
        <v>5</v>
      </c>
      <c r="K4208" s="92"/>
    </row>
    <row r="4209" spans="1:11" ht="102.6" x14ac:dyDescent="0.25">
      <c r="A4209" s="14" t="s">
        <v>5268</v>
      </c>
      <c r="B4209" s="354" t="s">
        <v>10339</v>
      </c>
      <c r="C4209" s="355">
        <v>202502</v>
      </c>
      <c r="D4209" s="356" t="s">
        <v>3566</v>
      </c>
      <c r="E4209" s="357"/>
      <c r="F4209" s="357" t="s">
        <v>10340</v>
      </c>
      <c r="G4209" s="355">
        <v>35988983</v>
      </c>
      <c r="H4209" s="355" t="s">
        <v>10341</v>
      </c>
      <c r="I4209" s="358">
        <v>285</v>
      </c>
      <c r="J4209" s="77">
        <v>5</v>
      </c>
      <c r="K4209" s="92"/>
    </row>
    <row r="4210" spans="1:11" ht="72" x14ac:dyDescent="0.25">
      <c r="A4210" s="14" t="s">
        <v>5268</v>
      </c>
      <c r="B4210" s="354" t="s">
        <v>10339</v>
      </c>
      <c r="C4210" s="355">
        <v>202502</v>
      </c>
      <c r="D4210" s="356" t="s">
        <v>3566</v>
      </c>
      <c r="E4210" s="357"/>
      <c r="F4210" s="357" t="s">
        <v>10342</v>
      </c>
      <c r="G4210" s="355">
        <v>35988983</v>
      </c>
      <c r="H4210" s="355" t="s">
        <v>10341</v>
      </c>
      <c r="I4210" s="358">
        <v>250</v>
      </c>
      <c r="J4210" s="77">
        <v>5</v>
      </c>
      <c r="K4210" s="92"/>
    </row>
    <row r="4211" spans="1:11" ht="72" x14ac:dyDescent="0.25">
      <c r="A4211" s="14" t="s">
        <v>5268</v>
      </c>
      <c r="B4211" s="354" t="s">
        <v>10339</v>
      </c>
      <c r="C4211" s="355">
        <v>202502</v>
      </c>
      <c r="D4211" s="356" t="s">
        <v>3566</v>
      </c>
      <c r="E4211" s="357"/>
      <c r="F4211" s="357" t="s">
        <v>10343</v>
      </c>
      <c r="G4211" s="355">
        <v>35988983</v>
      </c>
      <c r="H4211" s="355" t="s">
        <v>10341</v>
      </c>
      <c r="I4211" s="358">
        <v>300</v>
      </c>
      <c r="J4211" s="77">
        <v>5</v>
      </c>
      <c r="K4211" s="92"/>
    </row>
    <row r="4212" spans="1:11" ht="51.6" x14ac:dyDescent="0.25">
      <c r="A4212" s="14" t="s">
        <v>5268</v>
      </c>
      <c r="B4212" s="354" t="s">
        <v>10344</v>
      </c>
      <c r="C4212" s="355">
        <v>2025010</v>
      </c>
      <c r="D4212" s="356" t="s">
        <v>8487</v>
      </c>
      <c r="E4212" s="357"/>
      <c r="F4212" s="736" t="s">
        <v>10345</v>
      </c>
      <c r="G4212" s="355">
        <v>50012886</v>
      </c>
      <c r="H4212" s="355" t="s">
        <v>6696</v>
      </c>
      <c r="I4212" s="358">
        <v>64</v>
      </c>
      <c r="J4212" s="77">
        <v>5</v>
      </c>
      <c r="K4212" s="92"/>
    </row>
    <row r="4213" spans="1:11" ht="51.6" x14ac:dyDescent="0.25">
      <c r="A4213" s="14" t="s">
        <v>5268</v>
      </c>
      <c r="B4213" s="354" t="s">
        <v>10344</v>
      </c>
      <c r="C4213" s="355">
        <v>2025010</v>
      </c>
      <c r="D4213" s="356" t="s">
        <v>8487</v>
      </c>
      <c r="E4213" s="357"/>
      <c r="F4213" s="736" t="s">
        <v>10346</v>
      </c>
      <c r="G4213" s="355">
        <v>50012886</v>
      </c>
      <c r="H4213" s="355" t="s">
        <v>6696</v>
      </c>
      <c r="I4213" s="358">
        <v>17</v>
      </c>
      <c r="J4213" s="77">
        <v>5</v>
      </c>
      <c r="K4213" s="92"/>
    </row>
    <row r="4214" spans="1:11" ht="72" x14ac:dyDescent="0.25">
      <c r="A4214" s="14" t="s">
        <v>5268</v>
      </c>
      <c r="B4214" s="354" t="s">
        <v>10347</v>
      </c>
      <c r="C4214" s="797">
        <v>45658</v>
      </c>
      <c r="D4214" s="356" t="s">
        <v>6472</v>
      </c>
      <c r="E4214" s="357"/>
      <c r="F4214" s="736" t="s">
        <v>10348</v>
      </c>
      <c r="G4214" s="355">
        <v>37996339</v>
      </c>
      <c r="H4214" s="355" t="s">
        <v>10349</v>
      </c>
      <c r="I4214" s="358">
        <v>144</v>
      </c>
      <c r="J4214" s="77">
        <v>5</v>
      </c>
      <c r="K4214" s="92"/>
    </row>
    <row r="4215" spans="1:11" ht="51.6" x14ac:dyDescent="0.25">
      <c r="A4215" s="14" t="s">
        <v>5268</v>
      </c>
      <c r="B4215" s="354" t="s">
        <v>10339</v>
      </c>
      <c r="C4215" s="355">
        <v>202502</v>
      </c>
      <c r="D4215" s="357" t="s">
        <v>3566</v>
      </c>
      <c r="E4215" s="357"/>
      <c r="F4215" s="357" t="s">
        <v>10350</v>
      </c>
      <c r="G4215" s="355">
        <v>35988983</v>
      </c>
      <c r="H4215" s="355" t="s">
        <v>10341</v>
      </c>
      <c r="I4215" s="358">
        <v>70</v>
      </c>
      <c r="J4215" s="77">
        <v>5</v>
      </c>
      <c r="K4215" s="92"/>
    </row>
    <row r="4216" spans="1:11" ht="82.2" x14ac:dyDescent="0.25">
      <c r="A4216" s="14" t="s">
        <v>5268</v>
      </c>
      <c r="B4216" s="354" t="s">
        <v>10339</v>
      </c>
      <c r="C4216" s="355">
        <v>202502</v>
      </c>
      <c r="D4216" s="357" t="s">
        <v>3566</v>
      </c>
      <c r="E4216" s="357"/>
      <c r="F4216" s="357" t="s">
        <v>10351</v>
      </c>
      <c r="G4216" s="355">
        <v>35988983</v>
      </c>
      <c r="H4216" s="355" t="s">
        <v>10341</v>
      </c>
      <c r="I4216" s="358">
        <v>187</v>
      </c>
      <c r="J4216" s="77">
        <v>5</v>
      </c>
      <c r="K4216" s="92"/>
    </row>
    <row r="4217" spans="1:11" ht="41.4" x14ac:dyDescent="0.25">
      <c r="A4217" s="14" t="s">
        <v>5268</v>
      </c>
      <c r="B4217" s="354" t="s">
        <v>10339</v>
      </c>
      <c r="C4217" s="355">
        <v>202502</v>
      </c>
      <c r="D4217" s="357" t="s">
        <v>3566</v>
      </c>
      <c r="E4217" s="357"/>
      <c r="F4217" s="357" t="s">
        <v>10352</v>
      </c>
      <c r="G4217" s="355">
        <v>35988983</v>
      </c>
      <c r="H4217" s="355" t="s">
        <v>10341</v>
      </c>
      <c r="I4217" s="358">
        <v>10</v>
      </c>
      <c r="J4217" s="77">
        <v>5</v>
      </c>
      <c r="K4217" s="92"/>
    </row>
    <row r="4218" spans="1:11" ht="21" x14ac:dyDescent="0.25">
      <c r="A4218" s="14" t="s">
        <v>5268</v>
      </c>
      <c r="B4218" s="354" t="s">
        <v>10353</v>
      </c>
      <c r="C4218" s="355">
        <v>2578638</v>
      </c>
      <c r="D4218" s="356" t="s">
        <v>6826</v>
      </c>
      <c r="E4218" s="357" t="s">
        <v>3013</v>
      </c>
      <c r="F4218" s="357" t="s">
        <v>10354</v>
      </c>
      <c r="G4218" s="355">
        <v>36212466</v>
      </c>
      <c r="H4218" s="355" t="s">
        <v>10355</v>
      </c>
      <c r="I4218" s="358">
        <v>179</v>
      </c>
      <c r="J4218" s="77">
        <v>5</v>
      </c>
      <c r="K4218" s="92"/>
    </row>
    <row r="4219" spans="1:11" ht="41.4" x14ac:dyDescent="0.25">
      <c r="A4219" s="14" t="s">
        <v>5268</v>
      </c>
      <c r="B4219" s="354" t="s">
        <v>10353</v>
      </c>
      <c r="C4219" s="354" t="s">
        <v>10353</v>
      </c>
      <c r="D4219" s="356" t="s">
        <v>3027</v>
      </c>
      <c r="E4219" s="357" t="s">
        <v>3013</v>
      </c>
      <c r="F4219" s="357" t="s">
        <v>10356</v>
      </c>
      <c r="G4219" s="355"/>
      <c r="H4219" s="355" t="s">
        <v>10357</v>
      </c>
      <c r="I4219" s="358">
        <v>19.2</v>
      </c>
      <c r="J4219" s="77">
        <v>5</v>
      </c>
      <c r="K4219" s="92"/>
    </row>
    <row r="4220" spans="1:11" ht="72" x14ac:dyDescent="0.25">
      <c r="A4220" s="14" t="s">
        <v>5268</v>
      </c>
      <c r="B4220" s="354"/>
      <c r="C4220" s="355"/>
      <c r="D4220" s="356"/>
      <c r="E4220" s="357"/>
      <c r="F4220" s="514" t="s">
        <v>10358</v>
      </c>
      <c r="G4220" s="355"/>
      <c r="H4220" s="355"/>
      <c r="I4220" s="358"/>
      <c r="J4220" s="77">
        <v>5</v>
      </c>
      <c r="K4220" s="92"/>
    </row>
    <row r="4221" spans="1:11" ht="21" x14ac:dyDescent="0.25">
      <c r="A4221" s="14" t="s">
        <v>5268</v>
      </c>
      <c r="B4221" s="354" t="s">
        <v>10359</v>
      </c>
      <c r="C4221" s="739" t="s">
        <v>8471</v>
      </c>
      <c r="D4221" s="356" t="s">
        <v>7587</v>
      </c>
      <c r="E4221" s="357" t="s">
        <v>6472</v>
      </c>
      <c r="F4221" s="357" t="s">
        <v>10360</v>
      </c>
      <c r="G4221" s="793">
        <v>31196314</v>
      </c>
      <c r="H4221" s="794" t="s">
        <v>10361</v>
      </c>
      <c r="I4221" s="358">
        <v>29.95</v>
      </c>
      <c r="J4221" s="77">
        <v>5</v>
      </c>
      <c r="K4221" s="92"/>
    </row>
    <row r="4222" spans="1:11" ht="41.4" x14ac:dyDescent="0.25">
      <c r="A4222" s="14" t="s">
        <v>5268</v>
      </c>
      <c r="B4222" s="354" t="s">
        <v>10359</v>
      </c>
      <c r="C4222" s="739" t="s">
        <v>8471</v>
      </c>
      <c r="D4222" s="356" t="s">
        <v>3486</v>
      </c>
      <c r="E4222" s="357" t="s">
        <v>6472</v>
      </c>
      <c r="F4222" s="577" t="s">
        <v>10362</v>
      </c>
      <c r="G4222" s="793">
        <v>31196314</v>
      </c>
      <c r="H4222" s="794" t="s">
        <v>10361</v>
      </c>
      <c r="I4222" s="358">
        <v>150.05000000000001</v>
      </c>
      <c r="J4222" s="77">
        <v>5</v>
      </c>
      <c r="K4222" s="92"/>
    </row>
    <row r="4223" spans="1:11" ht="72" x14ac:dyDescent="0.25">
      <c r="A4223" s="14" t="s">
        <v>5268</v>
      </c>
      <c r="B4223" s="354"/>
      <c r="C4223" s="355"/>
      <c r="D4223" s="356"/>
      <c r="E4223" s="357"/>
      <c r="F4223" s="514" t="s">
        <v>10363</v>
      </c>
      <c r="G4223" s="355"/>
      <c r="H4223" s="355"/>
      <c r="I4223" s="358"/>
      <c r="J4223" s="77">
        <v>5</v>
      </c>
      <c r="K4223" s="92"/>
    </row>
    <row r="4224" spans="1:11" ht="31.2" x14ac:dyDescent="0.25">
      <c r="A4224" s="14" t="s">
        <v>5268</v>
      </c>
      <c r="B4224" s="354" t="s">
        <v>10364</v>
      </c>
      <c r="C4224" s="355">
        <v>25004</v>
      </c>
      <c r="D4224" s="356" t="s">
        <v>6525</v>
      </c>
      <c r="E4224" s="357" t="s">
        <v>4862</v>
      </c>
      <c r="F4224" s="357" t="s">
        <v>10365</v>
      </c>
      <c r="G4224" s="355">
        <v>50954351</v>
      </c>
      <c r="H4224" s="355" t="s">
        <v>10366</v>
      </c>
      <c r="I4224" s="358">
        <v>102.74</v>
      </c>
      <c r="J4224" s="77">
        <v>5</v>
      </c>
      <c r="K4224" s="92"/>
    </row>
    <row r="4225" spans="1:11" ht="41.4" x14ac:dyDescent="0.25">
      <c r="A4225" s="14" t="s">
        <v>5268</v>
      </c>
      <c r="B4225" s="354" t="s">
        <v>10364</v>
      </c>
      <c r="C4225" s="355">
        <v>25004</v>
      </c>
      <c r="D4225" s="356" t="s">
        <v>4783</v>
      </c>
      <c r="E4225" s="357" t="s">
        <v>4862</v>
      </c>
      <c r="F4225" s="577" t="s">
        <v>10367</v>
      </c>
      <c r="G4225" s="355">
        <v>50954351</v>
      </c>
      <c r="H4225" s="355" t="s">
        <v>10366</v>
      </c>
      <c r="I4225" s="358">
        <v>117.26</v>
      </c>
      <c r="J4225" s="77">
        <v>5</v>
      </c>
      <c r="K4225" s="92"/>
    </row>
    <row r="4226" spans="1:11" ht="21" x14ac:dyDescent="0.25">
      <c r="A4226" s="14" t="s">
        <v>5268</v>
      </c>
      <c r="B4226" s="354" t="s">
        <v>10364</v>
      </c>
      <c r="C4226" s="355">
        <v>25004</v>
      </c>
      <c r="D4226" s="357" t="s">
        <v>4862</v>
      </c>
      <c r="E4226" s="357" t="s">
        <v>4862</v>
      </c>
      <c r="F4226" s="357" t="s">
        <v>10368</v>
      </c>
      <c r="G4226" s="355">
        <v>50954351</v>
      </c>
      <c r="H4226" s="355" t="s">
        <v>10366</v>
      </c>
      <c r="I4226" s="358">
        <v>130</v>
      </c>
      <c r="J4226" s="77">
        <v>5</v>
      </c>
      <c r="K4226" s="92"/>
    </row>
    <row r="4227" spans="1:11" ht="41.4" x14ac:dyDescent="0.25">
      <c r="A4227" s="14" t="s">
        <v>5268</v>
      </c>
      <c r="B4227" s="354"/>
      <c r="C4227" s="355"/>
      <c r="D4227" s="356"/>
      <c r="E4227" s="357"/>
      <c r="F4227" s="588" t="s">
        <v>10369</v>
      </c>
      <c r="G4227" s="355"/>
      <c r="H4227" s="355"/>
      <c r="I4227" s="358"/>
      <c r="J4227" s="77">
        <v>5</v>
      </c>
      <c r="K4227" s="92"/>
    </row>
    <row r="4228" spans="1:11" ht="21" x14ac:dyDescent="0.25">
      <c r="A4228" s="14" t="s">
        <v>5268</v>
      </c>
      <c r="B4228" s="354" t="s">
        <v>10370</v>
      </c>
      <c r="C4228" s="739" t="s">
        <v>10371</v>
      </c>
      <c r="D4228" s="356" t="s">
        <v>8784</v>
      </c>
      <c r="E4228" s="357" t="s">
        <v>8248</v>
      </c>
      <c r="F4228" s="357" t="s">
        <v>10372</v>
      </c>
      <c r="G4228" s="355">
        <v>50162527</v>
      </c>
      <c r="H4228" s="355" t="s">
        <v>10373</v>
      </c>
      <c r="I4228" s="358">
        <v>193.46</v>
      </c>
      <c r="J4228" s="77">
        <v>5</v>
      </c>
      <c r="K4228" s="92"/>
    </row>
    <row r="4229" spans="1:11" ht="21" x14ac:dyDescent="0.25">
      <c r="A4229" s="14" t="s">
        <v>5268</v>
      </c>
      <c r="B4229" s="354" t="s">
        <v>10370</v>
      </c>
      <c r="C4229" s="739" t="s">
        <v>10371</v>
      </c>
      <c r="D4229" s="356" t="s">
        <v>8162</v>
      </c>
      <c r="E4229" s="357" t="s">
        <v>8248</v>
      </c>
      <c r="F4229" s="357" t="s">
        <v>10374</v>
      </c>
      <c r="G4229" s="355">
        <v>50162527</v>
      </c>
      <c r="H4229" s="355" t="s">
        <v>10373</v>
      </c>
      <c r="I4229" s="358">
        <v>6.54</v>
      </c>
      <c r="J4229" s="77">
        <v>5</v>
      </c>
      <c r="K4229" s="92"/>
    </row>
    <row r="4230" spans="1:11" ht="61.8" x14ac:dyDescent="0.25">
      <c r="A4230" s="14" t="s">
        <v>5268</v>
      </c>
      <c r="B4230" s="354" t="s">
        <v>10375</v>
      </c>
      <c r="C4230" s="355">
        <v>22025</v>
      </c>
      <c r="D4230" s="356" t="s">
        <v>7659</v>
      </c>
      <c r="E4230" s="357" t="s">
        <v>4862</v>
      </c>
      <c r="F4230" s="357" t="s">
        <v>10376</v>
      </c>
      <c r="G4230" s="355">
        <v>50954351</v>
      </c>
      <c r="H4230" s="355" t="s">
        <v>10366</v>
      </c>
      <c r="I4230" s="358">
        <v>450</v>
      </c>
      <c r="J4230" s="77">
        <v>5</v>
      </c>
      <c r="K4230" s="92"/>
    </row>
    <row r="4231" spans="1:11" ht="51.6" x14ac:dyDescent="0.25">
      <c r="A4231" s="14" t="s">
        <v>5268</v>
      </c>
      <c r="B4231" s="354" t="s">
        <v>10377</v>
      </c>
      <c r="C4231" s="355" t="s">
        <v>10378</v>
      </c>
      <c r="D4231" s="356" t="s">
        <v>7611</v>
      </c>
      <c r="E4231" s="362">
        <v>46009</v>
      </c>
      <c r="F4231" s="844" t="s">
        <v>10379</v>
      </c>
      <c r="G4231" s="355">
        <v>31196314</v>
      </c>
      <c r="H4231" s="355" t="s">
        <v>10380</v>
      </c>
      <c r="I4231" s="358">
        <v>159.74</v>
      </c>
      <c r="J4231" s="77">
        <v>5</v>
      </c>
      <c r="K4231" s="92"/>
    </row>
    <row r="4232" spans="1:11" ht="72" x14ac:dyDescent="0.25">
      <c r="A4232" s="14" t="s">
        <v>5268</v>
      </c>
      <c r="B4232" s="354" t="s">
        <v>10377</v>
      </c>
      <c r="C4232" s="355" t="s">
        <v>10378</v>
      </c>
      <c r="D4232" s="356" t="s">
        <v>6499</v>
      </c>
      <c r="E4232" s="362">
        <v>46009</v>
      </c>
      <c r="F4232" s="714" t="s">
        <v>10381</v>
      </c>
      <c r="G4232" s="355">
        <v>31196314</v>
      </c>
      <c r="H4232" s="355" t="s">
        <v>10380</v>
      </c>
      <c r="I4232" s="358">
        <v>240.26</v>
      </c>
      <c r="J4232" s="77">
        <v>5</v>
      </c>
      <c r="K4232" s="92"/>
    </row>
    <row r="4233" spans="1:11" ht="61.8" x14ac:dyDescent="0.25">
      <c r="A4233" s="14" t="s">
        <v>5268</v>
      </c>
      <c r="B4233" s="840"/>
      <c r="C4233" s="839"/>
      <c r="D4233" s="845"/>
      <c r="E4233" s="842"/>
      <c r="F4233" s="514" t="s">
        <v>10382</v>
      </c>
      <c r="G4233" s="514"/>
      <c r="H4233" s="514"/>
      <c r="I4233" s="846"/>
      <c r="J4233" s="77">
        <v>5</v>
      </c>
      <c r="K4233" s="92"/>
    </row>
    <row r="4234" spans="1:11" ht="31.2" x14ac:dyDescent="0.25">
      <c r="A4234" s="14" t="s">
        <v>5268</v>
      </c>
      <c r="B4234" s="840" t="s">
        <v>10383</v>
      </c>
      <c r="C4234" s="841" t="s">
        <v>10384</v>
      </c>
      <c r="D4234" s="842" t="s">
        <v>10142</v>
      </c>
      <c r="E4234" s="842"/>
      <c r="F4234" s="577" t="s">
        <v>10385</v>
      </c>
      <c r="G4234" s="514">
        <v>31300421</v>
      </c>
      <c r="H4234" s="514" t="s">
        <v>8400</v>
      </c>
      <c r="I4234" s="843">
        <v>48</v>
      </c>
      <c r="J4234" s="77">
        <v>5</v>
      </c>
      <c r="K4234" s="92"/>
    </row>
    <row r="4235" spans="1:11" ht="13.2" x14ac:dyDescent="0.25">
      <c r="A4235" s="14" t="s">
        <v>5268</v>
      </c>
      <c r="B4235" s="840" t="s">
        <v>10383</v>
      </c>
      <c r="C4235" s="841" t="s">
        <v>10384</v>
      </c>
      <c r="D4235" s="842" t="s">
        <v>10142</v>
      </c>
      <c r="E4235" s="357"/>
      <c r="F4235" s="357" t="s">
        <v>10386</v>
      </c>
      <c r="G4235" s="514">
        <v>31300421</v>
      </c>
      <c r="H4235" s="514" t="s">
        <v>8400</v>
      </c>
      <c r="I4235" s="795">
        <v>50</v>
      </c>
      <c r="J4235" s="77">
        <v>5</v>
      </c>
      <c r="K4235" s="92"/>
    </row>
    <row r="4236" spans="1:11" ht="13.2" x14ac:dyDescent="0.25">
      <c r="A4236" s="14" t="s">
        <v>5268</v>
      </c>
      <c r="B4236" s="840" t="s">
        <v>10383</v>
      </c>
      <c r="C4236" s="841" t="s">
        <v>10384</v>
      </c>
      <c r="D4236" s="842" t="s">
        <v>10142</v>
      </c>
      <c r="E4236" s="357"/>
      <c r="F4236" s="357" t="s">
        <v>10387</v>
      </c>
      <c r="G4236" s="514">
        <v>31300421</v>
      </c>
      <c r="H4236" s="514" t="s">
        <v>8400</v>
      </c>
      <c r="I4236" s="795">
        <v>29.34</v>
      </c>
      <c r="J4236" s="77">
        <v>5</v>
      </c>
      <c r="K4236" s="92"/>
    </row>
    <row r="4237" spans="1:11" ht="61.8" x14ac:dyDescent="0.25">
      <c r="A4237" s="14" t="s">
        <v>5268</v>
      </c>
      <c r="B4237" s="354"/>
      <c r="C4237" s="355"/>
      <c r="D4237" s="356"/>
      <c r="E4237" s="357"/>
      <c r="F4237" s="514" t="s">
        <v>10388</v>
      </c>
      <c r="G4237" s="355"/>
      <c r="H4237" s="355"/>
      <c r="I4237" s="795"/>
      <c r="J4237" s="77">
        <v>5</v>
      </c>
      <c r="K4237" s="92"/>
    </row>
    <row r="4238" spans="1:11" ht="31.2" x14ac:dyDescent="0.25">
      <c r="A4238" s="14" t="s">
        <v>5268</v>
      </c>
      <c r="B4238" s="840" t="s">
        <v>10383</v>
      </c>
      <c r="C4238" s="841" t="s">
        <v>10384</v>
      </c>
      <c r="D4238" s="842" t="s">
        <v>10142</v>
      </c>
      <c r="E4238" s="842"/>
      <c r="F4238" s="577" t="s">
        <v>10389</v>
      </c>
      <c r="G4238" s="514">
        <v>31300421</v>
      </c>
      <c r="H4238" s="514" t="s">
        <v>8400</v>
      </c>
      <c r="I4238" s="795">
        <v>40</v>
      </c>
      <c r="J4238" s="77">
        <v>5</v>
      </c>
      <c r="K4238" s="92"/>
    </row>
    <row r="4239" spans="1:11" ht="13.2" x14ac:dyDescent="0.25">
      <c r="A4239" s="14" t="s">
        <v>5268</v>
      </c>
      <c r="B4239" s="840" t="s">
        <v>10383</v>
      </c>
      <c r="C4239" s="841" t="s">
        <v>10384</v>
      </c>
      <c r="D4239" s="842" t="s">
        <v>10142</v>
      </c>
      <c r="E4239" s="357"/>
      <c r="F4239" s="357" t="s">
        <v>10390</v>
      </c>
      <c r="G4239" s="514">
        <v>31300421</v>
      </c>
      <c r="H4239" s="514" t="s">
        <v>8400</v>
      </c>
      <c r="I4239" s="795">
        <v>50</v>
      </c>
      <c r="J4239" s="77">
        <v>5</v>
      </c>
      <c r="K4239" s="92"/>
    </row>
    <row r="4240" spans="1:11" ht="13.2" x14ac:dyDescent="0.25">
      <c r="A4240" s="14" t="s">
        <v>5268</v>
      </c>
      <c r="B4240" s="840" t="s">
        <v>10383</v>
      </c>
      <c r="C4240" s="841" t="s">
        <v>10384</v>
      </c>
      <c r="D4240" s="842" t="s">
        <v>10142</v>
      </c>
      <c r="E4240" s="357"/>
      <c r="F4240" s="357" t="s">
        <v>10387</v>
      </c>
      <c r="G4240" s="514">
        <v>31300421</v>
      </c>
      <c r="H4240" s="514" t="s">
        <v>8400</v>
      </c>
      <c r="I4240" s="795">
        <v>36.5</v>
      </c>
      <c r="J4240" s="77">
        <v>5</v>
      </c>
      <c r="K4240" s="92"/>
    </row>
    <row r="4241" spans="1:11" ht="61.8" x14ac:dyDescent="0.25">
      <c r="A4241" s="14" t="s">
        <v>5268</v>
      </c>
      <c r="B4241" s="354"/>
      <c r="C4241" s="355"/>
      <c r="D4241" s="356"/>
      <c r="E4241" s="357"/>
      <c r="F4241" s="514" t="s">
        <v>10391</v>
      </c>
      <c r="G4241" s="355"/>
      <c r="H4241" s="355"/>
      <c r="I4241" s="795"/>
      <c r="J4241" s="77">
        <v>5</v>
      </c>
      <c r="K4241" s="92"/>
    </row>
    <row r="4242" spans="1:11" ht="31.2" x14ac:dyDescent="0.25">
      <c r="A4242" s="14" t="s">
        <v>5268</v>
      </c>
      <c r="B4242" s="840" t="s">
        <v>10383</v>
      </c>
      <c r="C4242" s="841" t="s">
        <v>10384</v>
      </c>
      <c r="D4242" s="842" t="s">
        <v>10142</v>
      </c>
      <c r="E4242" s="842"/>
      <c r="F4242" s="577" t="s">
        <v>10389</v>
      </c>
      <c r="G4242" s="514">
        <v>31300421</v>
      </c>
      <c r="H4242" s="514" t="s">
        <v>8400</v>
      </c>
      <c r="I4242" s="795">
        <v>40</v>
      </c>
      <c r="J4242" s="77">
        <v>5</v>
      </c>
      <c r="K4242" s="92"/>
    </row>
    <row r="4243" spans="1:11" ht="13.2" x14ac:dyDescent="0.25">
      <c r="A4243" s="14" t="s">
        <v>5268</v>
      </c>
      <c r="B4243" s="840" t="s">
        <v>10383</v>
      </c>
      <c r="C4243" s="841" t="s">
        <v>10384</v>
      </c>
      <c r="D4243" s="842" t="s">
        <v>10142</v>
      </c>
      <c r="E4243" s="357"/>
      <c r="F4243" s="357" t="s">
        <v>10390</v>
      </c>
      <c r="G4243" s="514">
        <v>31300421</v>
      </c>
      <c r="H4243" s="514" t="s">
        <v>8400</v>
      </c>
      <c r="I4243" s="795">
        <v>50</v>
      </c>
      <c r="J4243" s="77">
        <v>5</v>
      </c>
      <c r="K4243" s="92"/>
    </row>
    <row r="4244" spans="1:11" ht="13.2" x14ac:dyDescent="0.25">
      <c r="A4244" s="14" t="s">
        <v>5268</v>
      </c>
      <c r="B4244" s="840" t="s">
        <v>10383</v>
      </c>
      <c r="C4244" s="841" t="s">
        <v>10384</v>
      </c>
      <c r="D4244" s="842" t="s">
        <v>10142</v>
      </c>
      <c r="E4244" s="357"/>
      <c r="F4244" s="357" t="s">
        <v>10387</v>
      </c>
      <c r="G4244" s="514">
        <v>31300421</v>
      </c>
      <c r="H4244" s="514" t="s">
        <v>8400</v>
      </c>
      <c r="I4244" s="795">
        <v>40.44</v>
      </c>
      <c r="J4244" s="77">
        <v>5</v>
      </c>
      <c r="K4244" s="92"/>
    </row>
    <row r="4245" spans="1:11" ht="21" x14ac:dyDescent="0.25">
      <c r="A4245" s="14" t="s">
        <v>5268</v>
      </c>
      <c r="B4245" s="840" t="s">
        <v>10383</v>
      </c>
      <c r="C4245" s="841" t="s">
        <v>10384</v>
      </c>
      <c r="D4245" s="842" t="s">
        <v>10142</v>
      </c>
      <c r="E4245" s="357"/>
      <c r="F4245" s="357" t="s">
        <v>10392</v>
      </c>
      <c r="G4245" s="514">
        <v>31300421</v>
      </c>
      <c r="H4245" s="514" t="s">
        <v>8400</v>
      </c>
      <c r="I4245" s="795">
        <v>12.3</v>
      </c>
      <c r="J4245" s="77">
        <v>5</v>
      </c>
      <c r="K4245" s="92"/>
    </row>
    <row r="4246" spans="1:11" ht="61.8" x14ac:dyDescent="0.25">
      <c r="A4246" s="14" t="s">
        <v>5268</v>
      </c>
      <c r="B4246" s="354"/>
      <c r="C4246" s="355"/>
      <c r="D4246" s="356"/>
      <c r="E4246" s="357"/>
      <c r="F4246" s="847" t="s">
        <v>10393</v>
      </c>
      <c r="G4246" s="355"/>
      <c r="H4246" s="355"/>
      <c r="I4246" s="795"/>
      <c r="J4246" s="77">
        <v>5</v>
      </c>
      <c r="K4246" s="92"/>
    </row>
    <row r="4247" spans="1:11" ht="31.2" x14ac:dyDescent="0.25">
      <c r="A4247" s="14" t="s">
        <v>5268</v>
      </c>
      <c r="B4247" s="840" t="s">
        <v>10394</v>
      </c>
      <c r="C4247" s="841" t="s">
        <v>10395</v>
      </c>
      <c r="D4247" s="842" t="s">
        <v>10142</v>
      </c>
      <c r="E4247" s="842"/>
      <c r="F4247" s="577" t="s">
        <v>10396</v>
      </c>
      <c r="G4247" s="514">
        <v>31300421</v>
      </c>
      <c r="H4247" s="514" t="s">
        <v>8400</v>
      </c>
      <c r="I4247" s="795">
        <v>234</v>
      </c>
      <c r="J4247" s="77">
        <v>5</v>
      </c>
      <c r="K4247" s="92"/>
    </row>
    <row r="4248" spans="1:11" ht="13.2" x14ac:dyDescent="0.25">
      <c r="A4248" s="14" t="s">
        <v>5268</v>
      </c>
      <c r="B4248" s="840" t="s">
        <v>10394</v>
      </c>
      <c r="C4248" s="841" t="s">
        <v>10395</v>
      </c>
      <c r="D4248" s="842" t="s">
        <v>10142</v>
      </c>
      <c r="E4248" s="357"/>
      <c r="F4248" s="357" t="s">
        <v>9946</v>
      </c>
      <c r="G4248" s="514">
        <v>31300421</v>
      </c>
      <c r="H4248" s="514" t="s">
        <v>8400</v>
      </c>
      <c r="I4248" s="795">
        <v>17.72</v>
      </c>
      <c r="J4248" s="77">
        <v>5</v>
      </c>
      <c r="K4248" s="92"/>
    </row>
    <row r="4249" spans="1:11" ht="21" x14ac:dyDescent="0.25">
      <c r="A4249" s="14" t="s">
        <v>5268</v>
      </c>
      <c r="B4249" s="840" t="s">
        <v>10394</v>
      </c>
      <c r="C4249" s="841" t="s">
        <v>10395</v>
      </c>
      <c r="D4249" s="842" t="s">
        <v>10142</v>
      </c>
      <c r="E4249" s="357"/>
      <c r="F4249" s="357" t="s">
        <v>10397</v>
      </c>
      <c r="G4249" s="514">
        <v>31300421</v>
      </c>
      <c r="H4249" s="514" t="s">
        <v>8400</v>
      </c>
      <c r="I4249" s="795">
        <v>42.75</v>
      </c>
      <c r="J4249" s="77">
        <v>5</v>
      </c>
      <c r="K4249" s="92"/>
    </row>
    <row r="4250" spans="1:11" ht="21" x14ac:dyDescent="0.25">
      <c r="A4250" s="14" t="s">
        <v>5268</v>
      </c>
      <c r="B4250" s="840" t="s">
        <v>10394</v>
      </c>
      <c r="C4250" s="841" t="s">
        <v>10395</v>
      </c>
      <c r="D4250" s="842" t="s">
        <v>10142</v>
      </c>
      <c r="E4250" s="357"/>
      <c r="F4250" s="357" t="s">
        <v>10398</v>
      </c>
      <c r="G4250" s="514">
        <v>31300421</v>
      </c>
      <c r="H4250" s="514" t="s">
        <v>8400</v>
      </c>
      <c r="I4250" s="795">
        <v>27</v>
      </c>
      <c r="J4250" s="77">
        <v>5</v>
      </c>
      <c r="K4250" s="92"/>
    </row>
    <row r="4251" spans="1:11" ht="61.8" x14ac:dyDescent="0.25">
      <c r="A4251" s="14" t="s">
        <v>5268</v>
      </c>
      <c r="B4251" s="354"/>
      <c r="C4251" s="355"/>
      <c r="D4251" s="356"/>
      <c r="E4251" s="357"/>
      <c r="F4251" s="514" t="s">
        <v>10399</v>
      </c>
      <c r="G4251" s="355"/>
      <c r="H4251" s="355"/>
      <c r="I4251" s="795"/>
      <c r="J4251" s="77">
        <v>5</v>
      </c>
      <c r="K4251" s="92"/>
    </row>
    <row r="4252" spans="1:11" ht="31.2" x14ac:dyDescent="0.25">
      <c r="A4252" s="14" t="s">
        <v>5268</v>
      </c>
      <c r="B4252" s="840" t="s">
        <v>10400</v>
      </c>
      <c r="C4252" s="841" t="s">
        <v>10401</v>
      </c>
      <c r="D4252" s="842" t="s">
        <v>10142</v>
      </c>
      <c r="E4252" s="842"/>
      <c r="F4252" s="577" t="s">
        <v>10402</v>
      </c>
      <c r="G4252" s="514">
        <v>31300421</v>
      </c>
      <c r="H4252" s="514" t="s">
        <v>8400</v>
      </c>
      <c r="I4252" s="795">
        <v>316</v>
      </c>
      <c r="J4252" s="77">
        <v>5</v>
      </c>
      <c r="K4252" s="92"/>
    </row>
    <row r="4253" spans="1:11" ht="21" x14ac:dyDescent="0.25">
      <c r="A4253" s="14" t="s">
        <v>5268</v>
      </c>
      <c r="B4253" s="840" t="s">
        <v>10400</v>
      </c>
      <c r="C4253" s="841" t="s">
        <v>10401</v>
      </c>
      <c r="D4253" s="842" t="s">
        <v>10142</v>
      </c>
      <c r="E4253" s="357"/>
      <c r="F4253" s="357" t="s">
        <v>10403</v>
      </c>
      <c r="G4253" s="514">
        <v>31300421</v>
      </c>
      <c r="H4253" s="514" t="s">
        <v>8400</v>
      </c>
      <c r="I4253" s="795">
        <v>41.44</v>
      </c>
      <c r="J4253" s="77">
        <v>5</v>
      </c>
      <c r="K4253" s="92"/>
    </row>
    <row r="4254" spans="1:11" ht="21" x14ac:dyDescent="0.25">
      <c r="A4254" s="14" t="s">
        <v>5268</v>
      </c>
      <c r="B4254" s="840" t="s">
        <v>10400</v>
      </c>
      <c r="C4254" s="841" t="s">
        <v>10401</v>
      </c>
      <c r="D4254" s="842" t="s">
        <v>10142</v>
      </c>
      <c r="E4254" s="357"/>
      <c r="F4254" s="357" t="s">
        <v>10404</v>
      </c>
      <c r="G4254" s="514">
        <v>31300421</v>
      </c>
      <c r="H4254" s="514" t="s">
        <v>8400</v>
      </c>
      <c r="I4254" s="795">
        <v>140.5</v>
      </c>
      <c r="J4254" s="77">
        <v>5</v>
      </c>
      <c r="K4254" s="92"/>
    </row>
    <row r="4255" spans="1:11" ht="82.2" x14ac:dyDescent="0.25">
      <c r="A4255" s="14" t="s">
        <v>5268</v>
      </c>
      <c r="B4255" s="354" t="s">
        <v>10405</v>
      </c>
      <c r="C4255" s="355">
        <v>225021</v>
      </c>
      <c r="D4255" s="356" t="s">
        <v>10142</v>
      </c>
      <c r="E4255" s="357"/>
      <c r="F4255" s="514" t="s">
        <v>10406</v>
      </c>
      <c r="G4255" s="514">
        <v>31300421</v>
      </c>
      <c r="H4255" s="514" t="s">
        <v>8400</v>
      </c>
      <c r="I4255" s="795">
        <v>409.65</v>
      </c>
      <c r="J4255" s="77">
        <v>5</v>
      </c>
      <c r="K4255" s="92"/>
    </row>
    <row r="4256" spans="1:11" ht="102.6" x14ac:dyDescent="0.25">
      <c r="A4256" s="14" t="s">
        <v>5268</v>
      </c>
      <c r="B4256" s="840" t="s">
        <v>10407</v>
      </c>
      <c r="C4256" s="841" t="s">
        <v>10408</v>
      </c>
      <c r="D4256" s="842" t="s">
        <v>3643</v>
      </c>
      <c r="E4256" s="842"/>
      <c r="F4256" s="721" t="s">
        <v>10409</v>
      </c>
      <c r="G4256" s="514">
        <v>37784013</v>
      </c>
      <c r="H4256" s="514" t="s">
        <v>10410</v>
      </c>
      <c r="I4256" s="843">
        <v>200</v>
      </c>
      <c r="J4256" s="77">
        <v>5</v>
      </c>
      <c r="K4256" s="92"/>
    </row>
    <row r="4257" spans="1:11" ht="51" x14ac:dyDescent="0.25">
      <c r="A4257" s="14" t="s">
        <v>5268</v>
      </c>
      <c r="B4257" s="354" t="s">
        <v>10411</v>
      </c>
      <c r="C4257" s="355">
        <v>2502</v>
      </c>
      <c r="D4257" s="356" t="s">
        <v>7819</v>
      </c>
      <c r="E4257" s="357" t="s">
        <v>6538</v>
      </c>
      <c r="F4257" s="848" t="s">
        <v>10412</v>
      </c>
      <c r="G4257" s="514">
        <v>37784013</v>
      </c>
      <c r="H4257" s="514" t="s">
        <v>10410</v>
      </c>
      <c r="I4257" s="358">
        <v>111.16</v>
      </c>
      <c r="J4257" s="77">
        <v>5</v>
      </c>
      <c r="K4257" s="92"/>
    </row>
    <row r="4258" spans="1:11" ht="81.599999999999994" x14ac:dyDescent="0.25">
      <c r="A4258" s="14" t="s">
        <v>5268</v>
      </c>
      <c r="B4258" s="354" t="s">
        <v>10411</v>
      </c>
      <c r="C4258" s="355">
        <v>2502</v>
      </c>
      <c r="D4258" s="356" t="s">
        <v>7819</v>
      </c>
      <c r="E4258" s="357" t="s">
        <v>6538</v>
      </c>
      <c r="F4258" s="769" t="s">
        <v>10413</v>
      </c>
      <c r="G4258" s="514">
        <v>37784013</v>
      </c>
      <c r="H4258" s="514" t="s">
        <v>10410</v>
      </c>
      <c r="I4258" s="358">
        <v>138.84</v>
      </c>
      <c r="J4258" s="77">
        <v>5</v>
      </c>
      <c r="K4258" s="92"/>
    </row>
    <row r="4259" spans="1:11" ht="51.6" x14ac:dyDescent="0.25">
      <c r="A4259" s="14" t="s">
        <v>5268</v>
      </c>
      <c r="B4259" s="354" t="s">
        <v>10414</v>
      </c>
      <c r="C4259" s="797" t="s">
        <v>10129</v>
      </c>
      <c r="D4259" s="356" t="s">
        <v>7563</v>
      </c>
      <c r="E4259" s="357" t="s">
        <v>4199</v>
      </c>
      <c r="F4259" s="849" t="s">
        <v>10415</v>
      </c>
      <c r="G4259" s="432">
        <v>36155179</v>
      </c>
      <c r="H4259" s="364" t="s">
        <v>10416</v>
      </c>
      <c r="I4259" s="358">
        <v>15</v>
      </c>
      <c r="J4259" s="77">
        <v>5</v>
      </c>
      <c r="K4259" s="92"/>
    </row>
    <row r="4260" spans="1:11" ht="51.6" x14ac:dyDescent="0.25">
      <c r="A4260" s="14" t="s">
        <v>5268</v>
      </c>
      <c r="B4260" s="354" t="s">
        <v>10414</v>
      </c>
      <c r="C4260" s="797" t="s">
        <v>10129</v>
      </c>
      <c r="D4260" s="356" t="s">
        <v>6698</v>
      </c>
      <c r="E4260" s="357" t="s">
        <v>4199</v>
      </c>
      <c r="F4260" s="849" t="s">
        <v>10417</v>
      </c>
      <c r="G4260" s="432">
        <v>36155179</v>
      </c>
      <c r="H4260" s="364" t="s">
        <v>10416</v>
      </c>
      <c r="I4260" s="358">
        <v>21</v>
      </c>
      <c r="J4260" s="77">
        <v>5</v>
      </c>
      <c r="K4260" s="92"/>
    </row>
    <row r="4261" spans="1:11" ht="61.8" x14ac:dyDescent="0.25">
      <c r="A4261" s="14" t="s">
        <v>5268</v>
      </c>
      <c r="B4261" s="354" t="s">
        <v>10414</v>
      </c>
      <c r="C4261" s="797" t="s">
        <v>10129</v>
      </c>
      <c r="D4261" s="356" t="s">
        <v>7611</v>
      </c>
      <c r="E4261" s="357" t="s">
        <v>4199</v>
      </c>
      <c r="F4261" s="849" t="s">
        <v>10418</v>
      </c>
      <c r="G4261" s="432">
        <v>36155179</v>
      </c>
      <c r="H4261" s="364" t="s">
        <v>10416</v>
      </c>
      <c r="I4261" s="358">
        <v>217</v>
      </c>
      <c r="J4261" s="77">
        <v>5</v>
      </c>
      <c r="K4261" s="92"/>
    </row>
    <row r="4262" spans="1:11" ht="72" x14ac:dyDescent="0.25">
      <c r="A4262" s="14" t="s">
        <v>5268</v>
      </c>
      <c r="B4262" s="850"/>
      <c r="C4262" s="851"/>
      <c r="D4262" s="852"/>
      <c r="E4262" s="852"/>
      <c r="F4262" s="853" t="s">
        <v>10419</v>
      </c>
      <c r="G4262" s="854"/>
      <c r="H4262" s="851"/>
      <c r="I4262" s="855"/>
      <c r="J4262" s="77">
        <v>5</v>
      </c>
      <c r="K4262" s="92"/>
    </row>
    <row r="4263" spans="1:11" ht="31.2" x14ac:dyDescent="0.25">
      <c r="A4263" s="14" t="s">
        <v>5268</v>
      </c>
      <c r="B4263" s="330" t="s">
        <v>10084</v>
      </c>
      <c r="C4263" s="856" t="s">
        <v>7334</v>
      </c>
      <c r="D4263" s="331" t="s">
        <v>7563</v>
      </c>
      <c r="E4263" s="333" t="s">
        <v>7618</v>
      </c>
      <c r="F4263" s="857" t="s">
        <v>10420</v>
      </c>
      <c r="G4263" s="858">
        <v>37847325</v>
      </c>
      <c r="H4263" s="859" t="s">
        <v>6527</v>
      </c>
      <c r="I4263" s="335">
        <v>265.16000000000003</v>
      </c>
      <c r="J4263" s="77">
        <v>5</v>
      </c>
      <c r="K4263" s="92"/>
    </row>
    <row r="4264" spans="1:11" ht="21" x14ac:dyDescent="0.25">
      <c r="A4264" s="14" t="s">
        <v>5268</v>
      </c>
      <c r="B4264" s="330" t="s">
        <v>10084</v>
      </c>
      <c r="C4264" s="856" t="s">
        <v>7334</v>
      </c>
      <c r="D4264" s="331" t="s">
        <v>7173</v>
      </c>
      <c r="E4264" s="333" t="s">
        <v>7618</v>
      </c>
      <c r="F4264" s="860" t="s">
        <v>10421</v>
      </c>
      <c r="G4264" s="858">
        <v>37847325</v>
      </c>
      <c r="H4264" s="859" t="s">
        <v>6527</v>
      </c>
      <c r="I4264" s="335">
        <v>204.84</v>
      </c>
      <c r="J4264" s="77">
        <v>5</v>
      </c>
      <c r="K4264" s="92"/>
    </row>
    <row r="4265" spans="1:11" ht="61.8" x14ac:dyDescent="0.25">
      <c r="A4265" s="14" t="s">
        <v>5268</v>
      </c>
      <c r="B4265" s="850"/>
      <c r="C4265" s="851"/>
      <c r="D4265" s="852"/>
      <c r="E4265" s="852"/>
      <c r="F4265" s="853" t="s">
        <v>10422</v>
      </c>
      <c r="G4265" s="854"/>
      <c r="H4265" s="851"/>
      <c r="I4265" s="855"/>
      <c r="J4265" s="77">
        <v>5</v>
      </c>
      <c r="K4265" s="92"/>
    </row>
    <row r="4266" spans="1:11" ht="31.2" x14ac:dyDescent="0.25">
      <c r="A4266" s="14" t="s">
        <v>5268</v>
      </c>
      <c r="B4266" s="330" t="s">
        <v>10084</v>
      </c>
      <c r="C4266" s="856" t="s">
        <v>7334</v>
      </c>
      <c r="D4266" s="331" t="s">
        <v>10423</v>
      </c>
      <c r="E4266" s="333" t="s">
        <v>7618</v>
      </c>
      <c r="F4266" s="857" t="s">
        <v>10424</v>
      </c>
      <c r="G4266" s="858">
        <v>37847325</v>
      </c>
      <c r="H4266" s="859" t="s">
        <v>6527</v>
      </c>
      <c r="I4266" s="335">
        <v>139.08000000000001</v>
      </c>
      <c r="J4266" s="77">
        <v>5</v>
      </c>
      <c r="K4266" s="92"/>
    </row>
    <row r="4267" spans="1:11" ht="21" x14ac:dyDescent="0.25">
      <c r="A4267" s="14" t="s">
        <v>5268</v>
      </c>
      <c r="B4267" s="330" t="s">
        <v>10084</v>
      </c>
      <c r="C4267" s="856" t="s">
        <v>7334</v>
      </c>
      <c r="D4267" s="331" t="s">
        <v>7604</v>
      </c>
      <c r="E4267" s="333" t="s">
        <v>7618</v>
      </c>
      <c r="F4267" s="860" t="s">
        <v>10421</v>
      </c>
      <c r="G4267" s="858">
        <v>37847325</v>
      </c>
      <c r="H4267" s="859" t="s">
        <v>6527</v>
      </c>
      <c r="I4267" s="335">
        <v>160.91999999999999</v>
      </c>
      <c r="J4267" s="77">
        <v>5</v>
      </c>
      <c r="K4267" s="92"/>
    </row>
    <row r="4268" spans="1:11" ht="31.2" x14ac:dyDescent="0.25">
      <c r="A4268" s="14" t="s">
        <v>5268</v>
      </c>
      <c r="B4268" s="354" t="s">
        <v>10425</v>
      </c>
      <c r="C4268" s="861" t="s">
        <v>8471</v>
      </c>
      <c r="D4268" s="356" t="s">
        <v>6694</v>
      </c>
      <c r="E4268" s="357" t="s">
        <v>3027</v>
      </c>
      <c r="F4268" s="357" t="s">
        <v>10426</v>
      </c>
      <c r="G4268" s="355">
        <v>37847325</v>
      </c>
      <c r="H4268" s="355" t="s">
        <v>10063</v>
      </c>
      <c r="I4268" s="358">
        <v>120</v>
      </c>
      <c r="J4268" s="77">
        <v>5</v>
      </c>
      <c r="K4268" s="92"/>
    </row>
    <row r="4269" spans="1:11" ht="31.2" x14ac:dyDescent="0.25">
      <c r="A4269" s="14" t="s">
        <v>5268</v>
      </c>
      <c r="B4269" s="354" t="s">
        <v>10425</v>
      </c>
      <c r="C4269" s="861" t="s">
        <v>8471</v>
      </c>
      <c r="D4269" s="356" t="s">
        <v>6694</v>
      </c>
      <c r="E4269" s="357" t="s">
        <v>3027</v>
      </c>
      <c r="F4269" s="357" t="s">
        <v>10427</v>
      </c>
      <c r="G4269" s="355">
        <v>37847325</v>
      </c>
      <c r="H4269" s="355" t="s">
        <v>10063</v>
      </c>
      <c r="I4269" s="358">
        <v>279.14999999999998</v>
      </c>
      <c r="J4269" s="77">
        <v>5</v>
      </c>
      <c r="K4269" s="92"/>
    </row>
    <row r="4270" spans="1:11" ht="21" x14ac:dyDescent="0.25">
      <c r="A4270" s="14" t="s">
        <v>5268</v>
      </c>
      <c r="B4270" s="354" t="s">
        <v>10425</v>
      </c>
      <c r="C4270" s="861" t="s">
        <v>8471</v>
      </c>
      <c r="D4270" s="356" t="s">
        <v>6735</v>
      </c>
      <c r="E4270" s="357" t="s">
        <v>3027</v>
      </c>
      <c r="F4270" s="357" t="s">
        <v>10428</v>
      </c>
      <c r="G4270" s="355">
        <v>37847325</v>
      </c>
      <c r="H4270" s="355" t="s">
        <v>10063</v>
      </c>
      <c r="I4270" s="358">
        <v>81.25</v>
      </c>
      <c r="J4270" s="77">
        <v>5</v>
      </c>
      <c r="K4270" s="92"/>
    </row>
    <row r="4271" spans="1:11" ht="51.6" x14ac:dyDescent="0.25">
      <c r="A4271" s="14" t="s">
        <v>5268</v>
      </c>
      <c r="B4271" s="354" t="s">
        <v>10425</v>
      </c>
      <c r="C4271" s="861" t="s">
        <v>8471</v>
      </c>
      <c r="D4271" s="356" t="s">
        <v>6662</v>
      </c>
      <c r="E4271" s="357" t="s">
        <v>3027</v>
      </c>
      <c r="F4271" s="357" t="s">
        <v>10429</v>
      </c>
      <c r="G4271" s="355">
        <v>37847325</v>
      </c>
      <c r="H4271" s="355" t="s">
        <v>10063</v>
      </c>
      <c r="I4271" s="358">
        <v>189.9</v>
      </c>
      <c r="J4271" s="77">
        <v>5</v>
      </c>
      <c r="K4271" s="92"/>
    </row>
    <row r="4272" spans="1:11" ht="82.2" x14ac:dyDescent="0.25">
      <c r="A4272" s="14" t="s">
        <v>5268</v>
      </c>
      <c r="B4272" s="354" t="s">
        <v>10425</v>
      </c>
      <c r="C4272" s="861" t="s">
        <v>8471</v>
      </c>
      <c r="D4272" s="356" t="s">
        <v>6611</v>
      </c>
      <c r="E4272" s="357" t="s">
        <v>3027</v>
      </c>
      <c r="F4272" s="357" t="s">
        <v>10430</v>
      </c>
      <c r="G4272" s="355">
        <v>37847325</v>
      </c>
      <c r="H4272" s="355" t="s">
        <v>10063</v>
      </c>
      <c r="I4272" s="358">
        <v>305.14999999999998</v>
      </c>
      <c r="J4272" s="77">
        <v>5</v>
      </c>
      <c r="K4272" s="92"/>
    </row>
    <row r="4273" spans="1:11" ht="72" x14ac:dyDescent="0.25">
      <c r="A4273" s="14" t="s">
        <v>5268</v>
      </c>
      <c r="B4273" s="354" t="s">
        <v>10425</v>
      </c>
      <c r="C4273" s="861" t="s">
        <v>8471</v>
      </c>
      <c r="D4273" s="356" t="s">
        <v>6758</v>
      </c>
      <c r="E4273" s="357" t="s">
        <v>3027</v>
      </c>
      <c r="F4273" s="357" t="s">
        <v>10431</v>
      </c>
      <c r="G4273" s="355">
        <v>37847325</v>
      </c>
      <c r="H4273" s="355" t="s">
        <v>10063</v>
      </c>
      <c r="I4273" s="358">
        <v>331.35</v>
      </c>
      <c r="J4273" s="77">
        <v>5</v>
      </c>
      <c r="K4273" s="92"/>
    </row>
    <row r="4274" spans="1:11" ht="92.4" x14ac:dyDescent="0.25">
      <c r="A4274" s="14" t="s">
        <v>5268</v>
      </c>
      <c r="B4274" s="354" t="s">
        <v>10425</v>
      </c>
      <c r="C4274" s="861" t="s">
        <v>8471</v>
      </c>
      <c r="D4274" s="356" t="s">
        <v>4062</v>
      </c>
      <c r="E4274" s="357" t="s">
        <v>3027</v>
      </c>
      <c r="F4274" s="357" t="s">
        <v>10432</v>
      </c>
      <c r="G4274" s="355">
        <v>37847325</v>
      </c>
      <c r="H4274" s="355" t="s">
        <v>10063</v>
      </c>
      <c r="I4274" s="358">
        <v>393.2</v>
      </c>
      <c r="J4274" s="77">
        <v>5</v>
      </c>
      <c r="K4274" s="92"/>
    </row>
    <row r="4275" spans="1:11" ht="41.4" x14ac:dyDescent="0.25">
      <c r="A4275" s="14" t="s">
        <v>5268</v>
      </c>
      <c r="B4275" s="354" t="s">
        <v>10433</v>
      </c>
      <c r="C4275" s="355">
        <v>2025002</v>
      </c>
      <c r="D4275" s="356" t="s">
        <v>10434</v>
      </c>
      <c r="E4275" s="357" t="s">
        <v>4018</v>
      </c>
      <c r="F4275" s="357" t="s">
        <v>10435</v>
      </c>
      <c r="G4275" s="355">
        <v>56916761</v>
      </c>
      <c r="H4275" s="355" t="s">
        <v>7596</v>
      </c>
      <c r="I4275" s="358">
        <v>130</v>
      </c>
      <c r="J4275" s="77">
        <v>5</v>
      </c>
      <c r="K4275" s="92"/>
    </row>
    <row r="4276" spans="1:11" ht="30.6" x14ac:dyDescent="0.25">
      <c r="A4276" s="14" t="s">
        <v>5268</v>
      </c>
      <c r="B4276" s="354" t="s">
        <v>10436</v>
      </c>
      <c r="C4276" s="355">
        <v>22025</v>
      </c>
      <c r="D4276" s="356" t="s">
        <v>6962</v>
      </c>
      <c r="E4276" s="357" t="s">
        <v>3560</v>
      </c>
      <c r="F4276" s="862" t="s">
        <v>10437</v>
      </c>
      <c r="G4276" s="355">
        <v>52242391</v>
      </c>
      <c r="H4276" s="355" t="s">
        <v>10438</v>
      </c>
      <c r="I4276" s="522">
        <v>50</v>
      </c>
      <c r="J4276" s="77">
        <v>5</v>
      </c>
      <c r="K4276" s="92"/>
    </row>
    <row r="4277" spans="1:11" ht="40.799999999999997" x14ac:dyDescent="0.25">
      <c r="A4277" s="14" t="s">
        <v>5268</v>
      </c>
      <c r="B4277" s="354" t="s">
        <v>10436</v>
      </c>
      <c r="C4277" s="355">
        <v>22025</v>
      </c>
      <c r="D4277" s="356" t="s">
        <v>3643</v>
      </c>
      <c r="E4277" s="357" t="s">
        <v>3560</v>
      </c>
      <c r="F4277" s="862" t="s">
        <v>10439</v>
      </c>
      <c r="G4277" s="355">
        <v>52242391</v>
      </c>
      <c r="H4277" s="355" t="s">
        <v>10438</v>
      </c>
      <c r="I4277" s="522">
        <v>81.599999999999994</v>
      </c>
      <c r="J4277" s="77">
        <v>5</v>
      </c>
      <c r="K4277" s="92"/>
    </row>
    <row r="4278" spans="1:11" ht="51" x14ac:dyDescent="0.25">
      <c r="A4278" s="14" t="s">
        <v>5268</v>
      </c>
      <c r="B4278" s="354" t="s">
        <v>10436</v>
      </c>
      <c r="C4278" s="355">
        <v>22025</v>
      </c>
      <c r="D4278" s="356" t="s">
        <v>4018</v>
      </c>
      <c r="E4278" s="357" t="s">
        <v>3560</v>
      </c>
      <c r="F4278" s="862" t="s">
        <v>10440</v>
      </c>
      <c r="G4278" s="355">
        <v>52242391</v>
      </c>
      <c r="H4278" s="355" t="s">
        <v>10438</v>
      </c>
      <c r="I4278" s="522">
        <v>38.4</v>
      </c>
      <c r="J4278" s="77">
        <v>5</v>
      </c>
      <c r="K4278" s="92"/>
    </row>
    <row r="4279" spans="1:11" ht="72" x14ac:dyDescent="0.25">
      <c r="A4279" s="14" t="s">
        <v>5268</v>
      </c>
      <c r="B4279" s="354"/>
      <c r="C4279" s="355"/>
      <c r="D4279" s="863"/>
      <c r="E4279" s="357"/>
      <c r="F4279" s="514" t="s">
        <v>10442</v>
      </c>
      <c r="G4279" s="355"/>
      <c r="H4279" s="355"/>
      <c r="I4279" s="358"/>
      <c r="J4279" s="77">
        <v>5</v>
      </c>
      <c r="K4279" s="92"/>
    </row>
    <row r="4280" spans="1:11" ht="41.4" x14ac:dyDescent="0.25">
      <c r="A4280" s="14" t="s">
        <v>5268</v>
      </c>
      <c r="B4280" s="354" t="s">
        <v>10443</v>
      </c>
      <c r="C4280" s="355">
        <v>202528</v>
      </c>
      <c r="D4280" s="356" t="s">
        <v>3104</v>
      </c>
      <c r="E4280" s="357"/>
      <c r="F4280" s="577" t="s">
        <v>10444</v>
      </c>
      <c r="G4280" s="757">
        <v>14221144</v>
      </c>
      <c r="H4280" s="757" t="s">
        <v>10445</v>
      </c>
      <c r="I4280" s="358">
        <v>227</v>
      </c>
      <c r="J4280" s="77">
        <v>5</v>
      </c>
      <c r="K4280" s="92"/>
    </row>
    <row r="4281" spans="1:11" ht="143.4" x14ac:dyDescent="0.25">
      <c r="A4281" s="14" t="s">
        <v>5268</v>
      </c>
      <c r="B4281" s="354" t="s">
        <v>10446</v>
      </c>
      <c r="C4281" s="355">
        <v>202603</v>
      </c>
      <c r="D4281" s="356" t="s">
        <v>8257</v>
      </c>
      <c r="E4281" s="357" t="s">
        <v>8257</v>
      </c>
      <c r="F4281" s="514" t="s">
        <v>10447</v>
      </c>
      <c r="G4281" s="757">
        <v>14221144</v>
      </c>
      <c r="H4281" s="757" t="s">
        <v>10445</v>
      </c>
      <c r="I4281" s="358">
        <v>287.88</v>
      </c>
      <c r="J4281" s="77">
        <v>5</v>
      </c>
      <c r="K4281" s="92"/>
    </row>
    <row r="4282" spans="1:11" ht="31.2" x14ac:dyDescent="0.25">
      <c r="A4282" s="14" t="s">
        <v>5268</v>
      </c>
      <c r="B4282" s="354" t="s">
        <v>10448</v>
      </c>
      <c r="C4282" s="355">
        <v>202534</v>
      </c>
      <c r="D4282" s="356" t="s">
        <v>3367</v>
      </c>
      <c r="E4282" s="357" t="s">
        <v>3104</v>
      </c>
      <c r="F4282" s="357" t="s">
        <v>10449</v>
      </c>
      <c r="G4282" s="355">
        <v>14221144</v>
      </c>
      <c r="H4282" s="357" t="s">
        <v>6589</v>
      </c>
      <c r="I4282" s="358">
        <v>69.55</v>
      </c>
      <c r="J4282" s="77">
        <v>5</v>
      </c>
      <c r="K4282" s="92"/>
    </row>
    <row r="4283" spans="1:11" ht="41.4" x14ac:dyDescent="0.25">
      <c r="A4283" s="14" t="s">
        <v>5268</v>
      </c>
      <c r="B4283" s="354" t="s">
        <v>10450</v>
      </c>
      <c r="C4283" s="355">
        <v>20250002</v>
      </c>
      <c r="D4283" s="356" t="s">
        <v>3104</v>
      </c>
      <c r="E4283" s="357"/>
      <c r="F4283" s="357" t="s">
        <v>10451</v>
      </c>
      <c r="G4283" s="355">
        <v>51752344</v>
      </c>
      <c r="H4283" s="357" t="s">
        <v>6906</v>
      </c>
      <c r="I4283" s="358">
        <v>70</v>
      </c>
      <c r="J4283" s="77">
        <v>5</v>
      </c>
      <c r="K4283" s="92"/>
    </row>
    <row r="4284" spans="1:11" ht="61.8" x14ac:dyDescent="0.25">
      <c r="A4284" s="14" t="s">
        <v>5268</v>
      </c>
      <c r="B4284" s="354" t="s">
        <v>10452</v>
      </c>
      <c r="C4284" s="355" t="s">
        <v>10453</v>
      </c>
      <c r="D4284" s="356" t="s">
        <v>8146</v>
      </c>
      <c r="E4284" s="357"/>
      <c r="F4284" s="357" t="s">
        <v>10454</v>
      </c>
      <c r="G4284" s="355">
        <v>42281130</v>
      </c>
      <c r="H4284" s="357" t="s">
        <v>10455</v>
      </c>
      <c r="I4284" s="358">
        <v>70</v>
      </c>
      <c r="J4284" s="77">
        <v>5</v>
      </c>
      <c r="K4284" s="92"/>
    </row>
    <row r="4285" spans="1:11" ht="102.6" x14ac:dyDescent="0.25">
      <c r="A4285" s="14" t="s">
        <v>5268</v>
      </c>
      <c r="B4285" s="354" t="s">
        <v>10456</v>
      </c>
      <c r="C4285" s="355" t="s">
        <v>10457</v>
      </c>
      <c r="D4285" s="356" t="s">
        <v>6538</v>
      </c>
      <c r="E4285" s="357"/>
      <c r="F4285" s="577" t="s">
        <v>10458</v>
      </c>
      <c r="G4285" s="576">
        <v>37910825</v>
      </c>
      <c r="H4285" s="566" t="s">
        <v>10459</v>
      </c>
      <c r="I4285" s="746">
        <v>178.96</v>
      </c>
      <c r="J4285" s="77">
        <v>5</v>
      </c>
      <c r="K4285" s="92"/>
    </row>
    <row r="4286" spans="1:11" ht="102.6" x14ac:dyDescent="0.25">
      <c r="A4286" s="14" t="s">
        <v>5268</v>
      </c>
      <c r="B4286" s="354" t="s">
        <v>10456</v>
      </c>
      <c r="C4286" s="355" t="s">
        <v>10457</v>
      </c>
      <c r="D4286" s="356" t="s">
        <v>6538</v>
      </c>
      <c r="E4286" s="357"/>
      <c r="F4286" s="577" t="s">
        <v>10460</v>
      </c>
      <c r="G4286" s="576">
        <v>37910825</v>
      </c>
      <c r="H4286" s="566" t="s">
        <v>10459</v>
      </c>
      <c r="I4286" s="746">
        <v>178.96</v>
      </c>
      <c r="J4286" s="77">
        <v>5</v>
      </c>
      <c r="K4286" s="92"/>
    </row>
    <row r="4287" spans="1:11" ht="102.6" x14ac:dyDescent="0.25">
      <c r="A4287" s="14" t="s">
        <v>5268</v>
      </c>
      <c r="B4287" s="354" t="s">
        <v>10456</v>
      </c>
      <c r="C4287" s="355" t="s">
        <v>10457</v>
      </c>
      <c r="D4287" s="356" t="s">
        <v>6538</v>
      </c>
      <c r="E4287" s="357"/>
      <c r="F4287" s="577" t="s">
        <v>10461</v>
      </c>
      <c r="G4287" s="576">
        <v>37910825</v>
      </c>
      <c r="H4287" s="566" t="s">
        <v>10459</v>
      </c>
      <c r="I4287" s="746">
        <v>178.96</v>
      </c>
      <c r="J4287" s="77">
        <v>5</v>
      </c>
      <c r="K4287" s="92"/>
    </row>
    <row r="4288" spans="1:11" ht="133.19999999999999" x14ac:dyDescent="0.25">
      <c r="A4288" s="14" t="s">
        <v>5268</v>
      </c>
      <c r="B4288" s="354" t="s">
        <v>10456</v>
      </c>
      <c r="C4288" s="355" t="s">
        <v>10457</v>
      </c>
      <c r="D4288" s="356" t="s">
        <v>6538</v>
      </c>
      <c r="E4288" s="357"/>
      <c r="F4288" s="577" t="s">
        <v>10462</v>
      </c>
      <c r="G4288" s="576">
        <v>37910825</v>
      </c>
      <c r="H4288" s="566" t="s">
        <v>10459</v>
      </c>
      <c r="I4288" s="746">
        <v>243.12</v>
      </c>
      <c r="J4288" s="77">
        <v>5</v>
      </c>
      <c r="K4288" s="92"/>
    </row>
    <row r="4289" spans="1:11" ht="21" x14ac:dyDescent="0.25">
      <c r="A4289" s="14" t="s">
        <v>5268</v>
      </c>
      <c r="B4289" s="354" t="s">
        <v>10463</v>
      </c>
      <c r="C4289" s="355" t="s">
        <v>10464</v>
      </c>
      <c r="D4289" s="356" t="s">
        <v>3635</v>
      </c>
      <c r="E4289" s="357" t="s">
        <v>4862</v>
      </c>
      <c r="F4289" s="357" t="s">
        <v>10465</v>
      </c>
      <c r="G4289" s="355">
        <v>42067600</v>
      </c>
      <c r="H4289" s="357" t="s">
        <v>6629</v>
      </c>
      <c r="I4289" s="718">
        <v>20</v>
      </c>
      <c r="J4289" s="77">
        <v>5</v>
      </c>
      <c r="K4289" s="92"/>
    </row>
    <row r="4290" spans="1:11" ht="31.2" x14ac:dyDescent="0.25">
      <c r="A4290" s="14" t="s">
        <v>5268</v>
      </c>
      <c r="B4290" s="354" t="s">
        <v>10463</v>
      </c>
      <c r="C4290" s="355" t="s">
        <v>10464</v>
      </c>
      <c r="D4290" s="356" t="s">
        <v>3635</v>
      </c>
      <c r="E4290" s="357" t="s">
        <v>4862</v>
      </c>
      <c r="F4290" s="357" t="s">
        <v>10466</v>
      </c>
      <c r="G4290" s="355">
        <v>42067600</v>
      </c>
      <c r="H4290" s="357" t="s">
        <v>6629</v>
      </c>
      <c r="I4290" s="718">
        <v>8</v>
      </c>
      <c r="J4290" s="77">
        <v>5</v>
      </c>
      <c r="K4290" s="92"/>
    </row>
    <row r="4291" spans="1:11" ht="41.4" x14ac:dyDescent="0.25">
      <c r="A4291" s="14" t="s">
        <v>5268</v>
      </c>
      <c r="B4291" s="354" t="s">
        <v>10463</v>
      </c>
      <c r="C4291" s="355" t="s">
        <v>10464</v>
      </c>
      <c r="D4291" s="356" t="s">
        <v>6800</v>
      </c>
      <c r="E4291" s="357" t="s">
        <v>4862</v>
      </c>
      <c r="F4291" s="357" t="s">
        <v>10467</v>
      </c>
      <c r="G4291" s="355">
        <v>42067600</v>
      </c>
      <c r="H4291" s="357" t="s">
        <v>6629</v>
      </c>
      <c r="I4291" s="718">
        <v>101.75</v>
      </c>
      <c r="J4291" s="77">
        <v>5</v>
      </c>
      <c r="K4291" s="92"/>
    </row>
    <row r="4292" spans="1:11" ht="41.4" x14ac:dyDescent="0.25">
      <c r="A4292" s="14" t="s">
        <v>5268</v>
      </c>
      <c r="B4292" s="354" t="s">
        <v>10468</v>
      </c>
      <c r="C4292" s="355">
        <v>2025002</v>
      </c>
      <c r="D4292" s="356" t="s">
        <v>6962</v>
      </c>
      <c r="E4292" s="357" t="s">
        <v>3472</v>
      </c>
      <c r="F4292" s="357" t="s">
        <v>10469</v>
      </c>
      <c r="G4292" s="355">
        <v>56104855</v>
      </c>
      <c r="H4292" s="357" t="s">
        <v>6596</v>
      </c>
      <c r="I4292" s="718">
        <v>190</v>
      </c>
      <c r="J4292" s="77">
        <v>5</v>
      </c>
      <c r="K4292" s="92"/>
    </row>
    <row r="4293" spans="1:11" ht="31.2" x14ac:dyDescent="0.25">
      <c r="A4293" s="14" t="s">
        <v>5268</v>
      </c>
      <c r="B4293" s="354" t="s">
        <v>10470</v>
      </c>
      <c r="C4293" s="355" t="s">
        <v>7650</v>
      </c>
      <c r="D4293" s="356" t="s">
        <v>4393</v>
      </c>
      <c r="E4293" s="357" t="s">
        <v>4018</v>
      </c>
      <c r="F4293" s="357" t="s">
        <v>10471</v>
      </c>
      <c r="G4293" s="355">
        <v>52084132</v>
      </c>
      <c r="H4293" s="357" t="s">
        <v>10472</v>
      </c>
      <c r="I4293" s="718">
        <v>70</v>
      </c>
      <c r="J4293" s="77">
        <v>5</v>
      </c>
      <c r="K4293" s="92"/>
    </row>
    <row r="4294" spans="1:11" ht="41.4" x14ac:dyDescent="0.25">
      <c r="A4294" s="14" t="s">
        <v>5268</v>
      </c>
      <c r="B4294" s="354" t="s">
        <v>10473</v>
      </c>
      <c r="C4294" s="355" t="s">
        <v>10474</v>
      </c>
      <c r="D4294" s="356" t="s">
        <v>3013</v>
      </c>
      <c r="E4294" s="357"/>
      <c r="F4294" s="357" t="s">
        <v>10475</v>
      </c>
      <c r="G4294" s="355">
        <v>53253892</v>
      </c>
      <c r="H4294" s="357" t="s">
        <v>7526</v>
      </c>
      <c r="I4294" s="718">
        <v>140</v>
      </c>
      <c r="J4294" s="77">
        <v>5</v>
      </c>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110" priority="2210" stopIfTrue="1">
      <formula>$A1055&lt;&gt;""</formula>
    </cfRule>
  </conditionalFormatting>
  <conditionalFormatting sqref="A1112:H1113">
    <cfRule type="expression" dxfId="109" priority="2221" stopIfTrue="1">
      <formula>$A1112&lt;&gt;""</formula>
    </cfRule>
  </conditionalFormatting>
  <conditionalFormatting sqref="A107:J5000">
    <cfRule type="expression" dxfId="108" priority="110" stopIfTrue="1">
      <formula>$A107&lt;&gt;""</formula>
    </cfRule>
  </conditionalFormatting>
  <conditionalFormatting sqref="B243:E275">
    <cfRule type="expression" dxfId="107" priority="2435" stopIfTrue="1">
      <formula>$A243&lt;&gt;""</formula>
    </cfRule>
  </conditionalFormatting>
  <conditionalFormatting sqref="B472:E477">
    <cfRule type="expression" dxfId="106" priority="2312" stopIfTrue="1">
      <formula>$A472&lt;&gt;""</formula>
    </cfRule>
  </conditionalFormatting>
  <conditionalFormatting sqref="B484:E488">
    <cfRule type="expression" dxfId="105" priority="2347" stopIfTrue="1">
      <formula>$A484&lt;&gt;""</formula>
    </cfRule>
  </conditionalFormatting>
  <conditionalFormatting sqref="B689:E689">
    <cfRule type="expression" dxfId="104" priority="2239" stopIfTrue="1">
      <formula>$A689&lt;&gt;""</formula>
    </cfRule>
  </conditionalFormatting>
  <conditionalFormatting sqref="B691:E691 H691:I691 B694:E699 H694:I699">
    <cfRule type="expression" dxfId="103" priority="2199" stopIfTrue="1">
      <formula>$A691&lt;&gt;""</formula>
    </cfRule>
  </conditionalFormatting>
  <conditionalFormatting sqref="B701:E701 H701:I701">
    <cfRule type="expression" dxfId="102" priority="2190" stopIfTrue="1">
      <formula>$A701&lt;&gt;""</formula>
    </cfRule>
  </conditionalFormatting>
  <conditionalFormatting sqref="B819:E819">
    <cfRule type="expression" dxfId="101" priority="2262" stopIfTrue="1">
      <formula>$A819&lt;&gt;""</formula>
    </cfRule>
  </conditionalFormatting>
  <conditionalFormatting sqref="B1110:E1110">
    <cfRule type="expression" dxfId="100" priority="2308" stopIfTrue="1">
      <formula>$A1110&lt;&gt;""</formula>
    </cfRule>
  </conditionalFormatting>
  <conditionalFormatting sqref="B1114:E1114">
    <cfRule type="expression" dxfId="99" priority="2364" stopIfTrue="1">
      <formula>$A1114&lt;&gt;""</formula>
    </cfRule>
  </conditionalFormatting>
  <conditionalFormatting sqref="B1131:E1136">
    <cfRule type="expression" dxfId="98" priority="2354" stopIfTrue="1">
      <formula>$A1131&lt;&gt;""</formula>
    </cfRule>
  </conditionalFormatting>
  <conditionalFormatting sqref="B1138:E1148">
    <cfRule type="expression" dxfId="97" priority="2222" stopIfTrue="1">
      <formula>$A1138&lt;&gt;""</formula>
    </cfRule>
  </conditionalFormatting>
  <conditionalFormatting sqref="B1152:E1152">
    <cfRule type="expression" dxfId="96" priority="2248" stopIfTrue="1">
      <formula>$A1152&lt;&gt;""</formula>
    </cfRule>
  </conditionalFormatting>
  <conditionalFormatting sqref="B1253:E1260 I1253:J1270">
    <cfRule type="expression" dxfId="95" priority="2298" stopIfTrue="1">
      <formula>$A1253&lt;&gt;""</formula>
    </cfRule>
  </conditionalFormatting>
  <conditionalFormatting sqref="B1293:E1301">
    <cfRule type="expression" dxfId="94" priority="2333" stopIfTrue="1">
      <formula>$A1293&lt;&gt;""</formula>
    </cfRule>
  </conditionalFormatting>
  <conditionalFormatting sqref="B1303:E1326">
    <cfRule type="expression" dxfId="93" priority="2212" stopIfTrue="1">
      <formula>$A1303&lt;&gt;""</formula>
    </cfRule>
  </conditionalFormatting>
  <conditionalFormatting sqref="B1360:E1363">
    <cfRule type="expression" dxfId="92" priority="2229" stopIfTrue="1">
      <formula>$A1360&lt;&gt;""</formula>
    </cfRule>
  </conditionalFormatting>
  <conditionalFormatting sqref="B1365:E1367">
    <cfRule type="expression" dxfId="91" priority="2434" stopIfTrue="1">
      <formula>$A1365&lt;&gt;""</formula>
    </cfRule>
  </conditionalFormatting>
  <conditionalFormatting sqref="B1369:E1379">
    <cfRule type="expression" dxfId="90" priority="2253" stopIfTrue="1">
      <formula>$A1369&lt;&gt;""</formula>
    </cfRule>
  </conditionalFormatting>
  <conditionalFormatting sqref="B1393:E1404">
    <cfRule type="expression" dxfId="89" priority="2291" stopIfTrue="1">
      <formula>$A1393&lt;&gt;""</formula>
    </cfRule>
  </conditionalFormatting>
  <conditionalFormatting sqref="B1412:E1450">
    <cfRule type="expression" dxfId="88" priority="2328" stopIfTrue="1">
      <formula>$A1412&lt;&gt;""</formula>
    </cfRule>
  </conditionalFormatting>
  <conditionalFormatting sqref="B1453:E1458">
    <cfRule type="expression" dxfId="87" priority="2398" stopIfTrue="1">
      <formula>$A1453&lt;&gt;""</formula>
    </cfRule>
  </conditionalFormatting>
  <conditionalFormatting sqref="B2812:E2812">
    <cfRule type="expression" dxfId="86" priority="540" stopIfTrue="1">
      <formula>$A2812&lt;&gt;""</formula>
    </cfRule>
  </conditionalFormatting>
  <conditionalFormatting sqref="B489:G489">
    <cfRule type="expression" dxfId="85" priority="2348" stopIfTrue="1">
      <formula>$A489&lt;&gt;""</formula>
    </cfRule>
  </conditionalFormatting>
  <conditionalFormatting sqref="B478:H483">
    <cfRule type="expression" dxfId="84" priority="2368" stopIfTrue="1">
      <formula>$A478&lt;&gt;""</formula>
    </cfRule>
  </conditionalFormatting>
  <conditionalFormatting sqref="B490:H496">
    <cfRule type="expression" dxfId="83" priority="2324" stopIfTrue="1">
      <formula>$A490&lt;&gt;""</formula>
    </cfRule>
  </conditionalFormatting>
  <conditionalFormatting sqref="B1067:H1082">
    <cfRule type="expression" dxfId="82" priority="2394" stopIfTrue="1">
      <formula>$A1067&lt;&gt;""</formula>
    </cfRule>
  </conditionalFormatting>
  <conditionalFormatting sqref="B1272:H1274 B1275:E1288 H1275:H1288">
    <cfRule type="expression" dxfId="81" priority="2323" stopIfTrue="1">
      <formula>$A1272&lt;&gt;""</formula>
    </cfRule>
  </conditionalFormatting>
  <conditionalFormatting sqref="B1290:H1292">
    <cfRule type="expression" dxfId="80" priority="2218" stopIfTrue="1">
      <formula>$A1290&lt;&gt;""</formula>
    </cfRule>
  </conditionalFormatting>
  <conditionalFormatting sqref="B1364:H1364">
    <cfRule type="expression" dxfId="79" priority="2464" stopIfTrue="1">
      <formula>$A1364&lt;&gt;""</formula>
    </cfRule>
  </conditionalFormatting>
  <conditionalFormatting sqref="B1380:H1385">
    <cfRule type="expression" dxfId="78" priority="2192" stopIfTrue="1">
      <formula>$A1380&lt;&gt;""</formula>
    </cfRule>
  </conditionalFormatting>
  <conditionalFormatting sqref="B1410:H1411">
    <cfRule type="expression" dxfId="77" priority="2371" stopIfTrue="1">
      <formula>$A1410&lt;&gt;""</formula>
    </cfRule>
  </conditionalFormatting>
  <conditionalFormatting sqref="B3704:H3704">
    <cfRule type="expression" dxfId="76" priority="109" stopIfTrue="1">
      <formula>$A3704&lt;&gt;""</formula>
    </cfRule>
  </conditionalFormatting>
  <conditionalFormatting sqref="B3706:H3706">
    <cfRule type="expression" dxfId="75" priority="14" stopIfTrue="1">
      <formula>$A3706&lt;&gt;""</formula>
    </cfRule>
  </conditionalFormatting>
  <conditionalFormatting sqref="B3704:I3704">
    <cfRule type="expression" dxfId="74" priority="52" stopIfTrue="1">
      <formula>$A3704&lt;&gt;""</formula>
    </cfRule>
    <cfRule type="expression" dxfId="73" priority="99" stopIfTrue="1">
      <formula>$A3704&lt;&gt;""</formula>
    </cfRule>
    <cfRule type="expression" dxfId="72" priority="86" stopIfTrue="1">
      <formula>$A3704&lt;&gt;""</formula>
    </cfRule>
  </conditionalFormatting>
  <conditionalFormatting sqref="B3706:I3706">
    <cfRule type="expression" dxfId="71" priority="35" stopIfTrue="1">
      <formula>$A3706&lt;&gt;""</formula>
    </cfRule>
  </conditionalFormatting>
  <conditionalFormatting sqref="B3920:I3920">
    <cfRule type="expression" dxfId="70" priority="71" stopIfTrue="1">
      <formula>$A3920&lt;&gt;""</formula>
    </cfRule>
  </conditionalFormatting>
  <conditionalFormatting sqref="B3922:I3922">
    <cfRule type="expression" dxfId="69" priority="34" stopIfTrue="1">
      <formula>$A3922&lt;&gt;""</formula>
    </cfRule>
  </conditionalFormatting>
  <conditionalFormatting sqref="B135:J163">
    <cfRule type="expression" dxfId="68" priority="2244" stopIfTrue="1">
      <formula>$A135&lt;&gt;""</formula>
    </cfRule>
  </conditionalFormatting>
  <conditionalFormatting sqref="B360:J420">
    <cfRule type="expression" dxfId="67" priority="2436" stopIfTrue="1">
      <formula>$A360&lt;&gt;""</formula>
    </cfRule>
  </conditionalFormatting>
  <conditionalFormatting sqref="B457:J458">
    <cfRule type="expression" dxfId="66" priority="2397" stopIfTrue="1">
      <formula>$A457&lt;&gt;""</formula>
    </cfRule>
  </conditionalFormatting>
  <conditionalFormatting sqref="B599:J625">
    <cfRule type="expression" dxfId="65" priority="2177" stopIfTrue="1">
      <formula>$A599&lt;&gt;""</formula>
    </cfRule>
  </conditionalFormatting>
  <conditionalFormatting sqref="B1053:J1054">
    <cfRule type="expression" dxfId="64" priority="2392" stopIfTrue="1">
      <formula>$A1053&lt;&gt;""</formula>
    </cfRule>
  </conditionalFormatting>
  <conditionalFormatting sqref="B1127:J1130">
    <cfRule type="expression" dxfId="63" priority="2182" stopIfTrue="1">
      <formula>$A1127&lt;&gt;""</formula>
    </cfRule>
  </conditionalFormatting>
  <conditionalFormatting sqref="B1158:J1252">
    <cfRule type="expression" dxfId="62" priority="2208" stopIfTrue="1">
      <formula>$A1158&lt;&gt;""</formula>
    </cfRule>
  </conditionalFormatting>
  <conditionalFormatting sqref="B1406:J1406">
    <cfRule type="expression" dxfId="61" priority="2373" stopIfTrue="1">
      <formula>$A1406&lt;&gt;""</formula>
    </cfRule>
  </conditionalFormatting>
  <conditionalFormatting sqref="B2298:J2323">
    <cfRule type="expression" dxfId="60" priority="2122" stopIfTrue="1">
      <formula>$A2298&lt;&gt;""</formula>
    </cfRule>
  </conditionalFormatting>
  <conditionalFormatting sqref="B4300:J4315">
    <cfRule type="expression" dxfId="59" priority="2181" stopIfTrue="1">
      <formula>$A4300&lt;&gt;""</formula>
    </cfRule>
  </conditionalFormatting>
  <conditionalFormatting sqref="F2149:F2156">
    <cfRule type="expression" dxfId="58" priority="2153" stopIfTrue="1">
      <formula>$A2149&lt;&gt;""</formula>
    </cfRule>
  </conditionalFormatting>
  <conditionalFormatting sqref="F2159:F2166">
    <cfRule type="expression" dxfId="57" priority="2133" stopIfTrue="1">
      <formula>$A2159&lt;&gt;""</formula>
    </cfRule>
  </conditionalFormatting>
  <conditionalFormatting sqref="F2796">
    <cfRule type="expression" dxfId="56" priority="606" stopIfTrue="1">
      <formula>$A2796&lt;&gt;""</formula>
    </cfRule>
  </conditionalFormatting>
  <conditionalFormatting sqref="F2798">
    <cfRule type="expression" dxfId="55" priority="588" stopIfTrue="1">
      <formula>$A2798&lt;&gt;""</formula>
    </cfRule>
  </conditionalFormatting>
  <conditionalFormatting sqref="F2806">
    <cfRule type="expression" dxfId="54" priority="570" stopIfTrue="1">
      <formula>$A2806&lt;&gt;""</formula>
    </cfRule>
  </conditionalFormatting>
  <conditionalFormatting sqref="F2812:F2813">
    <cfRule type="expression" dxfId="53" priority="512" stopIfTrue="1">
      <formula>$A2812&lt;&gt;""</formula>
    </cfRule>
  </conditionalFormatting>
  <conditionalFormatting sqref="F3708">
    <cfRule type="expression" dxfId="52" priority="1" stopIfTrue="1">
      <formula>$A3708&lt;&gt;""</formula>
    </cfRule>
  </conditionalFormatting>
  <conditionalFormatting sqref="F191:H195">
    <cfRule type="expression" dxfId="51" priority="2299" stopIfTrue="1">
      <formula>$A191&lt;&gt;""</formula>
    </cfRule>
  </conditionalFormatting>
  <conditionalFormatting sqref="F198:H199">
    <cfRule type="expression" dxfId="50" priority="2293" stopIfTrue="1">
      <formula>$A198&lt;&gt;""</formula>
    </cfRule>
  </conditionalFormatting>
  <conditionalFormatting sqref="F472:H473">
    <cfRule type="expression" dxfId="49" priority="2314" stopIfTrue="1">
      <formula>$A472&lt;&gt;""</formula>
    </cfRule>
  </conditionalFormatting>
  <conditionalFormatting sqref="F476:H477">
    <cfRule type="expression" dxfId="48" priority="2404" stopIfTrue="1">
      <formula>$A476&lt;&gt;""</formula>
    </cfRule>
  </conditionalFormatting>
  <conditionalFormatting sqref="F484:H486 H487:H489">
    <cfRule type="expression" dxfId="47" priority="2346" stopIfTrue="1">
      <formula>$A484&lt;&gt;""</formula>
    </cfRule>
  </conditionalFormatting>
  <conditionalFormatting sqref="F1131:H1131">
    <cfRule type="expression" dxfId="46" priority="2455" stopIfTrue="1">
      <formula>$A1131&lt;&gt;""</formula>
    </cfRule>
  </conditionalFormatting>
  <conditionalFormatting sqref="F1255:H1260">
    <cfRule type="expression" dxfId="45" priority="2297" stopIfTrue="1">
      <formula>$A1255&lt;&gt;""</formula>
    </cfRule>
  </conditionalFormatting>
  <conditionalFormatting sqref="F170:I172">
    <cfRule type="expression" dxfId="44" priority="2425" stopIfTrue="1">
      <formula>$A170&lt;&gt;""</formula>
    </cfRule>
  </conditionalFormatting>
  <conditionalFormatting sqref="F247:I247">
    <cfRule type="expression" dxfId="43" priority="2325" stopIfTrue="1">
      <formula>$A247&lt;&gt;""</formula>
    </cfRule>
  </conditionalFormatting>
  <conditionalFormatting sqref="F164:J169 B164:E174 I228:J228 F229:J241 F249:I275 B811:E811 H811:J811 H819:J819 B826:E826 H826:J826 I1055:J1082 B1111:H1111 I1111:J1126 H1114:H1126 B1115:G1126 I1131:J1136 F1253:H1253 B1261:H1270 B1302:H1302 B1327:H1359 I1364:J1367 F1413:H1447 F1448:J1450 B1451:H1452">
    <cfRule type="expression" dxfId="42" priority="2465" stopIfTrue="1">
      <formula>$A164&lt;&gt;""</formula>
    </cfRule>
  </conditionalFormatting>
  <conditionalFormatting sqref="G2812:I2812">
    <cfRule type="expression" dxfId="41" priority="536" stopIfTrue="1">
      <formula>$A2812&lt;&gt;""</formula>
    </cfRule>
  </conditionalFormatting>
  <conditionalFormatting sqref="H190">
    <cfRule type="expression" dxfId="40" priority="2305" stopIfTrue="1">
      <formula>$A190&lt;&gt;""</formula>
    </cfRule>
  </conditionalFormatting>
  <conditionalFormatting sqref="H196:H197">
    <cfRule type="expression" dxfId="39" priority="2294" stopIfTrue="1">
      <formula>$A196&lt;&gt;""</formula>
    </cfRule>
  </conditionalFormatting>
  <conditionalFormatting sqref="H200:H228">
    <cfRule type="expression" dxfId="38" priority="2184" stopIfTrue="1">
      <formula>$A200&lt;&gt;""</formula>
    </cfRule>
  </conditionalFormatting>
  <conditionalFormatting sqref="H474:H475">
    <cfRule type="expression" dxfId="37" priority="2318" stopIfTrue="1">
      <formula>$A474&lt;&gt;""</formula>
    </cfRule>
  </conditionalFormatting>
  <conditionalFormatting sqref="H1132:H1136">
    <cfRule type="expression" dxfId="36" priority="2356" stopIfTrue="1">
      <formula>$A1132&lt;&gt;""</formula>
    </cfRule>
  </conditionalFormatting>
  <conditionalFormatting sqref="H1254">
    <cfRule type="expression" dxfId="35" priority="2367" stopIfTrue="1">
      <formula>$A1254&lt;&gt;""</formula>
    </cfRule>
  </conditionalFormatting>
  <conditionalFormatting sqref="H1293:H1301">
    <cfRule type="expression" dxfId="34" priority="2335" stopIfTrue="1">
      <formula>$A1293&lt;&gt;""</formula>
    </cfRule>
  </conditionalFormatting>
  <conditionalFormatting sqref="H1303:H1326">
    <cfRule type="expression" dxfId="33" priority="2214" stopIfTrue="1">
      <formula>$A1303&lt;&gt;""</formula>
    </cfRule>
  </conditionalFormatting>
  <conditionalFormatting sqref="H1365:H1367">
    <cfRule type="expression" dxfId="32" priority="2433" stopIfTrue="1">
      <formula>$A1365&lt;&gt;""</formula>
    </cfRule>
  </conditionalFormatting>
  <conditionalFormatting sqref="H1369:H1379">
    <cfRule type="expression" dxfId="31" priority="2194" stopIfTrue="1">
      <formula>$A1369&lt;&gt;""</formula>
    </cfRule>
  </conditionalFormatting>
  <conditionalFormatting sqref="H1412">
    <cfRule type="expression" dxfId="30" priority="2330" stopIfTrue="1">
      <formula>$A1412&lt;&gt;""</formula>
    </cfRule>
  </conditionalFormatting>
  <conditionalFormatting sqref="H1453:H1458">
    <cfRule type="expression" dxfId="29" priority="2400" stopIfTrue="1">
      <formula>$A1453&lt;&gt;""</formula>
    </cfRule>
  </conditionalFormatting>
  <conditionalFormatting sqref="H3704">
    <cfRule type="expression" dxfId="28" priority="40" stopIfTrue="1">
      <formula>#REF!&lt;&gt;""</formula>
    </cfRule>
    <cfRule type="expression" dxfId="27" priority="49" stopIfTrue="1">
      <formula>#REF!&lt;&gt;""</formula>
    </cfRule>
    <cfRule type="expression" dxfId="26" priority="97" stopIfTrue="1">
      <formula>#REF!&lt;&gt;""</formula>
    </cfRule>
    <cfRule type="expression" dxfId="25" priority="48" stopIfTrue="1">
      <formula>$A3704&lt;&gt;""</formula>
    </cfRule>
    <cfRule type="expression" dxfId="24" priority="103" stopIfTrue="1">
      <formula>#REF!&lt;&gt;""</formula>
    </cfRule>
    <cfRule type="expression" dxfId="23" priority="82" stopIfTrue="1">
      <formula>#REF!&lt;&gt;""</formula>
    </cfRule>
  </conditionalFormatting>
  <conditionalFormatting sqref="H3706">
    <cfRule type="expression" dxfId="22" priority="31" stopIfTrue="1">
      <formula>#REF!&lt;&gt;""</formula>
    </cfRule>
    <cfRule type="expression" dxfId="21" priority="11" stopIfTrue="1">
      <formula>#REF!&lt;&gt;""</formula>
    </cfRule>
    <cfRule type="expression" dxfId="20" priority="10" stopIfTrue="1">
      <formula>$A3706&lt;&gt;""</formula>
    </cfRule>
    <cfRule type="expression" dxfId="19" priority="2" stopIfTrue="1">
      <formula>#REF!&lt;&gt;""</formula>
    </cfRule>
  </conditionalFormatting>
  <conditionalFormatting sqref="H173:I174">
    <cfRule type="expression" dxfId="18" priority="2422" stopIfTrue="1">
      <formula>$A173&lt;&gt;""</formula>
    </cfRule>
  </conditionalFormatting>
  <conditionalFormatting sqref="H243:I246">
    <cfRule type="expression" dxfId="17" priority="2424" stopIfTrue="1">
      <formula>$A243&lt;&gt;""</formula>
    </cfRule>
  </conditionalFormatting>
  <conditionalFormatting sqref="H248:I248">
    <cfRule type="expression" dxfId="16" priority="2300" stopIfTrue="1">
      <formula>$A248&lt;&gt;""</formula>
    </cfRule>
  </conditionalFormatting>
  <conditionalFormatting sqref="H689:I689">
    <cfRule type="expression" dxfId="15" priority="2241" stopIfTrue="1">
      <formula>$A689&lt;&gt;""</formula>
    </cfRule>
  </conditionalFormatting>
  <conditionalFormatting sqref="H1138:I1148">
    <cfRule type="expression" dxfId="14" priority="2225" stopIfTrue="1">
      <formula>$A1138&lt;&gt;""</formula>
    </cfRule>
  </conditionalFormatting>
  <conditionalFormatting sqref="H1152:I1152">
    <cfRule type="expression" dxfId="13" priority="2251" stopIfTrue="1">
      <formula>$A1152&lt;&gt;""</formula>
    </cfRule>
  </conditionalFormatting>
  <conditionalFormatting sqref="H2149:I2156">
    <cfRule type="expression" dxfId="12" priority="2152" stopIfTrue="1">
      <formula>$A2149&lt;&gt;""</formula>
    </cfRule>
  </conditionalFormatting>
  <conditionalFormatting sqref="H2159:I2166">
    <cfRule type="expression" dxfId="11" priority="2132" stopIfTrue="1">
      <formula>$A2159&lt;&gt;""</formula>
    </cfRule>
  </conditionalFormatting>
  <conditionalFormatting sqref="H1110:J1110">
    <cfRule type="expression" dxfId="10" priority="2307" stopIfTrue="1">
      <formula>$A1110&lt;&gt;""</formula>
    </cfRule>
  </conditionalFormatting>
  <conditionalFormatting sqref="H1360:J1363">
    <cfRule type="expression" dxfId="9" priority="2230" stopIfTrue="1">
      <formula>$A1360&lt;&gt;""</formula>
    </cfRule>
  </conditionalFormatting>
  <conditionalFormatting sqref="H1393:J1404">
    <cfRule type="expression" dxfId="8" priority="2189" stopIfTrue="1">
      <formula>$A1393&lt;&gt;""</formula>
    </cfRule>
  </conditionalFormatting>
  <conditionalFormatting sqref="I190:I227 B190:E241">
    <cfRule type="expression" dxfId="7" priority="2421" stopIfTrue="1">
      <formula>$A190&lt;&gt;""</formula>
    </cfRule>
  </conditionalFormatting>
  <conditionalFormatting sqref="I472:I496">
    <cfRule type="expression" dxfId="6" priority="2315" stopIfTrue="1">
      <formula>$A472&lt;&gt;""</formula>
    </cfRule>
  </conditionalFormatting>
  <conditionalFormatting sqref="I1272:I1288">
    <cfRule type="expression" dxfId="5" priority="2326" stopIfTrue="1">
      <formula>$A1272&lt;&gt;""</formula>
    </cfRule>
  </conditionalFormatting>
  <conditionalFormatting sqref="I1369:I1385">
    <cfRule type="expression" dxfId="4" priority="2257" stopIfTrue="1">
      <formula>$A1369&lt;&gt;""</formula>
    </cfRule>
  </conditionalFormatting>
  <conditionalFormatting sqref="I1290:J1359">
    <cfRule type="expression" dxfId="3" priority="2337" stopIfTrue="1">
      <formula>$A1290&lt;&gt;""</formula>
    </cfRule>
  </conditionalFormatting>
  <conditionalFormatting sqref="I1410:J1447">
    <cfRule type="expression" dxfId="2" priority="2332" stopIfTrue="1">
      <formula>$A1410&lt;&gt;""</formula>
    </cfRule>
  </conditionalFormatting>
  <conditionalFormatting sqref="I1451:J1458">
    <cfRule type="expression" dxfId="1" priority="2430" stopIfTrue="1">
      <formula>$A1451&lt;&gt;""</formula>
    </cfRule>
  </conditionalFormatting>
  <conditionalFormatting sqref="J2038:J2054">
    <cfRule type="expression" dxfId="0" priority="69" stopIfTrue="1">
      <formula>$A2038&lt;&gt;""</formula>
    </cfRule>
  </conditionalFormatting>
  <dataValidations count="5">
    <dataValidation type="date" allowBlank="1" showInputMessage="1" showErrorMessage="1" sqref="D102:E102 D5001:E65536 D106:E106" xr:uid="{00000000-0002-0000-0400-000000000000}">
      <formula1>42370</formula1>
      <formula2>42735</formula2>
    </dataValidation>
    <dataValidation type="list" allowBlank="1" sqref="F107:F5000" xr:uid="{00000000-0002-0000-0400-000001000000}">
      <formula1>$F$96:$F$99</formula1>
    </dataValidation>
    <dataValidation type="list" allowBlank="1" showInputMessage="1" showErrorMessage="1" sqref="A107:A5000" xr:uid="{00000000-0002-0000-0400-000002000000}">
      <formula1>OFFSET($A$1,0,0,$B$3,1)</formula1>
    </dataValidation>
    <dataValidation allowBlank="1" sqref="G107:G5000" xr:uid="{00000000-0002-0000-0400-000003000000}"/>
    <dataValidation type="list" allowBlank="1" showInputMessage="1" showErrorMessage="1" errorTitle="Chyba !" error="zadajte (vyberte zo zoznamu) platný analytický kód podľa nápovedy k bunke I104" sqref="J107:J10000" xr:uid="{00000000-0002-0000-0400-000004000000}">
      <formula1>"1,2,3,4,5,10,99"</formula1>
    </dataValidation>
  </dataValidations>
  <hyperlinks>
    <hyperlink ref="H1114" r:id="rId1" display="www.austrian.com" xr:uid="{00000000-0004-0000-0400-000000000000}"/>
    <hyperlink ref="H3168" r:id="rId2" xr:uid="{00000000-0004-0000-0400-000001000000}"/>
    <hyperlink ref="H3169" r:id="rId3" xr:uid="{00000000-0004-0000-0400-000002000000}"/>
    <hyperlink ref="H3173" r:id="rId4" xr:uid="{00000000-0004-0000-0400-000003000000}"/>
    <hyperlink ref="H3596" r:id="rId5" display="www.austrian.com" xr:uid="{00000000-0004-0000-0400-000004000000}"/>
    <hyperlink ref="H3597" r:id="rId6" display="www.austrian.com" xr:uid="{00000000-0004-0000-0400-000005000000}"/>
    <hyperlink ref="H3598" r:id="rId7" display="www.austrian.com" xr:uid="{00000000-0004-0000-0400-000006000000}"/>
  </hyperlinks>
  <printOptions verticalCentered="1"/>
  <pageMargins left="0.19685039370078741" right="0.19685039370078741" top="0.47244094488188981" bottom="0.47244094488188981" header="0.31496062992125984" footer="0.31496062992125984"/>
  <pageSetup paperSize="9" scale="90" orientation="landscape" r:id="rId8"/>
  <headerFooter>
    <oddFooter>Strana &amp;P</oddFooter>
  </headerFooter>
  <drawing r:id="rId9"/>
  <legacyDrawing r:id="rId10"/>
  <mc:AlternateContent xmlns:mc="http://schemas.openxmlformats.org/markup-compatibility/2006">
    <mc:Choice Requires="x14">
      <controls>
        <mc:AlternateContent xmlns:mc="http://schemas.openxmlformats.org/markup-compatibility/2006">
          <mc:Choice Requires="x14">
            <control shapeId="2049" r:id="rId11" name="Drop Down 1">
              <controlPr locked="0" defaultSize="0" autoLine="0" autoPict="0">
                <anchor moveWithCells="1">
                  <from>
                    <xdr:col>1</xdr:col>
                    <xdr:colOff>38100</xdr:colOff>
                    <xdr:row>101</xdr:row>
                    <xdr:rowOff>0</xdr:rowOff>
                  </from>
                  <to>
                    <xdr:col>6</xdr:col>
                    <xdr:colOff>0</xdr:colOff>
                    <xdr:row>102</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1:R265"/>
  <sheetViews>
    <sheetView workbookViewId="0">
      <pane ySplit="1" topLeftCell="A2" activePane="bottomLeft" state="frozen"/>
      <selection activeCell="I2" sqref="I2:L73"/>
      <selection pane="bottomLeft" activeCell="A2" sqref="A2"/>
    </sheetView>
  </sheetViews>
  <sheetFormatPr defaultColWidth="9.109375" defaultRowHeight="10.199999999999999" x14ac:dyDescent="0.2"/>
  <cols>
    <col min="1" max="1" width="9.44140625" style="179" bestFit="1" customWidth="1"/>
    <col min="2" max="2" width="46.109375" style="180" bestFit="1" customWidth="1"/>
    <col min="3" max="3" width="15.44140625" style="180" bestFit="1" customWidth="1"/>
    <col min="4" max="4" width="20.44140625" style="180" customWidth="1"/>
    <col min="5" max="5" width="21" style="180" bestFit="1" customWidth="1"/>
    <col min="6" max="6" width="6.109375" style="180" bestFit="1" customWidth="1"/>
    <col min="7" max="7" width="22.77734375" style="180" customWidth="1"/>
    <col min="8" max="8" width="23.44140625" style="180" customWidth="1"/>
    <col min="9" max="9" width="26.77734375" style="180" customWidth="1"/>
    <col min="10" max="10" width="19" style="180" customWidth="1"/>
    <col min="11" max="11" width="19.77734375" style="180" bestFit="1" customWidth="1"/>
    <col min="12" max="12" width="14.44140625" style="181" customWidth="1"/>
    <col min="13" max="14" width="24.77734375" style="180" bestFit="1" customWidth="1"/>
    <col min="15" max="15" width="24.44140625" style="180" bestFit="1" customWidth="1"/>
    <col min="16" max="16" width="24.77734375" style="180" bestFit="1" customWidth="1"/>
    <col min="17" max="256" width="9.109375" style="180"/>
    <col min="257" max="257" width="9.44140625" style="180" bestFit="1" customWidth="1"/>
    <col min="258" max="258" width="46.109375" style="180" bestFit="1" customWidth="1"/>
    <col min="259" max="259" width="15.44140625" style="180" bestFit="1" customWidth="1"/>
    <col min="260" max="260" width="20.44140625" style="180" customWidth="1"/>
    <col min="261" max="261" width="21" style="180" bestFit="1" customWidth="1"/>
    <col min="262" max="262" width="6.109375" style="180" bestFit="1" customWidth="1"/>
    <col min="263" max="263" width="22.77734375" style="180" customWidth="1"/>
    <col min="264" max="264" width="23.44140625" style="180" customWidth="1"/>
    <col min="265" max="265" width="26.77734375" style="180" customWidth="1"/>
    <col min="266" max="266" width="19" style="180" customWidth="1"/>
    <col min="267" max="267" width="19.77734375" style="180" bestFit="1" customWidth="1"/>
    <col min="268" max="268" width="14.44140625" style="180" customWidth="1"/>
    <col min="269" max="270" width="24.77734375" style="180" bestFit="1" customWidth="1"/>
    <col min="271" max="271" width="24.44140625" style="180" bestFit="1" customWidth="1"/>
    <col min="272" max="272" width="24.77734375" style="180" bestFit="1" customWidth="1"/>
    <col min="273" max="512" width="9.109375" style="180"/>
    <col min="513" max="513" width="9.44140625" style="180" bestFit="1" customWidth="1"/>
    <col min="514" max="514" width="46.109375" style="180" bestFit="1" customWidth="1"/>
    <col min="515" max="515" width="15.44140625" style="180" bestFit="1" customWidth="1"/>
    <col min="516" max="516" width="20.44140625" style="180" customWidth="1"/>
    <col min="517" max="517" width="21" style="180" bestFit="1" customWidth="1"/>
    <col min="518" max="518" width="6.109375" style="180" bestFit="1" customWidth="1"/>
    <col min="519" max="519" width="22.77734375" style="180" customWidth="1"/>
    <col min="520" max="520" width="23.44140625" style="180" customWidth="1"/>
    <col min="521" max="521" width="26.77734375" style="180" customWidth="1"/>
    <col min="522" max="522" width="19" style="180" customWidth="1"/>
    <col min="523" max="523" width="19.77734375" style="180" bestFit="1" customWidth="1"/>
    <col min="524" max="524" width="14.44140625" style="180" customWidth="1"/>
    <col min="525" max="526" width="24.77734375" style="180" bestFit="1" customWidth="1"/>
    <col min="527" max="527" width="24.44140625" style="180" bestFit="1" customWidth="1"/>
    <col min="528" max="528" width="24.77734375" style="180" bestFit="1" customWidth="1"/>
    <col min="529" max="768" width="9.109375" style="180"/>
    <col min="769" max="769" width="9.44140625" style="180" bestFit="1" customWidth="1"/>
    <col min="770" max="770" width="46.109375" style="180" bestFit="1" customWidth="1"/>
    <col min="771" max="771" width="15.44140625" style="180" bestFit="1" customWidth="1"/>
    <col min="772" max="772" width="20.44140625" style="180" customWidth="1"/>
    <col min="773" max="773" width="21" style="180" bestFit="1" customWidth="1"/>
    <col min="774" max="774" width="6.109375" style="180" bestFit="1" customWidth="1"/>
    <col min="775" max="775" width="22.77734375" style="180" customWidth="1"/>
    <col min="776" max="776" width="23.44140625" style="180" customWidth="1"/>
    <col min="777" max="777" width="26.77734375" style="180" customWidth="1"/>
    <col min="778" max="778" width="19" style="180" customWidth="1"/>
    <col min="779" max="779" width="19.77734375" style="180" bestFit="1" customWidth="1"/>
    <col min="780" max="780" width="14.44140625" style="180" customWidth="1"/>
    <col min="781" max="782" width="24.77734375" style="180" bestFit="1" customWidth="1"/>
    <col min="783" max="783" width="24.44140625" style="180" bestFit="1" customWidth="1"/>
    <col min="784" max="784" width="24.77734375" style="180" bestFit="1" customWidth="1"/>
    <col min="785" max="1024" width="9.109375" style="180"/>
    <col min="1025" max="1025" width="9.44140625" style="180" bestFit="1" customWidth="1"/>
    <col min="1026" max="1026" width="46.109375" style="180" bestFit="1" customWidth="1"/>
    <col min="1027" max="1027" width="15.44140625" style="180" bestFit="1" customWidth="1"/>
    <col min="1028" max="1028" width="20.44140625" style="180" customWidth="1"/>
    <col min="1029" max="1029" width="21" style="180" bestFit="1" customWidth="1"/>
    <col min="1030" max="1030" width="6.109375" style="180" bestFit="1" customWidth="1"/>
    <col min="1031" max="1031" width="22.77734375" style="180" customWidth="1"/>
    <col min="1032" max="1032" width="23.44140625" style="180" customWidth="1"/>
    <col min="1033" max="1033" width="26.77734375" style="180" customWidth="1"/>
    <col min="1034" max="1034" width="19" style="180" customWidth="1"/>
    <col min="1035" max="1035" width="19.77734375" style="180" bestFit="1" customWidth="1"/>
    <col min="1036" max="1036" width="14.44140625" style="180" customWidth="1"/>
    <col min="1037" max="1038" width="24.77734375" style="180" bestFit="1" customWidth="1"/>
    <col min="1039" max="1039" width="24.44140625" style="180" bestFit="1" customWidth="1"/>
    <col min="1040" max="1040" width="24.77734375" style="180" bestFit="1" customWidth="1"/>
    <col min="1041" max="1280" width="9.109375" style="180"/>
    <col min="1281" max="1281" width="9.44140625" style="180" bestFit="1" customWidth="1"/>
    <col min="1282" max="1282" width="46.109375" style="180" bestFit="1" customWidth="1"/>
    <col min="1283" max="1283" width="15.44140625" style="180" bestFit="1" customWidth="1"/>
    <col min="1284" max="1284" width="20.44140625" style="180" customWidth="1"/>
    <col min="1285" max="1285" width="21" style="180" bestFit="1" customWidth="1"/>
    <col min="1286" max="1286" width="6.109375" style="180" bestFit="1" customWidth="1"/>
    <col min="1287" max="1287" width="22.77734375" style="180" customWidth="1"/>
    <col min="1288" max="1288" width="23.44140625" style="180" customWidth="1"/>
    <col min="1289" max="1289" width="26.77734375" style="180" customWidth="1"/>
    <col min="1290" max="1290" width="19" style="180" customWidth="1"/>
    <col min="1291" max="1291" width="19.77734375" style="180" bestFit="1" customWidth="1"/>
    <col min="1292" max="1292" width="14.44140625" style="180" customWidth="1"/>
    <col min="1293" max="1294" width="24.77734375" style="180" bestFit="1" customWidth="1"/>
    <col min="1295" max="1295" width="24.44140625" style="180" bestFit="1" customWidth="1"/>
    <col min="1296" max="1296" width="24.77734375" style="180" bestFit="1" customWidth="1"/>
    <col min="1297" max="1536" width="9.109375" style="180"/>
    <col min="1537" max="1537" width="9.44140625" style="180" bestFit="1" customWidth="1"/>
    <col min="1538" max="1538" width="46.109375" style="180" bestFit="1" customWidth="1"/>
    <col min="1539" max="1539" width="15.44140625" style="180" bestFit="1" customWidth="1"/>
    <col min="1540" max="1540" width="20.44140625" style="180" customWidth="1"/>
    <col min="1541" max="1541" width="21" style="180" bestFit="1" customWidth="1"/>
    <col min="1542" max="1542" width="6.109375" style="180" bestFit="1" customWidth="1"/>
    <col min="1543" max="1543" width="22.77734375" style="180" customWidth="1"/>
    <col min="1544" max="1544" width="23.44140625" style="180" customWidth="1"/>
    <col min="1545" max="1545" width="26.77734375" style="180" customWidth="1"/>
    <col min="1546" max="1546" width="19" style="180" customWidth="1"/>
    <col min="1547" max="1547" width="19.77734375" style="180" bestFit="1" customWidth="1"/>
    <col min="1548" max="1548" width="14.44140625" style="180" customWidth="1"/>
    <col min="1549" max="1550" width="24.77734375" style="180" bestFit="1" customWidth="1"/>
    <col min="1551" max="1551" width="24.44140625" style="180" bestFit="1" customWidth="1"/>
    <col min="1552" max="1552" width="24.77734375" style="180" bestFit="1" customWidth="1"/>
    <col min="1553" max="1792" width="9.109375" style="180"/>
    <col min="1793" max="1793" width="9.44140625" style="180" bestFit="1" customWidth="1"/>
    <col min="1794" max="1794" width="46.109375" style="180" bestFit="1" customWidth="1"/>
    <col min="1795" max="1795" width="15.44140625" style="180" bestFit="1" customWidth="1"/>
    <col min="1796" max="1796" width="20.44140625" style="180" customWidth="1"/>
    <col min="1797" max="1797" width="21" style="180" bestFit="1" customWidth="1"/>
    <col min="1798" max="1798" width="6.109375" style="180" bestFit="1" customWidth="1"/>
    <col min="1799" max="1799" width="22.77734375" style="180" customWidth="1"/>
    <col min="1800" max="1800" width="23.44140625" style="180" customWidth="1"/>
    <col min="1801" max="1801" width="26.77734375" style="180" customWidth="1"/>
    <col min="1802" max="1802" width="19" style="180" customWidth="1"/>
    <col min="1803" max="1803" width="19.77734375" style="180" bestFit="1" customWidth="1"/>
    <col min="1804" max="1804" width="14.44140625" style="180" customWidth="1"/>
    <col min="1805" max="1806" width="24.77734375" style="180" bestFit="1" customWidth="1"/>
    <col min="1807" max="1807" width="24.44140625" style="180" bestFit="1" customWidth="1"/>
    <col min="1808" max="1808" width="24.77734375" style="180" bestFit="1" customWidth="1"/>
    <col min="1809" max="2048" width="9.109375" style="180"/>
    <col min="2049" max="2049" width="9.44140625" style="180" bestFit="1" customWidth="1"/>
    <col min="2050" max="2050" width="46.109375" style="180" bestFit="1" customWidth="1"/>
    <col min="2051" max="2051" width="15.44140625" style="180" bestFit="1" customWidth="1"/>
    <col min="2052" max="2052" width="20.44140625" style="180" customWidth="1"/>
    <col min="2053" max="2053" width="21" style="180" bestFit="1" customWidth="1"/>
    <col min="2054" max="2054" width="6.109375" style="180" bestFit="1" customWidth="1"/>
    <col min="2055" max="2055" width="22.77734375" style="180" customWidth="1"/>
    <col min="2056" max="2056" width="23.44140625" style="180" customWidth="1"/>
    <col min="2057" max="2057" width="26.77734375" style="180" customWidth="1"/>
    <col min="2058" max="2058" width="19" style="180" customWidth="1"/>
    <col min="2059" max="2059" width="19.77734375" style="180" bestFit="1" customWidth="1"/>
    <col min="2060" max="2060" width="14.44140625" style="180" customWidth="1"/>
    <col min="2061" max="2062" width="24.77734375" style="180" bestFit="1" customWidth="1"/>
    <col min="2063" max="2063" width="24.44140625" style="180" bestFit="1" customWidth="1"/>
    <col min="2064" max="2064" width="24.77734375" style="180" bestFit="1" customWidth="1"/>
    <col min="2065" max="2304" width="9.109375" style="180"/>
    <col min="2305" max="2305" width="9.44140625" style="180" bestFit="1" customWidth="1"/>
    <col min="2306" max="2306" width="46.109375" style="180" bestFit="1" customWidth="1"/>
    <col min="2307" max="2307" width="15.44140625" style="180" bestFit="1" customWidth="1"/>
    <col min="2308" max="2308" width="20.44140625" style="180" customWidth="1"/>
    <col min="2309" max="2309" width="21" style="180" bestFit="1" customWidth="1"/>
    <col min="2310" max="2310" width="6.109375" style="180" bestFit="1" customWidth="1"/>
    <col min="2311" max="2311" width="22.77734375" style="180" customWidth="1"/>
    <col min="2312" max="2312" width="23.44140625" style="180" customWidth="1"/>
    <col min="2313" max="2313" width="26.77734375" style="180" customWidth="1"/>
    <col min="2314" max="2314" width="19" style="180" customWidth="1"/>
    <col min="2315" max="2315" width="19.77734375" style="180" bestFit="1" customWidth="1"/>
    <col min="2316" max="2316" width="14.44140625" style="180" customWidth="1"/>
    <col min="2317" max="2318" width="24.77734375" style="180" bestFit="1" customWidth="1"/>
    <col min="2319" max="2319" width="24.44140625" style="180" bestFit="1" customWidth="1"/>
    <col min="2320" max="2320" width="24.77734375" style="180" bestFit="1" customWidth="1"/>
    <col min="2321" max="2560" width="9.109375" style="180"/>
    <col min="2561" max="2561" width="9.44140625" style="180" bestFit="1" customWidth="1"/>
    <col min="2562" max="2562" width="46.109375" style="180" bestFit="1" customWidth="1"/>
    <col min="2563" max="2563" width="15.44140625" style="180" bestFit="1" customWidth="1"/>
    <col min="2564" max="2564" width="20.44140625" style="180" customWidth="1"/>
    <col min="2565" max="2565" width="21" style="180" bestFit="1" customWidth="1"/>
    <col min="2566" max="2566" width="6.109375" style="180" bestFit="1" customWidth="1"/>
    <col min="2567" max="2567" width="22.77734375" style="180" customWidth="1"/>
    <col min="2568" max="2568" width="23.44140625" style="180" customWidth="1"/>
    <col min="2569" max="2569" width="26.77734375" style="180" customWidth="1"/>
    <col min="2570" max="2570" width="19" style="180" customWidth="1"/>
    <col min="2571" max="2571" width="19.77734375" style="180" bestFit="1" customWidth="1"/>
    <col min="2572" max="2572" width="14.44140625" style="180" customWidth="1"/>
    <col min="2573" max="2574" width="24.77734375" style="180" bestFit="1" customWidth="1"/>
    <col min="2575" max="2575" width="24.44140625" style="180" bestFit="1" customWidth="1"/>
    <col min="2576" max="2576" width="24.77734375" style="180" bestFit="1" customWidth="1"/>
    <col min="2577" max="2816" width="9.109375" style="180"/>
    <col min="2817" max="2817" width="9.44140625" style="180" bestFit="1" customWidth="1"/>
    <col min="2818" max="2818" width="46.109375" style="180" bestFit="1" customWidth="1"/>
    <col min="2819" max="2819" width="15.44140625" style="180" bestFit="1" customWidth="1"/>
    <col min="2820" max="2820" width="20.44140625" style="180" customWidth="1"/>
    <col min="2821" max="2821" width="21" style="180" bestFit="1" customWidth="1"/>
    <col min="2822" max="2822" width="6.109375" style="180" bestFit="1" customWidth="1"/>
    <col min="2823" max="2823" width="22.77734375" style="180" customWidth="1"/>
    <col min="2824" max="2824" width="23.44140625" style="180" customWidth="1"/>
    <col min="2825" max="2825" width="26.77734375" style="180" customWidth="1"/>
    <col min="2826" max="2826" width="19" style="180" customWidth="1"/>
    <col min="2827" max="2827" width="19.77734375" style="180" bestFit="1" customWidth="1"/>
    <col min="2828" max="2828" width="14.44140625" style="180" customWidth="1"/>
    <col min="2829" max="2830" width="24.77734375" style="180" bestFit="1" customWidth="1"/>
    <col min="2831" max="2831" width="24.44140625" style="180" bestFit="1" customWidth="1"/>
    <col min="2832" max="2832" width="24.77734375" style="180" bestFit="1" customWidth="1"/>
    <col min="2833" max="3072" width="9.109375" style="180"/>
    <col min="3073" max="3073" width="9.44140625" style="180" bestFit="1" customWidth="1"/>
    <col min="3074" max="3074" width="46.109375" style="180" bestFit="1" customWidth="1"/>
    <col min="3075" max="3075" width="15.44140625" style="180" bestFit="1" customWidth="1"/>
    <col min="3076" max="3076" width="20.44140625" style="180" customWidth="1"/>
    <col min="3077" max="3077" width="21" style="180" bestFit="1" customWidth="1"/>
    <col min="3078" max="3078" width="6.109375" style="180" bestFit="1" customWidth="1"/>
    <col min="3079" max="3079" width="22.77734375" style="180" customWidth="1"/>
    <col min="3080" max="3080" width="23.44140625" style="180" customWidth="1"/>
    <col min="3081" max="3081" width="26.77734375" style="180" customWidth="1"/>
    <col min="3082" max="3082" width="19" style="180" customWidth="1"/>
    <col min="3083" max="3083" width="19.77734375" style="180" bestFit="1" customWidth="1"/>
    <col min="3084" max="3084" width="14.44140625" style="180" customWidth="1"/>
    <col min="3085" max="3086" width="24.77734375" style="180" bestFit="1" customWidth="1"/>
    <col min="3087" max="3087" width="24.44140625" style="180" bestFit="1" customWidth="1"/>
    <col min="3088" max="3088" width="24.77734375" style="180" bestFit="1" customWidth="1"/>
    <col min="3089" max="3328" width="9.109375" style="180"/>
    <col min="3329" max="3329" width="9.44140625" style="180" bestFit="1" customWidth="1"/>
    <col min="3330" max="3330" width="46.109375" style="180" bestFit="1" customWidth="1"/>
    <col min="3331" max="3331" width="15.44140625" style="180" bestFit="1" customWidth="1"/>
    <col min="3332" max="3332" width="20.44140625" style="180" customWidth="1"/>
    <col min="3333" max="3333" width="21" style="180" bestFit="1" customWidth="1"/>
    <col min="3334" max="3334" width="6.109375" style="180" bestFit="1" customWidth="1"/>
    <col min="3335" max="3335" width="22.77734375" style="180" customWidth="1"/>
    <col min="3336" max="3336" width="23.44140625" style="180" customWidth="1"/>
    <col min="3337" max="3337" width="26.77734375" style="180" customWidth="1"/>
    <col min="3338" max="3338" width="19" style="180" customWidth="1"/>
    <col min="3339" max="3339" width="19.77734375" style="180" bestFit="1" customWidth="1"/>
    <col min="3340" max="3340" width="14.44140625" style="180" customWidth="1"/>
    <col min="3341" max="3342" width="24.77734375" style="180" bestFit="1" customWidth="1"/>
    <col min="3343" max="3343" width="24.44140625" style="180" bestFit="1" customWidth="1"/>
    <col min="3344" max="3344" width="24.77734375" style="180" bestFit="1" customWidth="1"/>
    <col min="3345" max="3584" width="9.109375" style="180"/>
    <col min="3585" max="3585" width="9.44140625" style="180" bestFit="1" customWidth="1"/>
    <col min="3586" max="3586" width="46.109375" style="180" bestFit="1" customWidth="1"/>
    <col min="3587" max="3587" width="15.44140625" style="180" bestFit="1" customWidth="1"/>
    <col min="3588" max="3588" width="20.44140625" style="180" customWidth="1"/>
    <col min="3589" max="3589" width="21" style="180" bestFit="1" customWidth="1"/>
    <col min="3590" max="3590" width="6.109375" style="180" bestFit="1" customWidth="1"/>
    <col min="3591" max="3591" width="22.77734375" style="180" customWidth="1"/>
    <col min="3592" max="3592" width="23.44140625" style="180" customWidth="1"/>
    <col min="3593" max="3593" width="26.77734375" style="180" customWidth="1"/>
    <col min="3594" max="3594" width="19" style="180" customWidth="1"/>
    <col min="3595" max="3595" width="19.77734375" style="180" bestFit="1" customWidth="1"/>
    <col min="3596" max="3596" width="14.44140625" style="180" customWidth="1"/>
    <col min="3597" max="3598" width="24.77734375" style="180" bestFit="1" customWidth="1"/>
    <col min="3599" max="3599" width="24.44140625" style="180" bestFit="1" customWidth="1"/>
    <col min="3600" max="3600" width="24.77734375" style="180" bestFit="1" customWidth="1"/>
    <col min="3601" max="3840" width="9.109375" style="180"/>
    <col min="3841" max="3841" width="9.44140625" style="180" bestFit="1" customWidth="1"/>
    <col min="3842" max="3842" width="46.109375" style="180" bestFit="1" customWidth="1"/>
    <col min="3843" max="3843" width="15.44140625" style="180" bestFit="1" customWidth="1"/>
    <col min="3844" max="3844" width="20.44140625" style="180" customWidth="1"/>
    <col min="3845" max="3845" width="21" style="180" bestFit="1" customWidth="1"/>
    <col min="3846" max="3846" width="6.109375" style="180" bestFit="1" customWidth="1"/>
    <col min="3847" max="3847" width="22.77734375" style="180" customWidth="1"/>
    <col min="3848" max="3848" width="23.44140625" style="180" customWidth="1"/>
    <col min="3849" max="3849" width="26.77734375" style="180" customWidth="1"/>
    <col min="3850" max="3850" width="19" style="180" customWidth="1"/>
    <col min="3851" max="3851" width="19.77734375" style="180" bestFit="1" customWidth="1"/>
    <col min="3852" max="3852" width="14.44140625" style="180" customWidth="1"/>
    <col min="3853" max="3854" width="24.77734375" style="180" bestFit="1" customWidth="1"/>
    <col min="3855" max="3855" width="24.44140625" style="180" bestFit="1" customWidth="1"/>
    <col min="3856" max="3856" width="24.77734375" style="180" bestFit="1" customWidth="1"/>
    <col min="3857" max="4096" width="9.109375" style="180"/>
    <col min="4097" max="4097" width="9.44140625" style="180" bestFit="1" customWidth="1"/>
    <col min="4098" max="4098" width="46.109375" style="180" bestFit="1" customWidth="1"/>
    <col min="4099" max="4099" width="15.44140625" style="180" bestFit="1" customWidth="1"/>
    <col min="4100" max="4100" width="20.44140625" style="180" customWidth="1"/>
    <col min="4101" max="4101" width="21" style="180" bestFit="1" customWidth="1"/>
    <col min="4102" max="4102" width="6.109375" style="180" bestFit="1" customWidth="1"/>
    <col min="4103" max="4103" width="22.77734375" style="180" customWidth="1"/>
    <col min="4104" max="4104" width="23.44140625" style="180" customWidth="1"/>
    <col min="4105" max="4105" width="26.77734375" style="180" customWidth="1"/>
    <col min="4106" max="4106" width="19" style="180" customWidth="1"/>
    <col min="4107" max="4107" width="19.77734375" style="180" bestFit="1" customWidth="1"/>
    <col min="4108" max="4108" width="14.44140625" style="180" customWidth="1"/>
    <col min="4109" max="4110" width="24.77734375" style="180" bestFit="1" customWidth="1"/>
    <col min="4111" max="4111" width="24.44140625" style="180" bestFit="1" customWidth="1"/>
    <col min="4112" max="4112" width="24.77734375" style="180" bestFit="1" customWidth="1"/>
    <col min="4113" max="4352" width="9.109375" style="180"/>
    <col min="4353" max="4353" width="9.44140625" style="180" bestFit="1" customWidth="1"/>
    <col min="4354" max="4354" width="46.109375" style="180" bestFit="1" customWidth="1"/>
    <col min="4355" max="4355" width="15.44140625" style="180" bestFit="1" customWidth="1"/>
    <col min="4356" max="4356" width="20.44140625" style="180" customWidth="1"/>
    <col min="4357" max="4357" width="21" style="180" bestFit="1" customWidth="1"/>
    <col min="4358" max="4358" width="6.109375" style="180" bestFit="1" customWidth="1"/>
    <col min="4359" max="4359" width="22.77734375" style="180" customWidth="1"/>
    <col min="4360" max="4360" width="23.44140625" style="180" customWidth="1"/>
    <col min="4361" max="4361" width="26.77734375" style="180" customWidth="1"/>
    <col min="4362" max="4362" width="19" style="180" customWidth="1"/>
    <col min="4363" max="4363" width="19.77734375" style="180" bestFit="1" customWidth="1"/>
    <col min="4364" max="4364" width="14.44140625" style="180" customWidth="1"/>
    <col min="4365" max="4366" width="24.77734375" style="180" bestFit="1" customWidth="1"/>
    <col min="4367" max="4367" width="24.44140625" style="180" bestFit="1" customWidth="1"/>
    <col min="4368" max="4368" width="24.77734375" style="180" bestFit="1" customWidth="1"/>
    <col min="4369" max="4608" width="9.109375" style="180"/>
    <col min="4609" max="4609" width="9.44140625" style="180" bestFit="1" customWidth="1"/>
    <col min="4610" max="4610" width="46.109375" style="180" bestFit="1" customWidth="1"/>
    <col min="4611" max="4611" width="15.44140625" style="180" bestFit="1" customWidth="1"/>
    <col min="4612" max="4612" width="20.44140625" style="180" customWidth="1"/>
    <col min="4613" max="4613" width="21" style="180" bestFit="1" customWidth="1"/>
    <col min="4614" max="4614" width="6.109375" style="180" bestFit="1" customWidth="1"/>
    <col min="4615" max="4615" width="22.77734375" style="180" customWidth="1"/>
    <col min="4616" max="4616" width="23.44140625" style="180" customWidth="1"/>
    <col min="4617" max="4617" width="26.77734375" style="180" customWidth="1"/>
    <col min="4618" max="4618" width="19" style="180" customWidth="1"/>
    <col min="4619" max="4619" width="19.77734375" style="180" bestFit="1" customWidth="1"/>
    <col min="4620" max="4620" width="14.44140625" style="180" customWidth="1"/>
    <col min="4621" max="4622" width="24.77734375" style="180" bestFit="1" customWidth="1"/>
    <col min="4623" max="4623" width="24.44140625" style="180" bestFit="1" customWidth="1"/>
    <col min="4624" max="4624" width="24.77734375" style="180" bestFit="1" customWidth="1"/>
    <col min="4625" max="4864" width="9.109375" style="180"/>
    <col min="4865" max="4865" width="9.44140625" style="180" bestFit="1" customWidth="1"/>
    <col min="4866" max="4866" width="46.109375" style="180" bestFit="1" customWidth="1"/>
    <col min="4867" max="4867" width="15.44140625" style="180" bestFit="1" customWidth="1"/>
    <col min="4868" max="4868" width="20.44140625" style="180" customWidth="1"/>
    <col min="4869" max="4869" width="21" style="180" bestFit="1" customWidth="1"/>
    <col min="4870" max="4870" width="6.109375" style="180" bestFit="1" customWidth="1"/>
    <col min="4871" max="4871" width="22.77734375" style="180" customWidth="1"/>
    <col min="4872" max="4872" width="23.44140625" style="180" customWidth="1"/>
    <col min="4873" max="4873" width="26.77734375" style="180" customWidth="1"/>
    <col min="4874" max="4874" width="19" style="180" customWidth="1"/>
    <col min="4875" max="4875" width="19.77734375" style="180" bestFit="1" customWidth="1"/>
    <col min="4876" max="4876" width="14.44140625" style="180" customWidth="1"/>
    <col min="4877" max="4878" width="24.77734375" style="180" bestFit="1" customWidth="1"/>
    <col min="4879" max="4879" width="24.44140625" style="180" bestFit="1" customWidth="1"/>
    <col min="4880" max="4880" width="24.77734375" style="180" bestFit="1" customWidth="1"/>
    <col min="4881" max="5120" width="9.109375" style="180"/>
    <col min="5121" max="5121" width="9.44140625" style="180" bestFit="1" customWidth="1"/>
    <col min="5122" max="5122" width="46.109375" style="180" bestFit="1" customWidth="1"/>
    <col min="5123" max="5123" width="15.44140625" style="180" bestFit="1" customWidth="1"/>
    <col min="5124" max="5124" width="20.44140625" style="180" customWidth="1"/>
    <col min="5125" max="5125" width="21" style="180" bestFit="1" customWidth="1"/>
    <col min="5126" max="5126" width="6.109375" style="180" bestFit="1" customWidth="1"/>
    <col min="5127" max="5127" width="22.77734375" style="180" customWidth="1"/>
    <col min="5128" max="5128" width="23.44140625" style="180" customWidth="1"/>
    <col min="5129" max="5129" width="26.77734375" style="180" customWidth="1"/>
    <col min="5130" max="5130" width="19" style="180" customWidth="1"/>
    <col min="5131" max="5131" width="19.77734375" style="180" bestFit="1" customWidth="1"/>
    <col min="5132" max="5132" width="14.44140625" style="180" customWidth="1"/>
    <col min="5133" max="5134" width="24.77734375" style="180" bestFit="1" customWidth="1"/>
    <col min="5135" max="5135" width="24.44140625" style="180" bestFit="1" customWidth="1"/>
    <col min="5136" max="5136" width="24.77734375" style="180" bestFit="1" customWidth="1"/>
    <col min="5137" max="5376" width="9.109375" style="180"/>
    <col min="5377" max="5377" width="9.44140625" style="180" bestFit="1" customWidth="1"/>
    <col min="5378" max="5378" width="46.109375" style="180" bestFit="1" customWidth="1"/>
    <col min="5379" max="5379" width="15.44140625" style="180" bestFit="1" customWidth="1"/>
    <col min="5380" max="5380" width="20.44140625" style="180" customWidth="1"/>
    <col min="5381" max="5381" width="21" style="180" bestFit="1" customWidth="1"/>
    <col min="5382" max="5382" width="6.109375" style="180" bestFit="1" customWidth="1"/>
    <col min="5383" max="5383" width="22.77734375" style="180" customWidth="1"/>
    <col min="5384" max="5384" width="23.44140625" style="180" customWidth="1"/>
    <col min="5385" max="5385" width="26.77734375" style="180" customWidth="1"/>
    <col min="5386" max="5386" width="19" style="180" customWidth="1"/>
    <col min="5387" max="5387" width="19.77734375" style="180" bestFit="1" customWidth="1"/>
    <col min="5388" max="5388" width="14.44140625" style="180" customWidth="1"/>
    <col min="5389" max="5390" width="24.77734375" style="180" bestFit="1" customWidth="1"/>
    <col min="5391" max="5391" width="24.44140625" style="180" bestFit="1" customWidth="1"/>
    <col min="5392" max="5392" width="24.77734375" style="180" bestFit="1" customWidth="1"/>
    <col min="5393" max="5632" width="9.109375" style="180"/>
    <col min="5633" max="5633" width="9.44140625" style="180" bestFit="1" customWidth="1"/>
    <col min="5634" max="5634" width="46.109375" style="180" bestFit="1" customWidth="1"/>
    <col min="5635" max="5635" width="15.44140625" style="180" bestFit="1" customWidth="1"/>
    <col min="5636" max="5636" width="20.44140625" style="180" customWidth="1"/>
    <col min="5637" max="5637" width="21" style="180" bestFit="1" customWidth="1"/>
    <col min="5638" max="5638" width="6.109375" style="180" bestFit="1" customWidth="1"/>
    <col min="5639" max="5639" width="22.77734375" style="180" customWidth="1"/>
    <col min="5640" max="5640" width="23.44140625" style="180" customWidth="1"/>
    <col min="5641" max="5641" width="26.77734375" style="180" customWidth="1"/>
    <col min="5642" max="5642" width="19" style="180" customWidth="1"/>
    <col min="5643" max="5643" width="19.77734375" style="180" bestFit="1" customWidth="1"/>
    <col min="5644" max="5644" width="14.44140625" style="180" customWidth="1"/>
    <col min="5645" max="5646" width="24.77734375" style="180" bestFit="1" customWidth="1"/>
    <col min="5647" max="5647" width="24.44140625" style="180" bestFit="1" customWidth="1"/>
    <col min="5648" max="5648" width="24.77734375" style="180" bestFit="1" customWidth="1"/>
    <col min="5649" max="5888" width="9.109375" style="180"/>
    <col min="5889" max="5889" width="9.44140625" style="180" bestFit="1" customWidth="1"/>
    <col min="5890" max="5890" width="46.109375" style="180" bestFit="1" customWidth="1"/>
    <col min="5891" max="5891" width="15.44140625" style="180" bestFit="1" customWidth="1"/>
    <col min="5892" max="5892" width="20.44140625" style="180" customWidth="1"/>
    <col min="5893" max="5893" width="21" style="180" bestFit="1" customWidth="1"/>
    <col min="5894" max="5894" width="6.109375" style="180" bestFit="1" customWidth="1"/>
    <col min="5895" max="5895" width="22.77734375" style="180" customWidth="1"/>
    <col min="5896" max="5896" width="23.44140625" style="180" customWidth="1"/>
    <col min="5897" max="5897" width="26.77734375" style="180" customWidth="1"/>
    <col min="5898" max="5898" width="19" style="180" customWidth="1"/>
    <col min="5899" max="5899" width="19.77734375" style="180" bestFit="1" customWidth="1"/>
    <col min="5900" max="5900" width="14.44140625" style="180" customWidth="1"/>
    <col min="5901" max="5902" width="24.77734375" style="180" bestFit="1" customWidth="1"/>
    <col min="5903" max="5903" width="24.44140625" style="180" bestFit="1" customWidth="1"/>
    <col min="5904" max="5904" width="24.77734375" style="180" bestFit="1" customWidth="1"/>
    <col min="5905" max="6144" width="9.109375" style="180"/>
    <col min="6145" max="6145" width="9.44140625" style="180" bestFit="1" customWidth="1"/>
    <col min="6146" max="6146" width="46.109375" style="180" bestFit="1" customWidth="1"/>
    <col min="6147" max="6147" width="15.44140625" style="180" bestFit="1" customWidth="1"/>
    <col min="6148" max="6148" width="20.44140625" style="180" customWidth="1"/>
    <col min="6149" max="6149" width="21" style="180" bestFit="1" customWidth="1"/>
    <col min="6150" max="6150" width="6.109375" style="180" bestFit="1" customWidth="1"/>
    <col min="6151" max="6151" width="22.77734375" style="180" customWidth="1"/>
    <col min="6152" max="6152" width="23.44140625" style="180" customWidth="1"/>
    <col min="6153" max="6153" width="26.77734375" style="180" customWidth="1"/>
    <col min="6154" max="6154" width="19" style="180" customWidth="1"/>
    <col min="6155" max="6155" width="19.77734375" style="180" bestFit="1" customWidth="1"/>
    <col min="6156" max="6156" width="14.44140625" style="180" customWidth="1"/>
    <col min="6157" max="6158" width="24.77734375" style="180" bestFit="1" customWidth="1"/>
    <col min="6159" max="6159" width="24.44140625" style="180" bestFit="1" customWidth="1"/>
    <col min="6160" max="6160" width="24.77734375" style="180" bestFit="1" customWidth="1"/>
    <col min="6161" max="6400" width="9.109375" style="180"/>
    <col min="6401" max="6401" width="9.44140625" style="180" bestFit="1" customWidth="1"/>
    <col min="6402" max="6402" width="46.109375" style="180" bestFit="1" customWidth="1"/>
    <col min="6403" max="6403" width="15.44140625" style="180" bestFit="1" customWidth="1"/>
    <col min="6404" max="6404" width="20.44140625" style="180" customWidth="1"/>
    <col min="6405" max="6405" width="21" style="180" bestFit="1" customWidth="1"/>
    <col min="6406" max="6406" width="6.109375" style="180" bestFit="1" customWidth="1"/>
    <col min="6407" max="6407" width="22.77734375" style="180" customWidth="1"/>
    <col min="6408" max="6408" width="23.44140625" style="180" customWidth="1"/>
    <col min="6409" max="6409" width="26.77734375" style="180" customWidth="1"/>
    <col min="6410" max="6410" width="19" style="180" customWidth="1"/>
    <col min="6411" max="6411" width="19.77734375" style="180" bestFit="1" customWidth="1"/>
    <col min="6412" max="6412" width="14.44140625" style="180" customWidth="1"/>
    <col min="6413" max="6414" width="24.77734375" style="180" bestFit="1" customWidth="1"/>
    <col min="6415" max="6415" width="24.44140625" style="180" bestFit="1" customWidth="1"/>
    <col min="6416" max="6416" width="24.77734375" style="180" bestFit="1" customWidth="1"/>
    <col min="6417" max="6656" width="9.109375" style="180"/>
    <col min="6657" max="6657" width="9.44140625" style="180" bestFit="1" customWidth="1"/>
    <col min="6658" max="6658" width="46.109375" style="180" bestFit="1" customWidth="1"/>
    <col min="6659" max="6659" width="15.44140625" style="180" bestFit="1" customWidth="1"/>
    <col min="6660" max="6660" width="20.44140625" style="180" customWidth="1"/>
    <col min="6661" max="6661" width="21" style="180" bestFit="1" customWidth="1"/>
    <col min="6662" max="6662" width="6.109375" style="180" bestFit="1" customWidth="1"/>
    <col min="6663" max="6663" width="22.77734375" style="180" customWidth="1"/>
    <col min="6664" max="6664" width="23.44140625" style="180" customWidth="1"/>
    <col min="6665" max="6665" width="26.77734375" style="180" customWidth="1"/>
    <col min="6666" max="6666" width="19" style="180" customWidth="1"/>
    <col min="6667" max="6667" width="19.77734375" style="180" bestFit="1" customWidth="1"/>
    <col min="6668" max="6668" width="14.44140625" style="180" customWidth="1"/>
    <col min="6669" max="6670" width="24.77734375" style="180" bestFit="1" customWidth="1"/>
    <col min="6671" max="6671" width="24.44140625" style="180" bestFit="1" customWidth="1"/>
    <col min="6672" max="6672" width="24.77734375" style="180" bestFit="1" customWidth="1"/>
    <col min="6673" max="6912" width="9.109375" style="180"/>
    <col min="6913" max="6913" width="9.44140625" style="180" bestFit="1" customWidth="1"/>
    <col min="6914" max="6914" width="46.109375" style="180" bestFit="1" customWidth="1"/>
    <col min="6915" max="6915" width="15.44140625" style="180" bestFit="1" customWidth="1"/>
    <col min="6916" max="6916" width="20.44140625" style="180" customWidth="1"/>
    <col min="6917" max="6917" width="21" style="180" bestFit="1" customWidth="1"/>
    <col min="6918" max="6918" width="6.109375" style="180" bestFit="1" customWidth="1"/>
    <col min="6919" max="6919" width="22.77734375" style="180" customWidth="1"/>
    <col min="6920" max="6920" width="23.44140625" style="180" customWidth="1"/>
    <col min="6921" max="6921" width="26.77734375" style="180" customWidth="1"/>
    <col min="6922" max="6922" width="19" style="180" customWidth="1"/>
    <col min="6923" max="6923" width="19.77734375" style="180" bestFit="1" customWidth="1"/>
    <col min="6924" max="6924" width="14.44140625" style="180" customWidth="1"/>
    <col min="6925" max="6926" width="24.77734375" style="180" bestFit="1" customWidth="1"/>
    <col min="6927" max="6927" width="24.44140625" style="180" bestFit="1" customWidth="1"/>
    <col min="6928" max="6928" width="24.77734375" style="180" bestFit="1" customWidth="1"/>
    <col min="6929" max="7168" width="9.109375" style="180"/>
    <col min="7169" max="7169" width="9.44140625" style="180" bestFit="1" customWidth="1"/>
    <col min="7170" max="7170" width="46.109375" style="180" bestFit="1" customWidth="1"/>
    <col min="7171" max="7171" width="15.44140625" style="180" bestFit="1" customWidth="1"/>
    <col min="7172" max="7172" width="20.44140625" style="180" customWidth="1"/>
    <col min="7173" max="7173" width="21" style="180" bestFit="1" customWidth="1"/>
    <col min="7174" max="7174" width="6.109375" style="180" bestFit="1" customWidth="1"/>
    <col min="7175" max="7175" width="22.77734375" style="180" customWidth="1"/>
    <col min="7176" max="7176" width="23.44140625" style="180" customWidth="1"/>
    <col min="7177" max="7177" width="26.77734375" style="180" customWidth="1"/>
    <col min="7178" max="7178" width="19" style="180" customWidth="1"/>
    <col min="7179" max="7179" width="19.77734375" style="180" bestFit="1" customWidth="1"/>
    <col min="7180" max="7180" width="14.44140625" style="180" customWidth="1"/>
    <col min="7181" max="7182" width="24.77734375" style="180" bestFit="1" customWidth="1"/>
    <col min="7183" max="7183" width="24.44140625" style="180" bestFit="1" customWidth="1"/>
    <col min="7184" max="7184" width="24.77734375" style="180" bestFit="1" customWidth="1"/>
    <col min="7185" max="7424" width="9.109375" style="180"/>
    <col min="7425" max="7425" width="9.44140625" style="180" bestFit="1" customWidth="1"/>
    <col min="7426" max="7426" width="46.109375" style="180" bestFit="1" customWidth="1"/>
    <col min="7427" max="7427" width="15.44140625" style="180" bestFit="1" customWidth="1"/>
    <col min="7428" max="7428" width="20.44140625" style="180" customWidth="1"/>
    <col min="7429" max="7429" width="21" style="180" bestFit="1" customWidth="1"/>
    <col min="7430" max="7430" width="6.109375" style="180" bestFit="1" customWidth="1"/>
    <col min="7431" max="7431" width="22.77734375" style="180" customWidth="1"/>
    <col min="7432" max="7432" width="23.44140625" style="180" customWidth="1"/>
    <col min="7433" max="7433" width="26.77734375" style="180" customWidth="1"/>
    <col min="7434" max="7434" width="19" style="180" customWidth="1"/>
    <col min="7435" max="7435" width="19.77734375" style="180" bestFit="1" customWidth="1"/>
    <col min="7436" max="7436" width="14.44140625" style="180" customWidth="1"/>
    <col min="7437" max="7438" width="24.77734375" style="180" bestFit="1" customWidth="1"/>
    <col min="7439" max="7439" width="24.44140625" style="180" bestFit="1" customWidth="1"/>
    <col min="7440" max="7440" width="24.77734375" style="180" bestFit="1" customWidth="1"/>
    <col min="7441" max="7680" width="9.109375" style="180"/>
    <col min="7681" max="7681" width="9.44140625" style="180" bestFit="1" customWidth="1"/>
    <col min="7682" max="7682" width="46.109375" style="180" bestFit="1" customWidth="1"/>
    <col min="7683" max="7683" width="15.44140625" style="180" bestFit="1" customWidth="1"/>
    <col min="7684" max="7684" width="20.44140625" style="180" customWidth="1"/>
    <col min="7685" max="7685" width="21" style="180" bestFit="1" customWidth="1"/>
    <col min="7686" max="7686" width="6.109375" style="180" bestFit="1" customWidth="1"/>
    <col min="7687" max="7687" width="22.77734375" style="180" customWidth="1"/>
    <col min="7688" max="7688" width="23.44140625" style="180" customWidth="1"/>
    <col min="7689" max="7689" width="26.77734375" style="180" customWidth="1"/>
    <col min="7690" max="7690" width="19" style="180" customWidth="1"/>
    <col min="7691" max="7691" width="19.77734375" style="180" bestFit="1" customWidth="1"/>
    <col min="7692" max="7692" width="14.44140625" style="180" customWidth="1"/>
    <col min="7693" max="7694" width="24.77734375" style="180" bestFit="1" customWidth="1"/>
    <col min="7695" max="7695" width="24.44140625" style="180" bestFit="1" customWidth="1"/>
    <col min="7696" max="7696" width="24.77734375" style="180" bestFit="1" customWidth="1"/>
    <col min="7697" max="7936" width="9.109375" style="180"/>
    <col min="7937" max="7937" width="9.44140625" style="180" bestFit="1" customWidth="1"/>
    <col min="7938" max="7938" width="46.109375" style="180" bestFit="1" customWidth="1"/>
    <col min="7939" max="7939" width="15.44140625" style="180" bestFit="1" customWidth="1"/>
    <col min="7940" max="7940" width="20.44140625" style="180" customWidth="1"/>
    <col min="7941" max="7941" width="21" style="180" bestFit="1" customWidth="1"/>
    <col min="7942" max="7942" width="6.109375" style="180" bestFit="1" customWidth="1"/>
    <col min="7943" max="7943" width="22.77734375" style="180" customWidth="1"/>
    <col min="7944" max="7944" width="23.44140625" style="180" customWidth="1"/>
    <col min="7945" max="7945" width="26.77734375" style="180" customWidth="1"/>
    <col min="7946" max="7946" width="19" style="180" customWidth="1"/>
    <col min="7947" max="7947" width="19.77734375" style="180" bestFit="1" customWidth="1"/>
    <col min="7948" max="7948" width="14.44140625" style="180" customWidth="1"/>
    <col min="7949" max="7950" width="24.77734375" style="180" bestFit="1" customWidth="1"/>
    <col min="7951" max="7951" width="24.44140625" style="180" bestFit="1" customWidth="1"/>
    <col min="7952" max="7952" width="24.77734375" style="180" bestFit="1" customWidth="1"/>
    <col min="7953" max="8192" width="9.109375" style="180"/>
    <col min="8193" max="8193" width="9.44140625" style="180" bestFit="1" customWidth="1"/>
    <col min="8194" max="8194" width="46.109375" style="180" bestFit="1" customWidth="1"/>
    <col min="8195" max="8195" width="15.44140625" style="180" bestFit="1" customWidth="1"/>
    <col min="8196" max="8196" width="20.44140625" style="180" customWidth="1"/>
    <col min="8197" max="8197" width="21" style="180" bestFit="1" customWidth="1"/>
    <col min="8198" max="8198" width="6.109375" style="180" bestFit="1" customWidth="1"/>
    <col min="8199" max="8199" width="22.77734375" style="180" customWidth="1"/>
    <col min="8200" max="8200" width="23.44140625" style="180" customWidth="1"/>
    <col min="8201" max="8201" width="26.77734375" style="180" customWidth="1"/>
    <col min="8202" max="8202" width="19" style="180" customWidth="1"/>
    <col min="8203" max="8203" width="19.77734375" style="180" bestFit="1" customWidth="1"/>
    <col min="8204" max="8204" width="14.44140625" style="180" customWidth="1"/>
    <col min="8205" max="8206" width="24.77734375" style="180" bestFit="1" customWidth="1"/>
    <col min="8207" max="8207" width="24.44140625" style="180" bestFit="1" customWidth="1"/>
    <col min="8208" max="8208" width="24.77734375" style="180" bestFit="1" customWidth="1"/>
    <col min="8209" max="8448" width="9.109375" style="180"/>
    <col min="8449" max="8449" width="9.44140625" style="180" bestFit="1" customWidth="1"/>
    <col min="8450" max="8450" width="46.109375" style="180" bestFit="1" customWidth="1"/>
    <col min="8451" max="8451" width="15.44140625" style="180" bestFit="1" customWidth="1"/>
    <col min="8452" max="8452" width="20.44140625" style="180" customWidth="1"/>
    <col min="8453" max="8453" width="21" style="180" bestFit="1" customWidth="1"/>
    <col min="8454" max="8454" width="6.109375" style="180" bestFit="1" customWidth="1"/>
    <col min="8455" max="8455" width="22.77734375" style="180" customWidth="1"/>
    <col min="8456" max="8456" width="23.44140625" style="180" customWidth="1"/>
    <col min="8457" max="8457" width="26.77734375" style="180" customWidth="1"/>
    <col min="8458" max="8458" width="19" style="180" customWidth="1"/>
    <col min="8459" max="8459" width="19.77734375" style="180" bestFit="1" customWidth="1"/>
    <col min="8460" max="8460" width="14.44140625" style="180" customWidth="1"/>
    <col min="8461" max="8462" width="24.77734375" style="180" bestFit="1" customWidth="1"/>
    <col min="8463" max="8463" width="24.44140625" style="180" bestFit="1" customWidth="1"/>
    <col min="8464" max="8464" width="24.77734375" style="180" bestFit="1" customWidth="1"/>
    <col min="8465" max="8704" width="9.109375" style="180"/>
    <col min="8705" max="8705" width="9.44140625" style="180" bestFit="1" customWidth="1"/>
    <col min="8706" max="8706" width="46.109375" style="180" bestFit="1" customWidth="1"/>
    <col min="8707" max="8707" width="15.44140625" style="180" bestFit="1" customWidth="1"/>
    <col min="8708" max="8708" width="20.44140625" style="180" customWidth="1"/>
    <col min="8709" max="8709" width="21" style="180" bestFit="1" customWidth="1"/>
    <col min="8710" max="8710" width="6.109375" style="180" bestFit="1" customWidth="1"/>
    <col min="8711" max="8711" width="22.77734375" style="180" customWidth="1"/>
    <col min="8712" max="8712" width="23.44140625" style="180" customWidth="1"/>
    <col min="8713" max="8713" width="26.77734375" style="180" customWidth="1"/>
    <col min="8714" max="8714" width="19" style="180" customWidth="1"/>
    <col min="8715" max="8715" width="19.77734375" style="180" bestFit="1" customWidth="1"/>
    <col min="8716" max="8716" width="14.44140625" style="180" customWidth="1"/>
    <col min="8717" max="8718" width="24.77734375" style="180" bestFit="1" customWidth="1"/>
    <col min="8719" max="8719" width="24.44140625" style="180" bestFit="1" customWidth="1"/>
    <col min="8720" max="8720" width="24.77734375" style="180" bestFit="1" customWidth="1"/>
    <col min="8721" max="8960" width="9.109375" style="180"/>
    <col min="8961" max="8961" width="9.44140625" style="180" bestFit="1" customWidth="1"/>
    <col min="8962" max="8962" width="46.109375" style="180" bestFit="1" customWidth="1"/>
    <col min="8963" max="8963" width="15.44140625" style="180" bestFit="1" customWidth="1"/>
    <col min="8964" max="8964" width="20.44140625" style="180" customWidth="1"/>
    <col min="8965" max="8965" width="21" style="180" bestFit="1" customWidth="1"/>
    <col min="8966" max="8966" width="6.109375" style="180" bestFit="1" customWidth="1"/>
    <col min="8967" max="8967" width="22.77734375" style="180" customWidth="1"/>
    <col min="8968" max="8968" width="23.44140625" style="180" customWidth="1"/>
    <col min="8969" max="8969" width="26.77734375" style="180" customWidth="1"/>
    <col min="8970" max="8970" width="19" style="180" customWidth="1"/>
    <col min="8971" max="8971" width="19.77734375" style="180" bestFit="1" customWidth="1"/>
    <col min="8972" max="8972" width="14.44140625" style="180" customWidth="1"/>
    <col min="8973" max="8974" width="24.77734375" style="180" bestFit="1" customWidth="1"/>
    <col min="8975" max="8975" width="24.44140625" style="180" bestFit="1" customWidth="1"/>
    <col min="8976" max="8976" width="24.77734375" style="180" bestFit="1" customWidth="1"/>
    <col min="8977" max="9216" width="9.109375" style="180"/>
    <col min="9217" max="9217" width="9.44140625" style="180" bestFit="1" customWidth="1"/>
    <col min="9218" max="9218" width="46.109375" style="180" bestFit="1" customWidth="1"/>
    <col min="9219" max="9219" width="15.44140625" style="180" bestFit="1" customWidth="1"/>
    <col min="9220" max="9220" width="20.44140625" style="180" customWidth="1"/>
    <col min="9221" max="9221" width="21" style="180" bestFit="1" customWidth="1"/>
    <col min="9222" max="9222" width="6.109375" style="180" bestFit="1" customWidth="1"/>
    <col min="9223" max="9223" width="22.77734375" style="180" customWidth="1"/>
    <col min="9224" max="9224" width="23.44140625" style="180" customWidth="1"/>
    <col min="9225" max="9225" width="26.77734375" style="180" customWidth="1"/>
    <col min="9226" max="9226" width="19" style="180" customWidth="1"/>
    <col min="9227" max="9227" width="19.77734375" style="180" bestFit="1" customWidth="1"/>
    <col min="9228" max="9228" width="14.44140625" style="180" customWidth="1"/>
    <col min="9229" max="9230" width="24.77734375" style="180" bestFit="1" customWidth="1"/>
    <col min="9231" max="9231" width="24.44140625" style="180" bestFit="1" customWidth="1"/>
    <col min="9232" max="9232" width="24.77734375" style="180" bestFit="1" customWidth="1"/>
    <col min="9233" max="9472" width="9.109375" style="180"/>
    <col min="9473" max="9473" width="9.44140625" style="180" bestFit="1" customWidth="1"/>
    <col min="9474" max="9474" width="46.109375" style="180" bestFit="1" customWidth="1"/>
    <col min="9475" max="9475" width="15.44140625" style="180" bestFit="1" customWidth="1"/>
    <col min="9476" max="9476" width="20.44140625" style="180" customWidth="1"/>
    <col min="9477" max="9477" width="21" style="180" bestFit="1" customWidth="1"/>
    <col min="9478" max="9478" width="6.109375" style="180" bestFit="1" customWidth="1"/>
    <col min="9479" max="9479" width="22.77734375" style="180" customWidth="1"/>
    <col min="9480" max="9480" width="23.44140625" style="180" customWidth="1"/>
    <col min="9481" max="9481" width="26.77734375" style="180" customWidth="1"/>
    <col min="9482" max="9482" width="19" style="180" customWidth="1"/>
    <col min="9483" max="9483" width="19.77734375" style="180" bestFit="1" customWidth="1"/>
    <col min="9484" max="9484" width="14.44140625" style="180" customWidth="1"/>
    <col min="9485" max="9486" width="24.77734375" style="180" bestFit="1" customWidth="1"/>
    <col min="9487" max="9487" width="24.44140625" style="180" bestFit="1" customWidth="1"/>
    <col min="9488" max="9488" width="24.77734375" style="180" bestFit="1" customWidth="1"/>
    <col min="9489" max="9728" width="9.109375" style="180"/>
    <col min="9729" max="9729" width="9.44140625" style="180" bestFit="1" customWidth="1"/>
    <col min="9730" max="9730" width="46.109375" style="180" bestFit="1" customWidth="1"/>
    <col min="9731" max="9731" width="15.44140625" style="180" bestFit="1" customWidth="1"/>
    <col min="9732" max="9732" width="20.44140625" style="180" customWidth="1"/>
    <col min="9733" max="9733" width="21" style="180" bestFit="1" customWidth="1"/>
    <col min="9734" max="9734" width="6.109375" style="180" bestFit="1" customWidth="1"/>
    <col min="9735" max="9735" width="22.77734375" style="180" customWidth="1"/>
    <col min="9736" max="9736" width="23.44140625" style="180" customWidth="1"/>
    <col min="9737" max="9737" width="26.77734375" style="180" customWidth="1"/>
    <col min="9738" max="9738" width="19" style="180" customWidth="1"/>
    <col min="9739" max="9739" width="19.77734375" style="180" bestFit="1" customWidth="1"/>
    <col min="9740" max="9740" width="14.44140625" style="180" customWidth="1"/>
    <col min="9741" max="9742" width="24.77734375" style="180" bestFit="1" customWidth="1"/>
    <col min="9743" max="9743" width="24.44140625" style="180" bestFit="1" customWidth="1"/>
    <col min="9744" max="9744" width="24.77734375" style="180" bestFit="1" customWidth="1"/>
    <col min="9745" max="9984" width="9.109375" style="180"/>
    <col min="9985" max="9985" width="9.44140625" style="180" bestFit="1" customWidth="1"/>
    <col min="9986" max="9986" width="46.109375" style="180" bestFit="1" customWidth="1"/>
    <col min="9987" max="9987" width="15.44140625" style="180" bestFit="1" customWidth="1"/>
    <col min="9988" max="9988" width="20.44140625" style="180" customWidth="1"/>
    <col min="9989" max="9989" width="21" style="180" bestFit="1" customWidth="1"/>
    <col min="9990" max="9990" width="6.109375" style="180" bestFit="1" customWidth="1"/>
    <col min="9991" max="9991" width="22.77734375" style="180" customWidth="1"/>
    <col min="9992" max="9992" width="23.44140625" style="180" customWidth="1"/>
    <col min="9993" max="9993" width="26.77734375" style="180" customWidth="1"/>
    <col min="9994" max="9994" width="19" style="180" customWidth="1"/>
    <col min="9995" max="9995" width="19.77734375" style="180" bestFit="1" customWidth="1"/>
    <col min="9996" max="9996" width="14.44140625" style="180" customWidth="1"/>
    <col min="9997" max="9998" width="24.77734375" style="180" bestFit="1" customWidth="1"/>
    <col min="9999" max="9999" width="24.44140625" style="180" bestFit="1" customWidth="1"/>
    <col min="10000" max="10000" width="24.77734375" style="180" bestFit="1" customWidth="1"/>
    <col min="10001" max="10240" width="9.109375" style="180"/>
    <col min="10241" max="10241" width="9.44140625" style="180" bestFit="1" customWidth="1"/>
    <col min="10242" max="10242" width="46.109375" style="180" bestFit="1" customWidth="1"/>
    <col min="10243" max="10243" width="15.44140625" style="180" bestFit="1" customWidth="1"/>
    <col min="10244" max="10244" width="20.44140625" style="180" customWidth="1"/>
    <col min="10245" max="10245" width="21" style="180" bestFit="1" customWidth="1"/>
    <col min="10246" max="10246" width="6.109375" style="180" bestFit="1" customWidth="1"/>
    <col min="10247" max="10247" width="22.77734375" style="180" customWidth="1"/>
    <col min="10248" max="10248" width="23.44140625" style="180" customWidth="1"/>
    <col min="10249" max="10249" width="26.77734375" style="180" customWidth="1"/>
    <col min="10250" max="10250" width="19" style="180" customWidth="1"/>
    <col min="10251" max="10251" width="19.77734375" style="180" bestFit="1" customWidth="1"/>
    <col min="10252" max="10252" width="14.44140625" style="180" customWidth="1"/>
    <col min="10253" max="10254" width="24.77734375" style="180" bestFit="1" customWidth="1"/>
    <col min="10255" max="10255" width="24.44140625" style="180" bestFit="1" customWidth="1"/>
    <col min="10256" max="10256" width="24.77734375" style="180" bestFit="1" customWidth="1"/>
    <col min="10257" max="10496" width="9.109375" style="180"/>
    <col min="10497" max="10497" width="9.44140625" style="180" bestFit="1" customWidth="1"/>
    <col min="10498" max="10498" width="46.109375" style="180" bestFit="1" customWidth="1"/>
    <col min="10499" max="10499" width="15.44140625" style="180" bestFit="1" customWidth="1"/>
    <col min="10500" max="10500" width="20.44140625" style="180" customWidth="1"/>
    <col min="10501" max="10501" width="21" style="180" bestFit="1" customWidth="1"/>
    <col min="10502" max="10502" width="6.109375" style="180" bestFit="1" customWidth="1"/>
    <col min="10503" max="10503" width="22.77734375" style="180" customWidth="1"/>
    <col min="10504" max="10504" width="23.44140625" style="180" customWidth="1"/>
    <col min="10505" max="10505" width="26.77734375" style="180" customWidth="1"/>
    <col min="10506" max="10506" width="19" style="180" customWidth="1"/>
    <col min="10507" max="10507" width="19.77734375" style="180" bestFit="1" customWidth="1"/>
    <col min="10508" max="10508" width="14.44140625" style="180" customWidth="1"/>
    <col min="10509" max="10510" width="24.77734375" style="180" bestFit="1" customWidth="1"/>
    <col min="10511" max="10511" width="24.44140625" style="180" bestFit="1" customWidth="1"/>
    <col min="10512" max="10512" width="24.77734375" style="180" bestFit="1" customWidth="1"/>
    <col min="10513" max="10752" width="9.109375" style="180"/>
    <col min="10753" max="10753" width="9.44140625" style="180" bestFit="1" customWidth="1"/>
    <col min="10754" max="10754" width="46.109375" style="180" bestFit="1" customWidth="1"/>
    <col min="10755" max="10755" width="15.44140625" style="180" bestFit="1" customWidth="1"/>
    <col min="10756" max="10756" width="20.44140625" style="180" customWidth="1"/>
    <col min="10757" max="10757" width="21" style="180" bestFit="1" customWidth="1"/>
    <col min="10758" max="10758" width="6.109375" style="180" bestFit="1" customWidth="1"/>
    <col min="10759" max="10759" width="22.77734375" style="180" customWidth="1"/>
    <col min="10760" max="10760" width="23.44140625" style="180" customWidth="1"/>
    <col min="10761" max="10761" width="26.77734375" style="180" customWidth="1"/>
    <col min="10762" max="10762" width="19" style="180" customWidth="1"/>
    <col min="10763" max="10763" width="19.77734375" style="180" bestFit="1" customWidth="1"/>
    <col min="10764" max="10764" width="14.44140625" style="180" customWidth="1"/>
    <col min="10765" max="10766" width="24.77734375" style="180" bestFit="1" customWidth="1"/>
    <col min="10767" max="10767" width="24.44140625" style="180" bestFit="1" customWidth="1"/>
    <col min="10768" max="10768" width="24.77734375" style="180" bestFit="1" customWidth="1"/>
    <col min="10769" max="11008" width="9.109375" style="180"/>
    <col min="11009" max="11009" width="9.44140625" style="180" bestFit="1" customWidth="1"/>
    <col min="11010" max="11010" width="46.109375" style="180" bestFit="1" customWidth="1"/>
    <col min="11011" max="11011" width="15.44140625" style="180" bestFit="1" customWidth="1"/>
    <col min="11012" max="11012" width="20.44140625" style="180" customWidth="1"/>
    <col min="11013" max="11013" width="21" style="180" bestFit="1" customWidth="1"/>
    <col min="11014" max="11014" width="6.109375" style="180" bestFit="1" customWidth="1"/>
    <col min="11015" max="11015" width="22.77734375" style="180" customWidth="1"/>
    <col min="11016" max="11016" width="23.44140625" style="180" customWidth="1"/>
    <col min="11017" max="11017" width="26.77734375" style="180" customWidth="1"/>
    <col min="11018" max="11018" width="19" style="180" customWidth="1"/>
    <col min="11019" max="11019" width="19.77734375" style="180" bestFit="1" customWidth="1"/>
    <col min="11020" max="11020" width="14.44140625" style="180" customWidth="1"/>
    <col min="11021" max="11022" width="24.77734375" style="180" bestFit="1" customWidth="1"/>
    <col min="11023" max="11023" width="24.44140625" style="180" bestFit="1" customWidth="1"/>
    <col min="11024" max="11024" width="24.77734375" style="180" bestFit="1" customWidth="1"/>
    <col min="11025" max="11264" width="9.109375" style="180"/>
    <col min="11265" max="11265" width="9.44140625" style="180" bestFit="1" customWidth="1"/>
    <col min="11266" max="11266" width="46.109375" style="180" bestFit="1" customWidth="1"/>
    <col min="11267" max="11267" width="15.44140625" style="180" bestFit="1" customWidth="1"/>
    <col min="11268" max="11268" width="20.44140625" style="180" customWidth="1"/>
    <col min="11269" max="11269" width="21" style="180" bestFit="1" customWidth="1"/>
    <col min="11270" max="11270" width="6.109375" style="180" bestFit="1" customWidth="1"/>
    <col min="11271" max="11271" width="22.77734375" style="180" customWidth="1"/>
    <col min="11272" max="11272" width="23.44140625" style="180" customWidth="1"/>
    <col min="11273" max="11273" width="26.77734375" style="180" customWidth="1"/>
    <col min="11274" max="11274" width="19" style="180" customWidth="1"/>
    <col min="11275" max="11275" width="19.77734375" style="180" bestFit="1" customWidth="1"/>
    <col min="11276" max="11276" width="14.44140625" style="180" customWidth="1"/>
    <col min="11277" max="11278" width="24.77734375" style="180" bestFit="1" customWidth="1"/>
    <col min="11279" max="11279" width="24.44140625" style="180" bestFit="1" customWidth="1"/>
    <col min="11280" max="11280" width="24.77734375" style="180" bestFit="1" customWidth="1"/>
    <col min="11281" max="11520" width="9.109375" style="180"/>
    <col min="11521" max="11521" width="9.44140625" style="180" bestFit="1" customWidth="1"/>
    <col min="11522" max="11522" width="46.109375" style="180" bestFit="1" customWidth="1"/>
    <col min="11523" max="11523" width="15.44140625" style="180" bestFit="1" customWidth="1"/>
    <col min="11524" max="11524" width="20.44140625" style="180" customWidth="1"/>
    <col min="11525" max="11525" width="21" style="180" bestFit="1" customWidth="1"/>
    <col min="11526" max="11526" width="6.109375" style="180" bestFit="1" customWidth="1"/>
    <col min="11527" max="11527" width="22.77734375" style="180" customWidth="1"/>
    <col min="11528" max="11528" width="23.44140625" style="180" customWidth="1"/>
    <col min="11529" max="11529" width="26.77734375" style="180" customWidth="1"/>
    <col min="11530" max="11530" width="19" style="180" customWidth="1"/>
    <col min="11531" max="11531" width="19.77734375" style="180" bestFit="1" customWidth="1"/>
    <col min="11532" max="11532" width="14.44140625" style="180" customWidth="1"/>
    <col min="11533" max="11534" width="24.77734375" style="180" bestFit="1" customWidth="1"/>
    <col min="11535" max="11535" width="24.44140625" style="180" bestFit="1" customWidth="1"/>
    <col min="11536" max="11536" width="24.77734375" style="180" bestFit="1" customWidth="1"/>
    <col min="11537" max="11776" width="9.109375" style="180"/>
    <col min="11777" max="11777" width="9.44140625" style="180" bestFit="1" customWidth="1"/>
    <col min="11778" max="11778" width="46.109375" style="180" bestFit="1" customWidth="1"/>
    <col min="11779" max="11779" width="15.44140625" style="180" bestFit="1" customWidth="1"/>
    <col min="11780" max="11780" width="20.44140625" style="180" customWidth="1"/>
    <col min="11781" max="11781" width="21" style="180" bestFit="1" customWidth="1"/>
    <col min="11782" max="11782" width="6.109375" style="180" bestFit="1" customWidth="1"/>
    <col min="11783" max="11783" width="22.77734375" style="180" customWidth="1"/>
    <col min="11784" max="11784" width="23.44140625" style="180" customWidth="1"/>
    <col min="11785" max="11785" width="26.77734375" style="180" customWidth="1"/>
    <col min="11786" max="11786" width="19" style="180" customWidth="1"/>
    <col min="11787" max="11787" width="19.77734375" style="180" bestFit="1" customWidth="1"/>
    <col min="11788" max="11788" width="14.44140625" style="180" customWidth="1"/>
    <col min="11789" max="11790" width="24.77734375" style="180" bestFit="1" customWidth="1"/>
    <col min="11791" max="11791" width="24.44140625" style="180" bestFit="1" customWidth="1"/>
    <col min="11792" max="11792" width="24.77734375" style="180" bestFit="1" customWidth="1"/>
    <col min="11793" max="12032" width="9.109375" style="180"/>
    <col min="12033" max="12033" width="9.44140625" style="180" bestFit="1" customWidth="1"/>
    <col min="12034" max="12034" width="46.109375" style="180" bestFit="1" customWidth="1"/>
    <col min="12035" max="12035" width="15.44140625" style="180" bestFit="1" customWidth="1"/>
    <col min="12036" max="12036" width="20.44140625" style="180" customWidth="1"/>
    <col min="12037" max="12037" width="21" style="180" bestFit="1" customWidth="1"/>
    <col min="12038" max="12038" width="6.109375" style="180" bestFit="1" customWidth="1"/>
    <col min="12039" max="12039" width="22.77734375" style="180" customWidth="1"/>
    <col min="12040" max="12040" width="23.44140625" style="180" customWidth="1"/>
    <col min="12041" max="12041" width="26.77734375" style="180" customWidth="1"/>
    <col min="12042" max="12042" width="19" style="180" customWidth="1"/>
    <col min="12043" max="12043" width="19.77734375" style="180" bestFit="1" customWidth="1"/>
    <col min="12044" max="12044" width="14.44140625" style="180" customWidth="1"/>
    <col min="12045" max="12046" width="24.77734375" style="180" bestFit="1" customWidth="1"/>
    <col min="12047" max="12047" width="24.44140625" style="180" bestFit="1" customWidth="1"/>
    <col min="12048" max="12048" width="24.77734375" style="180" bestFit="1" customWidth="1"/>
    <col min="12049" max="12288" width="9.109375" style="180"/>
    <col min="12289" max="12289" width="9.44140625" style="180" bestFit="1" customWidth="1"/>
    <col min="12290" max="12290" width="46.109375" style="180" bestFit="1" customWidth="1"/>
    <col min="12291" max="12291" width="15.44140625" style="180" bestFit="1" customWidth="1"/>
    <col min="12292" max="12292" width="20.44140625" style="180" customWidth="1"/>
    <col min="12293" max="12293" width="21" style="180" bestFit="1" customWidth="1"/>
    <col min="12294" max="12294" width="6.109375" style="180" bestFit="1" customWidth="1"/>
    <col min="12295" max="12295" width="22.77734375" style="180" customWidth="1"/>
    <col min="12296" max="12296" width="23.44140625" style="180" customWidth="1"/>
    <col min="12297" max="12297" width="26.77734375" style="180" customWidth="1"/>
    <col min="12298" max="12298" width="19" style="180" customWidth="1"/>
    <col min="12299" max="12299" width="19.77734375" style="180" bestFit="1" customWidth="1"/>
    <col min="12300" max="12300" width="14.44140625" style="180" customWidth="1"/>
    <col min="12301" max="12302" width="24.77734375" style="180" bestFit="1" customWidth="1"/>
    <col min="12303" max="12303" width="24.44140625" style="180" bestFit="1" customWidth="1"/>
    <col min="12304" max="12304" width="24.77734375" style="180" bestFit="1" customWidth="1"/>
    <col min="12305" max="12544" width="9.109375" style="180"/>
    <col min="12545" max="12545" width="9.44140625" style="180" bestFit="1" customWidth="1"/>
    <col min="12546" max="12546" width="46.109375" style="180" bestFit="1" customWidth="1"/>
    <col min="12547" max="12547" width="15.44140625" style="180" bestFit="1" customWidth="1"/>
    <col min="12548" max="12548" width="20.44140625" style="180" customWidth="1"/>
    <col min="12549" max="12549" width="21" style="180" bestFit="1" customWidth="1"/>
    <col min="12550" max="12550" width="6.109375" style="180" bestFit="1" customWidth="1"/>
    <col min="12551" max="12551" width="22.77734375" style="180" customWidth="1"/>
    <col min="12552" max="12552" width="23.44140625" style="180" customWidth="1"/>
    <col min="12553" max="12553" width="26.77734375" style="180" customWidth="1"/>
    <col min="12554" max="12554" width="19" style="180" customWidth="1"/>
    <col min="12555" max="12555" width="19.77734375" style="180" bestFit="1" customWidth="1"/>
    <col min="12556" max="12556" width="14.44140625" style="180" customWidth="1"/>
    <col min="12557" max="12558" width="24.77734375" style="180" bestFit="1" customWidth="1"/>
    <col min="12559" max="12559" width="24.44140625" style="180" bestFit="1" customWidth="1"/>
    <col min="12560" max="12560" width="24.77734375" style="180" bestFit="1" customWidth="1"/>
    <col min="12561" max="12800" width="9.109375" style="180"/>
    <col min="12801" max="12801" width="9.44140625" style="180" bestFit="1" customWidth="1"/>
    <col min="12802" max="12802" width="46.109375" style="180" bestFit="1" customWidth="1"/>
    <col min="12803" max="12803" width="15.44140625" style="180" bestFit="1" customWidth="1"/>
    <col min="12804" max="12804" width="20.44140625" style="180" customWidth="1"/>
    <col min="12805" max="12805" width="21" style="180" bestFit="1" customWidth="1"/>
    <col min="12806" max="12806" width="6.109375" style="180" bestFit="1" customWidth="1"/>
    <col min="12807" max="12807" width="22.77734375" style="180" customWidth="1"/>
    <col min="12808" max="12808" width="23.44140625" style="180" customWidth="1"/>
    <col min="12809" max="12809" width="26.77734375" style="180" customWidth="1"/>
    <col min="12810" max="12810" width="19" style="180" customWidth="1"/>
    <col min="12811" max="12811" width="19.77734375" style="180" bestFit="1" customWidth="1"/>
    <col min="12812" max="12812" width="14.44140625" style="180" customWidth="1"/>
    <col min="12813" max="12814" width="24.77734375" style="180" bestFit="1" customWidth="1"/>
    <col min="12815" max="12815" width="24.44140625" style="180" bestFit="1" customWidth="1"/>
    <col min="12816" max="12816" width="24.77734375" style="180" bestFit="1" customWidth="1"/>
    <col min="12817" max="13056" width="9.109375" style="180"/>
    <col min="13057" max="13057" width="9.44140625" style="180" bestFit="1" customWidth="1"/>
    <col min="13058" max="13058" width="46.109375" style="180" bestFit="1" customWidth="1"/>
    <col min="13059" max="13059" width="15.44140625" style="180" bestFit="1" customWidth="1"/>
    <col min="13060" max="13060" width="20.44140625" style="180" customWidth="1"/>
    <col min="13061" max="13061" width="21" style="180" bestFit="1" customWidth="1"/>
    <col min="13062" max="13062" width="6.109375" style="180" bestFit="1" customWidth="1"/>
    <col min="13063" max="13063" width="22.77734375" style="180" customWidth="1"/>
    <col min="13064" max="13064" width="23.44140625" style="180" customWidth="1"/>
    <col min="13065" max="13065" width="26.77734375" style="180" customWidth="1"/>
    <col min="13066" max="13066" width="19" style="180" customWidth="1"/>
    <col min="13067" max="13067" width="19.77734375" style="180" bestFit="1" customWidth="1"/>
    <col min="13068" max="13068" width="14.44140625" style="180" customWidth="1"/>
    <col min="13069" max="13070" width="24.77734375" style="180" bestFit="1" customWidth="1"/>
    <col min="13071" max="13071" width="24.44140625" style="180" bestFit="1" customWidth="1"/>
    <col min="13072" max="13072" width="24.77734375" style="180" bestFit="1" customWidth="1"/>
    <col min="13073" max="13312" width="9.109375" style="180"/>
    <col min="13313" max="13313" width="9.44140625" style="180" bestFit="1" customWidth="1"/>
    <col min="13314" max="13314" width="46.109375" style="180" bestFit="1" customWidth="1"/>
    <col min="13315" max="13315" width="15.44140625" style="180" bestFit="1" customWidth="1"/>
    <col min="13316" max="13316" width="20.44140625" style="180" customWidth="1"/>
    <col min="13317" max="13317" width="21" style="180" bestFit="1" customWidth="1"/>
    <col min="13318" max="13318" width="6.109375" style="180" bestFit="1" customWidth="1"/>
    <col min="13319" max="13319" width="22.77734375" style="180" customWidth="1"/>
    <col min="13320" max="13320" width="23.44140625" style="180" customWidth="1"/>
    <col min="13321" max="13321" width="26.77734375" style="180" customWidth="1"/>
    <col min="13322" max="13322" width="19" style="180" customWidth="1"/>
    <col min="13323" max="13323" width="19.77734375" style="180" bestFit="1" customWidth="1"/>
    <col min="13324" max="13324" width="14.44140625" style="180" customWidth="1"/>
    <col min="13325" max="13326" width="24.77734375" style="180" bestFit="1" customWidth="1"/>
    <col min="13327" max="13327" width="24.44140625" style="180" bestFit="1" customWidth="1"/>
    <col min="13328" max="13328" width="24.77734375" style="180" bestFit="1" customWidth="1"/>
    <col min="13329" max="13568" width="9.109375" style="180"/>
    <col min="13569" max="13569" width="9.44140625" style="180" bestFit="1" customWidth="1"/>
    <col min="13570" max="13570" width="46.109375" style="180" bestFit="1" customWidth="1"/>
    <col min="13571" max="13571" width="15.44140625" style="180" bestFit="1" customWidth="1"/>
    <col min="13572" max="13572" width="20.44140625" style="180" customWidth="1"/>
    <col min="13573" max="13573" width="21" style="180" bestFit="1" customWidth="1"/>
    <col min="13574" max="13574" width="6.109375" style="180" bestFit="1" customWidth="1"/>
    <col min="13575" max="13575" width="22.77734375" style="180" customWidth="1"/>
    <col min="13576" max="13576" width="23.44140625" style="180" customWidth="1"/>
    <col min="13577" max="13577" width="26.77734375" style="180" customWidth="1"/>
    <col min="13578" max="13578" width="19" style="180" customWidth="1"/>
    <col min="13579" max="13579" width="19.77734375" style="180" bestFit="1" customWidth="1"/>
    <col min="13580" max="13580" width="14.44140625" style="180" customWidth="1"/>
    <col min="13581" max="13582" width="24.77734375" style="180" bestFit="1" customWidth="1"/>
    <col min="13583" max="13583" width="24.44140625" style="180" bestFit="1" customWidth="1"/>
    <col min="13584" max="13584" width="24.77734375" style="180" bestFit="1" customWidth="1"/>
    <col min="13585" max="13824" width="9.109375" style="180"/>
    <col min="13825" max="13825" width="9.44140625" style="180" bestFit="1" customWidth="1"/>
    <col min="13826" max="13826" width="46.109375" style="180" bestFit="1" customWidth="1"/>
    <col min="13827" max="13827" width="15.44140625" style="180" bestFit="1" customWidth="1"/>
    <col min="13828" max="13828" width="20.44140625" style="180" customWidth="1"/>
    <col min="13829" max="13829" width="21" style="180" bestFit="1" customWidth="1"/>
    <col min="13830" max="13830" width="6.109375" style="180" bestFit="1" customWidth="1"/>
    <col min="13831" max="13831" width="22.77734375" style="180" customWidth="1"/>
    <col min="13832" max="13832" width="23.44140625" style="180" customWidth="1"/>
    <col min="13833" max="13833" width="26.77734375" style="180" customWidth="1"/>
    <col min="13834" max="13834" width="19" style="180" customWidth="1"/>
    <col min="13835" max="13835" width="19.77734375" style="180" bestFit="1" customWidth="1"/>
    <col min="13836" max="13836" width="14.44140625" style="180" customWidth="1"/>
    <col min="13837" max="13838" width="24.77734375" style="180" bestFit="1" customWidth="1"/>
    <col min="13839" max="13839" width="24.44140625" style="180" bestFit="1" customWidth="1"/>
    <col min="13840" max="13840" width="24.77734375" style="180" bestFit="1" customWidth="1"/>
    <col min="13841" max="14080" width="9.109375" style="180"/>
    <col min="14081" max="14081" width="9.44140625" style="180" bestFit="1" customWidth="1"/>
    <col min="14082" max="14082" width="46.109375" style="180" bestFit="1" customWidth="1"/>
    <col min="14083" max="14083" width="15.44140625" style="180" bestFit="1" customWidth="1"/>
    <col min="14084" max="14084" width="20.44140625" style="180" customWidth="1"/>
    <col min="14085" max="14085" width="21" style="180" bestFit="1" customWidth="1"/>
    <col min="14086" max="14086" width="6.109375" style="180" bestFit="1" customWidth="1"/>
    <col min="14087" max="14087" width="22.77734375" style="180" customWidth="1"/>
    <col min="14088" max="14088" width="23.44140625" style="180" customWidth="1"/>
    <col min="14089" max="14089" width="26.77734375" style="180" customWidth="1"/>
    <col min="14090" max="14090" width="19" style="180" customWidth="1"/>
    <col min="14091" max="14091" width="19.77734375" style="180" bestFit="1" customWidth="1"/>
    <col min="14092" max="14092" width="14.44140625" style="180" customWidth="1"/>
    <col min="14093" max="14094" width="24.77734375" style="180" bestFit="1" customWidth="1"/>
    <col min="14095" max="14095" width="24.44140625" style="180" bestFit="1" customWidth="1"/>
    <col min="14096" max="14096" width="24.77734375" style="180" bestFit="1" customWidth="1"/>
    <col min="14097" max="14336" width="9.109375" style="180"/>
    <col min="14337" max="14337" width="9.44140625" style="180" bestFit="1" customWidth="1"/>
    <col min="14338" max="14338" width="46.109375" style="180" bestFit="1" customWidth="1"/>
    <col min="14339" max="14339" width="15.44140625" style="180" bestFit="1" customWidth="1"/>
    <col min="14340" max="14340" width="20.44140625" style="180" customWidth="1"/>
    <col min="14341" max="14341" width="21" style="180" bestFit="1" customWidth="1"/>
    <col min="14342" max="14342" width="6.109375" style="180" bestFit="1" customWidth="1"/>
    <col min="14343" max="14343" width="22.77734375" style="180" customWidth="1"/>
    <col min="14344" max="14344" width="23.44140625" style="180" customWidth="1"/>
    <col min="14345" max="14345" width="26.77734375" style="180" customWidth="1"/>
    <col min="14346" max="14346" width="19" style="180" customWidth="1"/>
    <col min="14347" max="14347" width="19.77734375" style="180" bestFit="1" customWidth="1"/>
    <col min="14348" max="14348" width="14.44140625" style="180" customWidth="1"/>
    <col min="14349" max="14350" width="24.77734375" style="180" bestFit="1" customWidth="1"/>
    <col min="14351" max="14351" width="24.44140625" style="180" bestFit="1" customWidth="1"/>
    <col min="14352" max="14352" width="24.77734375" style="180" bestFit="1" customWidth="1"/>
    <col min="14353" max="14592" width="9.109375" style="180"/>
    <col min="14593" max="14593" width="9.44140625" style="180" bestFit="1" customWidth="1"/>
    <col min="14594" max="14594" width="46.109375" style="180" bestFit="1" customWidth="1"/>
    <col min="14595" max="14595" width="15.44140625" style="180" bestFit="1" customWidth="1"/>
    <col min="14596" max="14596" width="20.44140625" style="180" customWidth="1"/>
    <col min="14597" max="14597" width="21" style="180" bestFit="1" customWidth="1"/>
    <col min="14598" max="14598" width="6.109375" style="180" bestFit="1" customWidth="1"/>
    <col min="14599" max="14599" width="22.77734375" style="180" customWidth="1"/>
    <col min="14600" max="14600" width="23.44140625" style="180" customWidth="1"/>
    <col min="14601" max="14601" width="26.77734375" style="180" customWidth="1"/>
    <col min="14602" max="14602" width="19" style="180" customWidth="1"/>
    <col min="14603" max="14603" width="19.77734375" style="180" bestFit="1" customWidth="1"/>
    <col min="14604" max="14604" width="14.44140625" style="180" customWidth="1"/>
    <col min="14605" max="14606" width="24.77734375" style="180" bestFit="1" customWidth="1"/>
    <col min="14607" max="14607" width="24.44140625" style="180" bestFit="1" customWidth="1"/>
    <col min="14608" max="14608" width="24.77734375" style="180" bestFit="1" customWidth="1"/>
    <col min="14609" max="14848" width="9.109375" style="180"/>
    <col min="14849" max="14849" width="9.44140625" style="180" bestFit="1" customWidth="1"/>
    <col min="14850" max="14850" width="46.109375" style="180" bestFit="1" customWidth="1"/>
    <col min="14851" max="14851" width="15.44140625" style="180" bestFit="1" customWidth="1"/>
    <col min="14852" max="14852" width="20.44140625" style="180" customWidth="1"/>
    <col min="14853" max="14853" width="21" style="180" bestFit="1" customWidth="1"/>
    <col min="14854" max="14854" width="6.109375" style="180" bestFit="1" customWidth="1"/>
    <col min="14855" max="14855" width="22.77734375" style="180" customWidth="1"/>
    <col min="14856" max="14856" width="23.44140625" style="180" customWidth="1"/>
    <col min="14857" max="14857" width="26.77734375" style="180" customWidth="1"/>
    <col min="14858" max="14858" width="19" style="180" customWidth="1"/>
    <col min="14859" max="14859" width="19.77734375" style="180" bestFit="1" customWidth="1"/>
    <col min="14860" max="14860" width="14.44140625" style="180" customWidth="1"/>
    <col min="14861" max="14862" width="24.77734375" style="180" bestFit="1" customWidth="1"/>
    <col min="14863" max="14863" width="24.44140625" style="180" bestFit="1" customWidth="1"/>
    <col min="14864" max="14864" width="24.77734375" style="180" bestFit="1" customWidth="1"/>
    <col min="14865" max="15104" width="9.109375" style="180"/>
    <col min="15105" max="15105" width="9.44140625" style="180" bestFit="1" customWidth="1"/>
    <col min="15106" max="15106" width="46.109375" style="180" bestFit="1" customWidth="1"/>
    <col min="15107" max="15107" width="15.44140625" style="180" bestFit="1" customWidth="1"/>
    <col min="15108" max="15108" width="20.44140625" style="180" customWidth="1"/>
    <col min="15109" max="15109" width="21" style="180" bestFit="1" customWidth="1"/>
    <col min="15110" max="15110" width="6.109375" style="180" bestFit="1" customWidth="1"/>
    <col min="15111" max="15111" width="22.77734375" style="180" customWidth="1"/>
    <col min="15112" max="15112" width="23.44140625" style="180" customWidth="1"/>
    <col min="15113" max="15113" width="26.77734375" style="180" customWidth="1"/>
    <col min="15114" max="15114" width="19" style="180" customWidth="1"/>
    <col min="15115" max="15115" width="19.77734375" style="180" bestFit="1" customWidth="1"/>
    <col min="15116" max="15116" width="14.44140625" style="180" customWidth="1"/>
    <col min="15117" max="15118" width="24.77734375" style="180" bestFit="1" customWidth="1"/>
    <col min="15119" max="15119" width="24.44140625" style="180" bestFit="1" customWidth="1"/>
    <col min="15120" max="15120" width="24.77734375" style="180" bestFit="1" customWidth="1"/>
    <col min="15121" max="15360" width="9.109375" style="180"/>
    <col min="15361" max="15361" width="9.44140625" style="180" bestFit="1" customWidth="1"/>
    <col min="15362" max="15362" width="46.109375" style="180" bestFit="1" customWidth="1"/>
    <col min="15363" max="15363" width="15.44140625" style="180" bestFit="1" customWidth="1"/>
    <col min="15364" max="15364" width="20.44140625" style="180" customWidth="1"/>
    <col min="15365" max="15365" width="21" style="180" bestFit="1" customWidth="1"/>
    <col min="15366" max="15366" width="6.109375" style="180" bestFit="1" customWidth="1"/>
    <col min="15367" max="15367" width="22.77734375" style="180" customWidth="1"/>
    <col min="15368" max="15368" width="23.44140625" style="180" customWidth="1"/>
    <col min="15369" max="15369" width="26.77734375" style="180" customWidth="1"/>
    <col min="15370" max="15370" width="19" style="180" customWidth="1"/>
    <col min="15371" max="15371" width="19.77734375" style="180" bestFit="1" customWidth="1"/>
    <col min="15372" max="15372" width="14.44140625" style="180" customWidth="1"/>
    <col min="15373" max="15374" width="24.77734375" style="180" bestFit="1" customWidth="1"/>
    <col min="15375" max="15375" width="24.44140625" style="180" bestFit="1" customWidth="1"/>
    <col min="15376" max="15376" width="24.77734375" style="180" bestFit="1" customWidth="1"/>
    <col min="15377" max="15616" width="9.109375" style="180"/>
    <col min="15617" max="15617" width="9.44140625" style="180" bestFit="1" customWidth="1"/>
    <col min="15618" max="15618" width="46.109375" style="180" bestFit="1" customWidth="1"/>
    <col min="15619" max="15619" width="15.44140625" style="180" bestFit="1" customWidth="1"/>
    <col min="15620" max="15620" width="20.44140625" style="180" customWidth="1"/>
    <col min="15621" max="15621" width="21" style="180" bestFit="1" customWidth="1"/>
    <col min="15622" max="15622" width="6.109375" style="180" bestFit="1" customWidth="1"/>
    <col min="15623" max="15623" width="22.77734375" style="180" customWidth="1"/>
    <col min="15624" max="15624" width="23.44140625" style="180" customWidth="1"/>
    <col min="15625" max="15625" width="26.77734375" style="180" customWidth="1"/>
    <col min="15626" max="15626" width="19" style="180" customWidth="1"/>
    <col min="15627" max="15627" width="19.77734375" style="180" bestFit="1" customWidth="1"/>
    <col min="15628" max="15628" width="14.44140625" style="180" customWidth="1"/>
    <col min="15629" max="15630" width="24.77734375" style="180" bestFit="1" customWidth="1"/>
    <col min="15631" max="15631" width="24.44140625" style="180" bestFit="1" customWidth="1"/>
    <col min="15632" max="15632" width="24.77734375" style="180" bestFit="1" customWidth="1"/>
    <col min="15633" max="15872" width="9.109375" style="180"/>
    <col min="15873" max="15873" width="9.44140625" style="180" bestFit="1" customWidth="1"/>
    <col min="15874" max="15874" width="46.109375" style="180" bestFit="1" customWidth="1"/>
    <col min="15875" max="15875" width="15.44140625" style="180" bestFit="1" customWidth="1"/>
    <col min="15876" max="15876" width="20.44140625" style="180" customWidth="1"/>
    <col min="15877" max="15877" width="21" style="180" bestFit="1" customWidth="1"/>
    <col min="15878" max="15878" width="6.109375" style="180" bestFit="1" customWidth="1"/>
    <col min="15879" max="15879" width="22.77734375" style="180" customWidth="1"/>
    <col min="15880" max="15880" width="23.44140625" style="180" customWidth="1"/>
    <col min="15881" max="15881" width="26.77734375" style="180" customWidth="1"/>
    <col min="15882" max="15882" width="19" style="180" customWidth="1"/>
    <col min="15883" max="15883" width="19.77734375" style="180" bestFit="1" customWidth="1"/>
    <col min="15884" max="15884" width="14.44140625" style="180" customWidth="1"/>
    <col min="15885" max="15886" width="24.77734375" style="180" bestFit="1" customWidth="1"/>
    <col min="15887" max="15887" width="24.44140625" style="180" bestFit="1" customWidth="1"/>
    <col min="15888" max="15888" width="24.77734375" style="180" bestFit="1" customWidth="1"/>
    <col min="15889" max="16128" width="9.109375" style="180"/>
    <col min="16129" max="16129" width="9.44140625" style="180" bestFit="1" customWidth="1"/>
    <col min="16130" max="16130" width="46.109375" style="180" bestFit="1" customWidth="1"/>
    <col min="16131" max="16131" width="15.44140625" style="180" bestFit="1" customWidth="1"/>
    <col min="16132" max="16132" width="20.44140625" style="180" customWidth="1"/>
    <col min="16133" max="16133" width="21" style="180" bestFit="1" customWidth="1"/>
    <col min="16134" max="16134" width="6.109375" style="180" bestFit="1" customWidth="1"/>
    <col min="16135" max="16135" width="22.77734375" style="180" customWidth="1"/>
    <col min="16136" max="16136" width="23.44140625" style="180" customWidth="1"/>
    <col min="16137" max="16137" width="26.77734375" style="180" customWidth="1"/>
    <col min="16138" max="16138" width="19" style="180" customWidth="1"/>
    <col min="16139" max="16139" width="19.77734375" style="180" bestFit="1" customWidth="1"/>
    <col min="16140" max="16140" width="14.44140625" style="180" customWidth="1"/>
    <col min="16141" max="16142" width="24.77734375" style="180" bestFit="1" customWidth="1"/>
    <col min="16143" max="16143" width="24.44140625" style="180" bestFit="1" customWidth="1"/>
    <col min="16144" max="16144" width="24.77734375" style="180" bestFit="1" customWidth="1"/>
    <col min="16145" max="16384" width="9.10937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2247</v>
      </c>
      <c r="N1" s="274" t="s">
        <v>2994</v>
      </c>
      <c r="O1" s="274" t="s">
        <v>421</v>
      </c>
      <c r="P1" s="274" t="s">
        <v>422</v>
      </c>
    </row>
    <row r="2" spans="1:18" s="213" customFormat="1" x14ac:dyDescent="0.2">
      <c r="A2" s="203" t="s">
        <v>2248</v>
      </c>
      <c r="B2" s="285" t="s">
        <v>2249</v>
      </c>
      <c r="C2" s="285" t="s">
        <v>423</v>
      </c>
      <c r="D2" s="285" t="s">
        <v>2250</v>
      </c>
      <c r="E2" s="285" t="s">
        <v>430</v>
      </c>
      <c r="F2" s="285" t="s">
        <v>441</v>
      </c>
      <c r="G2" s="285" t="s">
        <v>2251</v>
      </c>
      <c r="H2" s="285" t="s">
        <v>2252</v>
      </c>
      <c r="I2" s="285" t="s">
        <v>2253</v>
      </c>
      <c r="J2" s="285" t="s">
        <v>425</v>
      </c>
      <c r="K2" s="285" t="s">
        <v>2253</v>
      </c>
      <c r="L2" s="286">
        <v>421905859671</v>
      </c>
      <c r="M2" s="285" t="s">
        <v>2254</v>
      </c>
      <c r="N2" s="285"/>
      <c r="O2" s="285"/>
      <c r="P2" s="285"/>
      <c r="R2" s="276"/>
    </row>
    <row r="3" spans="1:18" s="213" customFormat="1" x14ac:dyDescent="0.2">
      <c r="A3" s="203" t="s">
        <v>2255</v>
      </c>
      <c r="B3" s="285" t="s">
        <v>2256</v>
      </c>
      <c r="C3" s="285" t="s">
        <v>423</v>
      </c>
      <c r="D3" s="285" t="s">
        <v>2257</v>
      </c>
      <c r="E3" s="285" t="s">
        <v>2258</v>
      </c>
      <c r="F3" s="285" t="s">
        <v>1769</v>
      </c>
      <c r="G3" s="285" t="s">
        <v>2259</v>
      </c>
      <c r="H3" s="285" t="s">
        <v>2260</v>
      </c>
      <c r="I3" s="285" t="s">
        <v>2261</v>
      </c>
      <c r="J3" s="285" t="s">
        <v>425</v>
      </c>
      <c r="K3" s="285" t="s">
        <v>2262</v>
      </c>
      <c r="L3" s="286">
        <v>421915992124</v>
      </c>
      <c r="M3" s="285" t="s">
        <v>2263</v>
      </c>
      <c r="N3" s="285"/>
      <c r="O3" s="285"/>
      <c r="P3" s="285"/>
      <c r="R3" s="276"/>
    </row>
    <row r="4" spans="1:18" s="213" customFormat="1" x14ac:dyDescent="0.2">
      <c r="A4" s="203" t="s">
        <v>2264</v>
      </c>
      <c r="B4" s="285" t="s">
        <v>2265</v>
      </c>
      <c r="C4" s="285" t="s">
        <v>423</v>
      </c>
      <c r="D4" s="285" t="s">
        <v>2266</v>
      </c>
      <c r="E4" s="285" t="s">
        <v>2267</v>
      </c>
      <c r="F4" s="285" t="s">
        <v>2268</v>
      </c>
      <c r="G4" s="285" t="s">
        <v>2269</v>
      </c>
      <c r="H4" s="285" t="s">
        <v>2270</v>
      </c>
      <c r="I4" s="285" t="s">
        <v>2271</v>
      </c>
      <c r="J4" s="285" t="s">
        <v>425</v>
      </c>
      <c r="K4" s="285" t="s">
        <v>2271</v>
      </c>
      <c r="L4" s="286">
        <v>421905262613</v>
      </c>
      <c r="M4" s="285" t="s">
        <v>2272</v>
      </c>
      <c r="N4" s="285"/>
      <c r="O4" s="285"/>
      <c r="P4" s="285"/>
      <c r="R4" s="276"/>
    </row>
    <row r="5" spans="1:18" s="213" customFormat="1" x14ac:dyDescent="0.2">
      <c r="A5" s="203" t="s">
        <v>2273</v>
      </c>
      <c r="B5" s="285" t="s">
        <v>2274</v>
      </c>
      <c r="C5" s="285" t="s">
        <v>423</v>
      </c>
      <c r="D5" s="285" t="s">
        <v>2275</v>
      </c>
      <c r="E5" s="285" t="s">
        <v>2276</v>
      </c>
      <c r="F5" s="285" t="s">
        <v>2277</v>
      </c>
      <c r="G5" s="285" t="s">
        <v>2278</v>
      </c>
      <c r="H5" s="285" t="s">
        <v>2279</v>
      </c>
      <c r="I5" s="285" t="s">
        <v>2280</v>
      </c>
      <c r="J5" s="285" t="s">
        <v>425</v>
      </c>
      <c r="K5" s="285" t="s">
        <v>2280</v>
      </c>
      <c r="L5" s="286">
        <v>421915064990</v>
      </c>
      <c r="M5" s="285" t="s">
        <v>2281</v>
      </c>
      <c r="N5" s="285"/>
      <c r="O5" s="285"/>
      <c r="P5" s="285"/>
      <c r="R5" s="276"/>
    </row>
    <row r="6" spans="1:18" s="213" customFormat="1" x14ac:dyDescent="0.2">
      <c r="A6" s="203" t="s">
        <v>2282</v>
      </c>
      <c r="B6" s="285" t="s">
        <v>2283</v>
      </c>
      <c r="C6" s="285" t="s">
        <v>423</v>
      </c>
      <c r="D6" s="285" t="s">
        <v>2284</v>
      </c>
      <c r="E6" s="285" t="s">
        <v>430</v>
      </c>
      <c r="F6" s="285" t="s">
        <v>441</v>
      </c>
      <c r="G6" s="285" t="s">
        <v>2285</v>
      </c>
      <c r="H6" s="285" t="s">
        <v>2286</v>
      </c>
      <c r="I6" s="285" t="s">
        <v>2287</v>
      </c>
      <c r="J6" s="285" t="s">
        <v>425</v>
      </c>
      <c r="K6" s="285" t="s">
        <v>2287</v>
      </c>
      <c r="L6" s="286">
        <v>421908174487</v>
      </c>
      <c r="M6" s="285" t="s">
        <v>2288</v>
      </c>
      <c r="N6" s="285"/>
      <c r="O6" s="285"/>
      <c r="P6" s="285"/>
      <c r="R6" s="276"/>
    </row>
    <row r="7" spans="1:18" s="213" customFormat="1" x14ac:dyDescent="0.2">
      <c r="A7" s="203" t="s">
        <v>2289</v>
      </c>
      <c r="B7" s="285" t="s">
        <v>2290</v>
      </c>
      <c r="C7" s="285" t="s">
        <v>423</v>
      </c>
      <c r="D7" s="285" t="s">
        <v>2291</v>
      </c>
      <c r="E7" s="285" t="s">
        <v>2292</v>
      </c>
      <c r="F7" s="285" t="s">
        <v>2293</v>
      </c>
      <c r="G7" s="285" t="s">
        <v>2294</v>
      </c>
      <c r="H7" s="285" t="s">
        <v>2295</v>
      </c>
      <c r="I7" s="285" t="s">
        <v>2296</v>
      </c>
      <c r="J7" s="285" t="s">
        <v>2297</v>
      </c>
      <c r="K7" s="285" t="s">
        <v>2298</v>
      </c>
      <c r="L7" s="286">
        <v>421911110504</v>
      </c>
      <c r="M7" s="285" t="s">
        <v>2299</v>
      </c>
      <c r="N7" s="285"/>
      <c r="O7" s="285"/>
      <c r="P7" s="285"/>
      <c r="R7" s="276"/>
    </row>
    <row r="8" spans="1:18" s="213" customFormat="1" x14ac:dyDescent="0.2">
      <c r="A8" s="203" t="s">
        <v>2300</v>
      </c>
      <c r="B8" s="285" t="s">
        <v>2301</v>
      </c>
      <c r="C8" s="285" t="s">
        <v>2302</v>
      </c>
      <c r="D8" s="285" t="s">
        <v>2303</v>
      </c>
      <c r="E8" s="285" t="s">
        <v>2304</v>
      </c>
      <c r="F8" s="285" t="s">
        <v>450</v>
      </c>
      <c r="G8" s="285" t="s">
        <v>2305</v>
      </c>
      <c r="H8" s="285" t="s">
        <v>2306</v>
      </c>
      <c r="I8" s="285" t="s">
        <v>2307</v>
      </c>
      <c r="J8" s="285" t="s">
        <v>2308</v>
      </c>
      <c r="K8" s="285" t="s">
        <v>2307</v>
      </c>
      <c r="L8" s="286">
        <v>421905625637</v>
      </c>
      <c r="M8" s="285" t="s">
        <v>2309</v>
      </c>
      <c r="N8" s="285"/>
      <c r="O8" s="285"/>
      <c r="P8" s="285"/>
      <c r="R8" s="276"/>
    </row>
    <row r="9" spans="1:18" s="213" customFormat="1" x14ac:dyDescent="0.2">
      <c r="A9" s="203" t="s">
        <v>2310</v>
      </c>
      <c r="B9" s="285" t="s">
        <v>2311</v>
      </c>
      <c r="C9" s="285" t="s">
        <v>423</v>
      </c>
      <c r="D9" s="285" t="s">
        <v>2312</v>
      </c>
      <c r="E9" s="285" t="s">
        <v>2313</v>
      </c>
      <c r="F9" s="285" t="s">
        <v>2314</v>
      </c>
      <c r="G9" s="285" t="s">
        <v>2315</v>
      </c>
      <c r="H9" s="285" t="s">
        <v>2316</v>
      </c>
      <c r="I9" s="285" t="s">
        <v>2317</v>
      </c>
      <c r="J9" s="285" t="s">
        <v>425</v>
      </c>
      <c r="K9" s="285" t="s">
        <v>2318</v>
      </c>
      <c r="L9" s="286">
        <v>421904567820</v>
      </c>
      <c r="M9" s="285" t="s">
        <v>2319</v>
      </c>
      <c r="N9" s="285"/>
      <c r="O9" s="285"/>
      <c r="P9" s="285"/>
      <c r="R9" s="276"/>
    </row>
    <row r="10" spans="1:18" s="213" customFormat="1" ht="11.55" customHeight="1" x14ac:dyDescent="0.2">
      <c r="A10" s="198" t="s">
        <v>1676</v>
      </c>
      <c r="B10" s="199" t="s">
        <v>1677</v>
      </c>
      <c r="C10" s="200" t="s">
        <v>423</v>
      </c>
      <c r="D10" s="199" t="s">
        <v>1678</v>
      </c>
      <c r="E10" s="199" t="s">
        <v>598</v>
      </c>
      <c r="F10" s="199" t="s">
        <v>599</v>
      </c>
      <c r="G10" s="265" t="s">
        <v>1679</v>
      </c>
      <c r="H10" s="265" t="s">
        <v>1680</v>
      </c>
      <c r="I10" s="275" t="s">
        <v>1681</v>
      </c>
      <c r="J10" s="199" t="s">
        <v>427</v>
      </c>
      <c r="K10" s="275" t="s">
        <v>1682</v>
      </c>
      <c r="L10" s="201">
        <v>421903471398</v>
      </c>
      <c r="M10" s="199" t="s">
        <v>1683</v>
      </c>
      <c r="N10" s="199"/>
      <c r="O10" s="199"/>
      <c r="P10" s="199"/>
      <c r="R10" s="276"/>
    </row>
    <row r="11" spans="1:18" s="213" customFormat="1" x14ac:dyDescent="0.2">
      <c r="A11" s="203" t="s">
        <v>1684</v>
      </c>
      <c r="B11" s="285" t="s">
        <v>1685</v>
      </c>
      <c r="C11" s="285" t="s">
        <v>423</v>
      </c>
      <c r="D11" s="285" t="s">
        <v>1686</v>
      </c>
      <c r="E11" s="285" t="s">
        <v>430</v>
      </c>
      <c r="F11" s="285" t="s">
        <v>975</v>
      </c>
      <c r="G11" s="285" t="s">
        <v>1687</v>
      </c>
      <c r="H11" s="285" t="s">
        <v>1688</v>
      </c>
      <c r="I11" s="285" t="s">
        <v>1689</v>
      </c>
      <c r="J11" s="285" t="s">
        <v>1707</v>
      </c>
      <c r="K11" s="285" t="s">
        <v>1690</v>
      </c>
      <c r="L11" s="286">
        <v>421910953832</v>
      </c>
      <c r="M11" s="285" t="s">
        <v>1691</v>
      </c>
      <c r="N11" s="285"/>
      <c r="O11" s="285"/>
      <c r="P11" s="285"/>
      <c r="R11" s="276"/>
    </row>
    <row r="12" spans="1:18" s="213" customFormat="1" x14ac:dyDescent="0.2">
      <c r="A12" s="203" t="s">
        <v>1692</v>
      </c>
      <c r="B12" s="285" t="s">
        <v>1693</v>
      </c>
      <c r="C12" s="285" t="s">
        <v>423</v>
      </c>
      <c r="D12" s="285" t="s">
        <v>474</v>
      </c>
      <c r="E12" s="285" t="s">
        <v>430</v>
      </c>
      <c r="F12" s="285" t="s">
        <v>475</v>
      </c>
      <c r="G12" s="285" t="s">
        <v>1694</v>
      </c>
      <c r="H12" s="285" t="s">
        <v>1695</v>
      </c>
      <c r="I12" s="285" t="s">
        <v>1696</v>
      </c>
      <c r="J12" s="285" t="s">
        <v>425</v>
      </c>
      <c r="K12" s="285" t="s">
        <v>1696</v>
      </c>
      <c r="L12" s="286">
        <v>421911244266</v>
      </c>
      <c r="M12" s="285" t="s">
        <v>1697</v>
      </c>
      <c r="N12" s="285"/>
      <c r="O12" s="285"/>
      <c r="P12" s="285"/>
      <c r="R12" s="276"/>
    </row>
    <row r="13" spans="1:18" s="213" customFormat="1" x14ac:dyDescent="0.2">
      <c r="A13" s="203" t="s">
        <v>2320</v>
      </c>
      <c r="B13" s="285" t="s">
        <v>2321</v>
      </c>
      <c r="C13" s="285" t="s">
        <v>423</v>
      </c>
      <c r="D13" s="285" t="s">
        <v>2322</v>
      </c>
      <c r="E13" s="285" t="s">
        <v>430</v>
      </c>
      <c r="F13" s="285" t="s">
        <v>1922</v>
      </c>
      <c r="G13" s="285" t="s">
        <v>2323</v>
      </c>
      <c r="H13" s="285" t="s">
        <v>2324</v>
      </c>
      <c r="I13" s="285" t="s">
        <v>2325</v>
      </c>
      <c r="J13" s="285" t="s">
        <v>425</v>
      </c>
      <c r="K13" s="285" t="s">
        <v>2325</v>
      </c>
      <c r="L13" s="286">
        <v>421948780850</v>
      </c>
      <c r="M13" s="285" t="s">
        <v>2326</v>
      </c>
      <c r="N13" s="285"/>
      <c r="O13" s="285"/>
      <c r="P13" s="285"/>
      <c r="R13" s="276" t="str">
        <f>A13</f>
        <v>55184707</v>
      </c>
    </row>
    <row r="14" spans="1:18" s="213" customFormat="1" x14ac:dyDescent="0.2">
      <c r="A14" s="203" t="s">
        <v>2327</v>
      </c>
      <c r="B14" s="285" t="s">
        <v>2328</v>
      </c>
      <c r="C14" s="285" t="s">
        <v>423</v>
      </c>
      <c r="D14" s="285" t="s">
        <v>2329</v>
      </c>
      <c r="E14" s="285" t="s">
        <v>1768</v>
      </c>
      <c r="F14" s="285" t="s">
        <v>1769</v>
      </c>
      <c r="G14" s="285" t="s">
        <v>2330</v>
      </c>
      <c r="H14" s="285" t="s">
        <v>2331</v>
      </c>
      <c r="I14" s="285" t="s">
        <v>2332</v>
      </c>
      <c r="J14" s="285" t="s">
        <v>425</v>
      </c>
      <c r="K14" s="285" t="s">
        <v>2332</v>
      </c>
      <c r="L14" s="286">
        <v>421918706450</v>
      </c>
      <c r="M14" s="285" t="s">
        <v>2333</v>
      </c>
      <c r="N14" s="285"/>
      <c r="O14" s="285"/>
      <c r="P14" s="285"/>
      <c r="R14" s="276" t="str">
        <f>A14</f>
        <v>35629827</v>
      </c>
    </row>
    <row r="15" spans="1:18" s="213" customFormat="1" x14ac:dyDescent="0.2">
      <c r="A15" s="203" t="s">
        <v>2334</v>
      </c>
      <c r="B15" s="285" t="s">
        <v>2335</v>
      </c>
      <c r="C15" s="285" t="s">
        <v>423</v>
      </c>
      <c r="D15" s="285" t="s">
        <v>2336</v>
      </c>
      <c r="E15" s="285" t="s">
        <v>502</v>
      </c>
      <c r="F15" s="285" t="s">
        <v>503</v>
      </c>
      <c r="G15" s="285" t="s">
        <v>2337</v>
      </c>
      <c r="H15" s="285" t="s">
        <v>2338</v>
      </c>
      <c r="I15" s="285" t="s">
        <v>2339</v>
      </c>
      <c r="J15" s="285" t="s">
        <v>425</v>
      </c>
      <c r="K15" s="285" t="s">
        <v>2339</v>
      </c>
      <c r="L15" s="286">
        <v>421905442262</v>
      </c>
      <c r="M15" s="285" t="s">
        <v>2340</v>
      </c>
      <c r="N15" s="285"/>
      <c r="O15" s="285"/>
      <c r="P15" s="285"/>
      <c r="R15" s="276" t="str">
        <f>A15</f>
        <v>37963091</v>
      </c>
    </row>
    <row r="16" spans="1:18" x14ac:dyDescent="0.2">
      <c r="A16" s="203" t="s">
        <v>2341</v>
      </c>
      <c r="B16" s="285" t="s">
        <v>2342</v>
      </c>
      <c r="C16" s="285" t="s">
        <v>423</v>
      </c>
      <c r="D16" s="285" t="s">
        <v>2343</v>
      </c>
      <c r="E16" s="285" t="s">
        <v>431</v>
      </c>
      <c r="F16" s="285" t="s">
        <v>725</v>
      </c>
      <c r="G16" s="285" t="s">
        <v>2344</v>
      </c>
      <c r="H16" s="285" t="s">
        <v>2345</v>
      </c>
      <c r="I16" s="285" t="s">
        <v>2346</v>
      </c>
      <c r="J16" s="285" t="s">
        <v>425</v>
      </c>
      <c r="K16" s="285" t="s">
        <v>2346</v>
      </c>
      <c r="L16" s="286">
        <v>421907188019</v>
      </c>
      <c r="M16" s="285" t="s">
        <v>2347</v>
      </c>
      <c r="N16" s="285"/>
      <c r="O16" s="285"/>
      <c r="P16" s="285"/>
      <c r="Q16" s="213"/>
      <c r="R16" s="276" t="str">
        <f>A16</f>
        <v>42220971</v>
      </c>
    </row>
    <row r="17" spans="1:18" x14ac:dyDescent="0.2">
      <c r="A17" s="203" t="s">
        <v>2348</v>
      </c>
      <c r="B17" s="285" t="s">
        <v>2349</v>
      </c>
      <c r="C17" s="285" t="s">
        <v>423</v>
      </c>
      <c r="D17" s="285" t="s">
        <v>2350</v>
      </c>
      <c r="E17" s="285" t="s">
        <v>2351</v>
      </c>
      <c r="F17" s="285" t="s">
        <v>2352</v>
      </c>
      <c r="G17" s="285" t="s">
        <v>2353</v>
      </c>
      <c r="H17" s="285" t="s">
        <v>2354</v>
      </c>
      <c r="I17" s="285" t="s">
        <v>2355</v>
      </c>
      <c r="J17" s="285" t="s">
        <v>425</v>
      </c>
      <c r="K17" s="285" t="s">
        <v>2355</v>
      </c>
      <c r="L17" s="286">
        <v>421905508129</v>
      </c>
      <c r="M17" s="285" t="s">
        <v>2356</v>
      </c>
      <c r="N17" s="285"/>
      <c r="O17" s="285"/>
      <c r="P17" s="285"/>
      <c r="Q17" s="213"/>
      <c r="R17" s="276" t="str">
        <f t="shared" ref="R17:R77" si="0">A17</f>
        <v>42180309</v>
      </c>
    </row>
    <row r="18" spans="1:18" x14ac:dyDescent="0.2">
      <c r="A18" s="203" t="s">
        <v>2357</v>
      </c>
      <c r="B18" s="285" t="s">
        <v>2358</v>
      </c>
      <c r="C18" s="285" t="s">
        <v>423</v>
      </c>
      <c r="D18" s="285" t="s">
        <v>2359</v>
      </c>
      <c r="E18" s="285" t="s">
        <v>945</v>
      </c>
      <c r="F18" s="285" t="s">
        <v>946</v>
      </c>
      <c r="G18" s="285" t="s">
        <v>2360</v>
      </c>
      <c r="H18" s="285" t="s">
        <v>2361</v>
      </c>
      <c r="I18" s="285" t="s">
        <v>2362</v>
      </c>
      <c r="J18" s="285" t="s">
        <v>438</v>
      </c>
      <c r="K18" s="285" t="s">
        <v>2363</v>
      </c>
      <c r="L18" s="286">
        <v>421911545054</v>
      </c>
      <c r="M18" s="285" t="s">
        <v>2364</v>
      </c>
      <c r="N18" s="285"/>
      <c r="O18" s="285"/>
      <c r="P18" s="285"/>
      <c r="Q18" s="213"/>
      <c r="R18" s="276"/>
    </row>
    <row r="19" spans="1:18" x14ac:dyDescent="0.2">
      <c r="A19" s="203" t="s">
        <v>2365</v>
      </c>
      <c r="B19" s="285" t="s">
        <v>2366</v>
      </c>
      <c r="C19" s="285" t="s">
        <v>2302</v>
      </c>
      <c r="D19" s="285" t="s">
        <v>2367</v>
      </c>
      <c r="E19" s="285" t="s">
        <v>430</v>
      </c>
      <c r="F19" s="285" t="s">
        <v>437</v>
      </c>
      <c r="G19" s="285" t="s">
        <v>2368</v>
      </c>
      <c r="H19" s="285" t="s">
        <v>2369</v>
      </c>
      <c r="I19" s="285" t="s">
        <v>2370</v>
      </c>
      <c r="J19" s="285" t="s">
        <v>2308</v>
      </c>
      <c r="K19" s="285" t="s">
        <v>2370</v>
      </c>
      <c r="L19" s="286">
        <v>421907510189</v>
      </c>
      <c r="M19" s="285" t="s">
        <v>2371</v>
      </c>
      <c r="N19" s="285"/>
      <c r="O19" s="285"/>
      <c r="P19" s="285"/>
      <c r="Q19" s="213"/>
      <c r="R19" s="276" t="str">
        <f t="shared" si="0"/>
        <v>51972042</v>
      </c>
    </row>
    <row r="20" spans="1:18" x14ac:dyDescent="0.2">
      <c r="A20" s="198" t="s">
        <v>1374</v>
      </c>
      <c r="B20" s="199" t="s">
        <v>1375</v>
      </c>
      <c r="C20" s="200" t="s">
        <v>423</v>
      </c>
      <c r="D20" s="199" t="s">
        <v>1376</v>
      </c>
      <c r="E20" s="199" t="s">
        <v>430</v>
      </c>
      <c r="F20" s="199" t="s">
        <v>426</v>
      </c>
      <c r="G20" s="265" t="s">
        <v>1377</v>
      </c>
      <c r="H20" s="265" t="s">
        <v>1378</v>
      </c>
      <c r="I20" s="275" t="s">
        <v>1379</v>
      </c>
      <c r="J20" s="199" t="s">
        <v>427</v>
      </c>
      <c r="K20" s="275" t="s">
        <v>1380</v>
      </c>
      <c r="L20" s="201">
        <v>421911370554</v>
      </c>
      <c r="M20" s="199" t="s">
        <v>1381</v>
      </c>
      <c r="N20" s="199"/>
      <c r="O20" s="199"/>
      <c r="P20" s="199"/>
      <c r="Q20" s="213"/>
      <c r="R20" s="276" t="str">
        <f t="shared" si="0"/>
        <v>42254388</v>
      </c>
    </row>
    <row r="21" spans="1:18" x14ac:dyDescent="0.2">
      <c r="A21" s="203" t="s">
        <v>2372</v>
      </c>
      <c r="B21" s="285" t="s">
        <v>2373</v>
      </c>
      <c r="C21" s="285" t="s">
        <v>423</v>
      </c>
      <c r="D21" s="285" t="s">
        <v>2374</v>
      </c>
      <c r="E21" s="285" t="s">
        <v>2375</v>
      </c>
      <c r="F21" s="285" t="s">
        <v>2376</v>
      </c>
      <c r="G21" s="285" t="s">
        <v>2377</v>
      </c>
      <c r="H21" s="285" t="s">
        <v>2378</v>
      </c>
      <c r="I21" s="285" t="s">
        <v>2379</v>
      </c>
      <c r="J21" s="285" t="s">
        <v>425</v>
      </c>
      <c r="K21" s="285" t="s">
        <v>2379</v>
      </c>
      <c r="L21" s="286">
        <v>421903945335</v>
      </c>
      <c r="M21" s="285" t="s">
        <v>2380</v>
      </c>
      <c r="N21" s="285"/>
      <c r="O21" s="285"/>
      <c r="P21" s="285"/>
      <c r="Q21" s="213"/>
      <c r="R21" s="276"/>
    </row>
    <row r="22" spans="1:18" x14ac:dyDescent="0.2">
      <c r="A22" s="203" t="s">
        <v>2381</v>
      </c>
      <c r="B22" s="285" t="s">
        <v>2382</v>
      </c>
      <c r="C22" s="285" t="s">
        <v>423</v>
      </c>
      <c r="D22" s="285" t="s">
        <v>2383</v>
      </c>
      <c r="E22" s="285" t="s">
        <v>1874</v>
      </c>
      <c r="F22" s="285" t="s">
        <v>1875</v>
      </c>
      <c r="G22" s="285" t="s">
        <v>2384</v>
      </c>
      <c r="H22" s="285" t="s">
        <v>2385</v>
      </c>
      <c r="I22" s="285" t="s">
        <v>2386</v>
      </c>
      <c r="J22" s="285" t="s">
        <v>425</v>
      </c>
      <c r="K22" s="285" t="s">
        <v>2386</v>
      </c>
      <c r="L22" s="286">
        <v>421903604195</v>
      </c>
      <c r="M22" s="285" t="s">
        <v>2387</v>
      </c>
      <c r="N22" s="285"/>
      <c r="O22" s="285"/>
      <c r="P22" s="285"/>
      <c r="Q22" s="213"/>
      <c r="R22" s="276" t="str">
        <f t="shared" si="0"/>
        <v>42103711</v>
      </c>
    </row>
    <row r="23" spans="1:18" x14ac:dyDescent="0.2">
      <c r="A23" s="203" t="s">
        <v>2388</v>
      </c>
      <c r="B23" s="285" t="s">
        <v>2389</v>
      </c>
      <c r="C23" s="285" t="s">
        <v>423</v>
      </c>
      <c r="D23" s="285" t="s">
        <v>2390</v>
      </c>
      <c r="E23" s="285" t="s">
        <v>430</v>
      </c>
      <c r="F23" s="285" t="s">
        <v>2391</v>
      </c>
      <c r="G23" s="285" t="s">
        <v>2392</v>
      </c>
      <c r="H23" s="285" t="s">
        <v>2393</v>
      </c>
      <c r="I23" s="285" t="s">
        <v>2394</v>
      </c>
      <c r="J23" s="285" t="s">
        <v>425</v>
      </c>
      <c r="K23" s="285" t="s">
        <v>2394</v>
      </c>
      <c r="L23" s="286">
        <v>421905613897</v>
      </c>
      <c r="M23" s="285" t="s">
        <v>2395</v>
      </c>
      <c r="N23" s="285"/>
      <c r="O23" s="285"/>
      <c r="P23" s="285"/>
      <c r="Q23" s="213"/>
      <c r="R23" s="276"/>
    </row>
    <row r="24" spans="1:18" x14ac:dyDescent="0.2">
      <c r="A24" s="203" t="s">
        <v>2396</v>
      </c>
      <c r="B24" s="285" t="s">
        <v>2397</v>
      </c>
      <c r="C24" s="285" t="s">
        <v>423</v>
      </c>
      <c r="D24" s="285" t="s">
        <v>2398</v>
      </c>
      <c r="E24" s="285" t="s">
        <v>2399</v>
      </c>
      <c r="F24" s="285" t="s">
        <v>2400</v>
      </c>
      <c r="G24" s="285" t="s">
        <v>2401</v>
      </c>
      <c r="H24" s="285" t="s">
        <v>2402</v>
      </c>
      <c r="I24" s="285" t="s">
        <v>2403</v>
      </c>
      <c r="J24" s="285" t="s">
        <v>425</v>
      </c>
      <c r="K24" s="285" t="s">
        <v>2403</v>
      </c>
      <c r="L24" s="286">
        <v>421905837809</v>
      </c>
      <c r="M24" s="285" t="s">
        <v>2404</v>
      </c>
      <c r="N24" s="285"/>
      <c r="O24" s="285"/>
      <c r="P24" s="285"/>
      <c r="Q24" s="213"/>
      <c r="R24" s="276"/>
    </row>
    <row r="25" spans="1:18" x14ac:dyDescent="0.2">
      <c r="A25" s="203" t="s">
        <v>2405</v>
      </c>
      <c r="B25" s="285" t="s">
        <v>2406</v>
      </c>
      <c r="C25" s="285" t="s">
        <v>423</v>
      </c>
      <c r="D25" s="285" t="s">
        <v>2407</v>
      </c>
      <c r="E25" s="285" t="s">
        <v>2351</v>
      </c>
      <c r="F25" s="285" t="s">
        <v>826</v>
      </c>
      <c r="G25" s="285" t="s">
        <v>2408</v>
      </c>
      <c r="H25" s="285" t="s">
        <v>2409</v>
      </c>
      <c r="I25" s="285" t="s">
        <v>2410</v>
      </c>
      <c r="J25" s="285" t="s">
        <v>425</v>
      </c>
      <c r="K25" s="285" t="s">
        <v>2410</v>
      </c>
      <c r="L25" s="286">
        <v>421903434035</v>
      </c>
      <c r="M25" s="285" t="s">
        <v>2411</v>
      </c>
      <c r="N25" s="285"/>
      <c r="O25" s="285"/>
      <c r="P25" s="285"/>
      <c r="Q25" s="213"/>
      <c r="R25" s="276" t="str">
        <f t="shared" si="0"/>
        <v>42258014</v>
      </c>
    </row>
    <row r="26" spans="1:18" x14ac:dyDescent="0.2">
      <c r="A26" s="203" t="s">
        <v>2412</v>
      </c>
      <c r="B26" s="285" t="s">
        <v>2413</v>
      </c>
      <c r="C26" s="285" t="s">
        <v>423</v>
      </c>
      <c r="D26" s="285" t="s">
        <v>2414</v>
      </c>
      <c r="E26" s="285" t="s">
        <v>449</v>
      </c>
      <c r="F26" s="285" t="s">
        <v>450</v>
      </c>
      <c r="G26" s="285" t="s">
        <v>2415</v>
      </c>
      <c r="H26" s="285" t="s">
        <v>2416</v>
      </c>
      <c r="I26" s="285" t="s">
        <v>2417</v>
      </c>
      <c r="J26" s="285" t="s">
        <v>425</v>
      </c>
      <c r="K26" s="285" t="s">
        <v>2418</v>
      </c>
      <c r="L26" s="286">
        <v>421905323008</v>
      </c>
      <c r="M26" s="285" t="s">
        <v>2360</v>
      </c>
      <c r="N26" s="285"/>
      <c r="O26" s="285"/>
      <c r="P26" s="285"/>
      <c r="Q26" s="213"/>
      <c r="R26" s="276" t="str">
        <f t="shared" si="0"/>
        <v>42396841</v>
      </c>
    </row>
    <row r="27" spans="1:18" x14ac:dyDescent="0.2">
      <c r="A27" s="198" t="s">
        <v>1698</v>
      </c>
      <c r="B27" s="199" t="s">
        <v>1699</v>
      </c>
      <c r="C27" s="200" t="s">
        <v>1700</v>
      </c>
      <c r="D27" s="199" t="s">
        <v>1701</v>
      </c>
      <c r="E27" s="199" t="s">
        <v>1702</v>
      </c>
      <c r="F27" s="199" t="s">
        <v>1703</v>
      </c>
      <c r="G27" s="265" t="s">
        <v>1704</v>
      </c>
      <c r="H27" s="265" t="s">
        <v>1705</v>
      </c>
      <c r="I27" s="275" t="s">
        <v>1706</v>
      </c>
      <c r="J27" s="199" t="s">
        <v>1707</v>
      </c>
      <c r="K27" s="275" t="s">
        <v>1706</v>
      </c>
      <c r="L27" s="201">
        <v>421904760660</v>
      </c>
      <c r="M27" s="199" t="s">
        <v>2419</v>
      </c>
      <c r="N27" s="199"/>
      <c r="O27" s="199"/>
      <c r="P27" s="199"/>
      <c r="Q27" s="213"/>
      <c r="R27" s="276" t="str">
        <f t="shared" si="0"/>
        <v>53939042</v>
      </c>
    </row>
    <row r="28" spans="1:18" x14ac:dyDescent="0.2">
      <c r="A28" s="203" t="s">
        <v>2420</v>
      </c>
      <c r="B28" s="285" t="s">
        <v>2421</v>
      </c>
      <c r="C28" s="285" t="s">
        <v>423</v>
      </c>
      <c r="D28" s="285" t="s">
        <v>2422</v>
      </c>
      <c r="E28" s="285" t="s">
        <v>2061</v>
      </c>
      <c r="F28" s="285" t="s">
        <v>2062</v>
      </c>
      <c r="G28" s="285" t="s">
        <v>2423</v>
      </c>
      <c r="H28" s="285" t="s">
        <v>2424</v>
      </c>
      <c r="I28" s="285" t="s">
        <v>2425</v>
      </c>
      <c r="J28" s="285" t="s">
        <v>425</v>
      </c>
      <c r="K28" s="285" t="s">
        <v>2425</v>
      </c>
      <c r="L28" s="286">
        <v>421903757165</v>
      </c>
      <c r="M28" s="285" t="s">
        <v>2426</v>
      </c>
      <c r="N28" s="285"/>
      <c r="O28" s="285"/>
      <c r="P28" s="285"/>
      <c r="Q28" s="213"/>
      <c r="R28" s="276"/>
    </row>
    <row r="29" spans="1:18" x14ac:dyDescent="0.2">
      <c r="A29" s="203" t="s">
        <v>2427</v>
      </c>
      <c r="B29" s="285" t="s">
        <v>2428</v>
      </c>
      <c r="C29" s="285" t="s">
        <v>2302</v>
      </c>
      <c r="D29" s="285" t="s">
        <v>2429</v>
      </c>
      <c r="E29" s="285" t="s">
        <v>2430</v>
      </c>
      <c r="F29" s="285" t="s">
        <v>2431</v>
      </c>
      <c r="G29" s="285" t="s">
        <v>2360</v>
      </c>
      <c r="H29" s="285" t="s">
        <v>2432</v>
      </c>
      <c r="I29" s="285" t="s">
        <v>2433</v>
      </c>
      <c r="J29" s="285" t="s">
        <v>2308</v>
      </c>
      <c r="K29" s="285" t="s">
        <v>2360</v>
      </c>
      <c r="L29" s="286" t="s">
        <v>2360</v>
      </c>
      <c r="M29" s="285" t="s">
        <v>2360</v>
      </c>
      <c r="N29" s="285"/>
      <c r="O29" s="285"/>
      <c r="P29" s="285"/>
      <c r="Q29" s="213"/>
      <c r="R29" s="276" t="str">
        <f t="shared" si="0"/>
        <v>52798721</v>
      </c>
    </row>
    <row r="30" spans="1:18" ht="13.2" x14ac:dyDescent="0.2">
      <c r="A30" s="198" t="s">
        <v>1708</v>
      </c>
      <c r="B30" s="199" t="s">
        <v>1709</v>
      </c>
      <c r="C30" s="200" t="s">
        <v>423</v>
      </c>
      <c r="D30" s="199" t="s">
        <v>1710</v>
      </c>
      <c r="E30" s="199" t="s">
        <v>1711</v>
      </c>
      <c r="F30" s="199" t="s">
        <v>1712</v>
      </c>
      <c r="G30" s="265" t="s">
        <v>1713</v>
      </c>
      <c r="H30" s="312" t="s">
        <v>2434</v>
      </c>
      <c r="I30" s="275" t="s">
        <v>1714</v>
      </c>
      <c r="J30" s="199" t="s">
        <v>425</v>
      </c>
      <c r="K30" s="275" t="s">
        <v>1714</v>
      </c>
      <c r="L30" s="201">
        <v>421905103966</v>
      </c>
      <c r="M30" s="199" t="s">
        <v>1715</v>
      </c>
      <c r="N30" s="199"/>
      <c r="O30" s="199"/>
      <c r="P30" s="199"/>
      <c r="Q30" s="213"/>
      <c r="R30" s="276" t="str">
        <f t="shared" si="0"/>
        <v>52489159</v>
      </c>
    </row>
    <row r="31" spans="1:18" x14ac:dyDescent="0.2">
      <c r="A31" s="198" t="s">
        <v>1716</v>
      </c>
      <c r="B31" s="199" t="s">
        <v>1717</v>
      </c>
      <c r="C31" s="200" t="s">
        <v>1718</v>
      </c>
      <c r="D31" s="199" t="s">
        <v>1719</v>
      </c>
      <c r="E31" s="199" t="s">
        <v>430</v>
      </c>
      <c r="F31" s="199" t="s">
        <v>1720</v>
      </c>
      <c r="G31" s="265" t="s">
        <v>1721</v>
      </c>
      <c r="H31" s="265" t="s">
        <v>1722</v>
      </c>
      <c r="I31" s="275" t="s">
        <v>1723</v>
      </c>
      <c r="J31" s="199" t="s">
        <v>1724</v>
      </c>
      <c r="K31" s="275"/>
      <c r="L31" s="201"/>
      <c r="M31" s="199" t="s">
        <v>1725</v>
      </c>
      <c r="N31" s="199"/>
      <c r="O31" s="199"/>
      <c r="P31" s="199"/>
      <c r="Q31" s="213"/>
      <c r="R31" s="276" t="str">
        <f t="shared" si="0"/>
        <v>00603481</v>
      </c>
    </row>
    <row r="32" spans="1:18" x14ac:dyDescent="0.2">
      <c r="A32" s="198" t="s">
        <v>1726</v>
      </c>
      <c r="B32" s="199" t="s">
        <v>1727</v>
      </c>
      <c r="C32" s="200" t="s">
        <v>423</v>
      </c>
      <c r="D32" s="199" t="s">
        <v>1728</v>
      </c>
      <c r="E32" s="199" t="s">
        <v>424</v>
      </c>
      <c r="F32" s="199" t="s">
        <v>817</v>
      </c>
      <c r="G32" s="265" t="s">
        <v>1729</v>
      </c>
      <c r="H32" s="265" t="s">
        <v>1730</v>
      </c>
      <c r="I32" s="275" t="s">
        <v>1731</v>
      </c>
      <c r="J32" s="199" t="s">
        <v>427</v>
      </c>
      <c r="K32" s="275"/>
      <c r="L32" s="201"/>
      <c r="M32" s="199" t="s">
        <v>1732</v>
      </c>
      <c r="N32" s="199"/>
      <c r="O32" s="199"/>
      <c r="P32" s="199"/>
      <c r="Q32" s="213"/>
      <c r="R32" s="276" t="str">
        <f t="shared" si="0"/>
        <v>50879391</v>
      </c>
    </row>
    <row r="33" spans="1:18" ht="13.2" x14ac:dyDescent="0.2">
      <c r="A33" s="198" t="s">
        <v>1733</v>
      </c>
      <c r="B33" s="199" t="s">
        <v>1734</v>
      </c>
      <c r="C33" s="200" t="s">
        <v>423</v>
      </c>
      <c r="D33" s="199" t="s">
        <v>1735</v>
      </c>
      <c r="E33" s="199" t="s">
        <v>428</v>
      </c>
      <c r="F33" s="199" t="s">
        <v>429</v>
      </c>
      <c r="G33" s="312" t="s">
        <v>1736</v>
      </c>
      <c r="H33" s="265" t="s">
        <v>1737</v>
      </c>
      <c r="I33" s="275" t="s">
        <v>1738</v>
      </c>
      <c r="J33" s="199" t="s">
        <v>2435</v>
      </c>
      <c r="K33" s="275" t="s">
        <v>1738</v>
      </c>
      <c r="L33" s="201">
        <v>421905819613</v>
      </c>
      <c r="M33" s="199" t="s">
        <v>1739</v>
      </c>
      <c r="N33" s="199"/>
      <c r="O33" s="199"/>
      <c r="P33" s="199"/>
      <c r="Q33" s="213"/>
      <c r="R33" s="276"/>
    </row>
    <row r="34" spans="1:18" x14ac:dyDescent="0.2">
      <c r="A34" s="203" t="s">
        <v>2436</v>
      </c>
      <c r="B34" s="285" t="s">
        <v>2437</v>
      </c>
      <c r="C34" s="285" t="s">
        <v>423</v>
      </c>
      <c r="D34" s="285" t="s">
        <v>2438</v>
      </c>
      <c r="E34" s="285" t="s">
        <v>2439</v>
      </c>
      <c r="F34" s="285" t="s">
        <v>2440</v>
      </c>
      <c r="G34" s="285" t="s">
        <v>2441</v>
      </c>
      <c r="H34" s="285" t="s">
        <v>2442</v>
      </c>
      <c r="I34" s="285" t="s">
        <v>2443</v>
      </c>
      <c r="J34" s="285" t="s">
        <v>509</v>
      </c>
      <c r="K34" s="285" t="s">
        <v>2443</v>
      </c>
      <c r="L34" s="286">
        <v>421904481001</v>
      </c>
      <c r="M34" s="285" t="s">
        <v>2444</v>
      </c>
      <c r="N34" s="285"/>
      <c r="O34" s="285"/>
      <c r="P34" s="285"/>
      <c r="Q34" s="213"/>
      <c r="R34" s="276" t="str">
        <f t="shared" si="0"/>
        <v>42024536</v>
      </c>
    </row>
    <row r="35" spans="1:18" x14ac:dyDescent="0.2">
      <c r="A35" s="203" t="s">
        <v>1740</v>
      </c>
      <c r="B35" s="285" t="s">
        <v>1741</v>
      </c>
      <c r="C35" s="285" t="s">
        <v>423</v>
      </c>
      <c r="D35" s="285" t="s">
        <v>1742</v>
      </c>
      <c r="E35" s="285" t="s">
        <v>434</v>
      </c>
      <c r="F35" s="285" t="s">
        <v>435</v>
      </c>
      <c r="G35" s="285" t="s">
        <v>1743</v>
      </c>
      <c r="H35" s="285" t="s">
        <v>1744</v>
      </c>
      <c r="I35" s="285" t="s">
        <v>1745</v>
      </c>
      <c r="J35" s="285" t="s">
        <v>1746</v>
      </c>
      <c r="K35" s="285" t="s">
        <v>1745</v>
      </c>
      <c r="L35" s="286">
        <v>421903655253</v>
      </c>
      <c r="M35" s="285" t="s">
        <v>1747</v>
      </c>
      <c r="N35" s="285"/>
      <c r="O35" s="285"/>
      <c r="P35" s="285"/>
      <c r="Q35" s="213"/>
      <c r="R35" s="276" t="str">
        <f t="shared" si="0"/>
        <v>51285193</v>
      </c>
    </row>
    <row r="36" spans="1:18" x14ac:dyDescent="0.2">
      <c r="A36" s="203" t="s">
        <v>2445</v>
      </c>
      <c r="B36" s="285" t="s">
        <v>2446</v>
      </c>
      <c r="C36" s="285" t="s">
        <v>423</v>
      </c>
      <c r="D36" s="285" t="s">
        <v>2447</v>
      </c>
      <c r="E36" s="285" t="s">
        <v>434</v>
      </c>
      <c r="F36" s="285" t="s">
        <v>435</v>
      </c>
      <c r="G36" s="285" t="s">
        <v>2448</v>
      </c>
      <c r="H36" s="285" t="s">
        <v>2449</v>
      </c>
      <c r="I36" s="285" t="s">
        <v>2450</v>
      </c>
      <c r="J36" s="285" t="s">
        <v>425</v>
      </c>
      <c r="K36" s="285" t="s">
        <v>2450</v>
      </c>
      <c r="L36" s="286">
        <v>421908828982</v>
      </c>
      <c r="M36" s="285" t="s">
        <v>2451</v>
      </c>
      <c r="N36" s="285"/>
      <c r="O36" s="285"/>
      <c r="P36" s="285"/>
      <c r="Q36" s="213"/>
      <c r="R36" s="276" t="str">
        <f t="shared" si="0"/>
        <v>42103479</v>
      </c>
    </row>
    <row r="37" spans="1:18" x14ac:dyDescent="0.2">
      <c r="A37" s="203" t="s">
        <v>2452</v>
      </c>
      <c r="B37" s="285" t="s">
        <v>2453</v>
      </c>
      <c r="C37" s="285" t="s">
        <v>2302</v>
      </c>
      <c r="D37" s="285" t="s">
        <v>2454</v>
      </c>
      <c r="E37" s="285" t="s">
        <v>2455</v>
      </c>
      <c r="F37" s="285" t="s">
        <v>2456</v>
      </c>
      <c r="G37" s="285" t="s">
        <v>2457</v>
      </c>
      <c r="H37" s="285" t="s">
        <v>2458</v>
      </c>
      <c r="I37" s="285" t="s">
        <v>2459</v>
      </c>
      <c r="J37" s="285" t="s">
        <v>2460</v>
      </c>
      <c r="K37" s="285" t="s">
        <v>2459</v>
      </c>
      <c r="L37" s="286">
        <v>421903141567</v>
      </c>
      <c r="M37" s="285" t="s">
        <v>2461</v>
      </c>
      <c r="N37" s="285"/>
      <c r="O37" s="285"/>
      <c r="P37" s="285"/>
      <c r="Q37" s="213"/>
      <c r="R37" s="276" t="str">
        <f t="shared" si="0"/>
        <v>47210125</v>
      </c>
    </row>
    <row r="38" spans="1:18" ht="13.2" x14ac:dyDescent="0.25">
      <c r="A38" s="203" t="s">
        <v>1748</v>
      </c>
      <c r="B38" s="285" t="s">
        <v>1749</v>
      </c>
      <c r="C38" s="285" t="s">
        <v>423</v>
      </c>
      <c r="D38" s="285" t="s">
        <v>1750</v>
      </c>
      <c r="E38" s="285" t="s">
        <v>1751</v>
      </c>
      <c r="F38" s="285" t="s">
        <v>1752</v>
      </c>
      <c r="G38" s="313" t="s">
        <v>1753</v>
      </c>
      <c r="H38" s="285" t="s">
        <v>1754</v>
      </c>
      <c r="I38" s="285" t="s">
        <v>1755</v>
      </c>
      <c r="J38" s="285" t="s">
        <v>438</v>
      </c>
      <c r="K38" s="285" t="s">
        <v>1755</v>
      </c>
      <c r="L38" s="286">
        <v>421905262047</v>
      </c>
      <c r="M38" s="285" t="s">
        <v>1756</v>
      </c>
      <c r="N38" s="285"/>
      <c r="O38" s="285"/>
      <c r="P38" s="285"/>
      <c r="Q38" s="213"/>
      <c r="R38" s="276" t="str">
        <f t="shared" si="0"/>
        <v>42234425</v>
      </c>
    </row>
    <row r="39" spans="1:18" x14ac:dyDescent="0.2">
      <c r="A39" s="203" t="s">
        <v>2462</v>
      </c>
      <c r="B39" s="285" t="s">
        <v>2463</v>
      </c>
      <c r="C39" s="285" t="s">
        <v>423</v>
      </c>
      <c r="D39" s="285" t="s">
        <v>2464</v>
      </c>
      <c r="E39" s="285" t="s">
        <v>945</v>
      </c>
      <c r="F39" s="285" t="s">
        <v>946</v>
      </c>
      <c r="G39" s="285" t="s">
        <v>2465</v>
      </c>
      <c r="H39" s="285" t="s">
        <v>2466</v>
      </c>
      <c r="I39" s="285" t="s">
        <v>2467</v>
      </c>
      <c r="J39" s="285" t="s">
        <v>425</v>
      </c>
      <c r="K39" s="285" t="s">
        <v>2467</v>
      </c>
      <c r="L39" s="286">
        <v>421907672006</v>
      </c>
      <c r="M39" s="285" t="s">
        <v>2468</v>
      </c>
      <c r="N39" s="285"/>
      <c r="O39" s="285"/>
      <c r="P39" s="285"/>
      <c r="Q39" s="213"/>
      <c r="R39" s="276" t="str">
        <f t="shared" si="0"/>
        <v>14222230</v>
      </c>
    </row>
    <row r="40" spans="1:18" x14ac:dyDescent="0.2">
      <c r="A40" s="203" t="s">
        <v>1757</v>
      </c>
      <c r="B40" s="285" t="s">
        <v>1758</v>
      </c>
      <c r="C40" s="285" t="s">
        <v>423</v>
      </c>
      <c r="D40" s="285" t="s">
        <v>1759</v>
      </c>
      <c r="E40" s="285" t="s">
        <v>1760</v>
      </c>
      <c r="F40" s="285" t="s">
        <v>1761</v>
      </c>
      <c r="G40" s="285" t="s">
        <v>1762</v>
      </c>
      <c r="H40" s="285" t="s">
        <v>1763</v>
      </c>
      <c r="I40" s="285" t="s">
        <v>1764</v>
      </c>
      <c r="J40" s="285" t="s">
        <v>425</v>
      </c>
      <c r="K40" s="285" t="s">
        <v>1764</v>
      </c>
      <c r="L40" s="286">
        <v>421915178155</v>
      </c>
      <c r="M40" s="285" t="s">
        <v>1765</v>
      </c>
      <c r="N40" s="285"/>
      <c r="O40" s="285"/>
      <c r="P40" s="285"/>
      <c r="Q40" s="213"/>
      <c r="R40" s="276" t="str">
        <f t="shared" si="0"/>
        <v>00609153</v>
      </c>
    </row>
    <row r="41" spans="1:18" x14ac:dyDescent="0.2">
      <c r="A41" s="203" t="s">
        <v>2469</v>
      </c>
      <c r="B41" s="285" t="s">
        <v>2470</v>
      </c>
      <c r="C41" s="285" t="s">
        <v>423</v>
      </c>
      <c r="D41" s="285" t="s">
        <v>2471</v>
      </c>
      <c r="E41" s="285" t="s">
        <v>2472</v>
      </c>
      <c r="F41" s="285" t="s">
        <v>2473</v>
      </c>
      <c r="G41" s="285" t="s">
        <v>2474</v>
      </c>
      <c r="H41" s="285" t="s">
        <v>2475</v>
      </c>
      <c r="I41" s="285" t="s">
        <v>2476</v>
      </c>
      <c r="J41" s="285" t="s">
        <v>425</v>
      </c>
      <c r="K41" s="285" t="s">
        <v>2477</v>
      </c>
      <c r="L41" s="286">
        <v>421903623498</v>
      </c>
      <c r="M41" s="285" t="s">
        <v>2478</v>
      </c>
      <c r="N41" s="285"/>
      <c r="O41" s="285"/>
      <c r="P41" s="285"/>
      <c r="Q41" s="213"/>
      <c r="R41" s="276" t="str">
        <f t="shared" si="0"/>
        <v>35533099</v>
      </c>
    </row>
    <row r="42" spans="1:18" x14ac:dyDescent="0.2">
      <c r="A42" s="203" t="s">
        <v>2479</v>
      </c>
      <c r="B42" s="285" t="s">
        <v>2480</v>
      </c>
      <c r="C42" s="285" t="s">
        <v>423</v>
      </c>
      <c r="D42" s="285" t="s">
        <v>2481</v>
      </c>
      <c r="E42" s="285" t="s">
        <v>808</v>
      </c>
      <c r="F42" s="285" t="s">
        <v>809</v>
      </c>
      <c r="G42" s="285" t="s">
        <v>2482</v>
      </c>
      <c r="H42" s="285" t="s">
        <v>2483</v>
      </c>
      <c r="I42" s="285" t="s">
        <v>2484</v>
      </c>
      <c r="J42" s="285" t="s">
        <v>425</v>
      </c>
      <c r="K42" s="285" t="s">
        <v>2484</v>
      </c>
      <c r="L42" s="286">
        <v>421907450644</v>
      </c>
      <c r="M42" s="285" t="s">
        <v>2485</v>
      </c>
      <c r="N42" s="285"/>
      <c r="O42" s="285"/>
      <c r="P42" s="285"/>
      <c r="Q42" s="213"/>
      <c r="R42" s="276" t="str">
        <f t="shared" si="0"/>
        <v>42074355</v>
      </c>
    </row>
    <row r="43" spans="1:18" x14ac:dyDescent="0.2">
      <c r="A43" s="203" t="s">
        <v>2486</v>
      </c>
      <c r="B43" s="285" t="s">
        <v>2487</v>
      </c>
      <c r="C43" s="285" t="s">
        <v>423</v>
      </c>
      <c r="D43" s="285" t="s">
        <v>2488</v>
      </c>
      <c r="E43" s="285" t="s">
        <v>434</v>
      </c>
      <c r="F43" s="285" t="s">
        <v>433</v>
      </c>
      <c r="G43" s="285" t="s">
        <v>2489</v>
      </c>
      <c r="H43" s="285" t="s">
        <v>2490</v>
      </c>
      <c r="I43" s="285" t="s">
        <v>2491</v>
      </c>
      <c r="J43" s="285" t="s">
        <v>425</v>
      </c>
      <c r="K43" s="285" t="s">
        <v>2491</v>
      </c>
      <c r="L43" s="286">
        <v>421905321899</v>
      </c>
      <c r="M43" s="285" t="s">
        <v>2492</v>
      </c>
      <c r="N43" s="285"/>
      <c r="O43" s="285"/>
      <c r="P43" s="285"/>
      <c r="Q43" s="213"/>
      <c r="R43" s="276" t="str">
        <f t="shared" si="0"/>
        <v>35545127</v>
      </c>
    </row>
    <row r="44" spans="1:18" x14ac:dyDescent="0.2">
      <c r="A44" s="203" t="s">
        <v>2493</v>
      </c>
      <c r="B44" s="285" t="s">
        <v>2494</v>
      </c>
      <c r="C44" s="285" t="s">
        <v>423</v>
      </c>
      <c r="D44" s="285" t="s">
        <v>2495</v>
      </c>
      <c r="E44" s="285" t="s">
        <v>436</v>
      </c>
      <c r="F44" s="285" t="s">
        <v>494</v>
      </c>
      <c r="G44" s="285" t="s">
        <v>2496</v>
      </c>
      <c r="H44" s="285" t="s">
        <v>2497</v>
      </c>
      <c r="I44" s="285" t="s">
        <v>2498</v>
      </c>
      <c r="J44" s="285" t="s">
        <v>425</v>
      </c>
      <c r="K44" s="285" t="s">
        <v>2498</v>
      </c>
      <c r="L44" s="286">
        <v>421907778064</v>
      </c>
      <c r="M44" s="285" t="s">
        <v>2499</v>
      </c>
      <c r="N44" s="285"/>
      <c r="O44" s="285"/>
      <c r="P44" s="285"/>
      <c r="Q44" s="213"/>
      <c r="R44" s="276" t="str">
        <f t="shared" si="0"/>
        <v>36130605</v>
      </c>
    </row>
    <row r="45" spans="1:18" x14ac:dyDescent="0.2">
      <c r="A45" s="203" t="s">
        <v>2500</v>
      </c>
      <c r="B45" s="285" t="s">
        <v>2501</v>
      </c>
      <c r="C45" s="285" t="s">
        <v>423</v>
      </c>
      <c r="D45" s="285" t="s">
        <v>2502</v>
      </c>
      <c r="E45" s="285" t="s">
        <v>1711</v>
      </c>
      <c r="F45" s="285" t="s">
        <v>725</v>
      </c>
      <c r="G45" s="285" t="s">
        <v>2503</v>
      </c>
      <c r="H45" s="285" t="s">
        <v>2504</v>
      </c>
      <c r="I45" s="285" t="s">
        <v>2505</v>
      </c>
      <c r="J45" s="285" t="s">
        <v>425</v>
      </c>
      <c r="K45" s="285" t="s">
        <v>2505</v>
      </c>
      <c r="L45" s="286">
        <v>421948900425</v>
      </c>
      <c r="M45" s="285" t="s">
        <v>2506</v>
      </c>
      <c r="N45" s="285"/>
      <c r="O45" s="285"/>
      <c r="P45" s="285"/>
      <c r="Q45" s="213"/>
      <c r="R45" s="276" t="str">
        <f t="shared" si="0"/>
        <v>30230152</v>
      </c>
    </row>
    <row r="46" spans="1:18" x14ac:dyDescent="0.2">
      <c r="A46" s="203" t="s">
        <v>2507</v>
      </c>
      <c r="B46" s="285" t="s">
        <v>2508</v>
      </c>
      <c r="C46" s="285" t="s">
        <v>423</v>
      </c>
      <c r="D46" s="285" t="s">
        <v>2509</v>
      </c>
      <c r="E46" s="285" t="s">
        <v>1760</v>
      </c>
      <c r="F46" s="285" t="s">
        <v>1761</v>
      </c>
      <c r="G46" s="285" t="s">
        <v>2510</v>
      </c>
      <c r="H46" s="285" t="s">
        <v>2511</v>
      </c>
      <c r="I46" s="285" t="s">
        <v>2512</v>
      </c>
      <c r="J46" s="285" t="s">
        <v>427</v>
      </c>
      <c r="K46" s="285" t="s">
        <v>2512</v>
      </c>
      <c r="L46" s="286">
        <v>421948022784</v>
      </c>
      <c r="M46" s="285" t="s">
        <v>2513</v>
      </c>
      <c r="N46" s="285"/>
      <c r="O46" s="285"/>
      <c r="P46" s="285"/>
      <c r="Q46" s="213"/>
      <c r="R46" s="276"/>
    </row>
    <row r="47" spans="1:18" x14ac:dyDescent="0.2">
      <c r="A47" s="203" t="s">
        <v>1766</v>
      </c>
      <c r="B47" s="285" t="s">
        <v>1767</v>
      </c>
      <c r="C47" s="285" t="s">
        <v>423</v>
      </c>
      <c r="D47" s="285" t="s">
        <v>2514</v>
      </c>
      <c r="E47" s="285" t="s">
        <v>1768</v>
      </c>
      <c r="F47" s="285" t="s">
        <v>1769</v>
      </c>
      <c r="G47" s="285" t="s">
        <v>2515</v>
      </c>
      <c r="H47" s="285" t="s">
        <v>2982</v>
      </c>
      <c r="I47" s="285" t="s">
        <v>1770</v>
      </c>
      <c r="J47" s="285" t="s">
        <v>425</v>
      </c>
      <c r="K47" s="285" t="s">
        <v>2983</v>
      </c>
      <c r="L47" s="286">
        <v>421905811054</v>
      </c>
      <c r="M47" s="285" t="s">
        <v>2516</v>
      </c>
      <c r="N47" s="285"/>
      <c r="O47" s="285"/>
      <c r="P47" s="285"/>
      <c r="Q47" s="213"/>
      <c r="R47" s="276" t="str">
        <f t="shared" si="0"/>
        <v>45011893</v>
      </c>
    </row>
    <row r="48" spans="1:18" x14ac:dyDescent="0.2">
      <c r="A48" s="203" t="s">
        <v>2517</v>
      </c>
      <c r="B48" s="285" t="s">
        <v>2518</v>
      </c>
      <c r="C48" s="285" t="s">
        <v>423</v>
      </c>
      <c r="D48" s="285" t="s">
        <v>2519</v>
      </c>
      <c r="E48" s="285" t="s">
        <v>430</v>
      </c>
      <c r="F48" s="285" t="s">
        <v>2520</v>
      </c>
      <c r="G48" s="285" t="s">
        <v>2521</v>
      </c>
      <c r="H48" s="285" t="s">
        <v>2522</v>
      </c>
      <c r="I48" s="285" t="s">
        <v>2523</v>
      </c>
      <c r="J48" s="285" t="s">
        <v>2524</v>
      </c>
      <c r="K48" s="285" t="s">
        <v>2523</v>
      </c>
      <c r="L48" s="286">
        <v>421905790638</v>
      </c>
      <c r="M48" s="285" t="s">
        <v>2525</v>
      </c>
      <c r="N48" s="285"/>
      <c r="O48" s="285"/>
      <c r="P48" s="285"/>
      <c r="Q48" s="213"/>
      <c r="R48" s="276" t="str">
        <f t="shared" si="0"/>
        <v>36071498</v>
      </c>
    </row>
    <row r="49" spans="1:18" x14ac:dyDescent="0.2">
      <c r="A49" s="203" t="s">
        <v>1771</v>
      </c>
      <c r="B49" s="285" t="s">
        <v>1772</v>
      </c>
      <c r="C49" s="285" t="s">
        <v>423</v>
      </c>
      <c r="D49" s="285" t="s">
        <v>1742</v>
      </c>
      <c r="E49" s="285" t="s">
        <v>434</v>
      </c>
      <c r="F49" s="285" t="s">
        <v>435</v>
      </c>
      <c r="G49" s="285" t="s">
        <v>1773</v>
      </c>
      <c r="H49" s="285" t="s">
        <v>1774</v>
      </c>
      <c r="I49" s="285" t="s">
        <v>1775</v>
      </c>
      <c r="J49" s="285" t="s">
        <v>425</v>
      </c>
      <c r="K49" s="285" t="s">
        <v>1775</v>
      </c>
      <c r="L49" s="286">
        <v>421915872938</v>
      </c>
      <c r="M49" s="285" t="s">
        <v>1776</v>
      </c>
      <c r="N49" s="285"/>
      <c r="O49" s="285"/>
      <c r="P49" s="285"/>
      <c r="Q49" s="213"/>
      <c r="R49" s="276" t="str">
        <f t="shared" si="0"/>
        <v>51565153</v>
      </c>
    </row>
    <row r="50" spans="1:18" ht="13.2" x14ac:dyDescent="0.25">
      <c r="A50" s="203" t="s">
        <v>1777</v>
      </c>
      <c r="B50" s="285" t="s">
        <v>1778</v>
      </c>
      <c r="C50" s="285" t="s">
        <v>423</v>
      </c>
      <c r="D50" s="285" t="s">
        <v>1779</v>
      </c>
      <c r="E50" s="285" t="s">
        <v>431</v>
      </c>
      <c r="F50" s="285" t="s">
        <v>1780</v>
      </c>
      <c r="G50" s="313" t="s">
        <v>1781</v>
      </c>
      <c r="H50" s="285" t="s">
        <v>1782</v>
      </c>
      <c r="I50" s="285" t="s">
        <v>1783</v>
      </c>
      <c r="J50" s="285" t="s">
        <v>425</v>
      </c>
      <c r="K50" s="285" t="s">
        <v>1783</v>
      </c>
      <c r="L50" s="286">
        <v>421904457419</v>
      </c>
      <c r="M50" s="285" t="s">
        <v>1784</v>
      </c>
      <c r="N50" s="285"/>
      <c r="O50" s="285"/>
      <c r="P50" s="285"/>
      <c r="Q50" s="213"/>
      <c r="R50" s="276" t="str">
        <f t="shared" si="0"/>
        <v>31940803</v>
      </c>
    </row>
    <row r="51" spans="1:18" ht="13.2" x14ac:dyDescent="0.25">
      <c r="A51" s="203" t="s">
        <v>1785</v>
      </c>
      <c r="B51" s="285" t="s">
        <v>1786</v>
      </c>
      <c r="C51" s="285" t="s">
        <v>423</v>
      </c>
      <c r="D51" s="285" t="s">
        <v>1787</v>
      </c>
      <c r="E51" s="285" t="s">
        <v>1768</v>
      </c>
      <c r="F51" s="285" t="s">
        <v>1788</v>
      </c>
      <c r="G51" s="313" t="s">
        <v>1789</v>
      </c>
      <c r="H51" s="285" t="s">
        <v>1790</v>
      </c>
      <c r="I51" s="285" t="s">
        <v>1791</v>
      </c>
      <c r="J51" s="285" t="s">
        <v>425</v>
      </c>
      <c r="K51" s="285" t="s">
        <v>1791</v>
      </c>
      <c r="L51" s="286">
        <v>421908119697</v>
      </c>
      <c r="M51" s="285" t="s">
        <v>1792</v>
      </c>
      <c r="N51" s="285"/>
      <c r="O51" s="285"/>
      <c r="P51" s="285"/>
      <c r="Q51" s="213"/>
      <c r="R51" s="276" t="str">
        <f t="shared" si="0"/>
        <v>36082538</v>
      </c>
    </row>
    <row r="52" spans="1:18" x14ac:dyDescent="0.2">
      <c r="A52" s="198" t="s">
        <v>1382</v>
      </c>
      <c r="B52" s="199" t="s">
        <v>1383</v>
      </c>
      <c r="C52" s="200" t="s">
        <v>423</v>
      </c>
      <c r="D52" s="199" t="s">
        <v>1384</v>
      </c>
      <c r="E52" s="199" t="s">
        <v>430</v>
      </c>
      <c r="F52" s="199" t="s">
        <v>432</v>
      </c>
      <c r="G52" s="199" t="s">
        <v>1385</v>
      </c>
      <c r="H52" s="199" t="s">
        <v>1386</v>
      </c>
      <c r="I52" s="199" t="s">
        <v>1387</v>
      </c>
      <c r="J52" s="199" t="s">
        <v>425</v>
      </c>
      <c r="K52" s="199" t="s">
        <v>1388</v>
      </c>
      <c r="L52" s="201">
        <v>421903705119</v>
      </c>
      <c r="M52" s="199" t="s">
        <v>1389</v>
      </c>
      <c r="N52" s="199"/>
      <c r="O52" s="199"/>
      <c r="P52" s="199"/>
      <c r="Q52" s="213"/>
      <c r="R52" s="276" t="str">
        <f t="shared" si="0"/>
        <v>00688312</v>
      </c>
    </row>
    <row r="53" spans="1:18" x14ac:dyDescent="0.2">
      <c r="A53" s="203" t="s">
        <v>2526</v>
      </c>
      <c r="B53" s="285" t="s">
        <v>2527</v>
      </c>
      <c r="C53" s="285" t="s">
        <v>423</v>
      </c>
      <c r="D53" s="285" t="s">
        <v>2528</v>
      </c>
      <c r="E53" s="285" t="s">
        <v>434</v>
      </c>
      <c r="F53" s="285" t="s">
        <v>435</v>
      </c>
      <c r="G53" s="285" t="s">
        <v>2529</v>
      </c>
      <c r="H53" s="285" t="s">
        <v>2530</v>
      </c>
      <c r="I53" s="285" t="s">
        <v>2531</v>
      </c>
      <c r="J53" s="285" t="s">
        <v>425</v>
      </c>
      <c r="K53" s="285" t="s">
        <v>2531</v>
      </c>
      <c r="L53" s="286">
        <v>421908744859</v>
      </c>
      <c r="M53" s="285" t="s">
        <v>2532</v>
      </c>
      <c r="N53" s="285"/>
      <c r="O53" s="285"/>
      <c r="P53" s="285"/>
      <c r="Q53" s="213"/>
      <c r="R53" s="276" t="str">
        <f t="shared" si="0"/>
        <v>42329809</v>
      </c>
    </row>
    <row r="54" spans="1:18" x14ac:dyDescent="0.2">
      <c r="A54" s="203" t="s">
        <v>2533</v>
      </c>
      <c r="B54" s="285" t="s">
        <v>2534</v>
      </c>
      <c r="C54" s="285" t="s">
        <v>423</v>
      </c>
      <c r="D54" s="285" t="s">
        <v>2535</v>
      </c>
      <c r="E54" s="285" t="s">
        <v>430</v>
      </c>
      <c r="F54" s="285" t="s">
        <v>2536</v>
      </c>
      <c r="G54" s="285" t="s">
        <v>2537</v>
      </c>
      <c r="H54" s="285" t="s">
        <v>2538</v>
      </c>
      <c r="I54" s="285" t="s">
        <v>2539</v>
      </c>
      <c r="J54" s="285" t="s">
        <v>425</v>
      </c>
      <c r="K54" s="285" t="s">
        <v>2539</v>
      </c>
      <c r="L54" s="286">
        <v>421902299675</v>
      </c>
      <c r="M54" s="285" t="s">
        <v>2540</v>
      </c>
      <c r="N54" s="285"/>
      <c r="O54" s="285"/>
      <c r="P54" s="285"/>
      <c r="Q54" s="213"/>
      <c r="R54" s="276" t="str">
        <f t="shared" si="0"/>
        <v>30857791</v>
      </c>
    </row>
    <row r="55" spans="1:18" x14ac:dyDescent="0.2">
      <c r="A55" s="203" t="s">
        <v>2541</v>
      </c>
      <c r="B55" s="285" t="s">
        <v>2542</v>
      </c>
      <c r="C55" s="285" t="s">
        <v>423</v>
      </c>
      <c r="D55" s="285" t="s">
        <v>1728</v>
      </c>
      <c r="E55" s="285" t="s">
        <v>2543</v>
      </c>
      <c r="F55" s="285" t="s">
        <v>817</v>
      </c>
      <c r="G55" s="285" t="s">
        <v>2544</v>
      </c>
      <c r="H55" s="285" t="s">
        <v>2545</v>
      </c>
      <c r="I55" s="285" t="s">
        <v>2546</v>
      </c>
      <c r="J55" s="285" t="s">
        <v>2524</v>
      </c>
      <c r="K55" s="285" t="s">
        <v>2547</v>
      </c>
      <c r="L55" s="286">
        <v>421911970887</v>
      </c>
      <c r="M55" s="285" t="s">
        <v>2548</v>
      </c>
      <c r="N55" s="285"/>
      <c r="O55" s="285"/>
      <c r="P55" s="285"/>
      <c r="Q55" s="213"/>
      <c r="R55" s="276" t="str">
        <f t="shared" si="0"/>
        <v>35987901</v>
      </c>
    </row>
    <row r="56" spans="1:18" x14ac:dyDescent="0.2">
      <c r="A56" s="203" t="s">
        <v>2549</v>
      </c>
      <c r="B56" s="285" t="s">
        <v>2550</v>
      </c>
      <c r="C56" s="285" t="s">
        <v>423</v>
      </c>
      <c r="D56" s="285" t="s">
        <v>2551</v>
      </c>
      <c r="E56" s="285" t="s">
        <v>2061</v>
      </c>
      <c r="F56" s="285" t="s">
        <v>2062</v>
      </c>
      <c r="G56" s="285" t="s">
        <v>2552</v>
      </c>
      <c r="H56" s="285" t="s">
        <v>2553</v>
      </c>
      <c r="I56" s="285" t="s">
        <v>2554</v>
      </c>
      <c r="J56" s="285" t="s">
        <v>425</v>
      </c>
      <c r="K56" s="285"/>
      <c r="L56" s="286">
        <v>421902677720</v>
      </c>
      <c r="M56" s="285" t="s">
        <v>2555</v>
      </c>
      <c r="N56" s="285"/>
      <c r="O56" s="285"/>
      <c r="P56" s="285"/>
      <c r="Q56" s="213"/>
      <c r="R56" s="276" t="str">
        <f t="shared" si="0"/>
        <v>53942663</v>
      </c>
    </row>
    <row r="57" spans="1:18" x14ac:dyDescent="0.2">
      <c r="A57" s="203" t="s">
        <v>2556</v>
      </c>
      <c r="B57" s="285" t="s">
        <v>2557</v>
      </c>
      <c r="C57" s="285" t="s">
        <v>423</v>
      </c>
      <c r="D57" s="285" t="s">
        <v>2558</v>
      </c>
      <c r="E57" s="285" t="s">
        <v>2559</v>
      </c>
      <c r="F57" s="285" t="s">
        <v>2560</v>
      </c>
      <c r="G57" s="285" t="s">
        <v>2561</v>
      </c>
      <c r="H57" s="285" t="s">
        <v>2562</v>
      </c>
      <c r="I57" s="285" t="s">
        <v>2563</v>
      </c>
      <c r="J57" s="285" t="s">
        <v>509</v>
      </c>
      <c r="K57" s="285" t="s">
        <v>2563</v>
      </c>
      <c r="L57" s="286">
        <v>421905892677</v>
      </c>
      <c r="M57" s="285" t="s">
        <v>2564</v>
      </c>
      <c r="N57" s="285"/>
      <c r="O57" s="285"/>
      <c r="P57" s="285"/>
      <c r="Q57" s="213"/>
      <c r="R57" s="276" t="str">
        <f t="shared" si="0"/>
        <v>37951343</v>
      </c>
    </row>
    <row r="58" spans="1:18" x14ac:dyDescent="0.2">
      <c r="A58" s="203" t="s">
        <v>2565</v>
      </c>
      <c r="B58" s="285" t="s">
        <v>2566</v>
      </c>
      <c r="C58" s="285" t="s">
        <v>423</v>
      </c>
      <c r="D58" s="285" t="s">
        <v>2567</v>
      </c>
      <c r="E58" s="285" t="s">
        <v>430</v>
      </c>
      <c r="F58" s="285" t="s">
        <v>2568</v>
      </c>
      <c r="G58" s="285" t="s">
        <v>2569</v>
      </c>
      <c r="H58" s="285" t="s">
        <v>2570</v>
      </c>
      <c r="I58" s="285" t="s">
        <v>2571</v>
      </c>
      <c r="J58" s="285" t="s">
        <v>2524</v>
      </c>
      <c r="K58" s="285" t="s">
        <v>2572</v>
      </c>
      <c r="L58" s="286">
        <v>421905504131</v>
      </c>
      <c r="M58" s="285" t="s">
        <v>2573</v>
      </c>
      <c r="N58" s="285"/>
      <c r="O58" s="285"/>
      <c r="P58" s="285"/>
      <c r="Q58" s="213"/>
      <c r="R58" s="276" t="str">
        <f t="shared" si="0"/>
        <v>30847991</v>
      </c>
    </row>
    <row r="59" spans="1:18" x14ac:dyDescent="0.2">
      <c r="A59" s="203" t="s">
        <v>2574</v>
      </c>
      <c r="B59" s="285" t="s">
        <v>2575</v>
      </c>
      <c r="C59" s="285" t="s">
        <v>423</v>
      </c>
      <c r="D59" s="285" t="s">
        <v>2576</v>
      </c>
      <c r="E59" s="285" t="s">
        <v>2577</v>
      </c>
      <c r="F59" s="285" t="s">
        <v>2578</v>
      </c>
      <c r="G59" s="285" t="s">
        <v>2579</v>
      </c>
      <c r="H59" s="285" t="s">
        <v>2580</v>
      </c>
      <c r="I59" s="285" t="s">
        <v>2581</v>
      </c>
      <c r="J59" s="285" t="s">
        <v>425</v>
      </c>
      <c r="K59" s="285" t="s">
        <v>2581</v>
      </c>
      <c r="L59" s="286">
        <v>421948800954</v>
      </c>
      <c r="M59" s="285" t="s">
        <v>2582</v>
      </c>
      <c r="N59" s="285"/>
      <c r="O59" s="285"/>
      <c r="P59" s="285"/>
      <c r="Q59" s="213"/>
      <c r="R59" s="276" t="str">
        <f t="shared" si="0"/>
        <v>35992204</v>
      </c>
    </row>
    <row r="60" spans="1:18" x14ac:dyDescent="0.2">
      <c r="A60" s="198" t="s">
        <v>1793</v>
      </c>
      <c r="B60" s="199" t="s">
        <v>1794</v>
      </c>
      <c r="C60" s="200" t="s">
        <v>423</v>
      </c>
      <c r="D60" s="199" t="s">
        <v>1795</v>
      </c>
      <c r="E60" s="199" t="s">
        <v>430</v>
      </c>
      <c r="F60" s="199" t="s">
        <v>1796</v>
      </c>
      <c r="G60" s="199" t="s">
        <v>1797</v>
      </c>
      <c r="H60" s="265" t="s">
        <v>1798</v>
      </c>
      <c r="I60" s="199" t="s">
        <v>1799</v>
      </c>
      <c r="J60" s="199" t="s">
        <v>427</v>
      </c>
      <c r="K60" s="199" t="s">
        <v>1800</v>
      </c>
      <c r="L60" s="201">
        <v>421903555547</v>
      </c>
      <c r="M60" s="199" t="s">
        <v>1801</v>
      </c>
      <c r="N60" s="199"/>
      <c r="O60" s="199"/>
      <c r="P60" s="199"/>
      <c r="Q60" s="213"/>
      <c r="R60" s="276" t="str">
        <f t="shared" si="0"/>
        <v>42269423</v>
      </c>
    </row>
    <row r="61" spans="1:18" x14ac:dyDescent="0.2">
      <c r="A61" s="203" t="s">
        <v>1802</v>
      </c>
      <c r="B61" s="285" t="s">
        <v>1803</v>
      </c>
      <c r="C61" s="285" t="s">
        <v>423</v>
      </c>
      <c r="D61" s="285" t="s">
        <v>1804</v>
      </c>
      <c r="E61" s="285" t="s">
        <v>1805</v>
      </c>
      <c r="F61" s="285" t="s">
        <v>1806</v>
      </c>
      <c r="G61" s="285" t="s">
        <v>1807</v>
      </c>
      <c r="H61" s="285" t="s">
        <v>1808</v>
      </c>
      <c r="I61" s="285" t="s">
        <v>1809</v>
      </c>
      <c r="J61" s="285" t="s">
        <v>425</v>
      </c>
      <c r="K61" s="285" t="s">
        <v>1809</v>
      </c>
      <c r="L61" s="286">
        <v>421903175665</v>
      </c>
      <c r="M61" s="285" t="s">
        <v>1810</v>
      </c>
      <c r="N61" s="285"/>
      <c r="O61" s="285"/>
      <c r="P61" s="285"/>
      <c r="Q61" s="213"/>
      <c r="R61" s="276"/>
    </row>
    <row r="62" spans="1:18" x14ac:dyDescent="0.2">
      <c r="A62" s="198" t="s">
        <v>1390</v>
      </c>
      <c r="B62" s="199" t="s">
        <v>1391</v>
      </c>
      <c r="C62" s="200" t="s">
        <v>423</v>
      </c>
      <c r="D62" s="199" t="s">
        <v>1392</v>
      </c>
      <c r="E62" s="199" t="s">
        <v>434</v>
      </c>
      <c r="F62" s="199" t="s">
        <v>435</v>
      </c>
      <c r="G62" s="199" t="s">
        <v>1393</v>
      </c>
      <c r="H62" s="265" t="s">
        <v>1394</v>
      </c>
      <c r="I62" s="199" t="s">
        <v>1811</v>
      </c>
      <c r="J62" s="199" t="s">
        <v>427</v>
      </c>
      <c r="K62" s="199" t="s">
        <v>1812</v>
      </c>
      <c r="L62" s="201">
        <v>421918626994</v>
      </c>
      <c r="M62" s="199" t="s">
        <v>1395</v>
      </c>
      <c r="N62" s="199"/>
      <c r="O62" s="199"/>
      <c r="P62" s="199"/>
      <c r="Q62" s="213"/>
      <c r="R62" s="276" t="str">
        <f t="shared" si="0"/>
        <v>00595209</v>
      </c>
    </row>
    <row r="63" spans="1:18" x14ac:dyDescent="0.2">
      <c r="A63" s="203" t="s">
        <v>2583</v>
      </c>
      <c r="B63" s="285" t="s">
        <v>2584</v>
      </c>
      <c r="C63" s="285" t="s">
        <v>423</v>
      </c>
      <c r="D63" s="285" t="s">
        <v>2585</v>
      </c>
      <c r="E63" s="285" t="s">
        <v>2586</v>
      </c>
      <c r="F63" s="285" t="s">
        <v>317</v>
      </c>
      <c r="G63" s="285"/>
      <c r="H63" s="285" t="s">
        <v>2587</v>
      </c>
      <c r="I63" s="285" t="s">
        <v>2588</v>
      </c>
      <c r="J63" s="285" t="s">
        <v>425</v>
      </c>
      <c r="K63" s="285" t="s">
        <v>2588</v>
      </c>
      <c r="L63" s="286">
        <v>421907835443</v>
      </c>
      <c r="M63" s="285" t="s">
        <v>2589</v>
      </c>
      <c r="N63" s="285"/>
      <c r="O63" s="285"/>
      <c r="P63" s="285"/>
      <c r="Q63" s="213"/>
      <c r="R63" s="276" t="str">
        <f t="shared" si="0"/>
        <v>00689025</v>
      </c>
    </row>
    <row r="64" spans="1:18" x14ac:dyDescent="0.2">
      <c r="A64" s="203" t="s">
        <v>2590</v>
      </c>
      <c r="B64" s="285" t="s">
        <v>2591</v>
      </c>
      <c r="C64" s="285" t="s">
        <v>1718</v>
      </c>
      <c r="D64" s="285" t="s">
        <v>2592</v>
      </c>
      <c r="E64" s="285" t="s">
        <v>2593</v>
      </c>
      <c r="F64" s="285" t="s">
        <v>2594</v>
      </c>
      <c r="G64" s="285" t="s">
        <v>2595</v>
      </c>
      <c r="H64" s="285" t="s">
        <v>2596</v>
      </c>
      <c r="I64" s="285" t="s">
        <v>2597</v>
      </c>
      <c r="J64" s="285" t="s">
        <v>2598</v>
      </c>
      <c r="K64" s="285" t="s">
        <v>2597</v>
      </c>
      <c r="L64" s="286">
        <v>421911674673</v>
      </c>
      <c r="M64" s="285" t="s">
        <v>2599</v>
      </c>
      <c r="N64" s="285"/>
      <c r="O64" s="285"/>
      <c r="P64" s="285"/>
      <c r="Q64" s="213"/>
      <c r="R64" s="276" t="str">
        <f t="shared" si="0"/>
        <v>00313319</v>
      </c>
    </row>
    <row r="65" spans="1:18" x14ac:dyDescent="0.2">
      <c r="A65" s="203" t="s">
        <v>2600</v>
      </c>
      <c r="B65" s="285" t="s">
        <v>2601</v>
      </c>
      <c r="C65" s="285" t="s">
        <v>1718</v>
      </c>
      <c r="D65" s="285" t="s">
        <v>2602</v>
      </c>
      <c r="E65" s="285" t="s">
        <v>1896</v>
      </c>
      <c r="F65" s="285" t="s">
        <v>2603</v>
      </c>
      <c r="G65" s="285" t="s">
        <v>2604</v>
      </c>
      <c r="H65" s="285" t="s">
        <v>2605</v>
      </c>
      <c r="I65" s="285" t="s">
        <v>2606</v>
      </c>
      <c r="J65" s="285" t="s">
        <v>2598</v>
      </c>
      <c r="K65" s="285" t="s">
        <v>2606</v>
      </c>
      <c r="L65" s="286">
        <v>421527167202</v>
      </c>
      <c r="M65" s="285" t="s">
        <v>2607</v>
      </c>
      <c r="N65" s="285"/>
      <c r="O65" s="285"/>
      <c r="P65" s="285"/>
      <c r="Q65" s="213"/>
      <c r="R65" s="276" t="str">
        <f t="shared" si="0"/>
        <v>00326470</v>
      </c>
    </row>
    <row r="66" spans="1:18" x14ac:dyDescent="0.2">
      <c r="A66" s="203" t="s">
        <v>2608</v>
      </c>
      <c r="B66" s="285" t="s">
        <v>2609</v>
      </c>
      <c r="C66" s="285" t="s">
        <v>1718</v>
      </c>
      <c r="D66" s="285" t="s">
        <v>2610</v>
      </c>
      <c r="E66" s="285" t="s">
        <v>2611</v>
      </c>
      <c r="F66" s="285" t="s">
        <v>2612</v>
      </c>
      <c r="G66" s="285" t="s">
        <v>2613</v>
      </c>
      <c r="H66" s="285" t="s">
        <v>2614</v>
      </c>
      <c r="I66" s="285" t="s">
        <v>2615</v>
      </c>
      <c r="J66" s="285" t="s">
        <v>2598</v>
      </c>
      <c r="K66" s="285" t="s">
        <v>2615</v>
      </c>
      <c r="L66" s="286">
        <v>421362851307</v>
      </c>
      <c r="M66" s="285" t="s">
        <v>2616</v>
      </c>
      <c r="N66" s="285"/>
      <c r="O66" s="285"/>
      <c r="P66" s="285"/>
      <c r="Q66" s="213"/>
      <c r="R66" s="276" t="str">
        <f t="shared" si="0"/>
        <v>00309303</v>
      </c>
    </row>
    <row r="67" spans="1:18" x14ac:dyDescent="0.2">
      <c r="A67" s="203" t="s">
        <v>2617</v>
      </c>
      <c r="B67" s="285" t="s">
        <v>2618</v>
      </c>
      <c r="C67" s="285" t="s">
        <v>423</v>
      </c>
      <c r="D67" s="285" t="s">
        <v>2619</v>
      </c>
      <c r="E67" s="285" t="s">
        <v>2620</v>
      </c>
      <c r="F67" s="285" t="s">
        <v>2621</v>
      </c>
      <c r="G67" s="285" t="s">
        <v>2622</v>
      </c>
      <c r="H67" s="285" t="s">
        <v>2623</v>
      </c>
      <c r="I67" s="285" t="s">
        <v>2624</v>
      </c>
      <c r="J67" s="285" t="s">
        <v>2625</v>
      </c>
      <c r="K67" s="285" t="s">
        <v>2624</v>
      </c>
      <c r="L67" s="286">
        <v>421903882441</v>
      </c>
      <c r="M67" s="285" t="s">
        <v>2626</v>
      </c>
      <c r="N67" s="285"/>
      <c r="O67" s="285"/>
      <c r="P67" s="285"/>
      <c r="Q67" s="213"/>
      <c r="R67" s="276" t="str">
        <f t="shared" si="0"/>
        <v>42375177</v>
      </c>
    </row>
    <row r="68" spans="1:18" x14ac:dyDescent="0.2">
      <c r="A68" s="203" t="s">
        <v>2627</v>
      </c>
      <c r="B68" s="285" t="s">
        <v>2628</v>
      </c>
      <c r="C68" s="285" t="s">
        <v>423</v>
      </c>
      <c r="D68" s="285" t="s">
        <v>2629</v>
      </c>
      <c r="E68" s="285" t="s">
        <v>430</v>
      </c>
      <c r="F68" s="285" t="s">
        <v>622</v>
      </c>
      <c r="G68" s="285" t="s">
        <v>2630</v>
      </c>
      <c r="H68" s="285" t="s">
        <v>2631</v>
      </c>
      <c r="I68" s="285" t="s">
        <v>2632</v>
      </c>
      <c r="J68" s="285" t="s">
        <v>425</v>
      </c>
      <c r="K68" s="285" t="s">
        <v>2632</v>
      </c>
      <c r="L68" s="286">
        <v>421904566528</v>
      </c>
      <c r="M68" s="285" t="s">
        <v>2360</v>
      </c>
      <c r="N68" s="285"/>
      <c r="O68" s="285"/>
      <c r="P68" s="285"/>
      <c r="Q68" s="213"/>
      <c r="R68" s="276" t="str">
        <f t="shared" si="0"/>
        <v>42253284</v>
      </c>
    </row>
    <row r="69" spans="1:18" ht="13.2" x14ac:dyDescent="0.25">
      <c r="A69" s="203" t="s">
        <v>1813</v>
      </c>
      <c r="B69" s="285" t="s">
        <v>1814</v>
      </c>
      <c r="C69" s="285" t="s">
        <v>423</v>
      </c>
      <c r="D69" s="285" t="s">
        <v>1815</v>
      </c>
      <c r="E69" s="285" t="s">
        <v>436</v>
      </c>
      <c r="F69" s="285" t="s">
        <v>494</v>
      </c>
      <c r="G69" s="313" t="s">
        <v>1816</v>
      </c>
      <c r="H69" s="285" t="s">
        <v>1817</v>
      </c>
      <c r="I69" s="285" t="s">
        <v>1818</v>
      </c>
      <c r="J69" s="285" t="s">
        <v>1819</v>
      </c>
      <c r="K69" s="285" t="s">
        <v>1820</v>
      </c>
      <c r="L69" s="286">
        <v>421917659092</v>
      </c>
      <c r="M69" s="285" t="s">
        <v>1821</v>
      </c>
      <c r="N69" s="285"/>
      <c r="O69" s="285"/>
      <c r="P69" s="285"/>
      <c r="Q69" s="213"/>
      <c r="R69" s="276" t="str">
        <f t="shared" si="0"/>
        <v>35994134</v>
      </c>
    </row>
    <row r="70" spans="1:18" x14ac:dyDescent="0.2">
      <c r="A70" s="203" t="s">
        <v>2633</v>
      </c>
      <c r="B70" s="285" t="s">
        <v>2634</v>
      </c>
      <c r="C70" s="285" t="s">
        <v>423</v>
      </c>
      <c r="D70" s="285" t="s">
        <v>2635</v>
      </c>
      <c r="E70" s="285" t="s">
        <v>2636</v>
      </c>
      <c r="F70" s="285" t="s">
        <v>2637</v>
      </c>
      <c r="G70" s="285" t="s">
        <v>2638</v>
      </c>
      <c r="H70" s="285" t="s">
        <v>2639</v>
      </c>
      <c r="I70" s="285" t="s">
        <v>2640</v>
      </c>
      <c r="J70" s="285" t="s">
        <v>2524</v>
      </c>
      <c r="K70" s="285" t="s">
        <v>2640</v>
      </c>
      <c r="L70" s="286">
        <v>421905567307</v>
      </c>
      <c r="M70" s="285" t="s">
        <v>2641</v>
      </c>
      <c r="N70" s="285"/>
      <c r="O70" s="285"/>
      <c r="P70" s="285"/>
      <c r="Q70" s="213"/>
      <c r="R70" s="276"/>
    </row>
    <row r="71" spans="1:18" x14ac:dyDescent="0.2">
      <c r="A71" s="203" t="s">
        <v>2642</v>
      </c>
      <c r="B71" s="285" t="s">
        <v>2643</v>
      </c>
      <c r="C71" s="285" t="s">
        <v>2302</v>
      </c>
      <c r="D71" s="285" t="s">
        <v>2644</v>
      </c>
      <c r="E71" s="285" t="s">
        <v>2267</v>
      </c>
      <c r="F71" s="285" t="s">
        <v>2268</v>
      </c>
      <c r="G71" s="285" t="s">
        <v>2645</v>
      </c>
      <c r="H71" s="285" t="s">
        <v>2646</v>
      </c>
      <c r="I71" s="285" t="s">
        <v>2647</v>
      </c>
      <c r="J71" s="285" t="s">
        <v>2308</v>
      </c>
      <c r="K71" s="285" t="s">
        <v>2360</v>
      </c>
      <c r="L71" s="286" t="s">
        <v>2360</v>
      </c>
      <c r="M71" s="285" t="s">
        <v>2360</v>
      </c>
      <c r="N71" s="285"/>
      <c r="O71" s="285"/>
      <c r="P71" s="285"/>
      <c r="Q71" s="213"/>
      <c r="R71" s="276" t="str">
        <f t="shared" si="0"/>
        <v>36332500</v>
      </c>
    </row>
    <row r="72" spans="1:18" x14ac:dyDescent="0.2">
      <c r="A72" s="203" t="s">
        <v>2648</v>
      </c>
      <c r="B72" s="285" t="s">
        <v>2649</v>
      </c>
      <c r="C72" s="285" t="s">
        <v>423</v>
      </c>
      <c r="D72" s="285" t="s">
        <v>2650</v>
      </c>
      <c r="E72" s="285" t="s">
        <v>2651</v>
      </c>
      <c r="F72" s="285" t="s">
        <v>2652</v>
      </c>
      <c r="G72" s="285" t="s">
        <v>2653</v>
      </c>
      <c r="H72" s="285" t="s">
        <v>2654</v>
      </c>
      <c r="I72" s="285" t="s">
        <v>2655</v>
      </c>
      <c r="J72" s="285" t="s">
        <v>425</v>
      </c>
      <c r="K72" s="285" t="s">
        <v>2655</v>
      </c>
      <c r="L72" s="286">
        <v>421905656180</v>
      </c>
      <c r="M72" s="285" t="s">
        <v>2360</v>
      </c>
      <c r="N72" s="285"/>
      <c r="O72" s="285"/>
      <c r="P72" s="285"/>
      <c r="Q72" s="213"/>
      <c r="R72" s="276" t="str">
        <f t="shared" si="0"/>
        <v>37832743</v>
      </c>
    </row>
    <row r="73" spans="1:18" x14ac:dyDescent="0.2">
      <c r="A73" s="203" t="s">
        <v>2656</v>
      </c>
      <c r="B73" s="285" t="s">
        <v>2657</v>
      </c>
      <c r="C73" s="285" t="s">
        <v>423</v>
      </c>
      <c r="D73" s="285" t="s">
        <v>2658</v>
      </c>
      <c r="E73" s="285" t="s">
        <v>424</v>
      </c>
      <c r="F73" s="285" t="s">
        <v>817</v>
      </c>
      <c r="G73" s="285" t="s">
        <v>2659</v>
      </c>
      <c r="H73" s="285" t="s">
        <v>2660</v>
      </c>
      <c r="I73" s="285" t="s">
        <v>2661</v>
      </c>
      <c r="J73" s="285" t="s">
        <v>425</v>
      </c>
      <c r="K73" s="285" t="s">
        <v>2661</v>
      </c>
      <c r="L73" s="286">
        <v>421905168178</v>
      </c>
      <c r="M73" s="285" t="s">
        <v>2360</v>
      </c>
      <c r="N73" s="285"/>
      <c r="O73" s="285"/>
      <c r="P73" s="285"/>
      <c r="Q73" s="213"/>
      <c r="R73" s="276" t="str">
        <f t="shared" si="0"/>
        <v>42007445</v>
      </c>
    </row>
    <row r="74" spans="1:18" ht="13.2" x14ac:dyDescent="0.25">
      <c r="A74" s="203" t="s">
        <v>1822</v>
      </c>
      <c r="B74" s="285" t="s">
        <v>1823</v>
      </c>
      <c r="C74" s="285" t="s">
        <v>423</v>
      </c>
      <c r="D74" s="285" t="s">
        <v>1824</v>
      </c>
      <c r="E74" s="285" t="s">
        <v>502</v>
      </c>
      <c r="F74" s="285" t="s">
        <v>503</v>
      </c>
      <c r="G74" s="313" t="s">
        <v>1825</v>
      </c>
      <c r="H74" s="285" t="s">
        <v>1826</v>
      </c>
      <c r="I74" s="285" t="s">
        <v>1827</v>
      </c>
      <c r="J74" s="285" t="s">
        <v>425</v>
      </c>
      <c r="K74" s="285" t="s">
        <v>1828</v>
      </c>
      <c r="L74" s="286">
        <v>421905897072</v>
      </c>
      <c r="M74" s="285" t="s">
        <v>1829</v>
      </c>
      <c r="N74" s="285"/>
      <c r="O74" s="285"/>
      <c r="P74" s="285"/>
      <c r="Q74" s="213"/>
      <c r="R74" s="276" t="str">
        <f t="shared" si="0"/>
        <v>36102181</v>
      </c>
    </row>
    <row r="75" spans="1:18" x14ac:dyDescent="0.2">
      <c r="A75" s="203" t="s">
        <v>2662</v>
      </c>
      <c r="B75" s="285" t="s">
        <v>2663</v>
      </c>
      <c r="C75" s="285" t="s">
        <v>423</v>
      </c>
      <c r="D75" s="285" t="s">
        <v>2664</v>
      </c>
      <c r="E75" s="285" t="s">
        <v>2665</v>
      </c>
      <c r="F75" s="285" t="s">
        <v>2666</v>
      </c>
      <c r="G75" s="285" t="s">
        <v>2667</v>
      </c>
      <c r="H75" s="285" t="s">
        <v>2668</v>
      </c>
      <c r="I75" s="285" t="s">
        <v>2669</v>
      </c>
      <c r="J75" s="285" t="s">
        <v>425</v>
      </c>
      <c r="K75" s="285" t="s">
        <v>2669</v>
      </c>
      <c r="L75" s="286">
        <v>421948486366</v>
      </c>
      <c r="M75" s="285" t="s">
        <v>2670</v>
      </c>
      <c r="N75" s="285"/>
      <c r="O75" s="285"/>
      <c r="P75" s="285"/>
      <c r="Q75" s="213"/>
      <c r="R75" s="276" t="str">
        <f t="shared" si="0"/>
        <v>42172209</v>
      </c>
    </row>
    <row r="76" spans="1:18" x14ac:dyDescent="0.2">
      <c r="A76" s="203" t="s">
        <v>1830</v>
      </c>
      <c r="B76" s="285" t="s">
        <v>1831</v>
      </c>
      <c r="C76" s="285" t="s">
        <v>423</v>
      </c>
      <c r="D76" s="285" t="s">
        <v>1832</v>
      </c>
      <c r="E76" s="285" t="s">
        <v>430</v>
      </c>
      <c r="F76" s="285" t="s">
        <v>1833</v>
      </c>
      <c r="G76" s="285" t="s">
        <v>1834</v>
      </c>
      <c r="H76" s="285" t="s">
        <v>1835</v>
      </c>
      <c r="I76" s="285" t="s">
        <v>2671</v>
      </c>
      <c r="J76" s="199" t="s">
        <v>427</v>
      </c>
      <c r="K76" s="285"/>
      <c r="L76" s="286">
        <v>421918817207</v>
      </c>
      <c r="M76" s="285" t="s">
        <v>1836</v>
      </c>
      <c r="N76" s="285"/>
      <c r="O76" s="285"/>
      <c r="P76" s="285"/>
      <c r="Q76" s="213"/>
      <c r="R76" s="276" t="str">
        <f t="shared" si="0"/>
        <v>50607332</v>
      </c>
    </row>
    <row r="77" spans="1:18" x14ac:dyDescent="0.2">
      <c r="A77" s="203" t="s">
        <v>2672</v>
      </c>
      <c r="B77" s="285" t="s">
        <v>2673</v>
      </c>
      <c r="C77" s="285" t="s">
        <v>423</v>
      </c>
      <c r="D77" s="285" t="s">
        <v>2674</v>
      </c>
      <c r="E77" s="285" t="s">
        <v>2675</v>
      </c>
      <c r="F77" s="285" t="s">
        <v>2676</v>
      </c>
      <c r="G77" s="285" t="s">
        <v>2677</v>
      </c>
      <c r="H77" s="285" t="s">
        <v>2678</v>
      </c>
      <c r="I77" s="285" t="s">
        <v>2679</v>
      </c>
      <c r="J77" s="285" t="s">
        <v>425</v>
      </c>
      <c r="K77" s="285" t="s">
        <v>2679</v>
      </c>
      <c r="L77" s="286">
        <v>421904339283</v>
      </c>
      <c r="M77" s="285" t="s">
        <v>2680</v>
      </c>
      <c r="N77" s="285"/>
      <c r="O77" s="285"/>
      <c r="P77" s="285"/>
      <c r="Q77" s="213"/>
      <c r="R77" s="276" t="str">
        <f t="shared" si="0"/>
        <v>42279607</v>
      </c>
    </row>
    <row r="78" spans="1:18" x14ac:dyDescent="0.2">
      <c r="A78" s="203" t="s">
        <v>1837</v>
      </c>
      <c r="B78" s="285" t="s">
        <v>1838</v>
      </c>
      <c r="C78" s="285" t="s">
        <v>423</v>
      </c>
      <c r="D78" s="285" t="s">
        <v>1839</v>
      </c>
      <c r="E78" s="285" t="s">
        <v>502</v>
      </c>
      <c r="F78" s="285" t="s">
        <v>1840</v>
      </c>
      <c r="G78" s="285" t="s">
        <v>1841</v>
      </c>
      <c r="H78" s="285" t="s">
        <v>1842</v>
      </c>
      <c r="I78" s="285" t="s">
        <v>1843</v>
      </c>
      <c r="J78" s="285" t="s">
        <v>425</v>
      </c>
      <c r="K78" s="285" t="s">
        <v>1843</v>
      </c>
      <c r="L78" s="286">
        <v>421908842839</v>
      </c>
      <c r="M78" s="285" t="s">
        <v>2681</v>
      </c>
      <c r="N78" s="285"/>
      <c r="O78" s="285"/>
      <c r="P78" s="285"/>
    </row>
    <row r="79" spans="1:18" x14ac:dyDescent="0.2">
      <c r="A79" s="203" t="s">
        <v>2682</v>
      </c>
      <c r="B79" s="285" t="s">
        <v>2683</v>
      </c>
      <c r="C79" s="285" t="s">
        <v>2302</v>
      </c>
      <c r="D79" s="285" t="s">
        <v>2684</v>
      </c>
      <c r="E79" s="285" t="s">
        <v>430</v>
      </c>
      <c r="F79" s="285" t="s">
        <v>542</v>
      </c>
      <c r="G79" s="285" t="s">
        <v>2685</v>
      </c>
      <c r="H79" s="285" t="s">
        <v>2686</v>
      </c>
      <c r="I79" s="285" t="s">
        <v>2687</v>
      </c>
      <c r="J79" s="285" t="s">
        <v>2688</v>
      </c>
      <c r="K79" s="285" t="s">
        <v>2687</v>
      </c>
      <c r="L79" s="286">
        <v>421908794333</v>
      </c>
      <c r="M79" s="285" t="s">
        <v>2689</v>
      </c>
      <c r="N79" s="285"/>
      <c r="O79" s="285"/>
      <c r="P79" s="285"/>
    </row>
    <row r="80" spans="1:18" x14ac:dyDescent="0.2">
      <c r="A80" s="203" t="s">
        <v>1844</v>
      </c>
      <c r="B80" s="285" t="s">
        <v>1845</v>
      </c>
      <c r="C80" s="285" t="s">
        <v>423</v>
      </c>
      <c r="D80" s="285" t="s">
        <v>1846</v>
      </c>
      <c r="E80" s="285" t="s">
        <v>1847</v>
      </c>
      <c r="F80" s="285" t="s">
        <v>1848</v>
      </c>
      <c r="G80" s="285" t="s">
        <v>1849</v>
      </c>
      <c r="H80" s="285" t="s">
        <v>1850</v>
      </c>
      <c r="I80" s="285" t="s">
        <v>1851</v>
      </c>
      <c r="J80" s="285" t="s">
        <v>1852</v>
      </c>
      <c r="K80" s="285" t="s">
        <v>1851</v>
      </c>
      <c r="L80" s="286">
        <v>421910388699</v>
      </c>
      <c r="M80" s="285" t="s">
        <v>1853</v>
      </c>
      <c r="N80" s="285"/>
      <c r="O80" s="285"/>
      <c r="P80" s="285"/>
    </row>
    <row r="81" spans="1:16" ht="13.2" x14ac:dyDescent="0.25">
      <c r="A81" s="203" t="s">
        <v>1854</v>
      </c>
      <c r="B81" s="285" t="s">
        <v>1855</v>
      </c>
      <c r="C81" s="285" t="s">
        <v>423</v>
      </c>
      <c r="D81" s="285" t="s">
        <v>1856</v>
      </c>
      <c r="E81" s="285" t="s">
        <v>430</v>
      </c>
      <c r="F81" s="285" t="s">
        <v>826</v>
      </c>
      <c r="G81" s="313" t="s">
        <v>1857</v>
      </c>
      <c r="H81" s="285" t="s">
        <v>1858</v>
      </c>
      <c r="I81" s="285" t="s">
        <v>1859</v>
      </c>
      <c r="J81" s="285" t="s">
        <v>425</v>
      </c>
      <c r="K81" s="285" t="s">
        <v>1859</v>
      </c>
      <c r="L81" s="286">
        <v>421905659005</v>
      </c>
      <c r="M81" s="285" t="s">
        <v>1860</v>
      </c>
      <c r="N81" s="285"/>
      <c r="O81" s="285"/>
      <c r="P81" s="285"/>
    </row>
    <row r="82" spans="1:16" ht="13.2" x14ac:dyDescent="0.25">
      <c r="A82" s="203" t="s">
        <v>1861</v>
      </c>
      <c r="B82" s="285" t="s">
        <v>1862</v>
      </c>
      <c r="C82" s="285" t="s">
        <v>423</v>
      </c>
      <c r="D82" s="285" t="s">
        <v>1863</v>
      </c>
      <c r="E82" s="285" t="s">
        <v>434</v>
      </c>
      <c r="F82" s="285" t="s">
        <v>435</v>
      </c>
      <c r="G82" s="313" t="s">
        <v>1864</v>
      </c>
      <c r="H82" s="285" t="s">
        <v>1865</v>
      </c>
      <c r="I82" s="285" t="s">
        <v>2690</v>
      </c>
      <c r="J82" s="285" t="s">
        <v>2691</v>
      </c>
      <c r="K82" s="285" t="s">
        <v>1866</v>
      </c>
      <c r="L82" s="286">
        <v>421903528610</v>
      </c>
      <c r="M82" s="285" t="s">
        <v>1867</v>
      </c>
      <c r="N82" s="285"/>
      <c r="O82" s="285"/>
      <c r="P82" s="285"/>
    </row>
    <row r="83" spans="1:16" x14ac:dyDescent="0.2">
      <c r="A83" s="203" t="s">
        <v>2692</v>
      </c>
      <c r="B83" s="285" t="s">
        <v>2693</v>
      </c>
      <c r="C83" s="285" t="s">
        <v>423</v>
      </c>
      <c r="D83" s="285" t="s">
        <v>2694</v>
      </c>
      <c r="E83" s="285" t="s">
        <v>430</v>
      </c>
      <c r="F83" s="285" t="s">
        <v>758</v>
      </c>
      <c r="G83" s="285" t="s">
        <v>2695</v>
      </c>
      <c r="H83" s="285" t="s">
        <v>2696</v>
      </c>
      <c r="I83" s="285" t="s">
        <v>2697</v>
      </c>
      <c r="J83" s="285" t="s">
        <v>425</v>
      </c>
      <c r="K83" s="285" t="s">
        <v>2697</v>
      </c>
      <c r="L83" s="286">
        <v>421903413040</v>
      </c>
      <c r="M83" s="285" t="s">
        <v>2698</v>
      </c>
      <c r="N83" s="285"/>
      <c r="O83" s="285"/>
      <c r="P83" s="285"/>
    </row>
    <row r="84" spans="1:16" ht="13.2" x14ac:dyDescent="0.2">
      <c r="A84" s="198" t="s">
        <v>439</v>
      </c>
      <c r="B84" s="199" t="s">
        <v>1868</v>
      </c>
      <c r="C84" s="200" t="s">
        <v>423</v>
      </c>
      <c r="D84" s="199" t="s">
        <v>440</v>
      </c>
      <c r="E84" s="199" t="s">
        <v>430</v>
      </c>
      <c r="F84" s="199" t="s">
        <v>441</v>
      </c>
      <c r="G84" s="312" t="s">
        <v>442</v>
      </c>
      <c r="H84" s="265" t="s">
        <v>443</v>
      </c>
      <c r="I84" s="199" t="s">
        <v>444</v>
      </c>
      <c r="J84" s="199" t="s">
        <v>427</v>
      </c>
      <c r="K84" s="199" t="s">
        <v>444</v>
      </c>
      <c r="L84" s="201">
        <v>421908868248</v>
      </c>
      <c r="M84" s="199" t="s">
        <v>445</v>
      </c>
      <c r="N84" s="199"/>
      <c r="O84" s="199"/>
      <c r="P84" s="199"/>
    </row>
    <row r="85" spans="1:16" x14ac:dyDescent="0.2">
      <c r="A85" s="198" t="s">
        <v>446</v>
      </c>
      <c r="B85" s="199" t="s">
        <v>447</v>
      </c>
      <c r="C85" s="200" t="s">
        <v>423</v>
      </c>
      <c r="D85" s="199" t="s">
        <v>448</v>
      </c>
      <c r="E85" s="199" t="s">
        <v>449</v>
      </c>
      <c r="F85" s="199" t="s">
        <v>450</v>
      </c>
      <c r="G85" s="199" t="s">
        <v>451</v>
      </c>
      <c r="H85" s="199" t="s">
        <v>452</v>
      </c>
      <c r="I85" s="199" t="s">
        <v>453</v>
      </c>
      <c r="J85" s="199" t="s">
        <v>454</v>
      </c>
      <c r="K85" s="199" t="s">
        <v>455</v>
      </c>
      <c r="L85" s="201">
        <v>421919188236</v>
      </c>
      <c r="M85" s="199" t="s">
        <v>456</v>
      </c>
      <c r="N85" s="199"/>
      <c r="O85" s="199"/>
      <c r="P85" s="199"/>
    </row>
    <row r="86" spans="1:16" x14ac:dyDescent="0.2">
      <c r="A86" s="198" t="s">
        <v>457</v>
      </c>
      <c r="B86" s="199" t="s">
        <v>458</v>
      </c>
      <c r="C86" s="200" t="s">
        <v>423</v>
      </c>
      <c r="D86" s="199" t="s">
        <v>459</v>
      </c>
      <c r="E86" s="199" t="s">
        <v>430</v>
      </c>
      <c r="F86" s="199" t="s">
        <v>460</v>
      </c>
      <c r="G86" s="265" t="s">
        <v>461</v>
      </c>
      <c r="H86" s="265" t="s">
        <v>462</v>
      </c>
      <c r="I86" s="199" t="s">
        <v>463</v>
      </c>
      <c r="J86" s="199" t="s">
        <v>427</v>
      </c>
      <c r="K86" s="199" t="s">
        <v>463</v>
      </c>
      <c r="L86" s="201">
        <v>421905948422</v>
      </c>
      <c r="M86" s="199" t="s">
        <v>464</v>
      </c>
      <c r="N86" s="199"/>
      <c r="O86" s="199"/>
      <c r="P86" s="199"/>
    </row>
    <row r="87" spans="1:16" x14ac:dyDescent="0.2">
      <c r="A87" s="198" t="s">
        <v>465</v>
      </c>
      <c r="B87" s="199" t="s">
        <v>466</v>
      </c>
      <c r="C87" s="200" t="s">
        <v>423</v>
      </c>
      <c r="D87" s="199" t="s">
        <v>467</v>
      </c>
      <c r="E87" s="199" t="s">
        <v>434</v>
      </c>
      <c r="F87" s="199" t="s">
        <v>435</v>
      </c>
      <c r="G87" s="199" t="s">
        <v>468</v>
      </c>
      <c r="H87" s="199" t="s">
        <v>469</v>
      </c>
      <c r="I87" s="199" t="s">
        <v>470</v>
      </c>
      <c r="J87" s="199" t="s">
        <v>427</v>
      </c>
      <c r="K87" s="199" t="s">
        <v>470</v>
      </c>
      <c r="L87" s="201">
        <v>421915184709</v>
      </c>
      <c r="M87" s="199" t="s">
        <v>471</v>
      </c>
      <c r="N87" s="199"/>
      <c r="O87" s="199"/>
      <c r="P87" s="199"/>
    </row>
    <row r="88" spans="1:16" x14ac:dyDescent="0.2">
      <c r="A88" s="198" t="s">
        <v>472</v>
      </c>
      <c r="B88" s="199" t="s">
        <v>473</v>
      </c>
      <c r="C88" s="200" t="s">
        <v>423</v>
      </c>
      <c r="D88" s="200" t="s">
        <v>474</v>
      </c>
      <c r="E88" s="200" t="s">
        <v>430</v>
      </c>
      <c r="F88" s="200" t="s">
        <v>475</v>
      </c>
      <c r="G88" s="265" t="s">
        <v>476</v>
      </c>
      <c r="H88" s="314" t="s">
        <v>477</v>
      </c>
      <c r="I88" s="200" t="s">
        <v>478</v>
      </c>
      <c r="J88" s="200" t="s">
        <v>427</v>
      </c>
      <c r="K88" s="315" t="s">
        <v>1396</v>
      </c>
      <c r="L88" s="316">
        <v>421908965156</v>
      </c>
      <c r="M88" s="200" t="s">
        <v>479</v>
      </c>
      <c r="N88" s="199"/>
      <c r="O88" s="200"/>
      <c r="P88" s="199"/>
    </row>
    <row r="89" spans="1:16" x14ac:dyDescent="0.2">
      <c r="A89" s="198" t="s">
        <v>480</v>
      </c>
      <c r="B89" s="199" t="s">
        <v>481</v>
      </c>
      <c r="C89" s="200" t="s">
        <v>423</v>
      </c>
      <c r="D89" s="200" t="s">
        <v>1365</v>
      </c>
      <c r="E89" s="200" t="s">
        <v>1366</v>
      </c>
      <c r="F89" s="200" t="s">
        <v>1367</v>
      </c>
      <c r="G89" s="265" t="s">
        <v>482</v>
      </c>
      <c r="H89" s="314" t="s">
        <v>483</v>
      </c>
      <c r="I89" s="200" t="s">
        <v>1869</v>
      </c>
      <c r="J89" s="200" t="s">
        <v>425</v>
      </c>
      <c r="K89" s="315" t="s">
        <v>484</v>
      </c>
      <c r="L89" s="316">
        <v>421905998953</v>
      </c>
      <c r="M89" s="200" t="s">
        <v>485</v>
      </c>
      <c r="N89" s="199"/>
      <c r="O89" s="200"/>
      <c r="P89" s="199"/>
    </row>
    <row r="90" spans="1:16" ht="20.399999999999999" x14ac:dyDescent="0.2">
      <c r="A90" s="198" t="s">
        <v>486</v>
      </c>
      <c r="B90" s="199" t="s">
        <v>487</v>
      </c>
      <c r="C90" s="200" t="s">
        <v>423</v>
      </c>
      <c r="D90" s="200" t="s">
        <v>474</v>
      </c>
      <c r="E90" s="200" t="s">
        <v>430</v>
      </c>
      <c r="F90" s="200" t="s">
        <v>475</v>
      </c>
      <c r="G90" s="265" t="s">
        <v>488</v>
      </c>
      <c r="H90" s="314" t="s">
        <v>489</v>
      </c>
      <c r="I90" s="200" t="s">
        <v>490</v>
      </c>
      <c r="J90" s="200" t="s">
        <v>427</v>
      </c>
      <c r="K90" s="315" t="s">
        <v>1397</v>
      </c>
      <c r="L90" s="316" t="s">
        <v>1398</v>
      </c>
      <c r="M90" s="200" t="s">
        <v>491</v>
      </c>
      <c r="N90" s="199"/>
      <c r="O90" s="200"/>
      <c r="P90" s="199"/>
    </row>
    <row r="91" spans="1:16" x14ac:dyDescent="0.2">
      <c r="A91" s="198" t="s">
        <v>492</v>
      </c>
      <c r="B91" s="199" t="s">
        <v>493</v>
      </c>
      <c r="C91" s="200" t="s">
        <v>423</v>
      </c>
      <c r="D91" s="200" t="s">
        <v>1870</v>
      </c>
      <c r="E91" s="200" t="s">
        <v>436</v>
      </c>
      <c r="F91" s="200" t="s">
        <v>494</v>
      </c>
      <c r="G91" s="265" t="s">
        <v>495</v>
      </c>
      <c r="H91" s="314" t="s">
        <v>496</v>
      </c>
      <c r="I91" s="200" t="s">
        <v>497</v>
      </c>
      <c r="J91" s="200" t="s">
        <v>427</v>
      </c>
      <c r="K91" s="315" t="s">
        <v>497</v>
      </c>
      <c r="L91" s="316">
        <v>421911361044</v>
      </c>
      <c r="M91" s="200" t="s">
        <v>498</v>
      </c>
      <c r="N91" s="199"/>
      <c r="O91" s="200"/>
      <c r="P91" s="199"/>
    </row>
    <row r="92" spans="1:16" x14ac:dyDescent="0.2">
      <c r="A92" s="198" t="s">
        <v>499</v>
      </c>
      <c r="B92" s="199" t="s">
        <v>500</v>
      </c>
      <c r="C92" s="200" t="s">
        <v>423</v>
      </c>
      <c r="D92" s="200" t="s">
        <v>501</v>
      </c>
      <c r="E92" s="200" t="s">
        <v>502</v>
      </c>
      <c r="F92" s="200" t="s">
        <v>503</v>
      </c>
      <c r="G92" s="265" t="s">
        <v>504</v>
      </c>
      <c r="H92" s="314" t="s">
        <v>505</v>
      </c>
      <c r="I92" s="200" t="s">
        <v>506</v>
      </c>
      <c r="J92" s="200" t="s">
        <v>427</v>
      </c>
      <c r="K92" s="315" t="s">
        <v>507</v>
      </c>
      <c r="L92" s="316">
        <v>421903403105</v>
      </c>
      <c r="M92" s="200" t="s">
        <v>508</v>
      </c>
      <c r="N92" s="199"/>
      <c r="O92" s="200"/>
      <c r="P92" s="199"/>
    </row>
    <row r="93" spans="1:16" x14ac:dyDescent="0.2">
      <c r="A93" s="198" t="s">
        <v>1871</v>
      </c>
      <c r="B93" s="199" t="s">
        <v>1872</v>
      </c>
      <c r="C93" s="200" t="s">
        <v>423</v>
      </c>
      <c r="D93" s="199" t="s">
        <v>1873</v>
      </c>
      <c r="E93" s="199" t="s">
        <v>1874</v>
      </c>
      <c r="F93" s="199" t="s">
        <v>1875</v>
      </c>
      <c r="G93" s="199" t="s">
        <v>1876</v>
      </c>
      <c r="H93" s="199" t="s">
        <v>1877</v>
      </c>
      <c r="I93" s="199" t="s">
        <v>1878</v>
      </c>
      <c r="J93" s="199" t="s">
        <v>427</v>
      </c>
      <c r="K93" s="199" t="s">
        <v>1878</v>
      </c>
      <c r="L93" s="201">
        <v>421917812810</v>
      </c>
      <c r="M93" s="199" t="s">
        <v>1879</v>
      </c>
      <c r="N93" s="199"/>
      <c r="O93" s="199"/>
      <c r="P93" s="199"/>
    </row>
    <row r="94" spans="1:16" x14ac:dyDescent="0.2">
      <c r="A94" s="198" t="s">
        <v>510</v>
      </c>
      <c r="B94" s="199" t="s">
        <v>511</v>
      </c>
      <c r="C94" s="200" t="s">
        <v>423</v>
      </c>
      <c r="D94" s="200" t="s">
        <v>512</v>
      </c>
      <c r="E94" s="199" t="s">
        <v>513</v>
      </c>
      <c r="F94" s="200" t="s">
        <v>514</v>
      </c>
      <c r="G94" s="265" t="s">
        <v>515</v>
      </c>
      <c r="H94" s="314" t="s">
        <v>516</v>
      </c>
      <c r="I94" s="200" t="s">
        <v>1880</v>
      </c>
      <c r="J94" s="200" t="s">
        <v>427</v>
      </c>
      <c r="K94" s="315" t="s">
        <v>517</v>
      </c>
      <c r="L94" s="316">
        <v>421905162424</v>
      </c>
      <c r="M94" s="200" t="s">
        <v>518</v>
      </c>
      <c r="N94" s="199"/>
      <c r="O94" s="200"/>
      <c r="P94" s="199"/>
    </row>
    <row r="95" spans="1:16" ht="20.399999999999999" x14ac:dyDescent="0.2">
      <c r="A95" s="198" t="s">
        <v>519</v>
      </c>
      <c r="B95" s="199" t="s">
        <v>1881</v>
      </c>
      <c r="C95" s="200" t="s">
        <v>423</v>
      </c>
      <c r="D95" s="200" t="s">
        <v>1368</v>
      </c>
      <c r="E95" s="199" t="s">
        <v>434</v>
      </c>
      <c r="F95" s="200" t="s">
        <v>435</v>
      </c>
      <c r="G95" s="265" t="s">
        <v>520</v>
      </c>
      <c r="H95" s="314" t="s">
        <v>521</v>
      </c>
      <c r="I95" s="200" t="s">
        <v>522</v>
      </c>
      <c r="J95" s="200" t="s">
        <v>427</v>
      </c>
      <c r="K95" s="315" t="s">
        <v>1399</v>
      </c>
      <c r="L95" s="316" t="s">
        <v>1400</v>
      </c>
      <c r="M95" s="200" t="s">
        <v>523</v>
      </c>
      <c r="N95" s="199"/>
      <c r="O95" s="200"/>
      <c r="P95" s="199"/>
    </row>
    <row r="96" spans="1:16" x14ac:dyDescent="0.2">
      <c r="A96" s="203">
        <v>30814910</v>
      </c>
      <c r="B96" s="285" t="s">
        <v>2699</v>
      </c>
      <c r="C96" s="285" t="s">
        <v>423</v>
      </c>
      <c r="D96" s="285" t="s">
        <v>1368</v>
      </c>
      <c r="E96" s="285" t="s">
        <v>2700</v>
      </c>
      <c r="F96" s="285" t="s">
        <v>435</v>
      </c>
      <c r="G96" s="285" t="s">
        <v>2701</v>
      </c>
      <c r="H96" s="285" t="s">
        <v>521</v>
      </c>
      <c r="I96" s="285" t="s">
        <v>522</v>
      </c>
      <c r="J96" s="285" t="s">
        <v>427</v>
      </c>
      <c r="K96" s="285" t="s">
        <v>522</v>
      </c>
      <c r="L96" s="286">
        <v>421905267973</v>
      </c>
      <c r="M96" s="285" t="s">
        <v>523</v>
      </c>
      <c r="N96" s="285"/>
      <c r="O96" s="285"/>
      <c r="P96" s="285"/>
    </row>
    <row r="97" spans="1:16" x14ac:dyDescent="0.2">
      <c r="A97" s="198" t="s">
        <v>1401</v>
      </c>
      <c r="B97" s="199" t="s">
        <v>1402</v>
      </c>
      <c r="C97" s="200" t="s">
        <v>423</v>
      </c>
      <c r="D97" s="200" t="s">
        <v>524</v>
      </c>
      <c r="E97" s="200" t="s">
        <v>430</v>
      </c>
      <c r="F97" s="200" t="s">
        <v>525</v>
      </c>
      <c r="G97" s="265" t="s">
        <v>1403</v>
      </c>
      <c r="H97" s="199" t="s">
        <v>1404</v>
      </c>
      <c r="I97" s="200" t="s">
        <v>1405</v>
      </c>
      <c r="J97" s="200" t="s">
        <v>427</v>
      </c>
      <c r="K97" s="200" t="s">
        <v>1406</v>
      </c>
      <c r="L97" s="201">
        <v>421907696186</v>
      </c>
      <c r="M97" s="200" t="s">
        <v>1407</v>
      </c>
      <c r="N97" s="200"/>
      <c r="O97" s="200"/>
      <c r="P97" s="200"/>
    </row>
    <row r="98" spans="1:16" x14ac:dyDescent="0.2">
      <c r="A98" s="198" t="s">
        <v>1882</v>
      </c>
      <c r="B98" s="199" t="s">
        <v>1883</v>
      </c>
      <c r="C98" s="200" t="s">
        <v>423</v>
      </c>
      <c r="D98" s="200" t="s">
        <v>1884</v>
      </c>
      <c r="E98" s="200" t="s">
        <v>436</v>
      </c>
      <c r="F98" s="200" t="s">
        <v>494</v>
      </c>
      <c r="G98" s="265" t="s">
        <v>1885</v>
      </c>
      <c r="H98" s="199" t="s">
        <v>1886</v>
      </c>
      <c r="I98" s="200" t="s">
        <v>1887</v>
      </c>
      <c r="J98" s="200" t="s">
        <v>427</v>
      </c>
      <c r="K98" s="200" t="s">
        <v>1887</v>
      </c>
      <c r="L98" s="201">
        <v>421918478290</v>
      </c>
      <c r="M98" s="200" t="s">
        <v>1888</v>
      </c>
      <c r="N98" s="200"/>
      <c r="O98" s="200"/>
      <c r="P98" s="200"/>
    </row>
    <row r="99" spans="1:16" x14ac:dyDescent="0.2">
      <c r="A99" s="198" t="s">
        <v>1408</v>
      </c>
      <c r="B99" s="199" t="s">
        <v>1409</v>
      </c>
      <c r="C99" s="200" t="s">
        <v>423</v>
      </c>
      <c r="D99" s="200" t="s">
        <v>1889</v>
      </c>
      <c r="E99" s="200" t="s">
        <v>1890</v>
      </c>
      <c r="F99" s="200" t="s">
        <v>1891</v>
      </c>
      <c r="G99" s="265" t="s">
        <v>1410</v>
      </c>
      <c r="H99" s="199" t="s">
        <v>1411</v>
      </c>
      <c r="I99" s="200" t="s">
        <v>1892</v>
      </c>
      <c r="J99" s="200" t="s">
        <v>425</v>
      </c>
      <c r="K99" s="200" t="s">
        <v>1892</v>
      </c>
      <c r="L99" s="201">
        <v>421907448837</v>
      </c>
      <c r="M99" s="200" t="s">
        <v>1412</v>
      </c>
      <c r="N99" s="200"/>
      <c r="O99" s="200"/>
      <c r="P99" s="200"/>
    </row>
    <row r="100" spans="1:16" x14ac:dyDescent="0.2">
      <c r="A100" s="198" t="s">
        <v>526</v>
      </c>
      <c r="B100" s="199" t="s">
        <v>527</v>
      </c>
      <c r="C100" s="200" t="s">
        <v>423</v>
      </c>
      <c r="D100" s="200" t="s">
        <v>474</v>
      </c>
      <c r="E100" s="199" t="s">
        <v>430</v>
      </c>
      <c r="F100" s="200" t="s">
        <v>525</v>
      </c>
      <c r="G100" s="265" t="s">
        <v>528</v>
      </c>
      <c r="H100" s="314" t="s">
        <v>529</v>
      </c>
      <c r="I100" s="200" t="s">
        <v>2702</v>
      </c>
      <c r="J100" s="200" t="s">
        <v>427</v>
      </c>
      <c r="K100" s="200" t="s">
        <v>530</v>
      </c>
      <c r="L100" s="316">
        <v>421905294239</v>
      </c>
      <c r="M100" s="200" t="s">
        <v>531</v>
      </c>
      <c r="N100" s="199"/>
      <c r="O100" s="200"/>
      <c r="P100" s="199"/>
    </row>
    <row r="101" spans="1:16" x14ac:dyDescent="0.2">
      <c r="A101" s="198" t="s">
        <v>532</v>
      </c>
      <c r="B101" s="199" t="s">
        <v>533</v>
      </c>
      <c r="C101" s="200" t="s">
        <v>423</v>
      </c>
      <c r="D101" s="199" t="s">
        <v>656</v>
      </c>
      <c r="E101" s="199" t="s">
        <v>430</v>
      </c>
      <c r="F101" s="199" t="s">
        <v>525</v>
      </c>
      <c r="G101" s="265" t="s">
        <v>534</v>
      </c>
      <c r="H101" s="199" t="s">
        <v>535</v>
      </c>
      <c r="I101" s="199" t="s">
        <v>536</v>
      </c>
      <c r="J101" s="199" t="s">
        <v>427</v>
      </c>
      <c r="K101" s="199" t="s">
        <v>537</v>
      </c>
      <c r="L101" s="201">
        <v>421905504810</v>
      </c>
      <c r="M101" s="199" t="s">
        <v>538</v>
      </c>
      <c r="N101" s="199"/>
      <c r="O101" s="199"/>
      <c r="P101" s="199"/>
    </row>
    <row r="102" spans="1:16" x14ac:dyDescent="0.2">
      <c r="A102" s="198" t="s">
        <v>539</v>
      </c>
      <c r="B102" s="199" t="s">
        <v>540</v>
      </c>
      <c r="C102" s="200" t="s">
        <v>423</v>
      </c>
      <c r="D102" s="200" t="s">
        <v>541</v>
      </c>
      <c r="E102" s="200" t="s">
        <v>430</v>
      </c>
      <c r="F102" s="200" t="s">
        <v>542</v>
      </c>
      <c r="G102" s="199" t="s">
        <v>543</v>
      </c>
      <c r="H102" s="199" t="s">
        <v>544</v>
      </c>
      <c r="I102" s="200" t="s">
        <v>545</v>
      </c>
      <c r="J102" s="200" t="s">
        <v>427</v>
      </c>
      <c r="K102" s="200" t="s">
        <v>546</v>
      </c>
      <c r="L102" s="201">
        <v>421949246786</v>
      </c>
      <c r="M102" s="200" t="s">
        <v>547</v>
      </c>
      <c r="N102" s="200"/>
      <c r="O102" s="278" t="s">
        <v>1413</v>
      </c>
      <c r="P102" s="317"/>
    </row>
    <row r="103" spans="1:16" x14ac:dyDescent="0.2">
      <c r="A103" s="203">
        <v>31744621</v>
      </c>
      <c r="B103" s="285" t="s">
        <v>540</v>
      </c>
      <c r="C103" s="285" t="s">
        <v>423</v>
      </c>
      <c r="D103" s="285" t="s">
        <v>541</v>
      </c>
      <c r="E103" s="285" t="s">
        <v>430</v>
      </c>
      <c r="F103" s="285" t="s">
        <v>542</v>
      </c>
      <c r="G103" s="285" t="s">
        <v>543</v>
      </c>
      <c r="H103" s="285" t="s">
        <v>544</v>
      </c>
      <c r="I103" s="285" t="s">
        <v>545</v>
      </c>
      <c r="J103" s="285" t="s">
        <v>427</v>
      </c>
      <c r="K103" s="285" t="s">
        <v>546</v>
      </c>
      <c r="L103" s="286">
        <v>421949246786</v>
      </c>
      <c r="M103" s="285" t="s">
        <v>547</v>
      </c>
      <c r="N103" s="285"/>
      <c r="O103" s="285"/>
      <c r="P103" s="285"/>
    </row>
    <row r="104" spans="1:16" x14ac:dyDescent="0.2">
      <c r="A104" s="198" t="s">
        <v>1893</v>
      </c>
      <c r="B104" s="199" t="s">
        <v>1894</v>
      </c>
      <c r="C104" s="200" t="s">
        <v>423</v>
      </c>
      <c r="D104" s="200" t="s">
        <v>1895</v>
      </c>
      <c r="E104" s="200" t="s">
        <v>1896</v>
      </c>
      <c r="F104" s="200" t="s">
        <v>1897</v>
      </c>
      <c r="G104" s="199" t="s">
        <v>1898</v>
      </c>
      <c r="H104" s="199" t="s">
        <v>1899</v>
      </c>
      <c r="I104" s="200" t="s">
        <v>1900</v>
      </c>
      <c r="J104" s="200" t="s">
        <v>427</v>
      </c>
      <c r="K104" s="200" t="s">
        <v>1900</v>
      </c>
      <c r="L104" s="201">
        <v>421905607646</v>
      </c>
      <c r="M104" s="200" t="s">
        <v>1901</v>
      </c>
      <c r="N104" s="200"/>
      <c r="O104" s="278"/>
      <c r="P104" s="317"/>
    </row>
    <row r="105" spans="1:16" x14ac:dyDescent="0.2">
      <c r="A105" s="198" t="s">
        <v>1902</v>
      </c>
      <c r="B105" s="199" t="s">
        <v>1903</v>
      </c>
      <c r="C105" s="200" t="s">
        <v>423</v>
      </c>
      <c r="D105" s="199" t="s">
        <v>1904</v>
      </c>
      <c r="E105" s="199" t="s">
        <v>1905</v>
      </c>
      <c r="F105" s="199" t="s">
        <v>1906</v>
      </c>
      <c r="G105" s="265" t="s">
        <v>1907</v>
      </c>
      <c r="H105" s="199" t="s">
        <v>1908</v>
      </c>
      <c r="I105" s="199" t="s">
        <v>1909</v>
      </c>
      <c r="J105" s="199" t="s">
        <v>425</v>
      </c>
      <c r="K105" s="199" t="s">
        <v>1910</v>
      </c>
      <c r="L105" s="201">
        <v>421907344996</v>
      </c>
      <c r="M105" s="199" t="s">
        <v>1911</v>
      </c>
      <c r="N105" s="199"/>
      <c r="O105" s="199"/>
      <c r="P105" s="199"/>
    </row>
    <row r="106" spans="1:16" x14ac:dyDescent="0.2">
      <c r="A106" s="198" t="s">
        <v>1912</v>
      </c>
      <c r="B106" s="199" t="s">
        <v>1913</v>
      </c>
      <c r="C106" s="200" t="s">
        <v>423</v>
      </c>
      <c r="D106" s="199" t="s">
        <v>1914</v>
      </c>
      <c r="E106" s="199" t="s">
        <v>430</v>
      </c>
      <c r="F106" s="199" t="s">
        <v>437</v>
      </c>
      <c r="G106" s="318" t="s">
        <v>1915</v>
      </c>
      <c r="H106" s="199" t="s">
        <v>1916</v>
      </c>
      <c r="I106" s="199" t="s">
        <v>1917</v>
      </c>
      <c r="J106" s="199" t="s">
        <v>427</v>
      </c>
      <c r="K106" s="199" t="s">
        <v>1917</v>
      </c>
      <c r="L106" s="201">
        <v>421903919943</v>
      </c>
      <c r="M106" s="199" t="s">
        <v>1918</v>
      </c>
      <c r="N106" s="199"/>
      <c r="O106" s="199"/>
      <c r="P106" s="199"/>
    </row>
    <row r="107" spans="1:16" x14ac:dyDescent="0.2">
      <c r="A107" s="198" t="s">
        <v>548</v>
      </c>
      <c r="B107" s="199" t="s">
        <v>549</v>
      </c>
      <c r="C107" s="200" t="s">
        <v>423</v>
      </c>
      <c r="D107" s="199" t="s">
        <v>550</v>
      </c>
      <c r="E107" s="199" t="s">
        <v>430</v>
      </c>
      <c r="F107" s="199" t="s">
        <v>551</v>
      </c>
      <c r="G107" s="199" t="s">
        <v>552</v>
      </c>
      <c r="H107" s="275" t="s">
        <v>553</v>
      </c>
      <c r="I107" s="275" t="s">
        <v>554</v>
      </c>
      <c r="J107" s="275" t="s">
        <v>427</v>
      </c>
      <c r="K107" s="199" t="s">
        <v>554</v>
      </c>
      <c r="L107" s="201">
        <v>421903421644</v>
      </c>
      <c r="M107" s="199" t="s">
        <v>555</v>
      </c>
      <c r="N107" s="199"/>
      <c r="O107" s="199"/>
      <c r="P107" s="199"/>
    </row>
    <row r="108" spans="1:16" x14ac:dyDescent="0.2">
      <c r="A108" s="198" t="s">
        <v>1919</v>
      </c>
      <c r="B108" s="199" t="s">
        <v>1920</v>
      </c>
      <c r="C108" s="200" t="s">
        <v>423</v>
      </c>
      <c r="D108" s="199" t="s">
        <v>1921</v>
      </c>
      <c r="E108" s="199" t="s">
        <v>430</v>
      </c>
      <c r="F108" s="199" t="s">
        <v>1922</v>
      </c>
      <c r="G108" s="199" t="s">
        <v>1923</v>
      </c>
      <c r="H108" s="199" t="s">
        <v>1924</v>
      </c>
      <c r="I108" s="199" t="s">
        <v>1925</v>
      </c>
      <c r="J108" s="199" t="s">
        <v>427</v>
      </c>
      <c r="K108" s="199" t="s">
        <v>1926</v>
      </c>
      <c r="L108" s="201">
        <v>421903204367</v>
      </c>
      <c r="M108" s="199" t="s">
        <v>1927</v>
      </c>
      <c r="N108" s="199"/>
      <c r="O108" s="199"/>
      <c r="P108" s="199"/>
    </row>
    <row r="109" spans="1:16" x14ac:dyDescent="0.2">
      <c r="A109" s="198" t="s">
        <v>556</v>
      </c>
      <c r="B109" s="199" t="s">
        <v>557</v>
      </c>
      <c r="C109" s="200" t="s">
        <v>423</v>
      </c>
      <c r="D109" s="199" t="s">
        <v>558</v>
      </c>
      <c r="E109" s="199" t="s">
        <v>430</v>
      </c>
      <c r="F109" s="199" t="s">
        <v>559</v>
      </c>
      <c r="G109" s="199" t="s">
        <v>560</v>
      </c>
      <c r="H109" s="199" t="s">
        <v>561</v>
      </c>
      <c r="I109" s="199" t="s">
        <v>1928</v>
      </c>
      <c r="J109" s="199" t="s">
        <v>2703</v>
      </c>
      <c r="K109" s="199" t="s">
        <v>1929</v>
      </c>
      <c r="L109" s="201">
        <v>421911865045</v>
      </c>
      <c r="M109" s="199" t="s">
        <v>562</v>
      </c>
      <c r="N109" s="199"/>
      <c r="O109" s="199"/>
      <c r="P109" s="199" t="s">
        <v>1414</v>
      </c>
    </row>
    <row r="110" spans="1:16" x14ac:dyDescent="0.2">
      <c r="A110" s="198" t="s">
        <v>563</v>
      </c>
      <c r="B110" s="199" t="s">
        <v>564</v>
      </c>
      <c r="C110" s="200" t="s">
        <v>423</v>
      </c>
      <c r="D110" s="200" t="s">
        <v>474</v>
      </c>
      <c r="E110" s="200" t="s">
        <v>430</v>
      </c>
      <c r="F110" s="200" t="s">
        <v>525</v>
      </c>
      <c r="G110" s="199" t="s">
        <v>565</v>
      </c>
      <c r="H110" s="265" t="s">
        <v>566</v>
      </c>
      <c r="I110" s="200" t="s">
        <v>1369</v>
      </c>
      <c r="J110" s="200" t="s">
        <v>838</v>
      </c>
      <c r="K110" s="200" t="s">
        <v>567</v>
      </c>
      <c r="L110" s="201">
        <v>421915177492</v>
      </c>
      <c r="M110" s="200" t="s">
        <v>568</v>
      </c>
      <c r="N110" s="199"/>
      <c r="O110" s="200"/>
      <c r="P110" s="200"/>
    </row>
    <row r="111" spans="1:16" x14ac:dyDescent="0.2">
      <c r="A111" s="198" t="s">
        <v>1930</v>
      </c>
      <c r="B111" s="199" t="s">
        <v>1931</v>
      </c>
      <c r="C111" s="200" t="s">
        <v>423</v>
      </c>
      <c r="D111" s="200" t="s">
        <v>474</v>
      </c>
      <c r="E111" s="199" t="s">
        <v>430</v>
      </c>
      <c r="F111" s="200" t="s">
        <v>525</v>
      </c>
      <c r="G111" s="199" t="s">
        <v>1932</v>
      </c>
      <c r="H111" s="199" t="s">
        <v>1933</v>
      </c>
      <c r="I111" s="199" t="s">
        <v>1934</v>
      </c>
      <c r="J111" s="199" t="s">
        <v>427</v>
      </c>
      <c r="K111" s="199" t="s">
        <v>1934</v>
      </c>
      <c r="L111" s="201">
        <v>421908145184</v>
      </c>
      <c r="M111" s="199" t="s">
        <v>1935</v>
      </c>
      <c r="N111" s="199"/>
      <c r="O111" s="199"/>
      <c r="P111" s="199"/>
    </row>
    <row r="112" spans="1:16" x14ac:dyDescent="0.2">
      <c r="A112" s="198" t="s">
        <v>569</v>
      </c>
      <c r="B112" s="199" t="s">
        <v>570</v>
      </c>
      <c r="C112" s="200" t="s">
        <v>423</v>
      </c>
      <c r="D112" s="199" t="s">
        <v>571</v>
      </c>
      <c r="E112" s="199" t="s">
        <v>428</v>
      </c>
      <c r="F112" s="199" t="s">
        <v>429</v>
      </c>
      <c r="G112" s="199" t="s">
        <v>572</v>
      </c>
      <c r="H112" s="199" t="s">
        <v>1415</v>
      </c>
      <c r="I112" s="199" t="s">
        <v>573</v>
      </c>
      <c r="J112" s="199" t="s">
        <v>509</v>
      </c>
      <c r="K112" s="199" t="s">
        <v>573</v>
      </c>
      <c r="L112" s="316">
        <v>421905380634</v>
      </c>
      <c r="M112" s="319" t="s">
        <v>574</v>
      </c>
      <c r="N112" s="199"/>
      <c r="O112" s="199"/>
      <c r="P112" s="319" t="s">
        <v>1416</v>
      </c>
    </row>
    <row r="113" spans="1:16" x14ac:dyDescent="0.2">
      <c r="A113" s="198" t="s">
        <v>575</v>
      </c>
      <c r="B113" s="199" t="s">
        <v>576</v>
      </c>
      <c r="C113" s="200" t="s">
        <v>423</v>
      </c>
      <c r="D113" s="200" t="s">
        <v>474</v>
      </c>
      <c r="E113" s="200" t="s">
        <v>430</v>
      </c>
      <c r="F113" s="199" t="s">
        <v>525</v>
      </c>
      <c r="G113" s="199" t="s">
        <v>577</v>
      </c>
      <c r="H113" s="199" t="s">
        <v>578</v>
      </c>
      <c r="I113" s="200" t="s">
        <v>579</v>
      </c>
      <c r="J113" s="200" t="s">
        <v>425</v>
      </c>
      <c r="K113" s="315" t="s">
        <v>580</v>
      </c>
      <c r="L113" s="316">
        <v>421907100191</v>
      </c>
      <c r="M113" s="200" t="s">
        <v>581</v>
      </c>
      <c r="N113" s="199"/>
      <c r="O113" s="200"/>
      <c r="P113" s="199"/>
    </row>
    <row r="114" spans="1:16" ht="13.2" x14ac:dyDescent="0.2">
      <c r="A114" s="198" t="s">
        <v>582</v>
      </c>
      <c r="B114" s="199" t="s">
        <v>583</v>
      </c>
      <c r="C114" s="200" t="s">
        <v>423</v>
      </c>
      <c r="D114" s="200" t="s">
        <v>474</v>
      </c>
      <c r="E114" s="199" t="s">
        <v>430</v>
      </c>
      <c r="F114" s="199" t="s">
        <v>525</v>
      </c>
      <c r="G114" s="199" t="s">
        <v>584</v>
      </c>
      <c r="H114" s="312" t="s">
        <v>1936</v>
      </c>
      <c r="I114" s="199" t="s">
        <v>1937</v>
      </c>
      <c r="J114" s="199" t="s">
        <v>427</v>
      </c>
      <c r="K114" s="275" t="s">
        <v>585</v>
      </c>
      <c r="L114" s="316">
        <v>421905659739</v>
      </c>
      <c r="M114" s="199" t="s">
        <v>586</v>
      </c>
      <c r="N114" s="310"/>
      <c r="O114" s="199"/>
      <c r="P114" s="200"/>
    </row>
    <row r="115" spans="1:16" x14ac:dyDescent="0.2">
      <c r="A115" s="198" t="s">
        <v>587</v>
      </c>
      <c r="B115" s="199" t="s">
        <v>588</v>
      </c>
      <c r="C115" s="200" t="s">
        <v>423</v>
      </c>
      <c r="D115" s="200" t="s">
        <v>589</v>
      </c>
      <c r="E115" s="200" t="s">
        <v>430</v>
      </c>
      <c r="F115" s="200" t="s">
        <v>590</v>
      </c>
      <c r="G115" s="199" t="s">
        <v>591</v>
      </c>
      <c r="H115" s="199" t="s">
        <v>592</v>
      </c>
      <c r="I115" s="200" t="s">
        <v>593</v>
      </c>
      <c r="J115" s="200" t="s">
        <v>427</v>
      </c>
      <c r="K115" s="200" t="s">
        <v>593</v>
      </c>
      <c r="L115" s="201">
        <v>421905620961</v>
      </c>
      <c r="M115" s="200" t="s">
        <v>594</v>
      </c>
      <c r="N115" s="200"/>
      <c r="O115" s="200"/>
      <c r="P115" s="200"/>
    </row>
    <row r="116" spans="1:16" x14ac:dyDescent="0.2">
      <c r="A116" s="198" t="s">
        <v>1938</v>
      </c>
      <c r="B116" s="199" t="s">
        <v>1939</v>
      </c>
      <c r="C116" s="200" t="s">
        <v>423</v>
      </c>
      <c r="D116" s="199" t="s">
        <v>1940</v>
      </c>
      <c r="E116" s="199" t="s">
        <v>1941</v>
      </c>
      <c r="F116" s="199" t="s">
        <v>1942</v>
      </c>
      <c r="G116" s="199" t="s">
        <v>1943</v>
      </c>
      <c r="H116" s="199" t="s">
        <v>1944</v>
      </c>
      <c r="I116" s="199" t="s">
        <v>1945</v>
      </c>
      <c r="J116" s="199" t="s">
        <v>425</v>
      </c>
      <c r="K116" s="199" t="s">
        <v>1945</v>
      </c>
      <c r="L116" s="201">
        <v>421908737634</v>
      </c>
      <c r="M116" s="199" t="s">
        <v>1946</v>
      </c>
      <c r="N116" s="199"/>
      <c r="O116" s="199"/>
      <c r="P116" s="199"/>
    </row>
    <row r="117" spans="1:16" x14ac:dyDescent="0.2">
      <c r="A117" s="198" t="s">
        <v>595</v>
      </c>
      <c r="B117" s="199" t="s">
        <v>596</v>
      </c>
      <c r="C117" s="200" t="s">
        <v>423</v>
      </c>
      <c r="D117" s="200" t="s">
        <v>597</v>
      </c>
      <c r="E117" s="200" t="s">
        <v>598</v>
      </c>
      <c r="F117" s="200" t="s">
        <v>599</v>
      </c>
      <c r="G117" s="199" t="s">
        <v>600</v>
      </c>
      <c r="H117" s="199" t="s">
        <v>601</v>
      </c>
      <c r="I117" s="200" t="s">
        <v>602</v>
      </c>
      <c r="J117" s="200" t="s">
        <v>427</v>
      </c>
      <c r="K117" s="200" t="s">
        <v>603</v>
      </c>
      <c r="L117" s="201">
        <v>421905601243</v>
      </c>
      <c r="M117" s="200" t="s">
        <v>604</v>
      </c>
      <c r="N117" s="199"/>
      <c r="O117" s="200"/>
      <c r="P117" s="199"/>
    </row>
    <row r="118" spans="1:16" x14ac:dyDescent="0.2">
      <c r="A118" s="198" t="s">
        <v>605</v>
      </c>
      <c r="B118" s="199" t="s">
        <v>606</v>
      </c>
      <c r="C118" s="200" t="s">
        <v>423</v>
      </c>
      <c r="D118" s="199" t="s">
        <v>607</v>
      </c>
      <c r="E118" s="200" t="s">
        <v>430</v>
      </c>
      <c r="F118" s="199" t="s">
        <v>426</v>
      </c>
      <c r="G118" s="199" t="s">
        <v>608</v>
      </c>
      <c r="H118" s="199" t="s">
        <v>609</v>
      </c>
      <c r="I118" s="199" t="s">
        <v>610</v>
      </c>
      <c r="J118" s="199" t="s">
        <v>427</v>
      </c>
      <c r="K118" s="199" t="s">
        <v>610</v>
      </c>
      <c r="L118" s="201">
        <v>421903584555</v>
      </c>
      <c r="M118" s="199" t="s">
        <v>611</v>
      </c>
      <c r="N118" s="199"/>
      <c r="O118" s="199"/>
      <c r="P118" s="199"/>
    </row>
    <row r="119" spans="1:16" x14ac:dyDescent="0.2">
      <c r="A119" s="198" t="s">
        <v>1417</v>
      </c>
      <c r="B119" s="199" t="s">
        <v>1418</v>
      </c>
      <c r="C119" s="200" t="s">
        <v>423</v>
      </c>
      <c r="D119" s="200" t="s">
        <v>474</v>
      </c>
      <c r="E119" s="199" t="s">
        <v>430</v>
      </c>
      <c r="F119" s="200" t="s">
        <v>475</v>
      </c>
      <c r="G119" s="199" t="s">
        <v>1419</v>
      </c>
      <c r="H119" s="199" t="s">
        <v>1420</v>
      </c>
      <c r="I119" s="199" t="s">
        <v>1421</v>
      </c>
      <c r="J119" s="199" t="s">
        <v>427</v>
      </c>
      <c r="K119" s="199" t="s">
        <v>1421</v>
      </c>
      <c r="L119" s="201">
        <v>421917800004</v>
      </c>
      <c r="M119" s="199" t="s">
        <v>1422</v>
      </c>
      <c r="N119" s="199"/>
      <c r="O119" s="199"/>
      <c r="P119" s="199"/>
    </row>
    <row r="120" spans="1:16" x14ac:dyDescent="0.2">
      <c r="A120" s="198" t="s">
        <v>1947</v>
      </c>
      <c r="B120" s="199" t="s">
        <v>1948</v>
      </c>
      <c r="C120" s="200" t="s">
        <v>423</v>
      </c>
      <c r="D120" s="200" t="s">
        <v>1949</v>
      </c>
      <c r="E120" s="199" t="s">
        <v>430</v>
      </c>
      <c r="F120" s="200" t="s">
        <v>1950</v>
      </c>
      <c r="G120" s="199" t="s">
        <v>1951</v>
      </c>
      <c r="H120" s="199" t="s">
        <v>1952</v>
      </c>
      <c r="I120" s="199" t="s">
        <v>1953</v>
      </c>
      <c r="J120" s="199" t="s">
        <v>427</v>
      </c>
      <c r="K120" s="199" t="s">
        <v>1953</v>
      </c>
      <c r="L120" s="201">
        <v>421918796233</v>
      </c>
      <c r="M120" s="199" t="s">
        <v>1954</v>
      </c>
      <c r="N120" s="199"/>
      <c r="O120" s="199"/>
      <c r="P120" s="199"/>
    </row>
    <row r="121" spans="1:16" x14ac:dyDescent="0.2">
      <c r="A121" s="198" t="s">
        <v>612</v>
      </c>
      <c r="B121" s="199" t="s">
        <v>613</v>
      </c>
      <c r="C121" s="200" t="s">
        <v>423</v>
      </c>
      <c r="D121" s="199" t="s">
        <v>614</v>
      </c>
      <c r="E121" s="199" t="s">
        <v>430</v>
      </c>
      <c r="F121" s="199" t="s">
        <v>432</v>
      </c>
      <c r="G121" s="199" t="s">
        <v>615</v>
      </c>
      <c r="H121" s="199" t="s">
        <v>616</v>
      </c>
      <c r="I121" s="199" t="s">
        <v>617</v>
      </c>
      <c r="J121" s="199" t="s">
        <v>427</v>
      </c>
      <c r="K121" s="199" t="s">
        <v>617</v>
      </c>
      <c r="L121" s="201">
        <v>421905297832</v>
      </c>
      <c r="M121" s="199" t="s">
        <v>618</v>
      </c>
      <c r="N121" s="199"/>
      <c r="O121" s="199"/>
      <c r="P121" s="199"/>
    </row>
    <row r="122" spans="1:16" x14ac:dyDescent="0.2">
      <c r="A122" s="198" t="s">
        <v>619</v>
      </c>
      <c r="B122" s="199" t="s">
        <v>620</v>
      </c>
      <c r="C122" s="200" t="s">
        <v>423</v>
      </c>
      <c r="D122" s="200" t="s">
        <v>621</v>
      </c>
      <c r="E122" s="200" t="s">
        <v>430</v>
      </c>
      <c r="F122" s="200" t="s">
        <v>622</v>
      </c>
      <c r="G122" s="320" t="s">
        <v>1370</v>
      </c>
      <c r="H122" s="265" t="s">
        <v>1371</v>
      </c>
      <c r="I122" s="200" t="s">
        <v>623</v>
      </c>
      <c r="J122" s="200" t="s">
        <v>427</v>
      </c>
      <c r="K122" s="200" t="s">
        <v>2704</v>
      </c>
      <c r="L122" s="201">
        <v>421905936379</v>
      </c>
      <c r="M122" s="200" t="s">
        <v>624</v>
      </c>
      <c r="N122" s="199"/>
      <c r="O122" s="200"/>
      <c r="P122" s="199"/>
    </row>
    <row r="123" spans="1:16" x14ac:dyDescent="0.2">
      <c r="A123" s="198" t="s">
        <v>625</v>
      </c>
      <c r="B123" s="199" t="s">
        <v>626</v>
      </c>
      <c r="C123" s="200" t="s">
        <v>423</v>
      </c>
      <c r="D123" s="199" t="s">
        <v>627</v>
      </c>
      <c r="E123" s="199" t="s">
        <v>628</v>
      </c>
      <c r="F123" s="199" t="s">
        <v>629</v>
      </c>
      <c r="G123" s="199" t="s">
        <v>630</v>
      </c>
      <c r="H123" s="199" t="s">
        <v>631</v>
      </c>
      <c r="I123" s="199" t="s">
        <v>632</v>
      </c>
      <c r="J123" s="199" t="s">
        <v>438</v>
      </c>
      <c r="K123" s="199" t="s">
        <v>632</v>
      </c>
      <c r="L123" s="201">
        <v>421915156717</v>
      </c>
      <c r="M123" s="199" t="s">
        <v>633</v>
      </c>
      <c r="N123" s="199"/>
      <c r="O123" s="199"/>
      <c r="P123" s="199"/>
    </row>
    <row r="124" spans="1:16" x14ac:dyDescent="0.2">
      <c r="A124" s="198" t="s">
        <v>634</v>
      </c>
      <c r="B124" s="199" t="s">
        <v>635</v>
      </c>
      <c r="C124" s="200" t="s">
        <v>423</v>
      </c>
      <c r="D124" s="200" t="s">
        <v>474</v>
      </c>
      <c r="E124" s="199" t="s">
        <v>430</v>
      </c>
      <c r="F124" s="199" t="s">
        <v>525</v>
      </c>
      <c r="G124" s="199" t="s">
        <v>636</v>
      </c>
      <c r="H124" s="199" t="s">
        <v>637</v>
      </c>
      <c r="I124" s="199" t="s">
        <v>638</v>
      </c>
      <c r="J124" s="199" t="s">
        <v>427</v>
      </c>
      <c r="K124" s="199" t="s">
        <v>530</v>
      </c>
      <c r="L124" s="201">
        <v>421905294239</v>
      </c>
      <c r="M124" s="199" t="s">
        <v>639</v>
      </c>
      <c r="N124" s="199"/>
      <c r="O124" s="199"/>
      <c r="P124" s="199"/>
    </row>
    <row r="125" spans="1:16" x14ac:dyDescent="0.2">
      <c r="A125" s="198" t="s">
        <v>640</v>
      </c>
      <c r="B125" s="199" t="s">
        <v>641</v>
      </c>
      <c r="C125" s="200" t="s">
        <v>423</v>
      </c>
      <c r="D125" s="200" t="s">
        <v>474</v>
      </c>
      <c r="E125" s="200" t="s">
        <v>430</v>
      </c>
      <c r="F125" s="200" t="s">
        <v>525</v>
      </c>
      <c r="G125" s="199" t="s">
        <v>642</v>
      </c>
      <c r="H125" s="199" t="s">
        <v>643</v>
      </c>
      <c r="I125" s="200" t="s">
        <v>644</v>
      </c>
      <c r="J125" s="199" t="s">
        <v>645</v>
      </c>
      <c r="K125" s="200" t="s">
        <v>644</v>
      </c>
      <c r="L125" s="201">
        <v>421908447934</v>
      </c>
      <c r="M125" s="200" t="s">
        <v>646</v>
      </c>
      <c r="N125" s="200"/>
      <c r="O125" s="200"/>
      <c r="P125" s="200"/>
    </row>
    <row r="126" spans="1:16" x14ac:dyDescent="0.2">
      <c r="A126" s="198" t="s">
        <v>647</v>
      </c>
      <c r="B126" s="199" t="s">
        <v>648</v>
      </c>
      <c r="C126" s="200" t="s">
        <v>423</v>
      </c>
      <c r="D126" s="200" t="s">
        <v>474</v>
      </c>
      <c r="E126" s="199" t="s">
        <v>430</v>
      </c>
      <c r="F126" s="200" t="s">
        <v>525</v>
      </c>
      <c r="G126" s="199" t="s">
        <v>649</v>
      </c>
      <c r="H126" s="199" t="s">
        <v>650</v>
      </c>
      <c r="I126" s="199" t="s">
        <v>651</v>
      </c>
      <c r="J126" s="199" t="s">
        <v>427</v>
      </c>
      <c r="K126" s="199" t="s">
        <v>652</v>
      </c>
      <c r="L126" s="201">
        <v>421918234840</v>
      </c>
      <c r="M126" s="199" t="s">
        <v>653</v>
      </c>
      <c r="N126" s="199"/>
      <c r="O126" s="199"/>
      <c r="P126" s="199"/>
    </row>
    <row r="127" spans="1:16" x14ac:dyDescent="0.2">
      <c r="A127" s="198" t="s">
        <v>654</v>
      </c>
      <c r="B127" s="199" t="s">
        <v>655</v>
      </c>
      <c r="C127" s="200" t="s">
        <v>423</v>
      </c>
      <c r="D127" s="199" t="s">
        <v>656</v>
      </c>
      <c r="E127" s="199" t="s">
        <v>430</v>
      </c>
      <c r="F127" s="199" t="s">
        <v>525</v>
      </c>
      <c r="G127" s="199" t="s">
        <v>657</v>
      </c>
      <c r="H127" s="199" t="s">
        <v>658</v>
      </c>
      <c r="I127" s="199" t="s">
        <v>659</v>
      </c>
      <c r="J127" s="199" t="s">
        <v>427</v>
      </c>
      <c r="K127" s="199" t="s">
        <v>660</v>
      </c>
      <c r="L127" s="201">
        <v>421911427222</v>
      </c>
      <c r="M127" s="199" t="s">
        <v>661</v>
      </c>
      <c r="N127" s="199"/>
      <c r="O127" s="199"/>
      <c r="P127" s="199"/>
    </row>
    <row r="128" spans="1:16" x14ac:dyDescent="0.2">
      <c r="A128" s="198" t="s">
        <v>662</v>
      </c>
      <c r="B128" s="199" t="s">
        <v>663</v>
      </c>
      <c r="C128" s="200" t="s">
        <v>423</v>
      </c>
      <c r="D128" s="200" t="s">
        <v>474</v>
      </c>
      <c r="E128" s="199" t="s">
        <v>430</v>
      </c>
      <c r="F128" s="199" t="s">
        <v>525</v>
      </c>
      <c r="G128" s="199" t="s">
        <v>664</v>
      </c>
      <c r="H128" s="199" t="s">
        <v>665</v>
      </c>
      <c r="I128" s="199" t="s">
        <v>666</v>
      </c>
      <c r="J128" s="199" t="s">
        <v>667</v>
      </c>
      <c r="K128" s="199" t="s">
        <v>668</v>
      </c>
      <c r="L128" s="201">
        <v>421905278836</v>
      </c>
      <c r="M128" s="199" t="s">
        <v>669</v>
      </c>
      <c r="N128" s="199" t="s">
        <v>669</v>
      </c>
      <c r="O128" s="199" t="s">
        <v>1423</v>
      </c>
      <c r="P128" s="199" t="s">
        <v>1424</v>
      </c>
    </row>
    <row r="129" spans="1:16" ht="13.2" x14ac:dyDescent="0.2">
      <c r="A129" s="198" t="s">
        <v>1955</v>
      </c>
      <c r="B129" s="199" t="s">
        <v>1956</v>
      </c>
      <c r="C129" s="200" t="s">
        <v>423</v>
      </c>
      <c r="D129" s="200" t="s">
        <v>474</v>
      </c>
      <c r="E129" s="199" t="s">
        <v>430</v>
      </c>
      <c r="F129" s="199" t="s">
        <v>475</v>
      </c>
      <c r="G129" s="321" t="s">
        <v>1957</v>
      </c>
      <c r="H129" s="321" t="s">
        <v>1958</v>
      </c>
      <c r="I129" s="199" t="s">
        <v>1959</v>
      </c>
      <c r="J129" s="199" t="s">
        <v>425</v>
      </c>
      <c r="K129" s="199" t="s">
        <v>1960</v>
      </c>
      <c r="L129" s="201">
        <v>421904260194</v>
      </c>
      <c r="M129" s="199" t="s">
        <v>1961</v>
      </c>
      <c r="N129" s="199"/>
      <c r="O129" s="199"/>
      <c r="P129" s="199"/>
    </row>
    <row r="130" spans="1:16" ht="13.2" x14ac:dyDescent="0.2">
      <c r="A130" s="198" t="s">
        <v>670</v>
      </c>
      <c r="B130" s="199" t="s">
        <v>671</v>
      </c>
      <c r="C130" s="200" t="s">
        <v>423</v>
      </c>
      <c r="D130" s="200" t="s">
        <v>474</v>
      </c>
      <c r="E130" s="199" t="s">
        <v>430</v>
      </c>
      <c r="F130" s="200" t="s">
        <v>525</v>
      </c>
      <c r="G130" s="312" t="s">
        <v>2705</v>
      </c>
      <c r="H130" s="199" t="s">
        <v>2706</v>
      </c>
      <c r="I130" s="199" t="s">
        <v>2707</v>
      </c>
      <c r="J130" s="199" t="s">
        <v>425</v>
      </c>
      <c r="K130" s="199" t="s">
        <v>2707</v>
      </c>
      <c r="L130" s="201">
        <v>421910161266</v>
      </c>
      <c r="M130" s="199" t="s">
        <v>672</v>
      </c>
      <c r="N130" s="200"/>
      <c r="O130" s="200"/>
      <c r="P130" s="200"/>
    </row>
    <row r="131" spans="1:16" x14ac:dyDescent="0.2">
      <c r="A131" s="198" t="s">
        <v>673</v>
      </c>
      <c r="B131" s="199" t="s">
        <v>674</v>
      </c>
      <c r="C131" s="200" t="s">
        <v>423</v>
      </c>
      <c r="D131" s="200" t="s">
        <v>675</v>
      </c>
      <c r="E131" s="200" t="s">
        <v>434</v>
      </c>
      <c r="F131" s="200" t="s">
        <v>433</v>
      </c>
      <c r="G131" s="199" t="s">
        <v>676</v>
      </c>
      <c r="H131" s="199" t="s">
        <v>677</v>
      </c>
      <c r="I131" s="200" t="s">
        <v>678</v>
      </c>
      <c r="J131" s="200" t="s">
        <v>427</v>
      </c>
      <c r="K131" s="200" t="s">
        <v>678</v>
      </c>
      <c r="L131" s="201">
        <v>421903712927</v>
      </c>
      <c r="M131" s="200" t="s">
        <v>679</v>
      </c>
      <c r="N131" s="199"/>
      <c r="O131" s="200"/>
      <c r="P131" s="199"/>
    </row>
    <row r="132" spans="1:16" x14ac:dyDescent="0.2">
      <c r="A132" s="198" t="s">
        <v>680</v>
      </c>
      <c r="B132" s="199" t="s">
        <v>681</v>
      </c>
      <c r="C132" s="200" t="s">
        <v>423</v>
      </c>
      <c r="D132" s="199" t="s">
        <v>1962</v>
      </c>
      <c r="E132" s="199" t="s">
        <v>1963</v>
      </c>
      <c r="F132" s="199" t="s">
        <v>1964</v>
      </c>
      <c r="G132" s="199" t="s">
        <v>682</v>
      </c>
      <c r="H132" s="199" t="s">
        <v>683</v>
      </c>
      <c r="I132" s="199" t="s">
        <v>1965</v>
      </c>
      <c r="J132" s="199" t="s">
        <v>427</v>
      </c>
      <c r="K132" s="199" t="s">
        <v>1965</v>
      </c>
      <c r="L132" s="201">
        <v>421915713543</v>
      </c>
      <c r="M132" s="199" t="s">
        <v>684</v>
      </c>
      <c r="N132" s="199"/>
      <c r="O132" s="200"/>
      <c r="P132" s="199"/>
    </row>
    <row r="133" spans="1:16" x14ac:dyDescent="0.2">
      <c r="A133" s="198" t="s">
        <v>685</v>
      </c>
      <c r="B133" s="199" t="s">
        <v>686</v>
      </c>
      <c r="C133" s="200" t="s">
        <v>423</v>
      </c>
      <c r="D133" s="199" t="s">
        <v>687</v>
      </c>
      <c r="E133" s="199" t="s">
        <v>430</v>
      </c>
      <c r="F133" s="199" t="s">
        <v>688</v>
      </c>
      <c r="G133" s="265" t="s">
        <v>689</v>
      </c>
      <c r="H133" s="265" t="s">
        <v>690</v>
      </c>
      <c r="I133" s="199" t="s">
        <v>691</v>
      </c>
      <c r="J133" s="199" t="s">
        <v>425</v>
      </c>
      <c r="K133" s="199" t="s">
        <v>692</v>
      </c>
      <c r="L133" s="201">
        <v>421918824449</v>
      </c>
      <c r="M133" s="199" t="s">
        <v>693</v>
      </c>
      <c r="N133" s="199"/>
      <c r="O133" s="200"/>
      <c r="P133" s="199"/>
    </row>
    <row r="134" spans="1:16" x14ac:dyDescent="0.2">
      <c r="A134" s="198" t="s">
        <v>1425</v>
      </c>
      <c r="B134" s="199" t="s">
        <v>1426</v>
      </c>
      <c r="C134" s="200" t="s">
        <v>423</v>
      </c>
      <c r="D134" s="200" t="s">
        <v>1427</v>
      </c>
      <c r="E134" s="200" t="s">
        <v>1428</v>
      </c>
      <c r="F134" s="200" t="s">
        <v>1429</v>
      </c>
      <c r="G134" s="265" t="s">
        <v>1430</v>
      </c>
      <c r="H134" s="199" t="s">
        <v>1431</v>
      </c>
      <c r="I134" s="200" t="s">
        <v>1432</v>
      </c>
      <c r="J134" s="200" t="s">
        <v>425</v>
      </c>
      <c r="K134" s="200" t="s">
        <v>1432</v>
      </c>
      <c r="L134" s="201">
        <v>421903996977</v>
      </c>
      <c r="M134" s="200" t="s">
        <v>1433</v>
      </c>
      <c r="N134" s="200"/>
      <c r="O134" s="200"/>
      <c r="P134" s="199"/>
    </row>
    <row r="135" spans="1:16" x14ac:dyDescent="0.2">
      <c r="A135" s="198" t="s">
        <v>694</v>
      </c>
      <c r="B135" s="199" t="s">
        <v>695</v>
      </c>
      <c r="C135" s="200" t="s">
        <v>423</v>
      </c>
      <c r="D135" s="199" t="s">
        <v>696</v>
      </c>
      <c r="E135" s="199" t="s">
        <v>430</v>
      </c>
      <c r="F135" s="199" t="s">
        <v>441</v>
      </c>
      <c r="G135" s="265" t="s">
        <v>697</v>
      </c>
      <c r="H135" s="265" t="s">
        <v>698</v>
      </c>
      <c r="I135" s="199" t="s">
        <v>699</v>
      </c>
      <c r="J135" s="199" t="s">
        <v>427</v>
      </c>
      <c r="K135" s="199" t="s">
        <v>700</v>
      </c>
      <c r="L135" s="201">
        <v>421907984638</v>
      </c>
      <c r="M135" s="199" t="s">
        <v>701</v>
      </c>
      <c r="N135" s="199"/>
      <c r="O135" s="199"/>
      <c r="P135" s="199"/>
    </row>
    <row r="136" spans="1:16" x14ac:dyDescent="0.2">
      <c r="A136" s="203" t="s">
        <v>694</v>
      </c>
      <c r="B136" s="285" t="s">
        <v>695</v>
      </c>
      <c r="C136" s="285" t="s">
        <v>423</v>
      </c>
      <c r="D136" s="285" t="s">
        <v>696</v>
      </c>
      <c r="E136" s="285" t="s">
        <v>430</v>
      </c>
      <c r="F136" s="285" t="s">
        <v>441</v>
      </c>
      <c r="G136" s="285" t="s">
        <v>697</v>
      </c>
      <c r="H136" s="285" t="s">
        <v>698</v>
      </c>
      <c r="I136" s="285" t="s">
        <v>699</v>
      </c>
      <c r="J136" s="285" t="s">
        <v>427</v>
      </c>
      <c r="K136" s="285" t="s">
        <v>700</v>
      </c>
      <c r="L136" s="286">
        <v>421907984638</v>
      </c>
      <c r="M136" s="285" t="s">
        <v>701</v>
      </c>
      <c r="N136" s="285"/>
      <c r="O136" s="285"/>
      <c r="P136" s="285"/>
    </row>
    <row r="137" spans="1:16" x14ac:dyDescent="0.2">
      <c r="A137" s="198" t="s">
        <v>702</v>
      </c>
      <c r="B137" s="199" t="s">
        <v>703</v>
      </c>
      <c r="C137" s="200" t="s">
        <v>423</v>
      </c>
      <c r="D137" s="200" t="s">
        <v>474</v>
      </c>
      <c r="E137" s="199" t="s">
        <v>430</v>
      </c>
      <c r="F137" s="200" t="s">
        <v>525</v>
      </c>
      <c r="G137" s="199" t="s">
        <v>704</v>
      </c>
      <c r="H137" s="199" t="s">
        <v>705</v>
      </c>
      <c r="I137" s="199" t="s">
        <v>706</v>
      </c>
      <c r="J137" s="199" t="s">
        <v>425</v>
      </c>
      <c r="K137" s="275" t="s">
        <v>706</v>
      </c>
      <c r="L137" s="316">
        <v>421911597705</v>
      </c>
      <c r="M137" s="199" t="s">
        <v>707</v>
      </c>
      <c r="N137" s="199"/>
      <c r="O137" s="199" t="s">
        <v>1434</v>
      </c>
      <c r="P137" s="199"/>
    </row>
    <row r="138" spans="1:16" x14ac:dyDescent="0.2">
      <c r="A138" s="178" t="s">
        <v>1966</v>
      </c>
      <c r="B138" s="277" t="s">
        <v>1967</v>
      </c>
      <c r="C138" s="200" t="s">
        <v>423</v>
      </c>
      <c r="D138" s="277" t="s">
        <v>1968</v>
      </c>
      <c r="E138" s="277" t="s">
        <v>1428</v>
      </c>
      <c r="F138" s="277" t="s">
        <v>1429</v>
      </c>
      <c r="G138" s="277" t="s">
        <v>1969</v>
      </c>
      <c r="H138" s="277" t="s">
        <v>1970</v>
      </c>
      <c r="I138" s="277" t="s">
        <v>1971</v>
      </c>
      <c r="J138" s="199" t="s">
        <v>427</v>
      </c>
      <c r="K138" s="277" t="s">
        <v>1972</v>
      </c>
      <c r="L138" s="322">
        <v>421905762340</v>
      </c>
      <c r="M138" s="277" t="s">
        <v>1973</v>
      </c>
      <c r="N138" s="277"/>
      <c r="O138" s="277"/>
      <c r="P138" s="277"/>
    </row>
    <row r="139" spans="1:16" x14ac:dyDescent="0.2">
      <c r="A139" s="203" t="s">
        <v>2709</v>
      </c>
      <c r="B139" s="285" t="s">
        <v>2710</v>
      </c>
      <c r="C139" s="285" t="s">
        <v>423</v>
      </c>
      <c r="D139" s="285" t="s">
        <v>2711</v>
      </c>
      <c r="E139" s="285" t="s">
        <v>436</v>
      </c>
      <c r="F139" s="285" t="s">
        <v>494</v>
      </c>
      <c r="G139" s="285" t="s">
        <v>2712</v>
      </c>
      <c r="H139" s="285" t="s">
        <v>496</v>
      </c>
      <c r="I139" s="285" t="s">
        <v>497</v>
      </c>
      <c r="J139" s="285" t="s">
        <v>425</v>
      </c>
      <c r="K139" s="285" t="s">
        <v>497</v>
      </c>
      <c r="L139" s="286">
        <v>421911361044</v>
      </c>
      <c r="M139" s="285" t="s">
        <v>2713</v>
      </c>
      <c r="N139" s="285"/>
      <c r="O139" s="285"/>
      <c r="P139" s="285"/>
    </row>
    <row r="140" spans="1:16" x14ac:dyDescent="0.2">
      <c r="A140" s="198" t="s">
        <v>708</v>
      </c>
      <c r="B140" s="199" t="s">
        <v>709</v>
      </c>
      <c r="C140" s="200" t="s">
        <v>423</v>
      </c>
      <c r="D140" s="199" t="s">
        <v>710</v>
      </c>
      <c r="E140" s="199" t="s">
        <v>430</v>
      </c>
      <c r="F140" s="199" t="s">
        <v>437</v>
      </c>
      <c r="G140" s="199" t="s">
        <v>711</v>
      </c>
      <c r="H140" s="199" t="s">
        <v>712</v>
      </c>
      <c r="I140" s="199" t="s">
        <v>713</v>
      </c>
      <c r="J140" s="199" t="s">
        <v>425</v>
      </c>
      <c r="K140" s="199" t="s">
        <v>714</v>
      </c>
      <c r="L140" s="201">
        <v>421905504040</v>
      </c>
      <c r="M140" s="199" t="s">
        <v>715</v>
      </c>
      <c r="N140" s="278"/>
      <c r="O140" s="199"/>
      <c r="P140" s="199"/>
    </row>
    <row r="141" spans="1:16" x14ac:dyDescent="0.2">
      <c r="A141" s="198" t="s">
        <v>716</v>
      </c>
      <c r="B141" s="199" t="s">
        <v>717</v>
      </c>
      <c r="C141" s="200" t="s">
        <v>423</v>
      </c>
      <c r="D141" s="200" t="s">
        <v>474</v>
      </c>
      <c r="E141" s="199" t="s">
        <v>430</v>
      </c>
      <c r="F141" s="200" t="s">
        <v>525</v>
      </c>
      <c r="G141" s="265" t="s">
        <v>718</v>
      </c>
      <c r="H141" s="199" t="s">
        <v>719</v>
      </c>
      <c r="I141" s="199" t="s">
        <v>720</v>
      </c>
      <c r="J141" s="199" t="s">
        <v>425</v>
      </c>
      <c r="K141" s="199" t="s">
        <v>720</v>
      </c>
      <c r="L141" s="201">
        <v>421903202270</v>
      </c>
      <c r="M141" s="199" t="s">
        <v>721</v>
      </c>
      <c r="N141" s="199"/>
      <c r="O141" s="199"/>
      <c r="P141" s="199"/>
    </row>
    <row r="142" spans="1:16" x14ac:dyDescent="0.2">
      <c r="A142" s="198" t="s">
        <v>722</v>
      </c>
      <c r="B142" s="199" t="s">
        <v>723</v>
      </c>
      <c r="C142" s="200" t="s">
        <v>423</v>
      </c>
      <c r="D142" s="199" t="s">
        <v>724</v>
      </c>
      <c r="E142" s="199" t="s">
        <v>431</v>
      </c>
      <c r="F142" s="199" t="s">
        <v>725</v>
      </c>
      <c r="G142" s="199" t="s">
        <v>726</v>
      </c>
      <c r="H142" s="199" t="s">
        <v>727</v>
      </c>
      <c r="I142" s="199" t="s">
        <v>728</v>
      </c>
      <c r="J142" s="199" t="s">
        <v>427</v>
      </c>
      <c r="K142" s="199" t="s">
        <v>729</v>
      </c>
      <c r="L142" s="201">
        <v>421911928826</v>
      </c>
      <c r="M142" s="199" t="s">
        <v>730</v>
      </c>
      <c r="N142" s="199"/>
      <c r="O142" s="199"/>
      <c r="P142" s="199"/>
    </row>
    <row r="143" spans="1:16" x14ac:dyDescent="0.2">
      <c r="A143" s="198" t="s">
        <v>731</v>
      </c>
      <c r="B143" s="199" t="s">
        <v>732</v>
      </c>
      <c r="C143" s="200" t="s">
        <v>423</v>
      </c>
      <c r="D143" s="200" t="s">
        <v>474</v>
      </c>
      <c r="E143" s="199" t="s">
        <v>430</v>
      </c>
      <c r="F143" s="199" t="s">
        <v>525</v>
      </c>
      <c r="G143" s="199" t="s">
        <v>733</v>
      </c>
      <c r="H143" s="199" t="s">
        <v>734</v>
      </c>
      <c r="I143" s="199" t="s">
        <v>735</v>
      </c>
      <c r="J143" s="199" t="s">
        <v>427</v>
      </c>
      <c r="K143" s="199" t="s">
        <v>736</v>
      </c>
      <c r="L143" s="201" t="s">
        <v>737</v>
      </c>
      <c r="M143" s="199" t="s">
        <v>738</v>
      </c>
      <c r="N143" s="199" t="s">
        <v>1974</v>
      </c>
      <c r="O143" s="199"/>
      <c r="P143" s="199"/>
    </row>
    <row r="144" spans="1:16" x14ac:dyDescent="0.2">
      <c r="A144" s="178" t="s">
        <v>1435</v>
      </c>
      <c r="B144" s="277" t="s">
        <v>1436</v>
      </c>
      <c r="C144" s="200" t="s">
        <v>423</v>
      </c>
      <c r="D144" s="277" t="s">
        <v>1437</v>
      </c>
      <c r="E144" s="277" t="s">
        <v>430</v>
      </c>
      <c r="F144" s="277" t="s">
        <v>426</v>
      </c>
      <c r="G144" s="277" t="s">
        <v>1438</v>
      </c>
      <c r="H144" s="277" t="s">
        <v>1439</v>
      </c>
      <c r="I144" s="277" t="s">
        <v>1440</v>
      </c>
      <c r="J144" s="277" t="s">
        <v>425</v>
      </c>
      <c r="K144" s="277" t="s">
        <v>1441</v>
      </c>
      <c r="L144" s="322" t="s">
        <v>1442</v>
      </c>
      <c r="M144" s="277" t="s">
        <v>1443</v>
      </c>
      <c r="N144" s="277"/>
      <c r="O144" s="277"/>
      <c r="P144" s="277"/>
    </row>
    <row r="145" spans="1:16" x14ac:dyDescent="0.2">
      <c r="A145" s="203" t="s">
        <v>2714</v>
      </c>
      <c r="B145" s="285" t="s">
        <v>2715</v>
      </c>
      <c r="C145" s="285" t="s">
        <v>423</v>
      </c>
      <c r="D145" s="285" t="s">
        <v>953</v>
      </c>
      <c r="E145" s="285" t="s">
        <v>431</v>
      </c>
      <c r="F145" s="285" t="s">
        <v>2716</v>
      </c>
      <c r="G145" s="285" t="s">
        <v>2717</v>
      </c>
      <c r="H145" s="285" t="s">
        <v>2718</v>
      </c>
      <c r="I145" s="285" t="s">
        <v>2719</v>
      </c>
      <c r="J145" s="285" t="s">
        <v>2720</v>
      </c>
      <c r="K145" s="285" t="s">
        <v>2719</v>
      </c>
      <c r="L145" s="286">
        <v>421415073611</v>
      </c>
      <c r="M145" s="285" t="s">
        <v>2721</v>
      </c>
      <c r="N145" s="285"/>
      <c r="O145" s="285"/>
      <c r="P145" s="285"/>
    </row>
    <row r="146" spans="1:16" x14ac:dyDescent="0.2">
      <c r="A146" s="198" t="s">
        <v>739</v>
      </c>
      <c r="B146" s="199" t="s">
        <v>740</v>
      </c>
      <c r="C146" s="200" t="s">
        <v>423</v>
      </c>
      <c r="D146" s="199" t="s">
        <v>1372</v>
      </c>
      <c r="E146" s="199" t="s">
        <v>430</v>
      </c>
      <c r="F146" s="199" t="s">
        <v>893</v>
      </c>
      <c r="G146" s="199" t="s">
        <v>741</v>
      </c>
      <c r="H146" s="265" t="s">
        <v>742</v>
      </c>
      <c r="I146" s="199" t="s">
        <v>743</v>
      </c>
      <c r="J146" s="199" t="s">
        <v>425</v>
      </c>
      <c r="K146" s="199" t="s">
        <v>744</v>
      </c>
      <c r="L146" s="201">
        <v>421903601379</v>
      </c>
      <c r="M146" s="199" t="s">
        <v>745</v>
      </c>
      <c r="N146" s="199"/>
      <c r="O146" s="199"/>
      <c r="P146" s="199"/>
    </row>
    <row r="147" spans="1:16" x14ac:dyDescent="0.2">
      <c r="A147" s="198" t="s">
        <v>746</v>
      </c>
      <c r="B147" s="199" t="s">
        <v>747</v>
      </c>
      <c r="C147" s="200" t="s">
        <v>423</v>
      </c>
      <c r="D147" s="199" t="s">
        <v>748</v>
      </c>
      <c r="E147" s="199" t="s">
        <v>430</v>
      </c>
      <c r="F147" s="199" t="s">
        <v>749</v>
      </c>
      <c r="G147" s="199" t="s">
        <v>750</v>
      </c>
      <c r="H147" s="199" t="s">
        <v>751</v>
      </c>
      <c r="I147" s="199" t="s">
        <v>752</v>
      </c>
      <c r="J147" s="199" t="s">
        <v>425</v>
      </c>
      <c r="K147" s="199" t="s">
        <v>753</v>
      </c>
      <c r="L147" s="201">
        <v>421903370792</v>
      </c>
      <c r="M147" s="199" t="s">
        <v>754</v>
      </c>
      <c r="N147" s="199"/>
      <c r="O147" s="199"/>
      <c r="P147" s="310" t="s">
        <v>1444</v>
      </c>
    </row>
    <row r="148" spans="1:16" x14ac:dyDescent="0.2">
      <c r="A148" s="198" t="s">
        <v>755</v>
      </c>
      <c r="B148" s="199" t="s">
        <v>756</v>
      </c>
      <c r="C148" s="200" t="s">
        <v>423</v>
      </c>
      <c r="D148" s="199" t="s">
        <v>757</v>
      </c>
      <c r="E148" s="199" t="s">
        <v>430</v>
      </c>
      <c r="F148" s="199" t="s">
        <v>758</v>
      </c>
      <c r="G148" s="199" t="s">
        <v>759</v>
      </c>
      <c r="H148" s="199" t="s">
        <v>760</v>
      </c>
      <c r="I148" s="199" t="s">
        <v>761</v>
      </c>
      <c r="J148" s="199" t="s">
        <v>427</v>
      </c>
      <c r="K148" s="199" t="s">
        <v>762</v>
      </c>
      <c r="L148" s="201">
        <v>421905795511</v>
      </c>
      <c r="M148" s="199" t="s">
        <v>763</v>
      </c>
      <c r="N148" s="199"/>
      <c r="O148" s="199"/>
      <c r="P148" s="199"/>
    </row>
    <row r="149" spans="1:16" x14ac:dyDescent="0.2">
      <c r="A149" s="198" t="s">
        <v>764</v>
      </c>
      <c r="B149" s="199" t="s">
        <v>765</v>
      </c>
      <c r="C149" s="200" t="s">
        <v>423</v>
      </c>
      <c r="D149" s="199" t="s">
        <v>766</v>
      </c>
      <c r="E149" s="199" t="s">
        <v>767</v>
      </c>
      <c r="F149" s="199" t="s">
        <v>768</v>
      </c>
      <c r="G149" s="199" t="s">
        <v>769</v>
      </c>
      <c r="H149" s="199" t="s">
        <v>770</v>
      </c>
      <c r="I149" s="199" t="s">
        <v>771</v>
      </c>
      <c r="J149" s="199" t="s">
        <v>427</v>
      </c>
      <c r="K149" s="199" t="s">
        <v>772</v>
      </c>
      <c r="L149" s="201">
        <v>421903363993</v>
      </c>
      <c r="M149" s="199" t="s">
        <v>773</v>
      </c>
      <c r="N149" s="199"/>
      <c r="O149" s="199"/>
      <c r="P149" s="199"/>
    </row>
    <row r="150" spans="1:16" x14ac:dyDescent="0.2">
      <c r="A150" s="198" t="s">
        <v>774</v>
      </c>
      <c r="B150" s="199" t="s">
        <v>775</v>
      </c>
      <c r="C150" s="200" t="s">
        <v>423</v>
      </c>
      <c r="D150" s="199" t="s">
        <v>776</v>
      </c>
      <c r="E150" s="199" t="s">
        <v>430</v>
      </c>
      <c r="F150" s="199" t="s">
        <v>525</v>
      </c>
      <c r="G150" s="199" t="s">
        <v>777</v>
      </c>
      <c r="H150" s="199" t="s">
        <v>778</v>
      </c>
      <c r="I150" s="199" t="s">
        <v>779</v>
      </c>
      <c r="J150" s="199" t="s">
        <v>427</v>
      </c>
      <c r="K150" s="199" t="s">
        <v>780</v>
      </c>
      <c r="L150" s="201">
        <v>421903740961</v>
      </c>
      <c r="M150" s="199" t="s">
        <v>781</v>
      </c>
      <c r="N150" s="199"/>
      <c r="O150" s="199"/>
      <c r="P150" s="199"/>
    </row>
    <row r="151" spans="1:16" x14ac:dyDescent="0.2">
      <c r="A151" s="198" t="s">
        <v>782</v>
      </c>
      <c r="B151" s="199" t="s">
        <v>783</v>
      </c>
      <c r="C151" s="200" t="s">
        <v>423</v>
      </c>
      <c r="D151" s="199" t="s">
        <v>784</v>
      </c>
      <c r="E151" s="199" t="s">
        <v>430</v>
      </c>
      <c r="F151" s="199" t="s">
        <v>432</v>
      </c>
      <c r="G151" s="199" t="s">
        <v>785</v>
      </c>
      <c r="H151" s="265" t="s">
        <v>786</v>
      </c>
      <c r="I151" s="199" t="s">
        <v>787</v>
      </c>
      <c r="J151" s="199" t="s">
        <v>427</v>
      </c>
      <c r="K151" s="199" t="s">
        <v>788</v>
      </c>
      <c r="L151" s="201">
        <v>421903714918</v>
      </c>
      <c r="M151" s="199" t="s">
        <v>789</v>
      </c>
      <c r="N151" s="199"/>
      <c r="O151" s="199"/>
      <c r="P151" s="199"/>
    </row>
    <row r="152" spans="1:16" x14ac:dyDescent="0.2">
      <c r="A152" s="198" t="s">
        <v>790</v>
      </c>
      <c r="B152" s="199" t="s">
        <v>791</v>
      </c>
      <c r="C152" s="200" t="s">
        <v>423</v>
      </c>
      <c r="D152" s="199" t="s">
        <v>2722</v>
      </c>
      <c r="E152" s="199" t="s">
        <v>430</v>
      </c>
      <c r="F152" s="199" t="s">
        <v>792</v>
      </c>
      <c r="G152" s="265" t="s">
        <v>793</v>
      </c>
      <c r="H152" s="199" t="s">
        <v>794</v>
      </c>
      <c r="I152" s="199" t="s">
        <v>795</v>
      </c>
      <c r="J152" s="199" t="s">
        <v>425</v>
      </c>
      <c r="K152" s="199" t="s">
        <v>796</v>
      </c>
      <c r="L152" s="201">
        <v>421918882990</v>
      </c>
      <c r="M152" s="199" t="s">
        <v>797</v>
      </c>
      <c r="N152" s="199"/>
      <c r="O152" s="199"/>
      <c r="P152" s="199"/>
    </row>
    <row r="153" spans="1:16" x14ac:dyDescent="0.2">
      <c r="A153" s="198" t="s">
        <v>798</v>
      </c>
      <c r="B153" s="199" t="s">
        <v>799</v>
      </c>
      <c r="C153" s="200" t="s">
        <v>423</v>
      </c>
      <c r="D153" s="200" t="s">
        <v>474</v>
      </c>
      <c r="E153" s="199" t="s">
        <v>430</v>
      </c>
      <c r="F153" s="200" t="s">
        <v>525</v>
      </c>
      <c r="G153" s="199" t="s">
        <v>800</v>
      </c>
      <c r="H153" s="199" t="s">
        <v>801</v>
      </c>
      <c r="I153" s="199" t="s">
        <v>802</v>
      </c>
      <c r="J153" s="199" t="s">
        <v>803</v>
      </c>
      <c r="K153" s="199" t="s">
        <v>802</v>
      </c>
      <c r="L153" s="201">
        <v>421917476268</v>
      </c>
      <c r="M153" s="199" t="s">
        <v>804</v>
      </c>
      <c r="N153" s="199"/>
      <c r="O153" s="199"/>
      <c r="P153" s="199"/>
    </row>
    <row r="154" spans="1:16" x14ac:dyDescent="0.2">
      <c r="A154" s="198" t="s">
        <v>805</v>
      </c>
      <c r="B154" s="199" t="s">
        <v>806</v>
      </c>
      <c r="C154" s="200" t="s">
        <v>423</v>
      </c>
      <c r="D154" s="199" t="s">
        <v>807</v>
      </c>
      <c r="E154" s="199" t="s">
        <v>808</v>
      </c>
      <c r="F154" s="199" t="s">
        <v>809</v>
      </c>
      <c r="G154" s="199" t="s">
        <v>810</v>
      </c>
      <c r="H154" s="265" t="s">
        <v>811</v>
      </c>
      <c r="I154" s="199" t="s">
        <v>812</v>
      </c>
      <c r="J154" s="199" t="s">
        <v>803</v>
      </c>
      <c r="K154" s="199" t="s">
        <v>812</v>
      </c>
      <c r="L154" s="201">
        <v>421905193404</v>
      </c>
      <c r="M154" s="199" t="s">
        <v>813</v>
      </c>
      <c r="N154" s="199"/>
      <c r="O154" s="199"/>
      <c r="P154" s="199"/>
    </row>
    <row r="155" spans="1:16" x14ac:dyDescent="0.2">
      <c r="A155" s="198" t="s">
        <v>814</v>
      </c>
      <c r="B155" s="199" t="s">
        <v>815</v>
      </c>
      <c r="C155" s="200" t="s">
        <v>423</v>
      </c>
      <c r="D155" s="199" t="s">
        <v>816</v>
      </c>
      <c r="E155" s="199" t="s">
        <v>424</v>
      </c>
      <c r="F155" s="199" t="s">
        <v>817</v>
      </c>
      <c r="G155" s="199" t="s">
        <v>818</v>
      </c>
      <c r="H155" s="199" t="s">
        <v>819</v>
      </c>
      <c r="I155" s="199" t="s">
        <v>820</v>
      </c>
      <c r="J155" s="199" t="s">
        <v>427</v>
      </c>
      <c r="K155" s="199" t="s">
        <v>821</v>
      </c>
      <c r="L155" s="201">
        <v>421902902970</v>
      </c>
      <c r="M155" s="199" t="s">
        <v>822</v>
      </c>
      <c r="N155" s="199"/>
      <c r="O155" s="199"/>
      <c r="P155" s="199"/>
    </row>
    <row r="156" spans="1:16" x14ac:dyDescent="0.2">
      <c r="A156" s="198" t="s">
        <v>823</v>
      </c>
      <c r="B156" s="199" t="s">
        <v>824</v>
      </c>
      <c r="C156" s="200" t="s">
        <v>423</v>
      </c>
      <c r="D156" s="199" t="s">
        <v>825</v>
      </c>
      <c r="E156" s="199" t="s">
        <v>430</v>
      </c>
      <c r="F156" s="199" t="s">
        <v>826</v>
      </c>
      <c r="G156" s="199" t="s">
        <v>827</v>
      </c>
      <c r="H156" s="199" t="s">
        <v>828</v>
      </c>
      <c r="I156" s="199" t="s">
        <v>829</v>
      </c>
      <c r="J156" s="199" t="s">
        <v>425</v>
      </c>
      <c r="K156" s="275" t="s">
        <v>830</v>
      </c>
      <c r="L156" s="316">
        <v>421903262626</v>
      </c>
      <c r="M156" s="199" t="s">
        <v>831</v>
      </c>
      <c r="N156" s="199"/>
      <c r="O156" s="199"/>
      <c r="P156" s="199"/>
    </row>
    <row r="157" spans="1:16" x14ac:dyDescent="0.2">
      <c r="A157" s="198" t="s">
        <v>832</v>
      </c>
      <c r="B157" s="199" t="s">
        <v>833</v>
      </c>
      <c r="C157" s="200" t="s">
        <v>423</v>
      </c>
      <c r="D157" s="199" t="s">
        <v>834</v>
      </c>
      <c r="E157" s="199" t="s">
        <v>430</v>
      </c>
      <c r="F157" s="199" t="s">
        <v>432</v>
      </c>
      <c r="G157" s="199" t="s">
        <v>835</v>
      </c>
      <c r="H157" s="199" t="s">
        <v>836</v>
      </c>
      <c r="I157" s="199" t="s">
        <v>837</v>
      </c>
      <c r="J157" s="199" t="s">
        <v>838</v>
      </c>
      <c r="K157" s="199" t="s">
        <v>839</v>
      </c>
      <c r="L157" s="201">
        <v>421902228191</v>
      </c>
      <c r="M157" s="199" t="s">
        <v>840</v>
      </c>
      <c r="N157" s="199"/>
      <c r="O157" s="199"/>
      <c r="P157" s="199"/>
    </row>
    <row r="158" spans="1:16" x14ac:dyDescent="0.2">
      <c r="A158" s="198" t="s">
        <v>841</v>
      </c>
      <c r="B158" s="199" t="s">
        <v>842</v>
      </c>
      <c r="C158" s="200" t="s">
        <v>423</v>
      </c>
      <c r="D158" s="200" t="s">
        <v>474</v>
      </c>
      <c r="E158" s="199" t="s">
        <v>430</v>
      </c>
      <c r="F158" s="200" t="s">
        <v>525</v>
      </c>
      <c r="G158" s="199" t="s">
        <v>843</v>
      </c>
      <c r="H158" s="265" t="s">
        <v>844</v>
      </c>
      <c r="I158" s="199" t="s">
        <v>845</v>
      </c>
      <c r="J158" s="199" t="s">
        <v>427</v>
      </c>
      <c r="K158" s="199" t="s">
        <v>846</v>
      </c>
      <c r="L158" s="201">
        <v>421905305338</v>
      </c>
      <c r="M158" s="199" t="s">
        <v>847</v>
      </c>
      <c r="N158" s="199"/>
      <c r="O158" s="199"/>
      <c r="P158" s="199"/>
    </row>
    <row r="159" spans="1:16" x14ac:dyDescent="0.2">
      <c r="A159" s="198" t="s">
        <v>848</v>
      </c>
      <c r="B159" s="199" t="s">
        <v>849</v>
      </c>
      <c r="C159" s="200" t="s">
        <v>423</v>
      </c>
      <c r="D159" s="200" t="s">
        <v>474</v>
      </c>
      <c r="E159" s="200" t="s">
        <v>430</v>
      </c>
      <c r="F159" s="200" t="s">
        <v>525</v>
      </c>
      <c r="G159" s="265" t="s">
        <v>850</v>
      </c>
      <c r="H159" s="265" t="s">
        <v>851</v>
      </c>
      <c r="I159" s="200" t="s">
        <v>852</v>
      </c>
      <c r="J159" s="200" t="s">
        <v>427</v>
      </c>
      <c r="K159" s="200" t="s">
        <v>852</v>
      </c>
      <c r="L159" s="316">
        <v>421908979442</v>
      </c>
      <c r="M159" s="200" t="s">
        <v>853</v>
      </c>
      <c r="N159" s="200"/>
      <c r="O159" s="200"/>
      <c r="P159" s="200"/>
    </row>
    <row r="160" spans="1:16" x14ac:dyDescent="0.2">
      <c r="A160" s="198" t="s">
        <v>854</v>
      </c>
      <c r="B160" s="199" t="s">
        <v>855</v>
      </c>
      <c r="C160" s="200" t="s">
        <v>423</v>
      </c>
      <c r="D160" s="200" t="s">
        <v>474</v>
      </c>
      <c r="E160" s="199" t="s">
        <v>430</v>
      </c>
      <c r="F160" s="199" t="s">
        <v>525</v>
      </c>
      <c r="G160" s="199" t="s">
        <v>856</v>
      </c>
      <c r="H160" s="199" t="s">
        <v>857</v>
      </c>
      <c r="I160" s="199" t="s">
        <v>858</v>
      </c>
      <c r="J160" s="199" t="s">
        <v>427</v>
      </c>
      <c r="K160" s="199" t="s">
        <v>859</v>
      </c>
      <c r="L160" s="201">
        <v>421903708275</v>
      </c>
      <c r="M160" s="199" t="s">
        <v>860</v>
      </c>
      <c r="N160" s="199"/>
      <c r="O160" s="199"/>
      <c r="P160" s="199" t="s">
        <v>1445</v>
      </c>
    </row>
    <row r="161" spans="1:16" x14ac:dyDescent="0.2">
      <c r="A161" s="198" t="s">
        <v>1975</v>
      </c>
      <c r="B161" s="199" t="s">
        <v>1976</v>
      </c>
      <c r="C161" s="200" t="s">
        <v>423</v>
      </c>
      <c r="D161" s="200" t="s">
        <v>1977</v>
      </c>
      <c r="E161" s="200" t="s">
        <v>431</v>
      </c>
      <c r="F161" s="200" t="s">
        <v>725</v>
      </c>
      <c r="G161" s="265" t="s">
        <v>1978</v>
      </c>
      <c r="H161" s="265" t="s">
        <v>1979</v>
      </c>
      <c r="I161" s="200" t="s">
        <v>1980</v>
      </c>
      <c r="J161" s="200" t="s">
        <v>425</v>
      </c>
      <c r="K161" s="200" t="s">
        <v>1980</v>
      </c>
      <c r="L161" s="316">
        <v>421915802888</v>
      </c>
      <c r="M161" s="200" t="s">
        <v>1981</v>
      </c>
      <c r="N161" s="200"/>
      <c r="O161" s="200"/>
      <c r="P161" s="200"/>
    </row>
    <row r="162" spans="1:16" x14ac:dyDescent="0.2">
      <c r="A162" s="198" t="s">
        <v>1982</v>
      </c>
      <c r="B162" s="199" t="s">
        <v>1983</v>
      </c>
      <c r="C162" s="200" t="s">
        <v>423</v>
      </c>
      <c r="D162" s="200" t="s">
        <v>1984</v>
      </c>
      <c r="E162" s="199" t="s">
        <v>430</v>
      </c>
      <c r="F162" s="199" t="s">
        <v>1985</v>
      </c>
      <c r="G162" s="199" t="s">
        <v>1986</v>
      </c>
      <c r="H162" s="199" t="s">
        <v>1987</v>
      </c>
      <c r="I162" s="199" t="s">
        <v>1988</v>
      </c>
      <c r="J162" s="199" t="s">
        <v>427</v>
      </c>
      <c r="K162" s="199" t="s">
        <v>1988</v>
      </c>
      <c r="L162" s="201">
        <v>421905343077</v>
      </c>
      <c r="M162" s="199" t="s">
        <v>1989</v>
      </c>
      <c r="N162" s="199"/>
      <c r="O162" s="199"/>
      <c r="P162" s="199"/>
    </row>
    <row r="163" spans="1:16" x14ac:dyDescent="0.2">
      <c r="A163" s="198" t="s">
        <v>861</v>
      </c>
      <c r="B163" s="199" t="s">
        <v>862</v>
      </c>
      <c r="C163" s="200" t="s">
        <v>423</v>
      </c>
      <c r="D163" s="200" t="s">
        <v>474</v>
      </c>
      <c r="E163" s="200" t="s">
        <v>430</v>
      </c>
      <c r="F163" s="200" t="s">
        <v>525</v>
      </c>
      <c r="G163" s="199" t="s">
        <v>863</v>
      </c>
      <c r="H163" s="199" t="s">
        <v>864</v>
      </c>
      <c r="I163" s="200" t="s">
        <v>865</v>
      </c>
      <c r="J163" s="199" t="s">
        <v>427</v>
      </c>
      <c r="K163" s="200" t="s">
        <v>866</v>
      </c>
      <c r="L163" s="201">
        <v>421918529304</v>
      </c>
      <c r="M163" s="200" t="s">
        <v>867</v>
      </c>
      <c r="N163" s="199"/>
      <c r="O163" s="200"/>
      <c r="P163" s="199"/>
    </row>
    <row r="164" spans="1:16" x14ac:dyDescent="0.2">
      <c r="A164" s="203" t="s">
        <v>868</v>
      </c>
      <c r="B164" s="285" t="s">
        <v>869</v>
      </c>
      <c r="C164" s="285" t="s">
        <v>423</v>
      </c>
      <c r="D164" s="285" t="s">
        <v>474</v>
      </c>
      <c r="E164" s="285" t="s">
        <v>430</v>
      </c>
      <c r="F164" s="285" t="s">
        <v>525</v>
      </c>
      <c r="G164" s="285" t="s">
        <v>870</v>
      </c>
      <c r="H164" s="285" t="s">
        <v>871</v>
      </c>
      <c r="I164" s="285" t="s">
        <v>1990</v>
      </c>
      <c r="J164" s="285" t="s">
        <v>872</v>
      </c>
      <c r="K164" s="285" t="s">
        <v>2723</v>
      </c>
      <c r="L164" s="286" t="s">
        <v>2724</v>
      </c>
      <c r="M164" s="285" t="s">
        <v>873</v>
      </c>
      <c r="N164" s="285"/>
      <c r="O164" s="285"/>
      <c r="P164" s="285"/>
    </row>
    <row r="165" spans="1:16" x14ac:dyDescent="0.2">
      <c r="A165" s="198" t="s">
        <v>874</v>
      </c>
      <c r="B165" s="199" t="s">
        <v>875</v>
      </c>
      <c r="C165" s="200" t="s">
        <v>423</v>
      </c>
      <c r="D165" s="200" t="s">
        <v>474</v>
      </c>
      <c r="E165" s="199" t="s">
        <v>430</v>
      </c>
      <c r="F165" s="200" t="s">
        <v>475</v>
      </c>
      <c r="G165" s="265" t="s">
        <v>876</v>
      </c>
      <c r="H165" s="265" t="s">
        <v>877</v>
      </c>
      <c r="I165" s="199" t="s">
        <v>878</v>
      </c>
      <c r="J165" s="199" t="s">
        <v>427</v>
      </c>
      <c r="K165" s="199" t="s">
        <v>879</v>
      </c>
      <c r="L165" s="201">
        <v>421903692095</v>
      </c>
      <c r="M165" s="199" t="s">
        <v>880</v>
      </c>
      <c r="N165" s="199"/>
      <c r="O165" s="199"/>
      <c r="P165" s="199"/>
    </row>
    <row r="166" spans="1:16" x14ac:dyDescent="0.2">
      <c r="A166" s="198" t="s">
        <v>881</v>
      </c>
      <c r="B166" s="199" t="s">
        <v>882</v>
      </c>
      <c r="C166" s="200" t="s">
        <v>423</v>
      </c>
      <c r="D166" s="200" t="s">
        <v>474</v>
      </c>
      <c r="E166" s="200" t="s">
        <v>430</v>
      </c>
      <c r="F166" s="200" t="s">
        <v>525</v>
      </c>
      <c r="G166" s="199" t="s">
        <v>883</v>
      </c>
      <c r="H166" s="265" t="s">
        <v>1991</v>
      </c>
      <c r="I166" s="200" t="s">
        <v>884</v>
      </c>
      <c r="J166" s="200" t="s">
        <v>427</v>
      </c>
      <c r="K166" s="200" t="s">
        <v>1446</v>
      </c>
      <c r="L166" s="201">
        <v>421915499077</v>
      </c>
      <c r="M166" s="200" t="s">
        <v>885</v>
      </c>
      <c r="N166" s="200"/>
      <c r="O166" s="200"/>
      <c r="P166" s="200"/>
    </row>
    <row r="167" spans="1:16" x14ac:dyDescent="0.2">
      <c r="A167" s="198" t="s">
        <v>886</v>
      </c>
      <c r="B167" s="199" t="s">
        <v>887</v>
      </c>
      <c r="C167" s="200" t="s">
        <v>423</v>
      </c>
      <c r="D167" s="200" t="s">
        <v>1992</v>
      </c>
      <c r="E167" s="200" t="s">
        <v>430</v>
      </c>
      <c r="F167" s="200" t="s">
        <v>525</v>
      </c>
      <c r="G167" s="265" t="s">
        <v>888</v>
      </c>
      <c r="H167" s="265" t="s">
        <v>889</v>
      </c>
      <c r="I167" s="200" t="s">
        <v>890</v>
      </c>
      <c r="J167" s="200" t="s">
        <v>645</v>
      </c>
      <c r="K167" s="200" t="s">
        <v>891</v>
      </c>
      <c r="L167" s="201">
        <v>421905234323</v>
      </c>
      <c r="M167" s="200" t="s">
        <v>892</v>
      </c>
      <c r="N167" s="199"/>
      <c r="O167" s="200"/>
      <c r="P167" s="199"/>
    </row>
    <row r="168" spans="1:16" x14ac:dyDescent="0.2">
      <c r="A168" s="198" t="s">
        <v>1993</v>
      </c>
      <c r="B168" s="199" t="s">
        <v>1994</v>
      </c>
      <c r="C168" s="200" t="s">
        <v>423</v>
      </c>
      <c r="D168" s="199" t="s">
        <v>1995</v>
      </c>
      <c r="E168" s="199" t="s">
        <v>430</v>
      </c>
      <c r="F168" s="199" t="s">
        <v>893</v>
      </c>
      <c r="G168" s="265" t="s">
        <v>1996</v>
      </c>
      <c r="H168" s="265" t="s">
        <v>1997</v>
      </c>
      <c r="I168" s="199" t="s">
        <v>1998</v>
      </c>
      <c r="J168" s="199" t="s">
        <v>427</v>
      </c>
      <c r="K168" s="199" t="s">
        <v>1998</v>
      </c>
      <c r="L168" s="201">
        <v>421915902632</v>
      </c>
      <c r="M168" s="199" t="s">
        <v>1999</v>
      </c>
      <c r="N168" s="199"/>
      <c r="O168" s="199"/>
      <c r="P168" s="199"/>
    </row>
    <row r="169" spans="1:16" x14ac:dyDescent="0.2">
      <c r="A169" s="198" t="s">
        <v>894</v>
      </c>
      <c r="B169" s="199" t="s">
        <v>895</v>
      </c>
      <c r="C169" s="200" t="s">
        <v>423</v>
      </c>
      <c r="D169" s="200" t="s">
        <v>474</v>
      </c>
      <c r="E169" s="200" t="s">
        <v>430</v>
      </c>
      <c r="F169" s="200" t="s">
        <v>525</v>
      </c>
      <c r="G169" s="199" t="s">
        <v>896</v>
      </c>
      <c r="H169" s="199" t="s">
        <v>897</v>
      </c>
      <c r="I169" s="200" t="s">
        <v>898</v>
      </c>
      <c r="J169" s="200" t="s">
        <v>425</v>
      </c>
      <c r="K169" s="200" t="s">
        <v>899</v>
      </c>
      <c r="L169" s="201">
        <v>421905650170</v>
      </c>
      <c r="M169" s="200" t="s">
        <v>900</v>
      </c>
      <c r="N169" s="200"/>
      <c r="O169" s="200"/>
      <c r="P169" s="200"/>
    </row>
    <row r="170" spans="1:16" x14ac:dyDescent="0.2">
      <c r="A170" s="198" t="s">
        <v>901</v>
      </c>
      <c r="B170" s="199" t="s">
        <v>902</v>
      </c>
      <c r="C170" s="200" t="s">
        <v>423</v>
      </c>
      <c r="D170" s="200" t="s">
        <v>474</v>
      </c>
      <c r="E170" s="200" t="s">
        <v>430</v>
      </c>
      <c r="F170" s="200" t="s">
        <v>525</v>
      </c>
      <c r="G170" s="199" t="s">
        <v>903</v>
      </c>
      <c r="H170" s="199" t="s">
        <v>904</v>
      </c>
      <c r="I170" s="200" t="s">
        <v>905</v>
      </c>
      <c r="J170" s="200" t="s">
        <v>425</v>
      </c>
      <c r="K170" s="200" t="s">
        <v>906</v>
      </c>
      <c r="L170" s="201">
        <v>421903636503</v>
      </c>
      <c r="M170" s="200" t="s">
        <v>907</v>
      </c>
      <c r="N170" s="199"/>
      <c r="O170" s="200"/>
      <c r="P170" s="199"/>
    </row>
    <row r="171" spans="1:16" x14ac:dyDescent="0.2">
      <c r="A171" s="198" t="s">
        <v>908</v>
      </c>
      <c r="B171" s="199" t="s">
        <v>909</v>
      </c>
      <c r="C171" s="200" t="s">
        <v>423</v>
      </c>
      <c r="D171" s="199" t="s">
        <v>910</v>
      </c>
      <c r="E171" s="199" t="s">
        <v>430</v>
      </c>
      <c r="F171" s="199" t="s">
        <v>551</v>
      </c>
      <c r="G171" s="199" t="s">
        <v>911</v>
      </c>
      <c r="H171" s="199" t="s">
        <v>912</v>
      </c>
      <c r="I171" s="199" t="s">
        <v>913</v>
      </c>
      <c r="J171" s="199" t="s">
        <v>425</v>
      </c>
      <c r="K171" s="199" t="s">
        <v>914</v>
      </c>
      <c r="L171" s="201">
        <v>421917263316</v>
      </c>
      <c r="M171" s="199" t="s">
        <v>915</v>
      </c>
      <c r="N171" s="199"/>
      <c r="O171" s="199"/>
      <c r="P171" s="199"/>
    </row>
    <row r="172" spans="1:16" x14ac:dyDescent="0.2">
      <c r="A172" s="178" t="s">
        <v>916</v>
      </c>
      <c r="B172" s="277" t="s">
        <v>917</v>
      </c>
      <c r="C172" s="200" t="s">
        <v>423</v>
      </c>
      <c r="D172" s="277" t="s">
        <v>918</v>
      </c>
      <c r="E172" s="277" t="s">
        <v>919</v>
      </c>
      <c r="F172" s="277" t="s">
        <v>920</v>
      </c>
      <c r="G172" s="277" t="s">
        <v>921</v>
      </c>
      <c r="H172" s="277" t="s">
        <v>922</v>
      </c>
      <c r="I172" s="277" t="s">
        <v>923</v>
      </c>
      <c r="J172" s="277" t="s">
        <v>427</v>
      </c>
      <c r="K172" s="277" t="s">
        <v>923</v>
      </c>
      <c r="L172" s="322">
        <v>421905486716</v>
      </c>
      <c r="M172" s="278" t="s">
        <v>924</v>
      </c>
      <c r="N172" s="277"/>
      <c r="O172" s="278"/>
      <c r="P172" s="277"/>
    </row>
    <row r="173" spans="1:16" x14ac:dyDescent="0.2">
      <c r="A173" s="178" t="s">
        <v>2000</v>
      </c>
      <c r="B173" s="277" t="s">
        <v>2001</v>
      </c>
      <c r="C173" s="200" t="s">
        <v>423</v>
      </c>
      <c r="D173" s="277" t="s">
        <v>2002</v>
      </c>
      <c r="E173" s="277" t="s">
        <v>2003</v>
      </c>
      <c r="F173" s="277" t="s">
        <v>2004</v>
      </c>
      <c r="G173" s="277" t="s">
        <v>2005</v>
      </c>
      <c r="H173" s="277" t="s">
        <v>2006</v>
      </c>
      <c r="I173" s="277" t="s">
        <v>2007</v>
      </c>
      <c r="J173" s="277" t="s">
        <v>427</v>
      </c>
      <c r="K173" s="277" t="s">
        <v>2007</v>
      </c>
      <c r="L173" s="322">
        <v>421905533719</v>
      </c>
      <c r="M173" s="277" t="s">
        <v>2725</v>
      </c>
      <c r="N173" s="277"/>
      <c r="O173" s="278"/>
      <c r="P173" s="277"/>
    </row>
    <row r="174" spans="1:16" x14ac:dyDescent="0.2">
      <c r="A174" s="198" t="s">
        <v>925</v>
      </c>
      <c r="B174" s="199" t="s">
        <v>926</v>
      </c>
      <c r="C174" s="200" t="s">
        <v>423</v>
      </c>
      <c r="D174" s="199" t="s">
        <v>927</v>
      </c>
      <c r="E174" s="199" t="s">
        <v>767</v>
      </c>
      <c r="F174" s="199" t="s">
        <v>928</v>
      </c>
      <c r="G174" s="265" t="s">
        <v>929</v>
      </c>
      <c r="H174" s="265" t="s">
        <v>930</v>
      </c>
      <c r="I174" s="199" t="s">
        <v>931</v>
      </c>
      <c r="J174" s="199" t="s">
        <v>427</v>
      </c>
      <c r="K174" s="199" t="s">
        <v>931</v>
      </c>
      <c r="L174" s="201">
        <v>421905235472</v>
      </c>
      <c r="M174" s="199" t="s">
        <v>932</v>
      </c>
      <c r="N174" s="199"/>
      <c r="O174" s="199"/>
      <c r="P174" s="199"/>
    </row>
    <row r="175" spans="1:16" x14ac:dyDescent="0.2">
      <c r="A175" s="198" t="s">
        <v>933</v>
      </c>
      <c r="B175" s="199" t="s">
        <v>934</v>
      </c>
      <c r="C175" s="200" t="s">
        <v>423</v>
      </c>
      <c r="D175" s="199" t="s">
        <v>935</v>
      </c>
      <c r="E175" s="199" t="s">
        <v>936</v>
      </c>
      <c r="F175" s="199" t="s">
        <v>937</v>
      </c>
      <c r="G175" s="199" t="s">
        <v>938</v>
      </c>
      <c r="H175" s="199" t="s">
        <v>939</v>
      </c>
      <c r="I175" s="199" t="s">
        <v>940</v>
      </c>
      <c r="J175" s="199" t="s">
        <v>425</v>
      </c>
      <c r="K175" s="199" t="s">
        <v>940</v>
      </c>
      <c r="L175" s="201">
        <v>421905970041</v>
      </c>
      <c r="M175" s="199" t="s">
        <v>941</v>
      </c>
      <c r="N175" s="199"/>
      <c r="O175" s="199"/>
      <c r="P175" s="199"/>
    </row>
    <row r="176" spans="1:16" x14ac:dyDescent="0.2">
      <c r="A176" s="198" t="s">
        <v>1447</v>
      </c>
      <c r="B176" s="199" t="s">
        <v>1448</v>
      </c>
      <c r="C176" s="200" t="s">
        <v>423</v>
      </c>
      <c r="D176" s="200" t="s">
        <v>1449</v>
      </c>
      <c r="E176" s="200" t="s">
        <v>434</v>
      </c>
      <c r="F176" s="200" t="s">
        <v>433</v>
      </c>
      <c r="G176" s="265" t="s">
        <v>1450</v>
      </c>
      <c r="H176" s="199" t="s">
        <v>1451</v>
      </c>
      <c r="I176" s="200" t="s">
        <v>1452</v>
      </c>
      <c r="J176" s="200" t="s">
        <v>425</v>
      </c>
      <c r="K176" s="200"/>
      <c r="L176" s="201">
        <v>421907953701</v>
      </c>
      <c r="M176" s="200" t="s">
        <v>2008</v>
      </c>
      <c r="N176" s="199"/>
      <c r="O176" s="200"/>
      <c r="P176" s="199"/>
    </row>
    <row r="177" spans="1:16" x14ac:dyDescent="0.2">
      <c r="A177" s="198" t="s">
        <v>942</v>
      </c>
      <c r="B177" s="199" t="s">
        <v>943</v>
      </c>
      <c r="C177" s="200" t="s">
        <v>423</v>
      </c>
      <c r="D177" s="199" t="s">
        <v>944</v>
      </c>
      <c r="E177" s="199" t="s">
        <v>945</v>
      </c>
      <c r="F177" s="199" t="s">
        <v>946</v>
      </c>
      <c r="G177" s="199" t="s">
        <v>947</v>
      </c>
      <c r="H177" s="199" t="s">
        <v>948</v>
      </c>
      <c r="I177" s="199" t="s">
        <v>949</v>
      </c>
      <c r="J177" s="199" t="s">
        <v>425</v>
      </c>
      <c r="K177" s="199" t="s">
        <v>949</v>
      </c>
      <c r="L177" s="201">
        <v>421915879583</v>
      </c>
      <c r="M177" s="199" t="s">
        <v>950</v>
      </c>
      <c r="N177" s="199"/>
      <c r="O177" s="199"/>
      <c r="P177" s="199"/>
    </row>
    <row r="178" spans="1:16" x14ac:dyDescent="0.2">
      <c r="A178" s="198" t="s">
        <v>951</v>
      </c>
      <c r="B178" s="199" t="s">
        <v>952</v>
      </c>
      <c r="C178" s="200" t="s">
        <v>423</v>
      </c>
      <c r="D178" s="199" t="s">
        <v>953</v>
      </c>
      <c r="E178" s="199" t="s">
        <v>431</v>
      </c>
      <c r="F178" s="199" t="s">
        <v>725</v>
      </c>
      <c r="G178" s="199" t="s">
        <v>954</v>
      </c>
      <c r="H178" s="199" t="s">
        <v>955</v>
      </c>
      <c r="I178" s="199" t="s">
        <v>956</v>
      </c>
      <c r="J178" s="199" t="s">
        <v>427</v>
      </c>
      <c r="K178" s="199" t="s">
        <v>957</v>
      </c>
      <c r="L178" s="201">
        <v>421918711548</v>
      </c>
      <c r="M178" s="199" t="s">
        <v>958</v>
      </c>
      <c r="N178" s="199"/>
      <c r="O178" s="199"/>
      <c r="P178" s="199"/>
    </row>
    <row r="179" spans="1:16" x14ac:dyDescent="0.2">
      <c r="A179" s="198" t="s">
        <v>2009</v>
      </c>
      <c r="B179" s="199" t="s">
        <v>2010</v>
      </c>
      <c r="C179" s="200" t="s">
        <v>423</v>
      </c>
      <c r="D179" s="199" t="s">
        <v>2011</v>
      </c>
      <c r="E179" s="277" t="s">
        <v>2012</v>
      </c>
      <c r="F179" s="199" t="s">
        <v>2013</v>
      </c>
      <c r="G179" s="265" t="s">
        <v>2014</v>
      </c>
      <c r="H179" s="265" t="s">
        <v>2015</v>
      </c>
      <c r="I179" s="199" t="s">
        <v>2016</v>
      </c>
      <c r="J179" s="199" t="s">
        <v>427</v>
      </c>
      <c r="K179" s="199" t="s">
        <v>2016</v>
      </c>
      <c r="L179" s="201">
        <v>421908553335</v>
      </c>
      <c r="M179" s="199" t="s">
        <v>2017</v>
      </c>
      <c r="N179" s="199"/>
      <c r="O179" s="199"/>
      <c r="P179" s="199"/>
    </row>
    <row r="180" spans="1:16" x14ac:dyDescent="0.2">
      <c r="A180" s="178" t="s">
        <v>959</v>
      </c>
      <c r="B180" s="277" t="s">
        <v>960</v>
      </c>
      <c r="C180" s="200" t="s">
        <v>423</v>
      </c>
      <c r="D180" s="200" t="s">
        <v>474</v>
      </c>
      <c r="E180" s="277" t="s">
        <v>430</v>
      </c>
      <c r="F180" s="200" t="s">
        <v>525</v>
      </c>
      <c r="G180" s="277" t="s">
        <v>961</v>
      </c>
      <c r="H180" s="277" t="s">
        <v>962</v>
      </c>
      <c r="I180" s="277" t="s">
        <v>963</v>
      </c>
      <c r="J180" s="277" t="s">
        <v>427</v>
      </c>
      <c r="K180" s="277" t="s">
        <v>963</v>
      </c>
      <c r="L180" s="322">
        <v>421905245008</v>
      </c>
      <c r="M180" s="277" t="s">
        <v>964</v>
      </c>
      <c r="N180" s="277"/>
      <c r="O180" s="277"/>
      <c r="P180" s="277"/>
    </row>
    <row r="181" spans="1:16" ht="20.399999999999999" x14ac:dyDescent="0.2">
      <c r="A181" s="178" t="s">
        <v>1453</v>
      </c>
      <c r="B181" s="318" t="s">
        <v>1454</v>
      </c>
      <c r="C181" s="200" t="s">
        <v>423</v>
      </c>
      <c r="D181" s="277" t="s">
        <v>1437</v>
      </c>
      <c r="E181" s="277" t="s">
        <v>430</v>
      </c>
      <c r="F181" s="277" t="s">
        <v>426</v>
      </c>
      <c r="G181" s="277" t="s">
        <v>1455</v>
      </c>
      <c r="H181" s="277" t="s">
        <v>1456</v>
      </c>
      <c r="I181" s="277" t="s">
        <v>1440</v>
      </c>
      <c r="J181" s="277" t="s">
        <v>425</v>
      </c>
      <c r="K181" s="277" t="s">
        <v>2018</v>
      </c>
      <c r="L181" s="323" t="s">
        <v>1457</v>
      </c>
      <c r="M181" s="277" t="s">
        <v>1458</v>
      </c>
      <c r="N181" s="277"/>
      <c r="O181" s="277"/>
      <c r="P181" s="277"/>
    </row>
    <row r="182" spans="1:16" x14ac:dyDescent="0.2">
      <c r="A182" s="178" t="s">
        <v>965</v>
      </c>
      <c r="B182" s="277" t="s">
        <v>966</v>
      </c>
      <c r="C182" s="277" t="s">
        <v>423</v>
      </c>
      <c r="D182" s="200" t="s">
        <v>1459</v>
      </c>
      <c r="E182" s="277" t="s">
        <v>434</v>
      </c>
      <c r="F182" s="200" t="s">
        <v>435</v>
      </c>
      <c r="G182" s="277" t="s">
        <v>967</v>
      </c>
      <c r="H182" s="277" t="s">
        <v>968</v>
      </c>
      <c r="I182" s="277" t="s">
        <v>969</v>
      </c>
      <c r="J182" s="277" t="s">
        <v>425</v>
      </c>
      <c r="K182" s="277" t="s">
        <v>970</v>
      </c>
      <c r="L182" s="322">
        <v>421918808923</v>
      </c>
      <c r="M182" s="277" t="s">
        <v>971</v>
      </c>
      <c r="N182" s="277"/>
      <c r="O182" s="277"/>
      <c r="P182" s="277"/>
    </row>
    <row r="183" spans="1:16" x14ac:dyDescent="0.2">
      <c r="A183" s="198" t="s">
        <v>972</v>
      </c>
      <c r="B183" s="199" t="s">
        <v>973</v>
      </c>
      <c r="C183" s="200" t="s">
        <v>423</v>
      </c>
      <c r="D183" s="199" t="s">
        <v>974</v>
      </c>
      <c r="E183" s="199" t="s">
        <v>430</v>
      </c>
      <c r="F183" s="199" t="s">
        <v>975</v>
      </c>
      <c r="G183" s="199" t="s">
        <v>976</v>
      </c>
      <c r="H183" s="265" t="s">
        <v>977</v>
      </c>
      <c r="I183" s="199" t="s">
        <v>978</v>
      </c>
      <c r="J183" s="199" t="s">
        <v>425</v>
      </c>
      <c r="K183" s="199" t="s">
        <v>978</v>
      </c>
      <c r="L183" s="201">
        <v>421905418010</v>
      </c>
      <c r="M183" s="199" t="s">
        <v>979</v>
      </c>
      <c r="N183" s="199"/>
      <c r="O183" s="199"/>
      <c r="P183" s="199"/>
    </row>
    <row r="184" spans="1:16" x14ac:dyDescent="0.2">
      <c r="A184" s="178" t="s">
        <v>980</v>
      </c>
      <c r="B184" s="277" t="s">
        <v>981</v>
      </c>
      <c r="C184" s="277" t="s">
        <v>423</v>
      </c>
      <c r="D184" s="200" t="s">
        <v>474</v>
      </c>
      <c r="E184" s="277" t="s">
        <v>430</v>
      </c>
      <c r="F184" s="200" t="s">
        <v>525</v>
      </c>
      <c r="G184" s="277" t="s">
        <v>982</v>
      </c>
      <c r="H184" s="324" t="s">
        <v>983</v>
      </c>
      <c r="I184" s="277" t="s">
        <v>984</v>
      </c>
      <c r="J184" s="277" t="s">
        <v>425</v>
      </c>
      <c r="K184" s="277" t="s">
        <v>984</v>
      </c>
      <c r="L184" s="322">
        <v>421915282858</v>
      </c>
      <c r="M184" s="277" t="s">
        <v>985</v>
      </c>
      <c r="N184" s="277"/>
      <c r="O184" s="277"/>
      <c r="P184" s="277"/>
    </row>
    <row r="185" spans="1:16" ht="13.2" x14ac:dyDescent="0.25">
      <c r="A185" s="178" t="s">
        <v>2019</v>
      </c>
      <c r="B185" s="277" t="s">
        <v>2020</v>
      </c>
      <c r="C185" s="277" t="s">
        <v>423</v>
      </c>
      <c r="D185" s="200" t="s">
        <v>2021</v>
      </c>
      <c r="E185" s="277" t="s">
        <v>430</v>
      </c>
      <c r="F185" s="200" t="s">
        <v>2022</v>
      </c>
      <c r="G185" s="325" t="s">
        <v>2023</v>
      </c>
      <c r="H185" s="324" t="s">
        <v>2024</v>
      </c>
      <c r="I185" s="277" t="s">
        <v>2025</v>
      </c>
      <c r="J185" s="277" t="s">
        <v>2026</v>
      </c>
      <c r="K185" s="277" t="s">
        <v>2027</v>
      </c>
      <c r="L185" s="322">
        <v>421905283021</v>
      </c>
      <c r="M185" s="277" t="s">
        <v>2028</v>
      </c>
      <c r="N185" s="277"/>
      <c r="O185" s="277"/>
      <c r="P185" s="277"/>
    </row>
    <row r="186" spans="1:16" x14ac:dyDescent="0.2">
      <c r="A186" s="203" t="s">
        <v>2726</v>
      </c>
      <c r="B186" s="285" t="s">
        <v>2727</v>
      </c>
      <c r="C186" s="285" t="s">
        <v>2728</v>
      </c>
      <c r="D186" s="285" t="s">
        <v>2729</v>
      </c>
      <c r="E186" s="285" t="s">
        <v>2730</v>
      </c>
      <c r="F186" s="285" t="s">
        <v>2731</v>
      </c>
      <c r="G186" s="285" t="s">
        <v>2732</v>
      </c>
      <c r="H186" s="285" t="s">
        <v>2733</v>
      </c>
      <c r="I186" s="285" t="s">
        <v>2734</v>
      </c>
      <c r="J186" s="285" t="s">
        <v>2735</v>
      </c>
      <c r="K186" s="285" t="s">
        <v>2734</v>
      </c>
      <c r="L186" s="286">
        <v>421905365513</v>
      </c>
      <c r="M186" s="285" t="s">
        <v>2736</v>
      </c>
      <c r="N186" s="285"/>
      <c r="O186" s="285"/>
      <c r="P186" s="285"/>
    </row>
    <row r="187" spans="1:16" x14ac:dyDescent="0.2">
      <c r="A187" s="203" t="s">
        <v>2737</v>
      </c>
      <c r="B187" s="285" t="s">
        <v>2738</v>
      </c>
      <c r="C187" s="285" t="s">
        <v>423</v>
      </c>
      <c r="D187" s="285" t="s">
        <v>2739</v>
      </c>
      <c r="E187" s="285" t="s">
        <v>2740</v>
      </c>
      <c r="F187" s="285" t="s">
        <v>2741</v>
      </c>
      <c r="G187" s="285" t="s">
        <v>2742</v>
      </c>
      <c r="H187" s="285" t="s">
        <v>2743</v>
      </c>
      <c r="I187" s="285" t="s">
        <v>2744</v>
      </c>
      <c r="J187" s="285" t="s">
        <v>425</v>
      </c>
      <c r="K187" s="285" t="s">
        <v>2745</v>
      </c>
      <c r="L187" s="286">
        <v>421944608826</v>
      </c>
      <c r="M187" s="285" t="s">
        <v>2360</v>
      </c>
      <c r="N187" s="285"/>
      <c r="O187" s="285"/>
      <c r="P187" s="285"/>
    </row>
    <row r="188" spans="1:16" x14ac:dyDescent="0.2">
      <c r="A188" s="203" t="s">
        <v>2746</v>
      </c>
      <c r="B188" s="285" t="s">
        <v>2747</v>
      </c>
      <c r="C188" s="285" t="s">
        <v>423</v>
      </c>
      <c r="D188" s="285" t="s">
        <v>2748</v>
      </c>
      <c r="E188" s="285" t="s">
        <v>2708</v>
      </c>
      <c r="F188" s="285" t="s">
        <v>1016</v>
      </c>
      <c r="G188" s="285" t="s">
        <v>2749</v>
      </c>
      <c r="H188" s="285" t="s">
        <v>2750</v>
      </c>
      <c r="I188" s="285" t="s">
        <v>2751</v>
      </c>
      <c r="J188" s="285" t="s">
        <v>425</v>
      </c>
      <c r="K188" s="285" t="s">
        <v>2751</v>
      </c>
      <c r="L188" s="286">
        <v>421903226107</v>
      </c>
      <c r="M188" s="285" t="s">
        <v>2752</v>
      </c>
      <c r="N188" s="285"/>
      <c r="O188" s="285"/>
      <c r="P188" s="285"/>
    </row>
    <row r="189" spans="1:16" x14ac:dyDescent="0.2">
      <c r="A189" s="203" t="s">
        <v>2753</v>
      </c>
      <c r="B189" s="285" t="s">
        <v>2754</v>
      </c>
      <c r="C189" s="285" t="s">
        <v>423</v>
      </c>
      <c r="D189" s="285" t="s">
        <v>2755</v>
      </c>
      <c r="E189" s="285" t="s">
        <v>2756</v>
      </c>
      <c r="F189" s="285" t="s">
        <v>2757</v>
      </c>
      <c r="G189" s="285" t="s">
        <v>2360</v>
      </c>
      <c r="H189" s="285" t="s">
        <v>2758</v>
      </c>
      <c r="I189" s="285" t="s">
        <v>2759</v>
      </c>
      <c r="J189" s="285" t="s">
        <v>425</v>
      </c>
      <c r="K189" s="285" t="s">
        <v>2360</v>
      </c>
      <c r="L189" s="286" t="s">
        <v>2360</v>
      </c>
      <c r="M189" s="285" t="s">
        <v>2760</v>
      </c>
      <c r="N189" s="285"/>
      <c r="O189" s="285"/>
      <c r="P189" s="285"/>
    </row>
    <row r="190" spans="1:16" ht="13.2" x14ac:dyDescent="0.25">
      <c r="A190" s="203" t="s">
        <v>2029</v>
      </c>
      <c r="B190" s="285" t="s">
        <v>2030</v>
      </c>
      <c r="C190" s="285" t="s">
        <v>2031</v>
      </c>
      <c r="D190" s="285" t="s">
        <v>2032</v>
      </c>
      <c r="E190" s="285" t="s">
        <v>430</v>
      </c>
      <c r="F190" s="285" t="s">
        <v>525</v>
      </c>
      <c r="G190" s="313" t="s">
        <v>2033</v>
      </c>
      <c r="H190" s="285" t="s">
        <v>2034</v>
      </c>
      <c r="I190" s="285" t="s">
        <v>2035</v>
      </c>
      <c r="J190" s="285" t="s">
        <v>1707</v>
      </c>
      <c r="K190" s="285" t="s">
        <v>2036</v>
      </c>
      <c r="L190" s="286">
        <v>421917905248</v>
      </c>
      <c r="M190" s="285" t="s">
        <v>2037</v>
      </c>
      <c r="N190" s="285"/>
      <c r="O190" s="285"/>
      <c r="P190" s="285"/>
    </row>
    <row r="191" spans="1:16" x14ac:dyDescent="0.2">
      <c r="A191" s="203" t="s">
        <v>2038</v>
      </c>
      <c r="B191" s="285" t="s">
        <v>2039</v>
      </c>
      <c r="C191" s="285" t="s">
        <v>423</v>
      </c>
      <c r="D191" s="285" t="s">
        <v>2040</v>
      </c>
      <c r="E191" s="285" t="s">
        <v>430</v>
      </c>
      <c r="F191" s="285" t="s">
        <v>551</v>
      </c>
      <c r="G191" s="285" t="s">
        <v>2041</v>
      </c>
      <c r="H191" s="285" t="s">
        <v>2042</v>
      </c>
      <c r="I191" s="285" t="s">
        <v>752</v>
      </c>
      <c r="J191" s="285" t="s">
        <v>425</v>
      </c>
      <c r="K191" s="285" t="s">
        <v>752</v>
      </c>
      <c r="L191" s="286">
        <v>421905245825</v>
      </c>
      <c r="M191" s="285" t="s">
        <v>2043</v>
      </c>
      <c r="N191" s="285"/>
      <c r="O191" s="285"/>
      <c r="P191" s="285"/>
    </row>
    <row r="192" spans="1:16" x14ac:dyDescent="0.2">
      <c r="A192" s="203" t="s">
        <v>2238</v>
      </c>
      <c r="B192" s="285" t="s">
        <v>2239</v>
      </c>
      <c r="C192" s="285" t="s">
        <v>423</v>
      </c>
      <c r="D192" s="285" t="s">
        <v>2240</v>
      </c>
      <c r="E192" s="285" t="s">
        <v>430</v>
      </c>
      <c r="F192" s="285" t="s">
        <v>2241</v>
      </c>
      <c r="G192" s="285" t="s">
        <v>2242</v>
      </c>
      <c r="H192" s="285" t="s">
        <v>2243</v>
      </c>
      <c r="I192" s="285" t="s">
        <v>2244</v>
      </c>
      <c r="J192" s="277" t="s">
        <v>427</v>
      </c>
      <c r="K192" s="285"/>
      <c r="L192" s="286"/>
      <c r="M192" s="285" t="s">
        <v>2245</v>
      </c>
      <c r="N192" s="285"/>
      <c r="O192" s="285"/>
      <c r="P192" s="285"/>
    </row>
    <row r="193" spans="1:16" x14ac:dyDescent="0.2">
      <c r="A193" s="203" t="s">
        <v>2761</v>
      </c>
      <c r="B193" s="285" t="s">
        <v>2762</v>
      </c>
      <c r="C193" s="285" t="s">
        <v>423</v>
      </c>
      <c r="D193" s="285" t="s">
        <v>2763</v>
      </c>
      <c r="E193" s="285" t="s">
        <v>434</v>
      </c>
      <c r="F193" s="285" t="s">
        <v>435</v>
      </c>
      <c r="G193" s="285" t="s">
        <v>2764</v>
      </c>
      <c r="H193" s="285" t="s">
        <v>2765</v>
      </c>
      <c r="I193" s="285" t="s">
        <v>2766</v>
      </c>
      <c r="J193" s="285" t="s">
        <v>427</v>
      </c>
      <c r="K193" s="285" t="s">
        <v>2766</v>
      </c>
      <c r="L193" s="286">
        <v>421911830220</v>
      </c>
      <c r="M193" s="285" t="s">
        <v>2767</v>
      </c>
      <c r="N193" s="285"/>
      <c r="O193" s="285"/>
      <c r="P193" s="285"/>
    </row>
    <row r="194" spans="1:16" x14ac:dyDescent="0.2">
      <c r="A194" s="203" t="s">
        <v>2768</v>
      </c>
      <c r="B194" s="285" t="s">
        <v>2769</v>
      </c>
      <c r="C194" s="285" t="s">
        <v>423</v>
      </c>
      <c r="D194" s="285" t="s">
        <v>2770</v>
      </c>
      <c r="E194" s="285" t="s">
        <v>430</v>
      </c>
      <c r="F194" s="285" t="s">
        <v>758</v>
      </c>
      <c r="G194" s="285" t="s">
        <v>2771</v>
      </c>
      <c r="H194" s="285" t="s">
        <v>2772</v>
      </c>
      <c r="I194" s="285" t="s">
        <v>2773</v>
      </c>
      <c r="J194" s="285" t="s">
        <v>2524</v>
      </c>
      <c r="K194" s="285" t="s">
        <v>2773</v>
      </c>
      <c r="L194" s="286">
        <v>421915714821</v>
      </c>
      <c r="M194" s="285" t="s">
        <v>2774</v>
      </c>
      <c r="N194" s="285"/>
      <c r="O194" s="285"/>
      <c r="P194" s="285"/>
    </row>
    <row r="195" spans="1:16" x14ac:dyDescent="0.2">
      <c r="A195" s="203" t="s">
        <v>2775</v>
      </c>
      <c r="B195" s="285" t="s">
        <v>2776</v>
      </c>
      <c r="C195" s="285" t="s">
        <v>423</v>
      </c>
      <c r="D195" s="285" t="s">
        <v>2777</v>
      </c>
      <c r="E195" s="285" t="s">
        <v>1711</v>
      </c>
      <c r="F195" s="285" t="s">
        <v>1780</v>
      </c>
      <c r="G195" s="285" t="s">
        <v>2778</v>
      </c>
      <c r="H195" s="285" t="s">
        <v>2779</v>
      </c>
      <c r="I195" s="285" t="s">
        <v>2780</v>
      </c>
      <c r="J195" s="285" t="s">
        <v>425</v>
      </c>
      <c r="K195" s="285" t="s">
        <v>2780</v>
      </c>
      <c r="L195" s="286">
        <v>421905315540</v>
      </c>
      <c r="M195" s="285" t="s">
        <v>2781</v>
      </c>
      <c r="N195" s="285"/>
      <c r="O195" s="285"/>
      <c r="P195" s="285"/>
    </row>
    <row r="196" spans="1:16" x14ac:dyDescent="0.2">
      <c r="A196" s="203" t="s">
        <v>2782</v>
      </c>
      <c r="B196" s="285" t="s">
        <v>2783</v>
      </c>
      <c r="C196" s="285" t="s">
        <v>423</v>
      </c>
      <c r="D196" s="285" t="s">
        <v>2784</v>
      </c>
      <c r="E196" s="285" t="s">
        <v>1874</v>
      </c>
      <c r="F196" s="285" t="s">
        <v>1875</v>
      </c>
      <c r="G196" s="285" t="s">
        <v>2360</v>
      </c>
      <c r="H196" s="285" t="s">
        <v>2785</v>
      </c>
      <c r="I196" s="285" t="s">
        <v>2786</v>
      </c>
      <c r="J196" s="285" t="s">
        <v>427</v>
      </c>
      <c r="K196" s="285" t="s">
        <v>2786</v>
      </c>
      <c r="L196" s="286">
        <v>421948137172</v>
      </c>
      <c r="M196" s="285" t="s">
        <v>2360</v>
      </c>
      <c r="N196" s="285"/>
      <c r="O196" s="285"/>
      <c r="P196" s="285"/>
    </row>
    <row r="197" spans="1:16" x14ac:dyDescent="0.2">
      <c r="A197" s="203" t="s">
        <v>2787</v>
      </c>
      <c r="B197" s="285" t="s">
        <v>2788</v>
      </c>
      <c r="C197" s="285" t="s">
        <v>423</v>
      </c>
      <c r="D197" s="285" t="s">
        <v>2789</v>
      </c>
      <c r="E197" s="285" t="s">
        <v>434</v>
      </c>
      <c r="F197" s="285" t="s">
        <v>433</v>
      </c>
      <c r="G197" s="285" t="s">
        <v>2790</v>
      </c>
      <c r="H197" s="285" t="s">
        <v>2791</v>
      </c>
      <c r="I197" s="285" t="s">
        <v>2792</v>
      </c>
      <c r="J197" s="285" t="s">
        <v>427</v>
      </c>
      <c r="K197" s="285" t="s">
        <v>2793</v>
      </c>
      <c r="L197" s="286">
        <v>421918766009</v>
      </c>
      <c r="M197" s="285" t="s">
        <v>2794</v>
      </c>
      <c r="N197" s="285"/>
      <c r="O197" s="285"/>
      <c r="P197" s="285"/>
    </row>
    <row r="198" spans="1:16" x14ac:dyDescent="0.2">
      <c r="A198" s="198" t="s">
        <v>1460</v>
      </c>
      <c r="B198" s="199" t="s">
        <v>1461</v>
      </c>
      <c r="C198" s="200" t="s">
        <v>423</v>
      </c>
      <c r="D198" s="199" t="s">
        <v>524</v>
      </c>
      <c r="E198" s="199" t="s">
        <v>430</v>
      </c>
      <c r="F198" s="199" t="s">
        <v>525</v>
      </c>
      <c r="G198" s="199" t="s">
        <v>1462</v>
      </c>
      <c r="H198" s="199" t="s">
        <v>1463</v>
      </c>
      <c r="I198" s="199" t="s">
        <v>1464</v>
      </c>
      <c r="J198" s="199" t="s">
        <v>1465</v>
      </c>
      <c r="K198" s="199" t="s">
        <v>1464</v>
      </c>
      <c r="L198" s="201">
        <v>421917176673</v>
      </c>
      <c r="M198" s="199" t="s">
        <v>1466</v>
      </c>
      <c r="N198" s="199"/>
      <c r="O198" s="199"/>
      <c r="P198" s="199"/>
    </row>
    <row r="199" spans="1:16" x14ac:dyDescent="0.2">
      <c r="A199" s="203" t="s">
        <v>2795</v>
      </c>
      <c r="B199" s="285" t="s">
        <v>2796</v>
      </c>
      <c r="C199" s="285" t="s">
        <v>423</v>
      </c>
      <c r="D199" s="285" t="s">
        <v>2797</v>
      </c>
      <c r="E199" s="285" t="s">
        <v>2798</v>
      </c>
      <c r="F199" s="285" t="s">
        <v>433</v>
      </c>
      <c r="G199" s="285" t="s">
        <v>2360</v>
      </c>
      <c r="H199" s="285" t="s">
        <v>2799</v>
      </c>
      <c r="I199" s="285" t="s">
        <v>2800</v>
      </c>
      <c r="J199" s="285" t="s">
        <v>2801</v>
      </c>
      <c r="K199" s="285" t="s">
        <v>2800</v>
      </c>
      <c r="L199" s="286">
        <v>421948633996</v>
      </c>
      <c r="M199" s="285" t="s">
        <v>2360</v>
      </c>
      <c r="N199" s="285"/>
      <c r="O199" s="285"/>
      <c r="P199" s="285"/>
    </row>
    <row r="200" spans="1:16" x14ac:dyDescent="0.2">
      <c r="A200" s="203" t="s">
        <v>2802</v>
      </c>
      <c r="B200" s="285" t="s">
        <v>2803</v>
      </c>
      <c r="C200" s="285" t="s">
        <v>423</v>
      </c>
      <c r="D200" s="285" t="s">
        <v>2804</v>
      </c>
      <c r="E200" s="285" t="s">
        <v>2805</v>
      </c>
      <c r="F200" s="285" t="s">
        <v>2806</v>
      </c>
      <c r="G200" s="285" t="s">
        <v>2807</v>
      </c>
      <c r="H200" s="285" t="s">
        <v>2808</v>
      </c>
      <c r="I200" s="285" t="s">
        <v>2809</v>
      </c>
      <c r="J200" s="285" t="s">
        <v>425</v>
      </c>
      <c r="K200" s="285" t="s">
        <v>2810</v>
      </c>
      <c r="L200" s="286">
        <v>421908470934</v>
      </c>
      <c r="M200" s="285" t="s">
        <v>2811</v>
      </c>
      <c r="N200" s="285"/>
      <c r="O200" s="285"/>
      <c r="P200" s="285"/>
    </row>
    <row r="201" spans="1:16" x14ac:dyDescent="0.2">
      <c r="A201" s="203" t="s">
        <v>2812</v>
      </c>
      <c r="B201" s="285" t="s">
        <v>2813</v>
      </c>
      <c r="C201" s="285" t="s">
        <v>423</v>
      </c>
      <c r="D201" s="285" t="s">
        <v>2814</v>
      </c>
      <c r="E201" s="285" t="s">
        <v>2815</v>
      </c>
      <c r="F201" s="285" t="s">
        <v>2816</v>
      </c>
      <c r="G201" s="285" t="s">
        <v>2817</v>
      </c>
      <c r="H201" s="285" t="s">
        <v>2818</v>
      </c>
      <c r="I201" s="285" t="s">
        <v>2819</v>
      </c>
      <c r="J201" s="285" t="s">
        <v>427</v>
      </c>
      <c r="K201" s="285" t="s">
        <v>2820</v>
      </c>
      <c r="L201" s="286">
        <v>421903544565</v>
      </c>
      <c r="M201" s="285" t="s">
        <v>2360</v>
      </c>
      <c r="N201" s="285"/>
      <c r="O201" s="285"/>
      <c r="P201" s="285"/>
    </row>
    <row r="202" spans="1:16" x14ac:dyDescent="0.2">
      <c r="A202" s="203" t="s">
        <v>2821</v>
      </c>
      <c r="B202" s="285" t="s">
        <v>2822</v>
      </c>
      <c r="C202" s="285" t="s">
        <v>423</v>
      </c>
      <c r="D202" s="285" t="s">
        <v>2823</v>
      </c>
      <c r="E202" s="285" t="s">
        <v>430</v>
      </c>
      <c r="F202" s="285" t="s">
        <v>551</v>
      </c>
      <c r="G202" s="285" t="s">
        <v>2824</v>
      </c>
      <c r="H202" s="285" t="s">
        <v>2825</v>
      </c>
      <c r="I202" s="285" t="s">
        <v>2826</v>
      </c>
      <c r="J202" s="285" t="s">
        <v>2524</v>
      </c>
      <c r="K202" s="285" t="s">
        <v>2827</v>
      </c>
      <c r="L202" s="286">
        <v>421911787770</v>
      </c>
      <c r="M202" s="285" t="s">
        <v>2828</v>
      </c>
      <c r="N202" s="285"/>
      <c r="O202" s="285"/>
      <c r="P202" s="285"/>
    </row>
    <row r="203" spans="1:16" x14ac:dyDescent="0.2">
      <c r="A203" s="203" t="s">
        <v>2829</v>
      </c>
      <c r="B203" s="285" t="s">
        <v>2830</v>
      </c>
      <c r="C203" s="285" t="s">
        <v>423</v>
      </c>
      <c r="D203" s="285" t="s">
        <v>2831</v>
      </c>
      <c r="E203" s="285" t="s">
        <v>430</v>
      </c>
      <c r="F203" s="285" t="s">
        <v>2832</v>
      </c>
      <c r="G203" s="285" t="s">
        <v>2833</v>
      </c>
      <c r="H203" s="285" t="s">
        <v>2834</v>
      </c>
      <c r="I203" s="285" t="s">
        <v>2835</v>
      </c>
      <c r="J203" s="285" t="s">
        <v>425</v>
      </c>
      <c r="K203" s="285" t="s">
        <v>2835</v>
      </c>
      <c r="L203" s="286">
        <v>421903408371</v>
      </c>
      <c r="M203" s="285" t="s">
        <v>2836</v>
      </c>
      <c r="N203" s="285"/>
      <c r="O203" s="285"/>
      <c r="P203" s="285"/>
    </row>
    <row r="204" spans="1:16" x14ac:dyDescent="0.2">
      <c r="A204" s="203" t="s">
        <v>2837</v>
      </c>
      <c r="B204" s="285" t="s">
        <v>2838</v>
      </c>
      <c r="C204" s="285" t="s">
        <v>423</v>
      </c>
      <c r="D204" s="285" t="s">
        <v>2839</v>
      </c>
      <c r="E204" s="285" t="s">
        <v>430</v>
      </c>
      <c r="F204" s="285" t="s">
        <v>826</v>
      </c>
      <c r="G204" s="285" t="s">
        <v>2840</v>
      </c>
      <c r="H204" s="285" t="s">
        <v>2841</v>
      </c>
      <c r="I204" s="285" t="s">
        <v>2842</v>
      </c>
      <c r="J204" s="285" t="s">
        <v>425</v>
      </c>
      <c r="K204" s="285" t="s">
        <v>2842</v>
      </c>
      <c r="L204" s="286">
        <v>421905710859</v>
      </c>
      <c r="M204" s="285" t="s">
        <v>2843</v>
      </c>
      <c r="N204" s="285"/>
      <c r="O204" s="285"/>
      <c r="P204" s="285"/>
    </row>
    <row r="205" spans="1:16" x14ac:dyDescent="0.2">
      <c r="A205" s="203" t="s">
        <v>2844</v>
      </c>
      <c r="B205" s="285" t="s">
        <v>2845</v>
      </c>
      <c r="C205" s="285" t="s">
        <v>423</v>
      </c>
      <c r="D205" s="285" t="s">
        <v>2846</v>
      </c>
      <c r="E205" s="285" t="s">
        <v>2847</v>
      </c>
      <c r="F205" s="285" t="s">
        <v>2848</v>
      </c>
      <c r="G205" s="285" t="s">
        <v>2849</v>
      </c>
      <c r="H205" s="285" t="s">
        <v>2850</v>
      </c>
      <c r="I205" s="285" t="s">
        <v>2851</v>
      </c>
      <c r="J205" s="285" t="s">
        <v>425</v>
      </c>
      <c r="K205" s="285" t="s">
        <v>2851</v>
      </c>
      <c r="L205" s="286">
        <v>421907725303</v>
      </c>
      <c r="M205" s="285" t="s">
        <v>2852</v>
      </c>
      <c r="N205" s="285"/>
      <c r="O205" s="285"/>
      <c r="P205" s="285"/>
    </row>
    <row r="206" spans="1:16" x14ac:dyDescent="0.2">
      <c r="A206" s="203" t="s">
        <v>2044</v>
      </c>
      <c r="B206" s="285" t="s">
        <v>2045</v>
      </c>
      <c r="C206" s="285" t="s">
        <v>423</v>
      </c>
      <c r="D206" s="285" t="s">
        <v>2046</v>
      </c>
      <c r="E206" s="285" t="s">
        <v>434</v>
      </c>
      <c r="F206" s="285" t="s">
        <v>435</v>
      </c>
      <c r="G206" s="285" t="s">
        <v>2047</v>
      </c>
      <c r="H206" s="285" t="s">
        <v>2048</v>
      </c>
      <c r="I206" s="285" t="s">
        <v>2049</v>
      </c>
      <c r="J206" s="285" t="s">
        <v>425</v>
      </c>
      <c r="K206" s="285" t="s">
        <v>2995</v>
      </c>
      <c r="L206" s="286" t="s">
        <v>2996</v>
      </c>
      <c r="M206" s="285" t="s">
        <v>2050</v>
      </c>
      <c r="N206" s="285"/>
      <c r="O206" s="285"/>
      <c r="P206" s="285"/>
    </row>
    <row r="207" spans="1:16" x14ac:dyDescent="0.2">
      <c r="A207" s="203" t="s">
        <v>2853</v>
      </c>
      <c r="B207" s="285" t="s">
        <v>2854</v>
      </c>
      <c r="C207" s="285" t="s">
        <v>423</v>
      </c>
      <c r="D207" s="285" t="s">
        <v>2855</v>
      </c>
      <c r="E207" s="285" t="s">
        <v>2375</v>
      </c>
      <c r="F207" s="285" t="s">
        <v>2856</v>
      </c>
      <c r="G207" s="285" t="s">
        <v>2857</v>
      </c>
      <c r="H207" s="285" t="s">
        <v>2858</v>
      </c>
      <c r="I207" s="285" t="s">
        <v>2859</v>
      </c>
      <c r="J207" s="285" t="s">
        <v>2524</v>
      </c>
      <c r="K207" s="285" t="s">
        <v>2859</v>
      </c>
      <c r="L207" s="286">
        <v>421903769454</v>
      </c>
      <c r="M207" s="285" t="s">
        <v>2860</v>
      </c>
      <c r="N207" s="285"/>
      <c r="O207" s="285"/>
      <c r="P207" s="285"/>
    </row>
    <row r="208" spans="1:16" x14ac:dyDescent="0.2">
      <c r="A208" s="203" t="s">
        <v>2861</v>
      </c>
      <c r="B208" s="285" t="s">
        <v>2862</v>
      </c>
      <c r="C208" s="285" t="s">
        <v>423</v>
      </c>
      <c r="D208" s="285" t="s">
        <v>2863</v>
      </c>
      <c r="E208" s="285" t="s">
        <v>1896</v>
      </c>
      <c r="F208" s="285" t="s">
        <v>1897</v>
      </c>
      <c r="G208" s="285" t="s">
        <v>2360</v>
      </c>
      <c r="H208" s="285" t="s">
        <v>2864</v>
      </c>
      <c r="I208" s="285" t="s">
        <v>2865</v>
      </c>
      <c r="J208" s="285" t="s">
        <v>427</v>
      </c>
      <c r="K208" s="285" t="s">
        <v>2360</v>
      </c>
      <c r="L208" s="286" t="s">
        <v>2360</v>
      </c>
      <c r="M208" s="285" t="s">
        <v>2866</v>
      </c>
      <c r="N208" s="285"/>
      <c r="O208" s="285"/>
      <c r="P208" s="285"/>
    </row>
    <row r="209" spans="1:16" x14ac:dyDescent="0.2">
      <c r="A209" s="203" t="s">
        <v>2051</v>
      </c>
      <c r="B209" s="285" t="s">
        <v>2052</v>
      </c>
      <c r="C209" s="285" t="s">
        <v>423</v>
      </c>
      <c r="D209" s="285" t="s">
        <v>2053</v>
      </c>
      <c r="E209" s="285" t="s">
        <v>1874</v>
      </c>
      <c r="F209" s="285" t="s">
        <v>1875</v>
      </c>
      <c r="G209" s="285" t="s">
        <v>2054</v>
      </c>
      <c r="H209" s="285" t="s">
        <v>2993</v>
      </c>
      <c r="I209" s="285" t="s">
        <v>2055</v>
      </c>
      <c r="J209" s="285" t="s">
        <v>425</v>
      </c>
      <c r="K209" s="285" t="s">
        <v>2056</v>
      </c>
      <c r="L209" s="286">
        <v>421949335971</v>
      </c>
      <c r="M209" s="285" t="s">
        <v>2057</v>
      </c>
      <c r="N209" s="285" t="s">
        <v>2867</v>
      </c>
      <c r="O209" s="285"/>
      <c r="P209" s="285"/>
    </row>
    <row r="210" spans="1:16" x14ac:dyDescent="0.2">
      <c r="A210" s="203" t="s">
        <v>2868</v>
      </c>
      <c r="B210" s="285" t="s">
        <v>2869</v>
      </c>
      <c r="C210" s="285" t="s">
        <v>423</v>
      </c>
      <c r="D210" s="285" t="s">
        <v>2870</v>
      </c>
      <c r="E210" s="285" t="s">
        <v>2871</v>
      </c>
      <c r="F210" s="285" t="s">
        <v>2872</v>
      </c>
      <c r="G210" s="285" t="s">
        <v>2360</v>
      </c>
      <c r="H210" s="285" t="s">
        <v>2873</v>
      </c>
      <c r="I210" s="285" t="s">
        <v>2874</v>
      </c>
      <c r="J210" s="285" t="s">
        <v>2801</v>
      </c>
      <c r="K210" s="285" t="s">
        <v>2874</v>
      </c>
      <c r="L210" s="286">
        <v>421918394244</v>
      </c>
      <c r="M210" s="285" t="s">
        <v>2875</v>
      </c>
      <c r="N210" s="285"/>
      <c r="O210" s="285"/>
      <c r="P210" s="285"/>
    </row>
    <row r="211" spans="1:16" x14ac:dyDescent="0.2">
      <c r="A211" s="203" t="s">
        <v>2876</v>
      </c>
      <c r="B211" s="285" t="s">
        <v>2877</v>
      </c>
      <c r="C211" s="285" t="s">
        <v>423</v>
      </c>
      <c r="D211" s="285" t="s">
        <v>2878</v>
      </c>
      <c r="E211" s="285" t="s">
        <v>424</v>
      </c>
      <c r="F211" s="285" t="s">
        <v>817</v>
      </c>
      <c r="G211" s="285" t="s">
        <v>2879</v>
      </c>
      <c r="H211" s="285" t="s">
        <v>2880</v>
      </c>
      <c r="I211" s="285" t="s">
        <v>2881</v>
      </c>
      <c r="J211" s="285" t="s">
        <v>425</v>
      </c>
      <c r="K211" s="285" t="s">
        <v>2881</v>
      </c>
      <c r="L211" s="286">
        <v>421903551810</v>
      </c>
      <c r="M211" s="285" t="s">
        <v>2882</v>
      </c>
      <c r="N211" s="285"/>
      <c r="O211" s="285"/>
      <c r="P211" s="285"/>
    </row>
    <row r="212" spans="1:16" x14ac:dyDescent="0.2">
      <c r="A212" s="203" t="s">
        <v>2058</v>
      </c>
      <c r="B212" s="285" t="s">
        <v>2059</v>
      </c>
      <c r="C212" s="285" t="s">
        <v>423</v>
      </c>
      <c r="D212" s="285" t="s">
        <v>2060</v>
      </c>
      <c r="E212" s="285" t="s">
        <v>2061</v>
      </c>
      <c r="F212" s="285" t="s">
        <v>2062</v>
      </c>
      <c r="G212" s="285" t="s">
        <v>2883</v>
      </c>
      <c r="H212" s="285" t="s">
        <v>2063</v>
      </c>
      <c r="I212" s="285" t="s">
        <v>2064</v>
      </c>
      <c r="J212" s="285" t="s">
        <v>2065</v>
      </c>
      <c r="K212" s="285" t="s">
        <v>2064</v>
      </c>
      <c r="L212" s="286">
        <v>421905264228</v>
      </c>
      <c r="M212" s="285" t="s">
        <v>2066</v>
      </c>
      <c r="N212" s="285"/>
      <c r="O212" s="285"/>
      <c r="P212" s="285"/>
    </row>
    <row r="213" spans="1:16" ht="13.2" x14ac:dyDescent="0.25">
      <c r="A213" s="203" t="s">
        <v>2067</v>
      </c>
      <c r="B213" s="285" t="s">
        <v>2068</v>
      </c>
      <c r="C213" s="285" t="s">
        <v>423</v>
      </c>
      <c r="D213" s="285" t="s">
        <v>2069</v>
      </c>
      <c r="E213" s="199" t="s">
        <v>430</v>
      </c>
      <c r="F213" s="285" t="s">
        <v>542</v>
      </c>
      <c r="G213" s="313" t="s">
        <v>2070</v>
      </c>
      <c r="H213" s="313" t="s">
        <v>2071</v>
      </c>
      <c r="I213" s="285" t="s">
        <v>2072</v>
      </c>
      <c r="J213" s="285" t="s">
        <v>425</v>
      </c>
      <c r="K213" s="285" t="s">
        <v>2072</v>
      </c>
      <c r="L213" s="286">
        <v>421903851953</v>
      </c>
      <c r="M213" s="285" t="s">
        <v>2073</v>
      </c>
      <c r="N213" s="285"/>
      <c r="O213" s="285"/>
      <c r="P213" s="285"/>
    </row>
    <row r="214" spans="1:16" x14ac:dyDescent="0.2">
      <c r="A214" s="203" t="s">
        <v>2884</v>
      </c>
      <c r="B214" s="285" t="s">
        <v>2885</v>
      </c>
      <c r="C214" s="285" t="s">
        <v>423</v>
      </c>
      <c r="D214" s="285" t="s">
        <v>2886</v>
      </c>
      <c r="E214" s="285" t="s">
        <v>2887</v>
      </c>
      <c r="F214" s="285" t="s">
        <v>2888</v>
      </c>
      <c r="G214" s="285" t="s">
        <v>2889</v>
      </c>
      <c r="H214" s="285" t="s">
        <v>2890</v>
      </c>
      <c r="I214" s="285" t="s">
        <v>2891</v>
      </c>
      <c r="J214" s="285" t="s">
        <v>425</v>
      </c>
      <c r="K214" s="285" t="s">
        <v>2891</v>
      </c>
      <c r="L214" s="286">
        <v>421902366400</v>
      </c>
      <c r="M214" s="285" t="s">
        <v>2892</v>
      </c>
      <c r="N214" s="285"/>
      <c r="O214" s="285"/>
      <c r="P214" s="285"/>
    </row>
    <row r="215" spans="1:16" x14ac:dyDescent="0.2">
      <c r="A215" s="203" t="s">
        <v>2893</v>
      </c>
      <c r="B215" s="285" t="s">
        <v>2894</v>
      </c>
      <c r="C215" s="285" t="s">
        <v>423</v>
      </c>
      <c r="D215" s="285" t="s">
        <v>2895</v>
      </c>
      <c r="E215" s="285" t="s">
        <v>2896</v>
      </c>
      <c r="F215" s="285" t="s">
        <v>2897</v>
      </c>
      <c r="G215" s="285" t="s">
        <v>2898</v>
      </c>
      <c r="H215" s="285" t="s">
        <v>2899</v>
      </c>
      <c r="I215" s="285" t="s">
        <v>2900</v>
      </c>
      <c r="J215" s="285" t="s">
        <v>425</v>
      </c>
      <c r="K215" s="285" t="s">
        <v>2900</v>
      </c>
      <c r="L215" s="286">
        <v>421905495820</v>
      </c>
      <c r="M215" s="285" t="s">
        <v>2901</v>
      </c>
      <c r="N215" s="285"/>
      <c r="O215" s="285"/>
      <c r="P215" s="285"/>
    </row>
    <row r="216" spans="1:16" x14ac:dyDescent="0.2">
      <c r="A216" s="203" t="s">
        <v>2902</v>
      </c>
      <c r="B216" s="285" t="s">
        <v>2903</v>
      </c>
      <c r="C216" s="285" t="s">
        <v>423</v>
      </c>
      <c r="D216" s="285" t="s">
        <v>2904</v>
      </c>
      <c r="E216" s="285" t="s">
        <v>2905</v>
      </c>
      <c r="F216" s="285" t="s">
        <v>2906</v>
      </c>
      <c r="G216" s="285" t="s">
        <v>2907</v>
      </c>
      <c r="H216" s="285" t="s">
        <v>2908</v>
      </c>
      <c r="I216" s="285" t="s">
        <v>2909</v>
      </c>
      <c r="J216" s="285" t="s">
        <v>425</v>
      </c>
      <c r="K216" s="285" t="s">
        <v>2909</v>
      </c>
      <c r="L216" s="286">
        <v>421905356370</v>
      </c>
      <c r="M216" s="285" t="s">
        <v>2910</v>
      </c>
      <c r="N216" s="285"/>
      <c r="O216" s="285"/>
      <c r="P216" s="285"/>
    </row>
    <row r="217" spans="1:16" ht="13.2" x14ac:dyDescent="0.25">
      <c r="A217" s="203" t="s">
        <v>2074</v>
      </c>
      <c r="B217" s="285" t="s">
        <v>2075</v>
      </c>
      <c r="C217" s="285" t="s">
        <v>423</v>
      </c>
      <c r="D217" s="285" t="s">
        <v>2076</v>
      </c>
      <c r="E217" s="285" t="s">
        <v>1428</v>
      </c>
      <c r="F217" s="285" t="s">
        <v>1429</v>
      </c>
      <c r="G217" s="313" t="s">
        <v>2077</v>
      </c>
      <c r="H217" s="285" t="s">
        <v>2078</v>
      </c>
      <c r="I217" s="285" t="s">
        <v>2079</v>
      </c>
      <c r="J217" s="285" t="s">
        <v>425</v>
      </c>
      <c r="K217" s="285" t="s">
        <v>2080</v>
      </c>
      <c r="L217" s="286">
        <v>421907641634</v>
      </c>
      <c r="M217" s="285" t="s">
        <v>2081</v>
      </c>
      <c r="N217" s="285"/>
      <c r="O217" s="285"/>
      <c r="P217" s="285"/>
    </row>
    <row r="218" spans="1:16" x14ac:dyDescent="0.2">
      <c r="A218" s="203" t="s">
        <v>2911</v>
      </c>
      <c r="B218" s="285" t="s">
        <v>2912</v>
      </c>
      <c r="C218" s="285" t="s">
        <v>423</v>
      </c>
      <c r="D218" s="285" t="s">
        <v>2913</v>
      </c>
      <c r="E218" s="285" t="s">
        <v>2375</v>
      </c>
      <c r="F218" s="285" t="s">
        <v>2376</v>
      </c>
      <c r="G218" s="285" t="s">
        <v>2914</v>
      </c>
      <c r="H218" s="285" t="s">
        <v>2915</v>
      </c>
      <c r="I218" s="285" t="s">
        <v>2916</v>
      </c>
      <c r="J218" s="285" t="s">
        <v>425</v>
      </c>
      <c r="K218" s="285" t="s">
        <v>2916</v>
      </c>
      <c r="L218" s="286">
        <v>421903820974</v>
      </c>
      <c r="M218" s="285" t="s">
        <v>2917</v>
      </c>
      <c r="N218" s="285"/>
      <c r="O218" s="285"/>
      <c r="P218" s="285"/>
    </row>
    <row r="219" spans="1:16" ht="13.2" x14ac:dyDescent="0.25">
      <c r="A219" s="203" t="s">
        <v>2082</v>
      </c>
      <c r="B219" s="285" t="s">
        <v>2083</v>
      </c>
      <c r="C219" s="285" t="s">
        <v>423</v>
      </c>
      <c r="D219" s="285" t="s">
        <v>2084</v>
      </c>
      <c r="E219" s="285" t="s">
        <v>2085</v>
      </c>
      <c r="F219" s="285" t="s">
        <v>2086</v>
      </c>
      <c r="G219" s="313" t="s">
        <v>2087</v>
      </c>
      <c r="H219" s="285" t="s">
        <v>2088</v>
      </c>
      <c r="I219" s="285" t="s">
        <v>2089</v>
      </c>
      <c r="J219" s="285" t="s">
        <v>425</v>
      </c>
      <c r="K219" s="285" t="s">
        <v>2090</v>
      </c>
      <c r="L219" s="286">
        <v>421911466881</v>
      </c>
      <c r="M219" s="285" t="s">
        <v>2091</v>
      </c>
      <c r="N219" s="285"/>
      <c r="O219" s="285"/>
      <c r="P219" s="285"/>
    </row>
    <row r="220" spans="1:16" ht="13.2" x14ac:dyDescent="0.25">
      <c r="A220" s="203" t="s">
        <v>2092</v>
      </c>
      <c r="B220" s="285" t="s">
        <v>2093</v>
      </c>
      <c r="C220" s="285" t="s">
        <v>423</v>
      </c>
      <c r="D220" s="285" t="s">
        <v>2094</v>
      </c>
      <c r="E220" s="285" t="s">
        <v>2095</v>
      </c>
      <c r="F220" s="285" t="s">
        <v>2096</v>
      </c>
      <c r="G220" s="313" t="s">
        <v>2097</v>
      </c>
      <c r="H220" s="285" t="s">
        <v>2098</v>
      </c>
      <c r="I220" s="285" t="s">
        <v>2099</v>
      </c>
      <c r="J220" s="285" t="s">
        <v>425</v>
      </c>
      <c r="K220" s="285" t="s">
        <v>2099</v>
      </c>
      <c r="L220" s="286">
        <v>421904435321</v>
      </c>
      <c r="M220" s="285" t="s">
        <v>2100</v>
      </c>
      <c r="N220" s="285"/>
      <c r="O220" s="285"/>
      <c r="P220" s="285"/>
    </row>
    <row r="221" spans="1:16" ht="13.2" x14ac:dyDescent="0.25">
      <c r="A221" s="203" t="s">
        <v>2101</v>
      </c>
      <c r="B221" s="285" t="s">
        <v>2102</v>
      </c>
      <c r="C221" s="285" t="s">
        <v>423</v>
      </c>
      <c r="D221" s="285" t="s">
        <v>2103</v>
      </c>
      <c r="E221" s="285" t="s">
        <v>2104</v>
      </c>
      <c r="F221" s="285" t="s">
        <v>2105</v>
      </c>
      <c r="G221" s="313" t="s">
        <v>2106</v>
      </c>
      <c r="H221" s="285" t="s">
        <v>2107</v>
      </c>
      <c r="I221" s="285" t="s">
        <v>2108</v>
      </c>
      <c r="J221" s="285" t="s">
        <v>425</v>
      </c>
      <c r="K221" s="285" t="s">
        <v>2109</v>
      </c>
      <c r="L221" s="286">
        <v>421910690922</v>
      </c>
      <c r="M221" s="285" t="s">
        <v>2110</v>
      </c>
      <c r="N221" s="285"/>
      <c r="O221" s="285"/>
      <c r="P221" s="285"/>
    </row>
    <row r="222" spans="1:16" x14ac:dyDescent="0.2">
      <c r="A222" s="203" t="s">
        <v>2918</v>
      </c>
      <c r="B222" s="285" t="s">
        <v>2919</v>
      </c>
      <c r="C222" s="285" t="s">
        <v>423</v>
      </c>
      <c r="D222" s="285" t="s">
        <v>2920</v>
      </c>
      <c r="E222" s="285" t="s">
        <v>434</v>
      </c>
      <c r="F222" s="285" t="s">
        <v>435</v>
      </c>
      <c r="G222" s="285" t="s">
        <v>2921</v>
      </c>
      <c r="H222" s="285" t="s">
        <v>2922</v>
      </c>
      <c r="I222" s="285" t="s">
        <v>2923</v>
      </c>
      <c r="J222" s="285" t="s">
        <v>425</v>
      </c>
      <c r="K222" s="285" t="s">
        <v>2924</v>
      </c>
      <c r="L222" s="286">
        <v>421905644686</v>
      </c>
      <c r="M222" s="285" t="s">
        <v>2925</v>
      </c>
      <c r="N222" s="285"/>
      <c r="O222" s="285"/>
      <c r="P222" s="285"/>
    </row>
    <row r="223" spans="1:16" x14ac:dyDescent="0.2">
      <c r="A223" s="203" t="s">
        <v>2926</v>
      </c>
      <c r="B223" s="285" t="s">
        <v>2927</v>
      </c>
      <c r="C223" s="285" t="s">
        <v>423</v>
      </c>
      <c r="D223" s="285" t="s">
        <v>2928</v>
      </c>
      <c r="E223" s="285" t="s">
        <v>2929</v>
      </c>
      <c r="F223" s="285" t="s">
        <v>2930</v>
      </c>
      <c r="G223" s="285" t="s">
        <v>2931</v>
      </c>
      <c r="H223" s="285" t="s">
        <v>2932</v>
      </c>
      <c r="I223" s="285" t="s">
        <v>2933</v>
      </c>
      <c r="J223" s="285" t="s">
        <v>2934</v>
      </c>
      <c r="K223" s="285" t="s">
        <v>2933</v>
      </c>
      <c r="L223" s="286">
        <v>421908729128</v>
      </c>
      <c r="M223" s="285" t="s">
        <v>2935</v>
      </c>
      <c r="N223" s="285"/>
      <c r="O223" s="285"/>
      <c r="P223" s="285"/>
    </row>
    <row r="224" spans="1:16" x14ac:dyDescent="0.2">
      <c r="A224" s="203" t="s">
        <v>2111</v>
      </c>
      <c r="B224" s="285" t="s">
        <v>2112</v>
      </c>
      <c r="C224" s="285" t="s">
        <v>423</v>
      </c>
      <c r="D224" s="285" t="s">
        <v>2113</v>
      </c>
      <c r="E224" s="285" t="s">
        <v>2114</v>
      </c>
      <c r="F224" s="285" t="s">
        <v>2115</v>
      </c>
      <c r="G224" s="285" t="s">
        <v>2936</v>
      </c>
      <c r="H224" s="285" t="s">
        <v>2116</v>
      </c>
      <c r="I224" s="285" t="s">
        <v>2937</v>
      </c>
      <c r="J224" s="285" t="s">
        <v>2938</v>
      </c>
      <c r="K224" s="285" t="s">
        <v>2117</v>
      </c>
      <c r="L224" s="286">
        <v>421903543319</v>
      </c>
      <c r="M224" s="285" t="s">
        <v>2939</v>
      </c>
      <c r="N224" s="285"/>
      <c r="O224" s="285"/>
      <c r="P224" s="285"/>
    </row>
    <row r="225" spans="1:16" ht="13.2" x14ac:dyDescent="0.25">
      <c r="A225" s="203" t="s">
        <v>2118</v>
      </c>
      <c r="B225" s="285" t="s">
        <v>2119</v>
      </c>
      <c r="C225" s="285" t="s">
        <v>423</v>
      </c>
      <c r="D225" s="285" t="s">
        <v>2120</v>
      </c>
      <c r="E225" s="285" t="s">
        <v>2121</v>
      </c>
      <c r="F225" s="285" t="s">
        <v>2122</v>
      </c>
      <c r="G225" s="313" t="s">
        <v>2123</v>
      </c>
      <c r="H225" s="285" t="s">
        <v>2124</v>
      </c>
      <c r="I225" s="285" t="s">
        <v>2125</v>
      </c>
      <c r="J225" s="285" t="s">
        <v>425</v>
      </c>
      <c r="K225" s="285" t="s">
        <v>2125</v>
      </c>
      <c r="L225" s="286">
        <v>421904823578</v>
      </c>
      <c r="M225" s="285" t="s">
        <v>2126</v>
      </c>
      <c r="N225" s="285"/>
      <c r="O225" s="285"/>
      <c r="P225" s="285"/>
    </row>
    <row r="226" spans="1:16" x14ac:dyDescent="0.2">
      <c r="A226" s="203" t="s">
        <v>2940</v>
      </c>
      <c r="B226" s="285" t="s">
        <v>2941</v>
      </c>
      <c r="C226" s="285" t="s">
        <v>423</v>
      </c>
      <c r="D226" s="285" t="s">
        <v>2942</v>
      </c>
      <c r="E226" s="285" t="s">
        <v>2943</v>
      </c>
      <c r="F226" s="285" t="s">
        <v>2944</v>
      </c>
      <c r="G226" s="285" t="s">
        <v>2945</v>
      </c>
      <c r="H226" s="285" t="s">
        <v>2946</v>
      </c>
      <c r="I226" s="285" t="s">
        <v>2947</v>
      </c>
      <c r="J226" s="285" t="s">
        <v>427</v>
      </c>
      <c r="K226" s="285" t="s">
        <v>2947</v>
      </c>
      <c r="L226" s="286">
        <v>421915740248</v>
      </c>
      <c r="M226" s="285" t="s">
        <v>2948</v>
      </c>
      <c r="N226" s="285"/>
      <c r="O226" s="285"/>
      <c r="P226" s="285"/>
    </row>
    <row r="227" spans="1:16" x14ac:dyDescent="0.2">
      <c r="A227" s="198" t="s">
        <v>986</v>
      </c>
      <c r="B227" s="199" t="s">
        <v>987</v>
      </c>
      <c r="C227" s="200" t="s">
        <v>423</v>
      </c>
      <c r="D227" s="199" t="s">
        <v>2127</v>
      </c>
      <c r="E227" s="199" t="s">
        <v>808</v>
      </c>
      <c r="F227" s="199" t="s">
        <v>988</v>
      </c>
      <c r="G227" s="265" t="s">
        <v>989</v>
      </c>
      <c r="H227" s="265" t="s">
        <v>990</v>
      </c>
      <c r="I227" s="199" t="s">
        <v>991</v>
      </c>
      <c r="J227" s="199" t="s">
        <v>427</v>
      </c>
      <c r="K227" s="199" t="s">
        <v>991</v>
      </c>
      <c r="L227" s="201">
        <v>421918648073</v>
      </c>
      <c r="M227" s="199" t="s">
        <v>992</v>
      </c>
      <c r="N227" s="199"/>
      <c r="O227" s="199"/>
      <c r="P227" s="199"/>
    </row>
    <row r="228" spans="1:16" ht="13.2" x14ac:dyDescent="0.25">
      <c r="A228" s="203" t="s">
        <v>2128</v>
      </c>
      <c r="B228" s="285" t="s">
        <v>2129</v>
      </c>
      <c r="C228" s="285" t="s">
        <v>423</v>
      </c>
      <c r="D228" s="285" t="s">
        <v>2130</v>
      </c>
      <c r="E228" s="285" t="s">
        <v>430</v>
      </c>
      <c r="F228" s="285" t="s">
        <v>437</v>
      </c>
      <c r="G228" s="313" t="s">
        <v>2131</v>
      </c>
      <c r="H228" s="285" t="s">
        <v>2132</v>
      </c>
      <c r="I228" s="285" t="s">
        <v>1998</v>
      </c>
      <c r="J228" s="285" t="s">
        <v>427</v>
      </c>
      <c r="K228" s="285" t="s">
        <v>1998</v>
      </c>
      <c r="L228" s="286">
        <v>421905706999</v>
      </c>
      <c r="M228" s="285" t="s">
        <v>2133</v>
      </c>
      <c r="N228" s="285"/>
      <c r="O228" s="285"/>
      <c r="P228" s="285"/>
    </row>
    <row r="229" spans="1:16" ht="13.2" x14ac:dyDescent="0.25">
      <c r="A229" s="203" t="s">
        <v>2134</v>
      </c>
      <c r="B229" s="285" t="s">
        <v>2135</v>
      </c>
      <c r="C229" s="285" t="s">
        <v>423</v>
      </c>
      <c r="D229" s="285" t="s">
        <v>2136</v>
      </c>
      <c r="E229" s="285" t="s">
        <v>434</v>
      </c>
      <c r="F229" s="285" t="s">
        <v>435</v>
      </c>
      <c r="G229" s="313" t="s">
        <v>2137</v>
      </c>
      <c r="H229" s="285" t="s">
        <v>2949</v>
      </c>
      <c r="I229" s="285" t="s">
        <v>2138</v>
      </c>
      <c r="J229" s="285" t="s">
        <v>425</v>
      </c>
      <c r="K229" s="285" t="s">
        <v>2138</v>
      </c>
      <c r="L229" s="286">
        <v>421918560175</v>
      </c>
      <c r="M229" s="285" t="s">
        <v>2139</v>
      </c>
      <c r="N229" s="285"/>
      <c r="O229" s="285"/>
      <c r="P229" s="285"/>
    </row>
    <row r="230" spans="1:16" x14ac:dyDescent="0.2">
      <c r="A230" s="203" t="s">
        <v>2950</v>
      </c>
      <c r="B230" s="285" t="s">
        <v>2951</v>
      </c>
      <c r="C230" s="285" t="s">
        <v>423</v>
      </c>
      <c r="D230" s="285" t="s">
        <v>2952</v>
      </c>
      <c r="E230" s="285" t="s">
        <v>2953</v>
      </c>
      <c r="F230" s="285" t="s">
        <v>2954</v>
      </c>
      <c r="G230" s="285" t="s">
        <v>2955</v>
      </c>
      <c r="H230" s="285" t="s">
        <v>2956</v>
      </c>
      <c r="I230" s="285" t="s">
        <v>2957</v>
      </c>
      <c r="J230" s="285" t="s">
        <v>2524</v>
      </c>
      <c r="K230" s="285" t="s">
        <v>2957</v>
      </c>
      <c r="L230" s="286">
        <v>421905892235</v>
      </c>
      <c r="M230" s="285" t="s">
        <v>2958</v>
      </c>
      <c r="N230" s="285"/>
      <c r="O230" s="285"/>
      <c r="P230" s="285"/>
    </row>
    <row r="231" spans="1:16" x14ac:dyDescent="0.2">
      <c r="A231" s="203" t="s">
        <v>2959</v>
      </c>
      <c r="B231" s="285" t="s">
        <v>2960</v>
      </c>
      <c r="C231" s="285" t="s">
        <v>423</v>
      </c>
      <c r="D231" s="285" t="s">
        <v>2961</v>
      </c>
      <c r="E231" s="285" t="s">
        <v>430</v>
      </c>
      <c r="F231" s="285" t="s">
        <v>1922</v>
      </c>
      <c r="G231" s="285" t="s">
        <v>2962</v>
      </c>
      <c r="H231" s="285" t="s">
        <v>2963</v>
      </c>
      <c r="I231" s="285" t="s">
        <v>2964</v>
      </c>
      <c r="J231" s="285" t="s">
        <v>2524</v>
      </c>
      <c r="K231" s="285" t="s">
        <v>2964</v>
      </c>
      <c r="L231" s="286">
        <v>421905491171</v>
      </c>
      <c r="M231" s="285" t="s">
        <v>2965</v>
      </c>
      <c r="N231" s="285"/>
      <c r="O231" s="285"/>
      <c r="P231" s="285"/>
    </row>
    <row r="232" spans="1:16" x14ac:dyDescent="0.2">
      <c r="A232" s="203" t="s">
        <v>2966</v>
      </c>
      <c r="B232" s="285" t="s">
        <v>2967</v>
      </c>
      <c r="C232" s="285" t="s">
        <v>423</v>
      </c>
      <c r="D232" s="285" t="s">
        <v>2968</v>
      </c>
      <c r="E232" s="285" t="s">
        <v>1768</v>
      </c>
      <c r="F232" s="285" t="s">
        <v>1769</v>
      </c>
      <c r="G232" s="285" t="s">
        <v>2969</v>
      </c>
      <c r="H232" s="285" t="s">
        <v>2970</v>
      </c>
      <c r="I232" s="285" t="s">
        <v>2971</v>
      </c>
      <c r="J232" s="285" t="s">
        <v>425</v>
      </c>
      <c r="K232" s="285" t="s">
        <v>2971</v>
      </c>
      <c r="L232" s="286">
        <v>421905731109</v>
      </c>
      <c r="M232" s="285" t="s">
        <v>2972</v>
      </c>
      <c r="N232" s="285"/>
      <c r="O232" s="285"/>
      <c r="P232" s="285"/>
    </row>
    <row r="233" spans="1:16" ht="13.2" x14ac:dyDescent="0.25">
      <c r="A233" s="203" t="s">
        <v>2140</v>
      </c>
      <c r="B233" s="285" t="s">
        <v>2141</v>
      </c>
      <c r="C233" s="285" t="s">
        <v>423</v>
      </c>
      <c r="D233" s="285" t="s">
        <v>2142</v>
      </c>
      <c r="E233" s="285" t="s">
        <v>436</v>
      </c>
      <c r="F233" s="285" t="s">
        <v>494</v>
      </c>
      <c r="G233" s="313" t="s">
        <v>2143</v>
      </c>
      <c r="H233" s="285" t="s">
        <v>2144</v>
      </c>
      <c r="I233" s="285" t="s">
        <v>2145</v>
      </c>
      <c r="J233" s="285" t="s">
        <v>427</v>
      </c>
      <c r="K233" s="285" t="s">
        <v>2146</v>
      </c>
      <c r="L233" s="286">
        <v>421915867076</v>
      </c>
      <c r="M233" s="285" t="s">
        <v>2147</v>
      </c>
      <c r="N233" s="285"/>
      <c r="O233" s="285"/>
      <c r="P233" s="285"/>
    </row>
    <row r="234" spans="1:16" x14ac:dyDescent="0.2">
      <c r="A234" s="203" t="s">
        <v>2973</v>
      </c>
      <c r="B234" s="285" t="s">
        <v>2974</v>
      </c>
      <c r="C234" s="285" t="s">
        <v>423</v>
      </c>
      <c r="D234" s="285" t="s">
        <v>2975</v>
      </c>
      <c r="E234" s="285" t="s">
        <v>2976</v>
      </c>
      <c r="F234" s="285" t="s">
        <v>2977</v>
      </c>
      <c r="G234" s="285" t="s">
        <v>2978</v>
      </c>
      <c r="H234" s="285" t="s">
        <v>2979</v>
      </c>
      <c r="I234" s="285" t="s">
        <v>2980</v>
      </c>
      <c r="J234" s="285" t="s">
        <v>425</v>
      </c>
      <c r="K234" s="285" t="s">
        <v>2980</v>
      </c>
      <c r="L234" s="286">
        <v>421905417209</v>
      </c>
      <c r="M234" s="285" t="s">
        <v>2981</v>
      </c>
      <c r="N234" s="285"/>
      <c r="O234" s="285"/>
      <c r="P234" s="285"/>
    </row>
    <row r="235" spans="1:16" x14ac:dyDescent="0.2">
      <c r="A235" s="198" t="s">
        <v>993</v>
      </c>
      <c r="B235" s="199" t="s">
        <v>994</v>
      </c>
      <c r="C235" s="200" t="s">
        <v>423</v>
      </c>
      <c r="D235" s="199" t="s">
        <v>2148</v>
      </c>
      <c r="E235" s="199" t="s">
        <v>434</v>
      </c>
      <c r="F235" s="199" t="s">
        <v>435</v>
      </c>
      <c r="G235" s="199" t="s">
        <v>995</v>
      </c>
      <c r="H235" s="199" t="s">
        <v>996</v>
      </c>
      <c r="I235" s="199" t="s">
        <v>997</v>
      </c>
      <c r="J235" s="199" t="s">
        <v>425</v>
      </c>
      <c r="K235" s="199" t="s">
        <v>997</v>
      </c>
      <c r="L235" s="201">
        <v>421905700790</v>
      </c>
      <c r="M235" s="199" t="s">
        <v>998</v>
      </c>
      <c r="N235" s="199"/>
      <c r="O235" s="199"/>
      <c r="P235" s="199"/>
    </row>
    <row r="236" spans="1:16" x14ac:dyDescent="0.2">
      <c r="A236" s="178" t="s">
        <v>999</v>
      </c>
      <c r="B236" s="277" t="s">
        <v>1000</v>
      </c>
      <c r="C236" s="200" t="s">
        <v>423</v>
      </c>
      <c r="D236" s="277" t="s">
        <v>2149</v>
      </c>
      <c r="E236" s="277" t="s">
        <v>430</v>
      </c>
      <c r="F236" s="277" t="s">
        <v>758</v>
      </c>
      <c r="G236" s="277" t="s">
        <v>1001</v>
      </c>
      <c r="H236" s="277" t="s">
        <v>1002</v>
      </c>
      <c r="I236" s="277" t="s">
        <v>1003</v>
      </c>
      <c r="J236" s="277" t="s">
        <v>427</v>
      </c>
      <c r="K236" s="277" t="s">
        <v>1004</v>
      </c>
      <c r="L236" s="322">
        <v>421918737877</v>
      </c>
      <c r="M236" s="277" t="s">
        <v>1005</v>
      </c>
      <c r="N236" s="277"/>
      <c r="O236" s="277"/>
      <c r="P236" s="277"/>
    </row>
    <row r="237" spans="1:16" x14ac:dyDescent="0.2">
      <c r="A237" s="178" t="s">
        <v>1006</v>
      </c>
      <c r="B237" s="277" t="s">
        <v>1007</v>
      </c>
      <c r="C237" s="200" t="s">
        <v>423</v>
      </c>
      <c r="D237" s="277" t="s">
        <v>1008</v>
      </c>
      <c r="E237" s="277" t="s">
        <v>430</v>
      </c>
      <c r="F237" s="277" t="s">
        <v>525</v>
      </c>
      <c r="G237" s="324" t="s">
        <v>1009</v>
      </c>
      <c r="H237" s="324" t="s">
        <v>1010</v>
      </c>
      <c r="I237" s="277" t="s">
        <v>1011</v>
      </c>
      <c r="J237" s="277" t="s">
        <v>425</v>
      </c>
      <c r="K237" s="277" t="s">
        <v>1011</v>
      </c>
      <c r="L237" s="322">
        <v>421903422249</v>
      </c>
      <c r="M237" s="277" t="s">
        <v>1012</v>
      </c>
      <c r="N237" s="277"/>
      <c r="O237" s="277"/>
      <c r="P237" s="277"/>
    </row>
    <row r="238" spans="1:16" x14ac:dyDescent="0.2">
      <c r="A238" s="198" t="s">
        <v>1013</v>
      </c>
      <c r="B238" s="199" t="s">
        <v>1014</v>
      </c>
      <c r="C238" s="200" t="s">
        <v>423</v>
      </c>
      <c r="D238" s="199" t="s">
        <v>1015</v>
      </c>
      <c r="E238" s="199" t="s">
        <v>430</v>
      </c>
      <c r="F238" s="199" t="s">
        <v>1016</v>
      </c>
      <c r="G238" s="199" t="s">
        <v>1017</v>
      </c>
      <c r="H238" s="199" t="s">
        <v>1018</v>
      </c>
      <c r="I238" s="199" t="s">
        <v>1019</v>
      </c>
      <c r="J238" s="199" t="s">
        <v>427</v>
      </c>
      <c r="K238" s="199" t="s">
        <v>1020</v>
      </c>
      <c r="L238" s="201">
        <v>421905641479</v>
      </c>
      <c r="M238" s="199" t="s">
        <v>1021</v>
      </c>
      <c r="N238" s="199"/>
      <c r="O238" s="199"/>
      <c r="P238" s="199"/>
    </row>
    <row r="239" spans="1:16" x14ac:dyDescent="0.2">
      <c r="A239" s="203" t="s">
        <v>2150</v>
      </c>
      <c r="B239" s="285" t="s">
        <v>2151</v>
      </c>
      <c r="C239" s="285" t="s">
        <v>423</v>
      </c>
      <c r="D239" s="285" t="s">
        <v>2152</v>
      </c>
      <c r="E239" s="285" t="s">
        <v>424</v>
      </c>
      <c r="F239" s="285" t="s">
        <v>817</v>
      </c>
      <c r="G239" s="285" t="s">
        <v>2153</v>
      </c>
      <c r="H239" s="285" t="s">
        <v>2154</v>
      </c>
      <c r="I239" s="285" t="s">
        <v>2155</v>
      </c>
      <c r="J239" s="285" t="s">
        <v>427</v>
      </c>
      <c r="K239" s="285" t="s">
        <v>2156</v>
      </c>
      <c r="L239" s="286">
        <v>421902821904</v>
      </c>
      <c r="M239" s="285" t="s">
        <v>2157</v>
      </c>
      <c r="N239" s="285"/>
      <c r="O239" s="285"/>
      <c r="P239" s="285"/>
    </row>
    <row r="240" spans="1:16" ht="19.5" customHeight="1" x14ac:dyDescent="0.2">
      <c r="A240" s="203"/>
      <c r="B240" s="285"/>
      <c r="C240" s="285"/>
      <c r="D240" s="285"/>
      <c r="E240" s="285"/>
      <c r="F240" s="285"/>
      <c r="G240" s="285"/>
      <c r="H240" s="285"/>
      <c r="I240" s="285"/>
      <c r="J240" s="285"/>
      <c r="K240" s="285"/>
      <c r="L240" s="286"/>
      <c r="M240" s="285"/>
      <c r="N240" s="285"/>
      <c r="O240" s="285"/>
      <c r="P240" s="285"/>
    </row>
    <row r="241" spans="1:16" ht="19.5" customHeight="1" x14ac:dyDescent="0.2">
      <c r="A241" s="203"/>
      <c r="B241" s="285"/>
      <c r="C241" s="285"/>
      <c r="D241" s="285"/>
      <c r="E241" s="285"/>
      <c r="F241" s="285"/>
      <c r="G241" s="285"/>
      <c r="H241" s="285"/>
      <c r="I241" s="285"/>
      <c r="J241" s="285"/>
      <c r="K241" s="285"/>
      <c r="L241" s="286"/>
      <c r="M241" s="285"/>
      <c r="N241" s="285"/>
      <c r="O241" s="285"/>
      <c r="P241" s="285"/>
    </row>
    <row r="242" spans="1:16" ht="19.5" customHeight="1" x14ac:dyDescent="0.2">
      <c r="A242" s="203"/>
      <c r="B242" s="285"/>
      <c r="C242" s="285"/>
      <c r="D242" s="285"/>
      <c r="E242" s="285"/>
      <c r="F242" s="285"/>
      <c r="G242" s="285"/>
      <c r="H242" s="285"/>
      <c r="I242" s="285"/>
      <c r="J242" s="285"/>
      <c r="K242" s="285"/>
      <c r="L242" s="286"/>
      <c r="M242" s="285"/>
      <c r="N242" s="285"/>
      <c r="O242" s="285"/>
      <c r="P242" s="285"/>
    </row>
    <row r="243" spans="1:16" ht="19.5" customHeight="1" x14ac:dyDescent="0.2">
      <c r="A243" s="203"/>
      <c r="B243" s="285"/>
      <c r="C243" s="285"/>
      <c r="D243" s="285"/>
      <c r="E243" s="285"/>
      <c r="F243" s="285"/>
      <c r="G243" s="285"/>
      <c r="H243" s="285"/>
      <c r="I243" s="285"/>
      <c r="J243" s="285"/>
      <c r="K243" s="285"/>
      <c r="L243" s="286"/>
      <c r="M243" s="285"/>
      <c r="N243" s="285"/>
      <c r="O243" s="285"/>
      <c r="P243" s="285"/>
    </row>
    <row r="244" spans="1:16" ht="19.5" customHeight="1" x14ac:dyDescent="0.2">
      <c r="A244" s="203"/>
      <c r="B244" s="285"/>
      <c r="C244" s="285"/>
      <c r="D244" s="285"/>
      <c r="E244" s="285"/>
      <c r="F244" s="285"/>
      <c r="G244" s="285"/>
      <c r="H244" s="285"/>
      <c r="I244" s="285"/>
      <c r="J244" s="285"/>
      <c r="K244" s="285"/>
      <c r="L244" s="286"/>
      <c r="M244" s="285"/>
      <c r="N244" s="285"/>
      <c r="O244" s="285"/>
      <c r="P244" s="285"/>
    </row>
    <row r="245" spans="1:16" ht="19.5" customHeight="1" x14ac:dyDescent="0.2">
      <c r="A245" s="203"/>
      <c r="B245" s="285"/>
      <c r="C245" s="285"/>
      <c r="D245" s="285"/>
      <c r="E245" s="285"/>
      <c r="F245" s="285"/>
      <c r="G245" s="285"/>
      <c r="H245" s="285"/>
      <c r="I245" s="285"/>
      <c r="J245" s="285"/>
      <c r="K245" s="285"/>
      <c r="L245" s="286"/>
      <c r="M245" s="285"/>
      <c r="N245" s="285"/>
      <c r="O245" s="285"/>
      <c r="P245" s="285"/>
    </row>
    <row r="246" spans="1:16" ht="19.5" customHeight="1" x14ac:dyDescent="0.2">
      <c r="A246" s="203"/>
      <c r="B246" s="285"/>
      <c r="C246" s="285"/>
      <c r="D246" s="285"/>
      <c r="E246" s="285"/>
      <c r="F246" s="285"/>
      <c r="G246" s="285"/>
      <c r="H246" s="285"/>
      <c r="I246" s="285"/>
      <c r="J246" s="285"/>
      <c r="K246" s="285"/>
      <c r="L246" s="286"/>
      <c r="M246" s="285"/>
      <c r="N246" s="285"/>
      <c r="O246" s="285"/>
      <c r="P246" s="285"/>
    </row>
    <row r="247" spans="1:16" ht="19.5" customHeight="1" x14ac:dyDescent="0.2">
      <c r="A247" s="203"/>
      <c r="B247" s="285"/>
      <c r="C247" s="285"/>
      <c r="D247" s="285"/>
      <c r="E247" s="285"/>
      <c r="F247" s="285"/>
      <c r="G247" s="285"/>
      <c r="H247" s="285"/>
      <c r="I247" s="285"/>
      <c r="J247" s="285"/>
      <c r="K247" s="285"/>
      <c r="L247" s="286"/>
      <c r="M247" s="285"/>
      <c r="N247" s="285"/>
      <c r="O247" s="285"/>
      <c r="P247" s="285"/>
    </row>
    <row r="248" spans="1:16" ht="19.5" customHeight="1" x14ac:dyDescent="0.2">
      <c r="A248" s="203"/>
      <c r="B248" s="285"/>
      <c r="C248" s="285"/>
      <c r="D248" s="285"/>
      <c r="E248" s="285"/>
      <c r="F248" s="285"/>
      <c r="G248" s="285"/>
      <c r="H248" s="285"/>
      <c r="I248" s="285"/>
      <c r="J248" s="285"/>
      <c r="K248" s="285"/>
      <c r="L248" s="286"/>
      <c r="M248" s="285"/>
      <c r="N248" s="285"/>
      <c r="O248" s="285"/>
      <c r="P248" s="285"/>
    </row>
    <row r="249" spans="1:16" ht="19.5" customHeight="1" x14ac:dyDescent="0.2">
      <c r="A249" s="203"/>
      <c r="B249" s="285"/>
      <c r="C249" s="285"/>
      <c r="D249" s="285"/>
      <c r="E249" s="285"/>
      <c r="F249" s="285"/>
      <c r="G249" s="285"/>
      <c r="H249" s="285"/>
      <c r="I249" s="285"/>
      <c r="J249" s="285"/>
      <c r="K249" s="285"/>
      <c r="L249" s="286"/>
      <c r="M249" s="285"/>
      <c r="N249" s="285"/>
      <c r="O249" s="285"/>
      <c r="P249" s="285"/>
    </row>
    <row r="250" spans="1:16" ht="19.5" customHeight="1" x14ac:dyDescent="0.2">
      <c r="A250" s="203"/>
      <c r="B250" s="285"/>
      <c r="C250" s="285"/>
      <c r="D250" s="285"/>
      <c r="E250" s="285"/>
      <c r="F250" s="285"/>
      <c r="G250" s="285"/>
      <c r="H250" s="285"/>
      <c r="I250" s="285"/>
      <c r="J250" s="285"/>
      <c r="K250" s="285"/>
      <c r="L250" s="286"/>
      <c r="M250" s="285"/>
      <c r="N250" s="285"/>
      <c r="O250" s="285"/>
      <c r="P250" s="285"/>
    </row>
    <row r="251" spans="1:16" ht="19.5" customHeight="1" x14ac:dyDescent="0.2">
      <c r="A251" s="203"/>
      <c r="B251" s="285"/>
      <c r="C251" s="285"/>
      <c r="D251" s="285"/>
      <c r="E251" s="285"/>
      <c r="F251" s="285"/>
      <c r="G251" s="285"/>
      <c r="H251" s="285"/>
      <c r="I251" s="285"/>
      <c r="J251" s="285"/>
      <c r="K251" s="285"/>
      <c r="L251" s="286"/>
      <c r="M251" s="285"/>
      <c r="N251" s="285"/>
      <c r="O251" s="285"/>
      <c r="P251" s="285"/>
    </row>
    <row r="252" spans="1:16" ht="19.5" customHeight="1" x14ac:dyDescent="0.2">
      <c r="A252" s="203"/>
      <c r="B252" s="285"/>
      <c r="C252" s="285"/>
      <c r="D252" s="285"/>
      <c r="E252" s="285"/>
      <c r="F252" s="285"/>
      <c r="G252" s="285"/>
      <c r="H252" s="285"/>
      <c r="I252" s="285"/>
      <c r="J252" s="285"/>
      <c r="K252" s="285"/>
      <c r="L252" s="286"/>
      <c r="M252" s="285"/>
      <c r="N252" s="285"/>
      <c r="O252" s="285"/>
      <c r="P252" s="285"/>
    </row>
    <row r="253" spans="1:16" ht="19.5" customHeight="1" x14ac:dyDescent="0.2">
      <c r="A253" s="203"/>
      <c r="B253" s="285"/>
      <c r="C253" s="285"/>
      <c r="D253" s="285"/>
      <c r="E253" s="285"/>
      <c r="F253" s="285"/>
      <c r="G253" s="285"/>
      <c r="H253" s="285"/>
      <c r="I253" s="285"/>
      <c r="J253" s="285"/>
      <c r="K253" s="285"/>
      <c r="L253" s="286"/>
      <c r="M253" s="285"/>
      <c r="N253" s="285"/>
      <c r="O253" s="285"/>
      <c r="P253" s="285"/>
    </row>
    <row r="254" spans="1:16" ht="19.5" customHeight="1" x14ac:dyDescent="0.2">
      <c r="A254" s="203"/>
      <c r="B254" s="285"/>
      <c r="C254" s="285"/>
      <c r="D254" s="285"/>
      <c r="E254" s="285"/>
      <c r="F254" s="285"/>
      <c r="G254" s="285"/>
      <c r="H254" s="285"/>
      <c r="I254" s="285"/>
      <c r="J254" s="285"/>
      <c r="K254" s="285"/>
      <c r="L254" s="286"/>
      <c r="M254" s="285"/>
      <c r="N254" s="285"/>
      <c r="O254" s="285"/>
      <c r="P254" s="285"/>
    </row>
    <row r="255" spans="1:16" ht="19.5" customHeight="1" x14ac:dyDescent="0.2">
      <c r="A255" s="203"/>
      <c r="B255" s="285"/>
      <c r="C255" s="285"/>
      <c r="D255" s="285"/>
      <c r="E255" s="285"/>
      <c r="F255" s="285"/>
      <c r="G255" s="285"/>
      <c r="H255" s="285"/>
      <c r="I255" s="285"/>
      <c r="J255" s="285"/>
      <c r="K255" s="285"/>
      <c r="L255" s="286"/>
      <c r="M255" s="285"/>
      <c r="N255" s="285"/>
      <c r="O255" s="285"/>
      <c r="P255" s="285"/>
    </row>
    <row r="256" spans="1:16" ht="19.5" customHeight="1" x14ac:dyDescent="0.2">
      <c r="A256" s="203"/>
      <c r="B256" s="285"/>
      <c r="C256" s="285"/>
      <c r="D256" s="285"/>
      <c r="E256" s="285"/>
      <c r="F256" s="285"/>
      <c r="G256" s="285"/>
      <c r="H256" s="285"/>
      <c r="I256" s="285"/>
      <c r="J256" s="285"/>
      <c r="K256" s="285"/>
      <c r="L256" s="286"/>
      <c r="M256" s="285"/>
      <c r="N256" s="285"/>
      <c r="O256" s="285"/>
      <c r="P256" s="285"/>
    </row>
    <row r="257" spans="1:16" ht="19.5" customHeight="1" x14ac:dyDescent="0.2">
      <c r="A257" s="203"/>
      <c r="B257" s="285"/>
      <c r="C257" s="285"/>
      <c r="D257" s="285"/>
      <c r="E257" s="285"/>
      <c r="F257" s="285"/>
      <c r="G257" s="285"/>
      <c r="H257" s="285"/>
      <c r="I257" s="285"/>
      <c r="J257" s="285"/>
      <c r="K257" s="285"/>
      <c r="L257" s="286"/>
      <c r="M257" s="285"/>
      <c r="N257" s="285"/>
      <c r="O257" s="285"/>
      <c r="P257" s="285"/>
    </row>
    <row r="258" spans="1:16" ht="19.5" customHeight="1" x14ac:dyDescent="0.2">
      <c r="A258" s="203"/>
      <c r="B258" s="285"/>
      <c r="C258" s="285"/>
      <c r="D258" s="285"/>
      <c r="E258" s="285"/>
      <c r="F258" s="285"/>
      <c r="G258" s="285"/>
      <c r="H258" s="285"/>
      <c r="I258" s="285"/>
      <c r="J258" s="285"/>
      <c r="K258" s="285"/>
      <c r="L258" s="286"/>
      <c r="M258" s="285"/>
      <c r="N258" s="285"/>
      <c r="O258" s="285"/>
      <c r="P258" s="285"/>
    </row>
    <row r="259" spans="1:16" ht="19.5" customHeight="1" x14ac:dyDescent="0.2">
      <c r="A259" s="203"/>
      <c r="B259" s="285"/>
      <c r="C259" s="285"/>
      <c r="D259" s="285"/>
      <c r="E259" s="285"/>
      <c r="F259" s="285"/>
      <c r="G259" s="285"/>
      <c r="H259" s="285"/>
      <c r="I259" s="285"/>
      <c r="J259" s="285"/>
      <c r="K259" s="285"/>
      <c r="L259" s="286"/>
      <c r="M259" s="285"/>
      <c r="N259" s="285"/>
      <c r="O259" s="285"/>
      <c r="P259" s="285"/>
    </row>
    <row r="260" spans="1:16" ht="19.5" customHeight="1" x14ac:dyDescent="0.2">
      <c r="A260" s="203"/>
      <c r="B260" s="285"/>
      <c r="C260" s="285"/>
      <c r="D260" s="285"/>
      <c r="E260" s="285"/>
      <c r="F260" s="285"/>
      <c r="G260" s="285"/>
      <c r="H260" s="285"/>
      <c r="I260" s="285"/>
      <c r="J260" s="285"/>
      <c r="K260" s="285"/>
      <c r="L260" s="286"/>
      <c r="M260" s="285"/>
      <c r="N260" s="285"/>
      <c r="O260" s="285"/>
      <c r="P260" s="285"/>
    </row>
    <row r="261" spans="1:16" ht="19.5" customHeight="1" x14ac:dyDescent="0.2">
      <c r="A261" s="203"/>
      <c r="B261" s="285"/>
      <c r="C261" s="285"/>
      <c r="D261" s="285"/>
      <c r="E261" s="285"/>
      <c r="F261" s="285"/>
      <c r="G261" s="285"/>
      <c r="H261" s="285"/>
      <c r="I261" s="285"/>
      <c r="J261" s="285"/>
      <c r="K261" s="285"/>
      <c r="L261" s="286"/>
      <c r="M261" s="285"/>
      <c r="N261" s="285"/>
      <c r="O261" s="285"/>
      <c r="P261" s="285"/>
    </row>
    <row r="262" spans="1:16" ht="19.5" customHeight="1" x14ac:dyDescent="0.2">
      <c r="A262" s="203"/>
      <c r="B262" s="285"/>
      <c r="C262" s="285"/>
      <c r="D262" s="285"/>
      <c r="E262" s="285"/>
      <c r="F262" s="285"/>
      <c r="G262" s="285"/>
      <c r="H262" s="285"/>
      <c r="I262" s="285"/>
      <c r="J262" s="285"/>
      <c r="K262" s="285"/>
      <c r="L262" s="286"/>
      <c r="M262" s="285"/>
      <c r="N262" s="285"/>
      <c r="O262" s="285"/>
      <c r="P262" s="285"/>
    </row>
    <row r="263" spans="1:16" ht="19.5" customHeight="1" x14ac:dyDescent="0.2">
      <c r="A263" s="203"/>
      <c r="B263" s="285"/>
      <c r="C263" s="285"/>
      <c r="D263" s="285"/>
      <c r="E263" s="285"/>
      <c r="F263" s="285"/>
      <c r="G263" s="285"/>
      <c r="H263" s="285"/>
      <c r="I263" s="285"/>
      <c r="J263" s="285"/>
      <c r="K263" s="285"/>
      <c r="L263" s="286"/>
      <c r="M263" s="285"/>
      <c r="N263" s="285"/>
      <c r="O263" s="285"/>
      <c r="P263" s="285"/>
    </row>
    <row r="264" spans="1:16" ht="19.5" customHeight="1" x14ac:dyDescent="0.2">
      <c r="A264" s="203"/>
      <c r="B264" s="285"/>
      <c r="C264" s="285"/>
      <c r="D264" s="285"/>
      <c r="E264" s="285"/>
      <c r="F264" s="285"/>
      <c r="G264" s="285"/>
      <c r="H264" s="285"/>
      <c r="I264" s="285"/>
      <c r="J264" s="285"/>
      <c r="K264" s="285"/>
      <c r="L264" s="286"/>
      <c r="M264" s="285"/>
      <c r="N264" s="285"/>
      <c r="O264" s="285"/>
      <c r="P264" s="285"/>
    </row>
    <row r="265" spans="1:16" ht="19.5" customHeight="1" x14ac:dyDescent="0.2">
      <c r="A265" s="203"/>
      <c r="B265" s="285"/>
      <c r="C265" s="285"/>
      <c r="D265" s="285"/>
      <c r="E265" s="285"/>
      <c r="F265" s="285"/>
      <c r="G265" s="285"/>
      <c r="H265" s="285"/>
      <c r="I265" s="285"/>
      <c r="J265" s="285"/>
      <c r="K265" s="285"/>
      <c r="L265" s="286"/>
      <c r="M265" s="285"/>
      <c r="N265" s="285"/>
      <c r="O265" s="285"/>
      <c r="P265" s="285"/>
    </row>
  </sheetData>
  <sheetProtection sheet="1" objects="1" scenarios="1"/>
  <sortState xmlns:xlrd2="http://schemas.microsoft.com/office/spreadsheetml/2017/richdata2" ref="A2:P68">
    <sortCondition ref="B2:B68"/>
  </sortState>
  <hyperlinks>
    <hyperlink ref="G88" r:id="rId1" xr:uid="{00000000-0004-0000-0500-000000000000}"/>
    <hyperlink ref="G152" r:id="rId2" xr:uid="{00000000-0004-0000-0500-000001000000}"/>
    <hyperlink ref="G167" r:id="rId3" xr:uid="{00000000-0004-0000-0500-000002000000}"/>
    <hyperlink ref="H167" r:id="rId4" xr:uid="{00000000-0004-0000-0500-000003000000}"/>
    <hyperlink ref="H184" r:id="rId5" xr:uid="{00000000-0004-0000-0500-000004000000}"/>
    <hyperlink ref="H60" r:id="rId6" display="info@mammal.sk; " xr:uid="{00000000-0004-0000-0500-000005000000}"/>
    <hyperlink ref="H179" r:id="rId7" xr:uid="{00000000-0004-0000-0500-000006000000}"/>
    <hyperlink ref="H88" r:id="rId8" xr:uid="{00000000-0004-0000-0500-000007000000}"/>
    <hyperlink ref="G237" r:id="rId9" xr:uid="{00000000-0004-0000-0500-000008000000}"/>
    <hyperlink ref="H237" r:id="rId10" xr:uid="{00000000-0004-0000-0500-000009000000}"/>
    <hyperlink ref="H151" r:id="rId11" xr:uid="{00000000-0004-0000-0500-00000A000000}"/>
    <hyperlink ref="H95" r:id="rId12" xr:uid="{00000000-0004-0000-0500-00000B000000}"/>
    <hyperlink ref="G227" r:id="rId13" xr:uid="{00000000-0004-0000-0500-00000C000000}"/>
    <hyperlink ref="H227" r:id="rId14" xr:uid="{00000000-0004-0000-0500-00000D000000}"/>
    <hyperlink ref="G176" r:id="rId15" xr:uid="{00000000-0004-0000-0500-00000E000000}"/>
    <hyperlink ref="H122" r:id="rId16" xr:uid="{00000000-0004-0000-0500-00000F000000}"/>
    <hyperlink ref="H110" r:id="rId17" xr:uid="{00000000-0004-0000-0500-000010000000}"/>
    <hyperlink ref="G122" r:id="rId18" xr:uid="{00000000-0004-0000-0500-000011000000}"/>
    <hyperlink ref="H166" r:id="rId19" display="jkolozsy@gmail.com" xr:uid="{00000000-0004-0000-0500-000012000000}"/>
    <hyperlink ref="G20" r:id="rId20" xr:uid="{00000000-0004-0000-0500-000013000000}"/>
    <hyperlink ref="H20" r:id="rId21" xr:uid="{00000000-0004-0000-0500-000014000000}"/>
    <hyperlink ref="G33" r:id="rId22" xr:uid="{00000000-0004-0000-0500-000015000000}"/>
    <hyperlink ref="G225" r:id="rId23" xr:uid="{00000000-0004-0000-0500-000016000000}"/>
    <hyperlink ref="G130" r:id="rId24" xr:uid="{00000000-0004-0000-0500-000017000000}"/>
    <hyperlink ref="G129" r:id="rId25" xr:uid="{00000000-0004-0000-0500-000018000000}"/>
    <hyperlink ref="H129" r:id="rId26" xr:uid="{00000000-0004-0000-0500-000019000000}"/>
    <hyperlink ref="G38" r:id="rId27" xr:uid="{00000000-0004-0000-0500-00001A000000}"/>
    <hyperlink ref="G213" r:id="rId28" xr:uid="{00000000-0004-0000-0500-00001B000000}"/>
    <hyperlink ref="H213" r:id="rId29" xr:uid="{00000000-0004-0000-0500-00001C000000}"/>
    <hyperlink ref="G50" r:id="rId30" xr:uid="{00000000-0004-0000-0500-00001D000000}"/>
    <hyperlink ref="G51" r:id="rId31" xr:uid="{00000000-0004-0000-0500-00001E000000}"/>
    <hyperlink ref="G69" r:id="rId32" xr:uid="{00000000-0004-0000-0500-00001F000000}"/>
    <hyperlink ref="G74" r:id="rId33" xr:uid="{00000000-0004-0000-0500-000020000000}"/>
    <hyperlink ref="G81" r:id="rId34" xr:uid="{00000000-0004-0000-0500-000021000000}"/>
    <hyperlink ref="G82" r:id="rId35" xr:uid="{00000000-0004-0000-0500-000022000000}"/>
    <hyperlink ref="G84" r:id="rId36" xr:uid="{00000000-0004-0000-0500-000023000000}"/>
    <hyperlink ref="G185" r:id="rId37" xr:uid="{00000000-0004-0000-0500-000024000000}"/>
    <hyperlink ref="G190" r:id="rId38" xr:uid="{00000000-0004-0000-0500-000025000000}"/>
    <hyperlink ref="G217" r:id="rId39" xr:uid="{00000000-0004-0000-0500-000026000000}"/>
    <hyperlink ref="G219" r:id="rId40" xr:uid="{00000000-0004-0000-0500-000027000000}"/>
    <hyperlink ref="G220" r:id="rId41" xr:uid="{00000000-0004-0000-0500-000028000000}"/>
    <hyperlink ref="G221" r:id="rId42" xr:uid="{00000000-0004-0000-0500-000029000000}"/>
    <hyperlink ref="G228" r:id="rId43" xr:uid="{00000000-0004-0000-0500-00002A000000}"/>
    <hyperlink ref="G233" r:id="rId44" xr:uid="{00000000-0004-0000-0500-00002B000000}"/>
    <hyperlink ref="H114" r:id="rId45" xr:uid="{00000000-0004-0000-0500-00002C000000}"/>
    <hyperlink ref="H30" r:id="rId46" xr:uid="{00000000-0004-0000-0500-00002D000000}"/>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1:N764"/>
  <sheetViews>
    <sheetView zoomScale="110" zoomScaleNormal="110" workbookViewId="0">
      <pane ySplit="1" topLeftCell="A273" activePane="bottomLeft" state="frozen"/>
      <selection activeCell="I2" sqref="I2:L73"/>
      <selection pane="bottomLeft" activeCell="D294" sqref="D294"/>
    </sheetView>
  </sheetViews>
  <sheetFormatPr defaultColWidth="9.109375" defaultRowHeight="10.199999999999999" x14ac:dyDescent="0.2"/>
  <cols>
    <col min="1" max="1" width="11.77734375" style="183" bestFit="1" customWidth="1"/>
    <col min="2" max="2" width="47.44140625" style="184" bestFit="1" customWidth="1"/>
    <col min="3" max="3" width="49.77734375" style="184" customWidth="1"/>
    <col min="4" max="4" width="11.44140625" style="188" customWidth="1"/>
    <col min="5" max="5" width="6" style="189" bestFit="1" customWidth="1"/>
    <col min="6" max="6" width="4.44140625" style="183" bestFit="1" customWidth="1"/>
    <col min="7" max="7" width="5.44140625" style="184" bestFit="1" customWidth="1"/>
    <col min="8" max="8" width="5.44140625" style="184" customWidth="1"/>
    <col min="9" max="9" width="8.44140625" style="3" bestFit="1" customWidth="1"/>
    <col min="10" max="10" width="12.44140625" style="3" bestFit="1" customWidth="1"/>
    <col min="11" max="11" width="19.44140625" style="3" customWidth="1"/>
    <col min="12" max="12" width="13.44140625" style="3" bestFit="1" customWidth="1"/>
    <col min="13" max="13" width="13.44140625" style="3" customWidth="1"/>
    <col min="14" max="16384" width="9.109375" style="3"/>
  </cols>
  <sheetData>
    <row r="1" spans="1:14" s="4" customFormat="1" ht="20.399999999999999" x14ac:dyDescent="0.25">
      <c r="A1" s="165" t="s">
        <v>409</v>
      </c>
      <c r="B1" s="168" t="s">
        <v>312</v>
      </c>
      <c r="C1" s="168" t="s">
        <v>1022</v>
      </c>
      <c r="D1" s="170" t="s">
        <v>1023</v>
      </c>
      <c r="E1" s="171" t="s">
        <v>1024</v>
      </c>
      <c r="F1" s="165" t="s">
        <v>336</v>
      </c>
      <c r="G1" s="165" t="s">
        <v>315</v>
      </c>
      <c r="H1" s="165" t="s">
        <v>1025</v>
      </c>
      <c r="I1" s="165" t="s">
        <v>1026</v>
      </c>
      <c r="J1" s="165" t="s">
        <v>1027</v>
      </c>
      <c r="K1" s="165" t="s">
        <v>1028</v>
      </c>
      <c r="L1" s="165" t="s">
        <v>1029</v>
      </c>
      <c r="M1" s="165" t="s">
        <v>1030</v>
      </c>
      <c r="N1" s="165" t="s">
        <v>1031</v>
      </c>
    </row>
    <row r="2" spans="1:14" x14ac:dyDescent="0.2">
      <c r="A2" s="198" t="s">
        <v>2248</v>
      </c>
      <c r="B2" s="204" t="str">
        <f>VLOOKUP(A2,Adr!A:B,2,FALSE)</f>
        <v>"BigHugGym"</v>
      </c>
      <c r="C2" s="185" t="s">
        <v>2990</v>
      </c>
      <c r="D2" s="287">
        <v>5000</v>
      </c>
      <c r="E2" s="230">
        <v>0</v>
      </c>
      <c r="F2" s="166" t="s">
        <v>360</v>
      </c>
      <c r="G2" s="169" t="s">
        <v>321</v>
      </c>
      <c r="H2" s="169" t="s">
        <v>1032</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2255</v>
      </c>
      <c r="B3" s="204" t="str">
        <f>VLOOKUP(A3,Adr!A:B,2,FALSE)</f>
        <v>"Miesta pre mladých"</v>
      </c>
      <c r="C3" s="197" t="s">
        <v>2990</v>
      </c>
      <c r="D3" s="290">
        <v>4983</v>
      </c>
      <c r="E3" s="173">
        <v>0</v>
      </c>
      <c r="F3" s="166" t="s">
        <v>360</v>
      </c>
      <c r="G3" s="169" t="s">
        <v>321</v>
      </c>
      <c r="H3" s="169" t="s">
        <v>1032</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2264</v>
      </c>
      <c r="B4" s="204" t="str">
        <f>VLOOKUP(A4,Adr!A:B,2,FALSE)</f>
        <v>1. Volejbalový klub Púchov</v>
      </c>
      <c r="C4" s="185" t="s">
        <v>2990</v>
      </c>
      <c r="D4" s="287">
        <v>3575</v>
      </c>
      <c r="E4" s="173">
        <v>0</v>
      </c>
      <c r="F4" s="166" t="s">
        <v>360</v>
      </c>
      <c r="G4" s="169" t="s">
        <v>321</v>
      </c>
      <c r="H4" s="169" t="s">
        <v>1032</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2273</v>
      </c>
      <c r="B5" s="204" t="str">
        <f>VLOOKUP(A5,Adr!A:B,2,FALSE)</f>
        <v>3x3sport</v>
      </c>
      <c r="C5" s="196" t="s">
        <v>350</v>
      </c>
      <c r="D5" s="287">
        <v>20000</v>
      </c>
      <c r="E5" s="230">
        <v>0</v>
      </c>
      <c r="F5" s="166" t="s">
        <v>349</v>
      </c>
      <c r="G5" s="169" t="s">
        <v>317</v>
      </c>
      <c r="H5" s="169" t="s">
        <v>1032</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2282</v>
      </c>
      <c r="B6" s="204" t="str">
        <f>VLOOKUP(A6,Adr!A:B,2,FALSE)</f>
        <v>Academy 4 you</v>
      </c>
      <c r="C6" s="197" t="s">
        <v>2990</v>
      </c>
      <c r="D6" s="290">
        <v>5000</v>
      </c>
      <c r="E6" s="173">
        <v>0</v>
      </c>
      <c r="F6" s="166" t="s">
        <v>360</v>
      </c>
      <c r="G6" s="169" t="s">
        <v>321</v>
      </c>
      <c r="H6" s="169" t="s">
        <v>1032</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2289</v>
      </c>
      <c r="B7" s="204" t="str">
        <f>VLOOKUP(A7,Adr!A:B,2,FALSE)</f>
        <v>Aeroklub Prievidza, občianske združenie</v>
      </c>
      <c r="C7" s="196" t="s">
        <v>350</v>
      </c>
      <c r="D7" s="289">
        <v>15000</v>
      </c>
      <c r="E7" s="173">
        <v>0</v>
      </c>
      <c r="F7" s="166" t="s">
        <v>349</v>
      </c>
      <c r="G7" s="169" t="s">
        <v>317</v>
      </c>
      <c r="H7" s="169" t="s">
        <v>1032</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2300</v>
      </c>
      <c r="B8" s="204" t="str">
        <f>VLOOKUP(A8,Adr!A:B,2,FALSE)</f>
        <v>AG Hradová s.r.o.</v>
      </c>
      <c r="C8" s="197" t="s">
        <v>2990</v>
      </c>
      <c r="D8" s="290">
        <v>4990</v>
      </c>
      <c r="E8" s="230">
        <v>0</v>
      </c>
      <c r="F8" s="166" t="s">
        <v>360</v>
      </c>
      <c r="G8" s="169" t="s">
        <v>321</v>
      </c>
      <c r="H8" s="169" t="s">
        <v>1032</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2310</v>
      </c>
      <c r="B9" s="204" t="str">
        <f>VLOOKUP(A9,Adr!A:B,2,FALSE)</f>
        <v>AKNELA</v>
      </c>
      <c r="C9" s="185" t="s">
        <v>2990</v>
      </c>
      <c r="D9" s="287">
        <v>4500</v>
      </c>
      <c r="E9" s="230">
        <v>0</v>
      </c>
      <c r="F9" s="166" t="s">
        <v>360</v>
      </c>
      <c r="G9" s="169" t="s">
        <v>321</v>
      </c>
      <c r="H9" s="169" t="s">
        <v>1032</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x14ac:dyDescent="0.2">
      <c r="A10" s="166" t="s">
        <v>1676</v>
      </c>
      <c r="B10" s="204" t="str">
        <f>VLOOKUP(A10,Adr!A:B,2,FALSE)</f>
        <v>ASOCIÁCIA MAŽORETKOVÉHO ŠPORTU SLOVENSKO</v>
      </c>
      <c r="C10" s="196" t="s">
        <v>352</v>
      </c>
      <c r="D10" s="289">
        <v>16900</v>
      </c>
      <c r="E10" s="230">
        <v>0</v>
      </c>
      <c r="F10" s="166" t="s">
        <v>351</v>
      </c>
      <c r="G10" s="169" t="s">
        <v>321</v>
      </c>
      <c r="H10" s="169" t="s">
        <v>1032</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1684</v>
      </c>
      <c r="B11" s="204" t="str">
        <f>VLOOKUP(A11,Adr!A:B,2,FALSE)</f>
        <v>Asociácia športových klubov Inter Bratislava</v>
      </c>
      <c r="C11" s="196" t="s">
        <v>2194</v>
      </c>
      <c r="D11" s="288">
        <v>3083</v>
      </c>
      <c r="E11" s="173">
        <v>0</v>
      </c>
      <c r="F11" s="166" t="s">
        <v>362</v>
      </c>
      <c r="G11" s="169" t="s">
        <v>321</v>
      </c>
      <c r="H11" s="169" t="s">
        <v>1032</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1692</v>
      </c>
      <c r="B12" s="204" t="str">
        <f>VLOOKUP(A12,Adr!A:B,2,FALSE)</f>
        <v>Asociácia športu pre všetkých Slovenskej republiky</v>
      </c>
      <c r="C12" s="185" t="s">
        <v>2231</v>
      </c>
      <c r="D12" s="287">
        <v>48000</v>
      </c>
      <c r="E12" s="173">
        <v>0</v>
      </c>
      <c r="F12" s="166" t="s">
        <v>349</v>
      </c>
      <c r="G12" s="169" t="s">
        <v>317</v>
      </c>
      <c r="H12" s="169" t="s">
        <v>1032</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2320</v>
      </c>
      <c r="B13" s="204" t="str">
        <f>VLOOKUP(A13,Adr!A:B,2,FALSE)</f>
        <v>Baláž Racing</v>
      </c>
      <c r="C13" s="185" t="s">
        <v>350</v>
      </c>
      <c r="D13" s="287">
        <v>5000</v>
      </c>
      <c r="E13" s="173">
        <v>0</v>
      </c>
      <c r="F13" s="166" t="s">
        <v>349</v>
      </c>
      <c r="G13" s="169" t="s">
        <v>317</v>
      </c>
      <c r="H13" s="169" t="s">
        <v>1032</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2327</v>
      </c>
      <c r="B14" s="204" t="str">
        <f>VLOOKUP(A14,Adr!A:B,2,FALSE)</f>
        <v>Basketbalový klub AŠK Slávia Trnava</v>
      </c>
      <c r="C14" s="185" t="s">
        <v>2990</v>
      </c>
      <c r="D14" s="287">
        <v>5000</v>
      </c>
      <c r="E14" s="173">
        <v>0</v>
      </c>
      <c r="F14" s="166" t="s">
        <v>360</v>
      </c>
      <c r="G14" s="169" t="s">
        <v>321</v>
      </c>
      <c r="H14" s="169" t="s">
        <v>1032</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2334</v>
      </c>
      <c r="B15" s="204" t="str">
        <f>VLOOKUP(A15,Adr!A:B,2,FALSE)</f>
        <v>Basketbalový klub mládeže JUNIOR Unverzity Konštantína Filozofa Nitra</v>
      </c>
      <c r="C15" s="196" t="s">
        <v>2990</v>
      </c>
      <c r="D15" s="289">
        <v>4000</v>
      </c>
      <c r="E15" s="173">
        <v>0</v>
      </c>
      <c r="F15" s="166" t="s">
        <v>360</v>
      </c>
      <c r="G15" s="169" t="s">
        <v>321</v>
      </c>
      <c r="H15" s="169" t="s">
        <v>1032</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2341</v>
      </c>
      <c r="B16" s="204" t="str">
        <f>VLOOKUP(A16,Adr!A:B,2,FALSE)</f>
        <v>BASKETBALOVÝ KLUB MLÁDEŽE ŽILINA - ZÁVODIE</v>
      </c>
      <c r="C16" s="185" t="s">
        <v>2990</v>
      </c>
      <c r="D16" s="287">
        <v>5000</v>
      </c>
      <c r="E16" s="230">
        <v>0</v>
      </c>
      <c r="F16" s="166" t="s">
        <v>360</v>
      </c>
      <c r="G16" s="169" t="s">
        <v>321</v>
      </c>
      <c r="H16" s="169" t="s">
        <v>1032</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2348</v>
      </c>
      <c r="B17" s="204" t="str">
        <f>VLOOKUP(A17,Adr!A:B,2,FALSE)</f>
        <v>Benitim</v>
      </c>
      <c r="C17" s="196" t="s">
        <v>2990</v>
      </c>
      <c r="D17" s="289">
        <v>4966</v>
      </c>
      <c r="E17" s="230">
        <v>0</v>
      </c>
      <c r="F17" s="166" t="s">
        <v>360</v>
      </c>
      <c r="G17" s="169" t="s">
        <v>321</v>
      </c>
      <c r="H17" s="169" t="s">
        <v>1032</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2357</v>
      </c>
      <c r="B18" s="204" t="str">
        <f>VLOOKUP(A18,Adr!A:B,2,FALSE)</f>
        <v>BIKE RACING SLOVAKIA MARTIN</v>
      </c>
      <c r="C18" s="185" t="s">
        <v>350</v>
      </c>
      <c r="D18" s="287">
        <v>10000</v>
      </c>
      <c r="E18" s="230">
        <v>0</v>
      </c>
      <c r="F18" s="166" t="s">
        <v>349</v>
      </c>
      <c r="G18" s="169" t="s">
        <v>317</v>
      </c>
      <c r="H18" s="169" t="s">
        <v>1032</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2365</v>
      </c>
      <c r="B19" s="204" t="str">
        <f>VLOOKUP(A19,Adr!A:B,2,FALSE)</f>
        <v>ByteBite, s. r. o.</v>
      </c>
      <c r="C19" s="169" t="s">
        <v>350</v>
      </c>
      <c r="D19" s="172">
        <v>10000</v>
      </c>
      <c r="E19" s="173">
        <v>0</v>
      </c>
      <c r="F19" s="166" t="s">
        <v>349</v>
      </c>
      <c r="G19" s="169" t="s">
        <v>321</v>
      </c>
      <c r="H19" s="169" t="s">
        <v>1032</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1374</v>
      </c>
      <c r="B20" s="204" t="str">
        <f>VLOOKUP(A20,Adr!A:B,2,FALSE)</f>
        <v>Deaflympijský výbor Slovenska</v>
      </c>
      <c r="C20" s="185" t="s">
        <v>1468</v>
      </c>
      <c r="D20" s="287">
        <v>337091</v>
      </c>
      <c r="E20" s="173">
        <v>0</v>
      </c>
      <c r="F20" s="166" t="s">
        <v>343</v>
      </c>
      <c r="G20" s="169" t="s">
        <v>321</v>
      </c>
      <c r="H20" s="169" t="s">
        <v>1032</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1374</v>
      </c>
      <c r="B21" s="204" t="str">
        <f>VLOOKUP(A21,Adr!A:B,2,FALSE)</f>
        <v>Deaflympijský výbor Slovenska</v>
      </c>
      <c r="C21" s="185" t="s">
        <v>1482</v>
      </c>
      <c r="D21" s="287">
        <v>10000</v>
      </c>
      <c r="E21" s="230">
        <v>0</v>
      </c>
      <c r="F21" s="166" t="s">
        <v>345</v>
      </c>
      <c r="G21" s="169" t="s">
        <v>321</v>
      </c>
      <c r="H21" s="169" t="s">
        <v>1032</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1374</v>
      </c>
      <c r="B22" s="204" t="str">
        <f>VLOOKUP(A22,Adr!A:B,2,FALSE)</f>
        <v>Deaflympijský výbor Slovenska</v>
      </c>
      <c r="C22" s="185" t="s">
        <v>1483</v>
      </c>
      <c r="D22" s="287">
        <v>20000</v>
      </c>
      <c r="E22" s="173">
        <v>0</v>
      </c>
      <c r="F22" s="166" t="s">
        <v>345</v>
      </c>
      <c r="G22" s="169" t="s">
        <v>321</v>
      </c>
      <c r="H22" s="169" t="s">
        <v>1032</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1374</v>
      </c>
      <c r="B23" s="204" t="str">
        <f>VLOOKUP(A23,Adr!A:B,2,FALSE)</f>
        <v>Deaflympijský výbor Slovenska</v>
      </c>
      <c r="C23" s="190" t="s">
        <v>1484</v>
      </c>
      <c r="D23" s="288">
        <v>27500</v>
      </c>
      <c r="E23" s="173">
        <v>0</v>
      </c>
      <c r="F23" s="166" t="s">
        <v>345</v>
      </c>
      <c r="G23" s="169" t="s">
        <v>321</v>
      </c>
      <c r="H23" s="169" t="s">
        <v>1032</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1374</v>
      </c>
      <c r="B24" s="204" t="str">
        <f>VLOOKUP(A24,Adr!A:B,2,FALSE)</f>
        <v>Deaflympijský výbor Slovenska</v>
      </c>
      <c r="C24" s="190" t="s">
        <v>1485</v>
      </c>
      <c r="D24" s="288">
        <v>17500</v>
      </c>
      <c r="E24" s="173">
        <v>0</v>
      </c>
      <c r="F24" s="166" t="s">
        <v>345</v>
      </c>
      <c r="G24" s="169" t="s">
        <v>321</v>
      </c>
      <c r="H24" s="169" t="s">
        <v>1032</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1374</v>
      </c>
      <c r="B25" s="204" t="str">
        <f>VLOOKUP(A25,Adr!A:B,2,FALSE)</f>
        <v>Deaflympijský výbor Slovenska</v>
      </c>
      <c r="C25" s="196" t="s">
        <v>1486</v>
      </c>
      <c r="D25" s="289">
        <v>45000</v>
      </c>
      <c r="E25" s="173">
        <v>0</v>
      </c>
      <c r="F25" s="166" t="s">
        <v>345</v>
      </c>
      <c r="G25" s="169" t="s">
        <v>321</v>
      </c>
      <c r="H25" s="169" t="s">
        <v>1032</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1374</v>
      </c>
      <c r="B26" s="204" t="str">
        <f>VLOOKUP(A26,Adr!A:B,2,FALSE)</f>
        <v>Deaflympijský výbor Slovenska</v>
      </c>
      <c r="C26" s="169" t="s">
        <v>1487</v>
      </c>
      <c r="D26" s="288">
        <v>20000</v>
      </c>
      <c r="E26" s="230">
        <v>0</v>
      </c>
      <c r="F26" s="166" t="s">
        <v>345</v>
      </c>
      <c r="G26" s="169" t="s">
        <v>321</v>
      </c>
      <c r="H26" s="169" t="s">
        <v>1032</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1374</v>
      </c>
      <c r="B27" s="204" t="str">
        <f>VLOOKUP(A27,Adr!A:B,2,FALSE)</f>
        <v>Deaflympijský výbor Slovenska</v>
      </c>
      <c r="C27" s="196" t="s">
        <v>1488</v>
      </c>
      <c r="D27" s="289">
        <v>32500</v>
      </c>
      <c r="E27" s="173">
        <v>0</v>
      </c>
      <c r="F27" s="166" t="s">
        <v>345</v>
      </c>
      <c r="G27" s="169" t="s">
        <v>321</v>
      </c>
      <c r="H27" s="169" t="s">
        <v>1032</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1374</v>
      </c>
      <c r="B28" s="204" t="str">
        <f>VLOOKUP(A28,Adr!A:B,2,FALSE)</f>
        <v>Deaflympijský výbor Slovenska</v>
      </c>
      <c r="C28" s="185" t="s">
        <v>1489</v>
      </c>
      <c r="D28" s="287">
        <v>50000</v>
      </c>
      <c r="E28" s="230">
        <v>0</v>
      </c>
      <c r="F28" s="166" t="s">
        <v>345</v>
      </c>
      <c r="G28" s="169" t="s">
        <v>321</v>
      </c>
      <c r="H28" s="169" t="s">
        <v>1032</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1374</v>
      </c>
      <c r="B29" s="204" t="str">
        <f>VLOOKUP(A29,Adr!A:B,2,FALSE)</f>
        <v>Deaflympijský výbor Slovenska</v>
      </c>
      <c r="C29" s="185" t="s">
        <v>1490</v>
      </c>
      <c r="D29" s="287">
        <v>40000</v>
      </c>
      <c r="E29" s="173">
        <v>0</v>
      </c>
      <c r="F29" s="166" t="s">
        <v>345</v>
      </c>
      <c r="G29" s="169" t="s">
        <v>321</v>
      </c>
      <c r="H29" s="169" t="s">
        <v>1032</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1374</v>
      </c>
      <c r="B30" s="204" t="str">
        <f>VLOOKUP(A30,Adr!A:B,2,FALSE)</f>
        <v>Deaflympijský výbor Slovenska</v>
      </c>
      <c r="C30" s="169" t="s">
        <v>1491</v>
      </c>
      <c r="D30" s="288">
        <v>20000</v>
      </c>
      <c r="E30" s="173">
        <v>0</v>
      </c>
      <c r="F30" s="166" t="s">
        <v>345</v>
      </c>
      <c r="G30" s="169" t="s">
        <v>321</v>
      </c>
      <c r="H30" s="169" t="s">
        <v>1032</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1374</v>
      </c>
      <c r="B31" s="204" t="str">
        <f>VLOOKUP(A31,Adr!A:B,2,FALSE)</f>
        <v>Deaflympijský výbor Slovenska</v>
      </c>
      <c r="C31" s="185" t="s">
        <v>1492</v>
      </c>
      <c r="D31" s="289">
        <v>50000</v>
      </c>
      <c r="E31" s="230">
        <v>0</v>
      </c>
      <c r="F31" s="166" t="s">
        <v>345</v>
      </c>
      <c r="G31" s="169" t="s">
        <v>321</v>
      </c>
      <c r="H31" s="169" t="s">
        <v>1032</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1374</v>
      </c>
      <c r="B32" s="204" t="str">
        <f>VLOOKUP(A32,Adr!A:B,2,FALSE)</f>
        <v>Deaflympijský výbor Slovenska</v>
      </c>
      <c r="C32" s="185" t="s">
        <v>1493</v>
      </c>
      <c r="D32" s="287">
        <v>35000</v>
      </c>
      <c r="E32" s="230">
        <v>0</v>
      </c>
      <c r="F32" s="166" t="s">
        <v>345</v>
      </c>
      <c r="G32" s="169" t="s">
        <v>321</v>
      </c>
      <c r="H32" s="169" t="s">
        <v>1032</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1374</v>
      </c>
      <c r="B33" s="204" t="str">
        <f>VLOOKUP(A33,Adr!A:B,2,FALSE)</f>
        <v>Deaflympijský výbor Slovenska</v>
      </c>
      <c r="C33" s="185" t="s">
        <v>1494</v>
      </c>
      <c r="D33" s="287">
        <v>26200</v>
      </c>
      <c r="E33" s="173">
        <v>0</v>
      </c>
      <c r="F33" s="166" t="s">
        <v>345</v>
      </c>
      <c r="G33" s="169" t="s">
        <v>321</v>
      </c>
      <c r="H33" s="169" t="s">
        <v>1032</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1374</v>
      </c>
      <c r="B34" s="204" t="str">
        <f>VLOOKUP(A34,Adr!A:B,2,FALSE)</f>
        <v>Deaflympijský výbor Slovenska</v>
      </c>
      <c r="C34" s="196" t="s">
        <v>1495</v>
      </c>
      <c r="D34" s="290">
        <v>15000</v>
      </c>
      <c r="E34" s="230">
        <v>0</v>
      </c>
      <c r="F34" s="166" t="s">
        <v>345</v>
      </c>
      <c r="G34" s="169" t="s">
        <v>321</v>
      </c>
      <c r="H34" s="169" t="s">
        <v>1032</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1374</v>
      </c>
      <c r="B35" s="204" t="str">
        <f>VLOOKUP(A35,Adr!A:B,2,FALSE)</f>
        <v>Deaflympijský výbor Slovenska</v>
      </c>
      <c r="C35" s="197" t="s">
        <v>350</v>
      </c>
      <c r="D35" s="191">
        <v>73000</v>
      </c>
      <c r="E35" s="173">
        <v>0</v>
      </c>
      <c r="F35" s="166" t="s">
        <v>349</v>
      </c>
      <c r="G35" s="169" t="s">
        <v>321</v>
      </c>
      <c r="H35" s="169" t="s">
        <v>1032</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399999999999999" x14ac:dyDescent="0.2">
      <c r="A36" s="166" t="s">
        <v>1374</v>
      </c>
      <c r="B36" s="204" t="str">
        <f>VLOOKUP(A36,Adr!A:B,2,FALSE)</f>
        <v>Deaflympijský výbor Slovenska</v>
      </c>
      <c r="C36" s="197" t="s">
        <v>2193</v>
      </c>
      <c r="D36" s="290">
        <v>150000</v>
      </c>
      <c r="E36" s="230">
        <v>0</v>
      </c>
      <c r="F36" s="166" t="s">
        <v>351</v>
      </c>
      <c r="G36" s="169" t="s">
        <v>321</v>
      </c>
      <c r="H36" s="169" t="s">
        <v>1032</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2372</v>
      </c>
      <c r="B37" s="204" t="str">
        <f>VLOOKUP(A37,Adr!A:B,2,FALSE)</f>
        <v>Florbalový klub AS Trenčín</v>
      </c>
      <c r="C37" s="185" t="s">
        <v>2990</v>
      </c>
      <c r="D37" s="287">
        <v>4800</v>
      </c>
      <c r="E37" s="173">
        <v>0</v>
      </c>
      <c r="F37" s="166" t="s">
        <v>360</v>
      </c>
      <c r="G37" s="169" t="s">
        <v>321</v>
      </c>
      <c r="H37" s="169" t="s">
        <v>1032</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2381</v>
      </c>
      <c r="B38" s="204" t="str">
        <f>VLOOKUP(A38,Adr!A:B,2,FALSE)</f>
        <v>FLORBALOVÝ KLUB MICHALOVCE</v>
      </c>
      <c r="C38" s="185" t="s">
        <v>2990</v>
      </c>
      <c r="D38" s="289">
        <v>5000</v>
      </c>
      <c r="E38" s="173">
        <v>0</v>
      </c>
      <c r="F38" s="166" t="s">
        <v>360</v>
      </c>
      <c r="G38" s="169" t="s">
        <v>321</v>
      </c>
      <c r="H38" s="169" t="s">
        <v>1032</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2388</v>
      </c>
      <c r="B39" s="204" t="str">
        <f>VLOOKUP(A39,Adr!A:B,2,FALSE)</f>
        <v>Futbalový klub Dúbravka</v>
      </c>
      <c r="C39" s="196" t="s">
        <v>2990</v>
      </c>
      <c r="D39" s="287">
        <v>5000</v>
      </c>
      <c r="E39" s="173">
        <v>0</v>
      </c>
      <c r="F39" s="166" t="s">
        <v>360</v>
      </c>
      <c r="G39" s="169" t="s">
        <v>321</v>
      </c>
      <c r="H39" s="169" t="s">
        <v>1032</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2396</v>
      </c>
      <c r="B40" s="204" t="str">
        <f>VLOOKUP(A40,Adr!A:B,2,FALSE)</f>
        <v>Futbalový klub Iskra Hnúšťa</v>
      </c>
      <c r="C40" s="197" t="s">
        <v>2990</v>
      </c>
      <c r="D40" s="290">
        <v>4600</v>
      </c>
      <c r="E40" s="173">
        <v>0</v>
      </c>
      <c r="F40" s="166" t="s">
        <v>360</v>
      </c>
      <c r="G40" s="169" t="s">
        <v>321</v>
      </c>
      <c r="H40" s="169" t="s">
        <v>1032</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2405</v>
      </c>
      <c r="B41" s="204" t="str">
        <f>VLOOKUP(A41,Adr!A:B,2,FALSE)</f>
        <v>FUTBALOVÝ KLUB POLÍCIE BRATISLAVA</v>
      </c>
      <c r="C41" s="196" t="s">
        <v>2990</v>
      </c>
      <c r="D41" s="289">
        <v>2750</v>
      </c>
      <c r="E41" s="173">
        <v>0</v>
      </c>
      <c r="F41" s="166" t="s">
        <v>360</v>
      </c>
      <c r="G41" s="169" t="s">
        <v>321</v>
      </c>
      <c r="H41" s="169" t="s">
        <v>1032</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2412</v>
      </c>
      <c r="B42" s="204" t="str">
        <f>VLOOKUP(A42,Adr!A:B,2,FALSE)</f>
        <v>FUTSAL KLUB LUČENEC</v>
      </c>
      <c r="C42" s="197" t="s">
        <v>350</v>
      </c>
      <c r="D42" s="191">
        <v>5000</v>
      </c>
      <c r="E42" s="173">
        <v>0</v>
      </c>
      <c r="F42" s="166" t="s">
        <v>349</v>
      </c>
      <c r="G42" s="169" t="s">
        <v>321</v>
      </c>
      <c r="H42" s="169" t="s">
        <v>1032</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399999999999999" x14ac:dyDescent="0.2">
      <c r="A43" s="166" t="s">
        <v>1698</v>
      </c>
      <c r="B43" s="204" t="str">
        <f>VLOOKUP(A43,Adr!A:B,2,FALSE)</f>
        <v>Gladiators TnUAD Trenčín n.o</v>
      </c>
      <c r="C43" s="196" t="s">
        <v>2158</v>
      </c>
      <c r="D43" s="289">
        <v>25000</v>
      </c>
      <c r="E43" s="230">
        <v>0</v>
      </c>
      <c r="F43" s="166" t="s">
        <v>349</v>
      </c>
      <c r="G43" s="169" t="s">
        <v>321</v>
      </c>
      <c r="H43" s="169" t="s">
        <v>1032</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2420</v>
      </c>
      <c r="B44" s="204" t="str">
        <f>VLOOKUP(A44,Adr!A:B,2,FALSE)</f>
        <v>Handball Club Pezinok</v>
      </c>
      <c r="C44" s="185" t="s">
        <v>2990</v>
      </c>
      <c r="D44" s="287">
        <v>4830</v>
      </c>
      <c r="E44" s="173">
        <v>0</v>
      </c>
      <c r="F44" s="166" t="s">
        <v>360</v>
      </c>
      <c r="G44" s="169" t="s">
        <v>321</v>
      </c>
      <c r="H44" s="169" t="s">
        <v>1032</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2427</v>
      </c>
      <c r="B45" s="204" t="str">
        <f>VLOOKUP(A45,Adr!A:B,2,FALSE)</f>
        <v>HC 07 Detva s. r. o.</v>
      </c>
      <c r="C45" s="185" t="s">
        <v>350</v>
      </c>
      <c r="D45" s="187">
        <v>5000</v>
      </c>
      <c r="E45" s="173">
        <v>0</v>
      </c>
      <c r="F45" s="182" t="s">
        <v>349</v>
      </c>
      <c r="G45" s="185" t="s">
        <v>321</v>
      </c>
      <c r="H45" s="185" t="s">
        <v>1032</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399999999999999" x14ac:dyDescent="0.2">
      <c r="A46" s="202" t="s">
        <v>1708</v>
      </c>
      <c r="B46" s="204" t="str">
        <f>VLOOKUP(A46,Adr!A:B,2,FALSE)</f>
        <v>HC UNIZA</v>
      </c>
      <c r="C46" s="196" t="s">
        <v>2158</v>
      </c>
      <c r="D46" s="287">
        <v>25000</v>
      </c>
      <c r="E46" s="173">
        <v>0</v>
      </c>
      <c r="F46" s="166" t="s">
        <v>349</v>
      </c>
      <c r="G46" s="169" t="s">
        <v>321</v>
      </c>
      <c r="H46" s="169" t="s">
        <v>1032</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1716</v>
      </c>
      <c r="B47" s="204" t="str">
        <f>VLOOKUP(A47,Adr!A:B,2,FALSE)</f>
        <v>Hlavné mesto Slovenskej republiky Bratislava</v>
      </c>
      <c r="C47" s="185" t="s">
        <v>2195</v>
      </c>
      <c r="D47" s="289">
        <v>10000</v>
      </c>
      <c r="E47" s="230">
        <v>0</v>
      </c>
      <c r="F47" s="166" t="s">
        <v>362</v>
      </c>
      <c r="G47" s="169" t="s">
        <v>321</v>
      </c>
      <c r="H47" s="169" t="s">
        <v>1032</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1726</v>
      </c>
      <c r="B48" s="204" t="str">
        <f>VLOOKUP(A48,Adr!A:B,2,FALSE)</f>
        <v>Hokejový klub UMB</v>
      </c>
      <c r="C48" s="169" t="s">
        <v>2158</v>
      </c>
      <c r="D48" s="289">
        <v>25000</v>
      </c>
      <c r="E48" s="230">
        <v>0</v>
      </c>
      <c r="F48" s="166" t="s">
        <v>349</v>
      </c>
      <c r="G48" s="169" t="s">
        <v>321</v>
      </c>
      <c r="H48" s="169" t="s">
        <v>1032</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1733</v>
      </c>
      <c r="B49" s="204" t="str">
        <f>VLOOKUP(A49,Adr!A:B,2,FALSE)</f>
        <v>iCompete Natural Slovakia</v>
      </c>
      <c r="C49" s="185" t="s">
        <v>352</v>
      </c>
      <c r="D49" s="287">
        <v>39100</v>
      </c>
      <c r="E49" s="173">
        <v>0</v>
      </c>
      <c r="F49" s="166" t="s">
        <v>351</v>
      </c>
      <c r="G49" s="169" t="s">
        <v>321</v>
      </c>
      <c r="H49" s="169" t="s">
        <v>1032</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2436</v>
      </c>
      <c r="B50" s="204" t="str">
        <f>VLOOKUP(A50,Adr!A:B,2,FALSE)</f>
        <v>ILYO - TAEKWONDO TRENČÍN, o. z.</v>
      </c>
      <c r="C50" s="196" t="s">
        <v>2990</v>
      </c>
      <c r="D50" s="289">
        <v>5000</v>
      </c>
      <c r="E50" s="230">
        <v>0</v>
      </c>
      <c r="F50" s="166" t="s">
        <v>360</v>
      </c>
      <c r="G50" s="169" t="s">
        <v>321</v>
      </c>
      <c r="H50" s="169" t="s">
        <v>1032</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1740</v>
      </c>
      <c r="B51" s="204" t="str">
        <f>VLOOKUP(A51,Adr!A:B,2,FALSE)</f>
        <v>Jachtklub Akademik Technická univerzita Košice</v>
      </c>
      <c r="C51" s="169" t="s">
        <v>2196</v>
      </c>
      <c r="D51" s="288">
        <v>4270</v>
      </c>
      <c r="E51" s="173">
        <v>0</v>
      </c>
      <c r="F51" s="166" t="s">
        <v>362</v>
      </c>
      <c r="G51" s="169" t="s">
        <v>321</v>
      </c>
      <c r="H51" s="169" t="s">
        <v>1032</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2445</v>
      </c>
      <c r="B52" s="204" t="str">
        <f>VLOOKUP(A52,Adr!A:B,2,FALSE)</f>
        <v>JAKASPORT academy</v>
      </c>
      <c r="C52" s="185" t="s">
        <v>2990</v>
      </c>
      <c r="D52" s="287">
        <v>5000</v>
      </c>
      <c r="E52" s="173">
        <v>0</v>
      </c>
      <c r="F52" s="166" t="s">
        <v>360</v>
      </c>
      <c r="G52" s="169" t="s">
        <v>321</v>
      </c>
      <c r="H52" s="169" t="s">
        <v>1032</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2452</v>
      </c>
      <c r="B53" s="204" t="str">
        <f>VLOOKUP(A53,Adr!A:B,2,FALSE)</f>
        <v>job&amp;fun s.r.o.</v>
      </c>
      <c r="C53" s="185" t="s">
        <v>2990</v>
      </c>
      <c r="D53" s="287">
        <v>5000</v>
      </c>
      <c r="E53" s="230">
        <v>0</v>
      </c>
      <c r="F53" s="166" t="s">
        <v>360</v>
      </c>
      <c r="G53" s="169" t="s">
        <v>321</v>
      </c>
      <c r="H53" s="169" t="s">
        <v>1032</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1748</v>
      </c>
      <c r="B54" s="204" t="str">
        <f>VLOOKUP(A54,Adr!A:B,2,FALSE)</f>
        <v>JUDO CLUB Bardejov o. z.</v>
      </c>
      <c r="C54" s="185" t="s">
        <v>2197</v>
      </c>
      <c r="D54" s="287">
        <v>4500</v>
      </c>
      <c r="E54" s="230">
        <v>0</v>
      </c>
      <c r="F54" s="166" t="s">
        <v>362</v>
      </c>
      <c r="G54" s="169" t="s">
        <v>321</v>
      </c>
      <c r="H54" s="169" t="s">
        <v>1032</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2462</v>
      </c>
      <c r="B55" s="204" t="str">
        <f>VLOOKUP(A55,Adr!A:B,2,FALSE)</f>
        <v>Judo Klub Martin, Občianske združenie</v>
      </c>
      <c r="C55" s="185" t="s">
        <v>2990</v>
      </c>
      <c r="D55" s="287">
        <v>4830</v>
      </c>
      <c r="E55" s="173">
        <v>0</v>
      </c>
      <c r="F55" s="166" t="s">
        <v>360</v>
      </c>
      <c r="G55" s="169" t="s">
        <v>321</v>
      </c>
      <c r="H55" s="169" t="s">
        <v>1032</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1757</v>
      </c>
      <c r="B56" s="204" t="str">
        <f>VLOOKUP(A56,Adr!A:B,2,FALSE)</f>
        <v>Kajak &amp; kanoe klub Komárno, o.z.</v>
      </c>
      <c r="C56" s="196" t="s">
        <v>2198</v>
      </c>
      <c r="D56" s="287">
        <v>2600</v>
      </c>
      <c r="E56" s="173">
        <v>0</v>
      </c>
      <c r="F56" s="166" t="s">
        <v>362</v>
      </c>
      <c r="G56" s="169" t="s">
        <v>321</v>
      </c>
      <c r="H56" s="169" t="s">
        <v>1032</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2469</v>
      </c>
      <c r="B57" s="204" t="str">
        <f>VLOOKUP(A57,Adr!A:B,2,FALSE)</f>
        <v>Karate Klub IGLOW, o. z.</v>
      </c>
      <c r="C57" s="185" t="s">
        <v>2990</v>
      </c>
      <c r="D57" s="287">
        <v>4851.7</v>
      </c>
      <c r="E57" s="230">
        <v>0</v>
      </c>
      <c r="F57" s="166" t="s">
        <v>360</v>
      </c>
      <c r="G57" s="169" t="s">
        <v>321</v>
      </c>
      <c r="H57" s="169" t="s">
        <v>1032</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2479</v>
      </c>
      <c r="B58" s="204" t="str">
        <f>VLOOKUP(A58,Adr!A:B,2,FALSE)</f>
        <v>KARATE KLUB JUNIOR PREŠOV, o. z.</v>
      </c>
      <c r="C58" s="197" t="s">
        <v>2990</v>
      </c>
      <c r="D58" s="290">
        <v>4800</v>
      </c>
      <c r="E58" s="173">
        <v>0</v>
      </c>
      <c r="F58" s="166" t="s">
        <v>360</v>
      </c>
      <c r="G58" s="169" t="s">
        <v>321</v>
      </c>
      <c r="H58" s="169" t="s">
        <v>1032</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2486</v>
      </c>
      <c r="B59" s="204" t="str">
        <f>VLOOKUP(A59,Adr!A:B,2,FALSE)</f>
        <v>KARATE KLUB KRETOVIČ KOŠICE, o. z.</v>
      </c>
      <c r="C59" s="185" t="s">
        <v>2990</v>
      </c>
      <c r="D59" s="287">
        <v>4800</v>
      </c>
      <c r="E59" s="230">
        <v>0</v>
      </c>
      <c r="F59" s="166" t="s">
        <v>360</v>
      </c>
      <c r="G59" s="169" t="s">
        <v>321</v>
      </c>
      <c r="H59" s="169" t="s">
        <v>1032</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2493</v>
      </c>
      <c r="B60" s="204" t="str">
        <f>VLOOKUP(A60,Adr!A:B,2,FALSE)</f>
        <v>Karate klub Prievidza FKŠ</v>
      </c>
      <c r="C60" s="185" t="s">
        <v>2990</v>
      </c>
      <c r="D60" s="287">
        <v>4500</v>
      </c>
      <c r="E60" s="173">
        <v>0</v>
      </c>
      <c r="F60" s="166" t="s">
        <v>360</v>
      </c>
      <c r="G60" s="169" t="s">
        <v>321</v>
      </c>
      <c r="H60" s="169" t="s">
        <v>1032</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2500</v>
      </c>
      <c r="B61" s="204" t="str">
        <f>VLOOKUP(A61,Adr!A:B,2,FALSE)</f>
        <v>Karate klub Žilina, o.z.</v>
      </c>
      <c r="C61" s="196" t="s">
        <v>2990</v>
      </c>
      <c r="D61" s="289">
        <v>4500</v>
      </c>
      <c r="E61" s="230">
        <v>0</v>
      </c>
      <c r="F61" s="166" t="s">
        <v>360</v>
      </c>
      <c r="G61" s="169" t="s">
        <v>321</v>
      </c>
      <c r="H61" s="169" t="s">
        <v>1032</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2507</v>
      </c>
      <c r="B62" s="204" t="str">
        <f>VLOOKUP(A62,Adr!A:B,2,FALSE)</f>
        <v>KFC Komárno</v>
      </c>
      <c r="C62" s="196" t="s">
        <v>2990</v>
      </c>
      <c r="D62" s="289">
        <v>2150</v>
      </c>
      <c r="E62" s="173">
        <v>0</v>
      </c>
      <c r="F62" s="166" t="s">
        <v>360</v>
      </c>
      <c r="G62" s="169" t="s">
        <v>321</v>
      </c>
      <c r="H62" s="169" t="s">
        <v>1032</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1766</v>
      </c>
      <c r="B63" s="204" t="str">
        <f>VLOOKUP(A63,Adr!A:B,2,FALSE)</f>
        <v>Klub gymnastických športov Slávia Trnava</v>
      </c>
      <c r="C63" s="185" t="s">
        <v>2990</v>
      </c>
      <c r="D63" s="287">
        <v>4700</v>
      </c>
      <c r="E63" s="230">
        <v>0</v>
      </c>
      <c r="F63" s="166" t="s">
        <v>360</v>
      </c>
      <c r="G63" s="169" t="s">
        <v>321</v>
      </c>
      <c r="H63" s="169" t="s">
        <v>1032</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1766</v>
      </c>
      <c r="B64" s="204" t="str">
        <f>VLOOKUP(A64,Adr!A:B,2,FALSE)</f>
        <v>Klub gymnastických športov Slávia Trnava</v>
      </c>
      <c r="C64" s="169" t="s">
        <v>2199</v>
      </c>
      <c r="D64" s="288">
        <v>2538</v>
      </c>
      <c r="E64" s="230">
        <v>0</v>
      </c>
      <c r="F64" s="166" t="s">
        <v>362</v>
      </c>
      <c r="G64" s="169" t="s">
        <v>321</v>
      </c>
      <c r="H64" s="169" t="s">
        <v>1032</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2517</v>
      </c>
      <c r="B65" s="204" t="str">
        <f>VLOOKUP(A65,Adr!A:B,2,FALSE)</f>
        <v>Klub modernej gymnastiky DANUBIA</v>
      </c>
      <c r="C65" s="196" t="s">
        <v>2990</v>
      </c>
      <c r="D65" s="289">
        <v>5000</v>
      </c>
      <c r="E65" s="173">
        <v>0</v>
      </c>
      <c r="F65" s="166" t="s">
        <v>360</v>
      </c>
      <c r="G65" s="169" t="s">
        <v>321</v>
      </c>
      <c r="H65" s="169" t="s">
        <v>1032</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1771</v>
      </c>
      <c r="B66" s="204" t="str">
        <f>VLOOKUP(A66,Adr!A:B,2,FALSE)</f>
        <v>Klub orientačného behu ATU Košice</v>
      </c>
      <c r="C66" s="185" t="s">
        <v>2200</v>
      </c>
      <c r="D66" s="288">
        <v>7200</v>
      </c>
      <c r="E66" s="173">
        <v>0</v>
      </c>
      <c r="F66" s="166" t="s">
        <v>362</v>
      </c>
      <c r="G66" s="169" t="s">
        <v>321</v>
      </c>
      <c r="H66" s="169" t="s">
        <v>1032</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1777</v>
      </c>
      <c r="B67" s="204" t="str">
        <f>VLOOKUP(A67,Adr!A:B,2,FALSE)</f>
        <v>Klub plaveckých športov Nereus Žilina, o. z.</v>
      </c>
      <c r="C67" s="185" t="s">
        <v>2201</v>
      </c>
      <c r="D67" s="287">
        <v>7000</v>
      </c>
      <c r="E67" s="230">
        <v>0</v>
      </c>
      <c r="F67" s="166" t="s">
        <v>362</v>
      </c>
      <c r="G67" s="169" t="s">
        <v>321</v>
      </c>
      <c r="H67" s="169" t="s">
        <v>1032</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399999999999999" x14ac:dyDescent="0.2">
      <c r="A68" s="166" t="s">
        <v>1785</v>
      </c>
      <c r="B68" s="204" t="str">
        <f>VLOOKUP(A68,Adr!A:B,2,FALSE)</f>
        <v>Klub sálového futbalu Športový klub Prednádražie Trnava</v>
      </c>
      <c r="C68" s="196" t="s">
        <v>2202</v>
      </c>
      <c r="D68" s="289">
        <v>3849.9999999999995</v>
      </c>
      <c r="E68" s="173">
        <v>0</v>
      </c>
      <c r="F68" s="166" t="s">
        <v>362</v>
      </c>
      <c r="G68" s="169" t="s">
        <v>321</v>
      </c>
      <c r="H68" s="169" t="s">
        <v>1032</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1382</v>
      </c>
      <c r="B69" s="204" t="str">
        <f>VLOOKUP(A69,Adr!A:B,2,FALSE)</f>
        <v>Klub slovenských turistov</v>
      </c>
      <c r="C69" s="196" t="s">
        <v>1668</v>
      </c>
      <c r="D69" s="289">
        <v>50000</v>
      </c>
      <c r="E69" s="230">
        <v>0</v>
      </c>
      <c r="F69" s="166" t="s">
        <v>349</v>
      </c>
      <c r="G69" s="169" t="s">
        <v>317</v>
      </c>
      <c r="H69" s="169" t="s">
        <v>1032</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2526</v>
      </c>
      <c r="B70" s="204" t="str">
        <f>VLOOKUP(A70,Adr!A:B,2,FALSE)</f>
        <v>Klub Super Deti Košice, o.z.</v>
      </c>
      <c r="C70" s="196" t="s">
        <v>2990</v>
      </c>
      <c r="D70" s="289">
        <v>3290</v>
      </c>
      <c r="E70" s="230">
        <v>0</v>
      </c>
      <c r="F70" s="166" t="s">
        <v>360</v>
      </c>
      <c r="G70" s="169" t="s">
        <v>321</v>
      </c>
      <c r="H70" s="169" t="s">
        <v>1032</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2533</v>
      </c>
      <c r="B71" s="204" t="str">
        <f>VLOOKUP(A71,Adr!A:B,2,FALSE)</f>
        <v>Klub vodného slalomu Karlova Ves</v>
      </c>
      <c r="C71" s="185" t="s">
        <v>2990</v>
      </c>
      <c r="D71" s="287">
        <v>2000</v>
      </c>
      <c r="E71" s="173">
        <v>0</v>
      </c>
      <c r="F71" s="166" t="s">
        <v>360</v>
      </c>
      <c r="G71" s="169" t="s">
        <v>321</v>
      </c>
      <c r="H71" s="169" t="s">
        <v>1032</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2541</v>
      </c>
      <c r="B72" s="204" t="str">
        <f>VLOOKUP(A72,Adr!A:B,2,FALSE)</f>
        <v>Krasokorčuliarsky klub Iskra Banská Bystrica</v>
      </c>
      <c r="C72" s="185" t="s">
        <v>2990</v>
      </c>
      <c r="D72" s="287">
        <v>5000</v>
      </c>
      <c r="E72" s="230">
        <v>0</v>
      </c>
      <c r="F72" s="166" t="s">
        <v>360</v>
      </c>
      <c r="G72" s="169" t="s">
        <v>321</v>
      </c>
      <c r="H72" s="169" t="s">
        <v>1032</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2549</v>
      </c>
      <c r="B73" s="204" t="str">
        <f>VLOOKUP(A73,Adr!A:B,2,FALSE)</f>
        <v>KRAV MAGA Modra</v>
      </c>
      <c r="C73" s="196" t="s">
        <v>350</v>
      </c>
      <c r="D73" s="289">
        <v>15000</v>
      </c>
      <c r="E73" s="173">
        <v>0</v>
      </c>
      <c r="F73" s="166" t="s">
        <v>349</v>
      </c>
      <c r="G73" s="169" t="s">
        <v>317</v>
      </c>
      <c r="H73" s="169" t="s">
        <v>1032</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2556</v>
      </c>
      <c r="B74" s="204" t="str">
        <f>VLOOKUP(A74,Adr!A:B,2,FALSE)</f>
        <v>Lieskovský tenisový klub – LTC</v>
      </c>
      <c r="C74" s="185" t="s">
        <v>2990</v>
      </c>
      <c r="D74" s="287">
        <v>5000</v>
      </c>
      <c r="E74" s="173">
        <v>0</v>
      </c>
      <c r="F74" s="166" t="s">
        <v>360</v>
      </c>
      <c r="G74" s="169" t="s">
        <v>321</v>
      </c>
      <c r="H74" s="169" t="s">
        <v>1032</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2565</v>
      </c>
      <c r="B75" s="204" t="str">
        <f>VLOOKUP(A75,Adr!A:B,2,FALSE)</f>
        <v>Lyžiarsky klub Lokomotíva Bratislava</v>
      </c>
      <c r="C75" s="197" t="s">
        <v>2990</v>
      </c>
      <c r="D75" s="290">
        <v>2248</v>
      </c>
      <c r="E75" s="230">
        <v>0</v>
      </c>
      <c r="F75" s="166" t="s">
        <v>360</v>
      </c>
      <c r="G75" s="169" t="s">
        <v>321</v>
      </c>
      <c r="H75" s="169" t="s">
        <v>1032</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2574</v>
      </c>
      <c r="B76" s="204" t="str">
        <f>VLOOKUP(A76,Adr!A:B,2,FALSE)</f>
        <v>Lyžiarsky klub Opalisko Závažná Poruba  </v>
      </c>
      <c r="C76" s="196" t="s">
        <v>2990</v>
      </c>
      <c r="D76" s="289">
        <v>2000</v>
      </c>
      <c r="E76" s="230">
        <v>0</v>
      </c>
      <c r="F76" s="166" t="s">
        <v>360</v>
      </c>
      <c r="G76" s="169" t="s">
        <v>321</v>
      </c>
      <c r="H76" s="169" t="s">
        <v>1032</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x14ac:dyDescent="0.2">
      <c r="A77" s="166" t="s">
        <v>1793</v>
      </c>
      <c r="B77" s="204" t="str">
        <f>VLOOKUP(A77,Adr!A:B,2,FALSE)</f>
        <v>MAMMAL - Slovenský zväz MMA</v>
      </c>
      <c r="C77" s="196" t="s">
        <v>352</v>
      </c>
      <c r="D77" s="289">
        <v>50600</v>
      </c>
      <c r="E77" s="230">
        <v>0</v>
      </c>
      <c r="F77" s="166" t="s">
        <v>351</v>
      </c>
      <c r="G77" s="169" t="s">
        <v>321</v>
      </c>
      <c r="H77" s="169" t="s">
        <v>1032</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1802</v>
      </c>
      <c r="B78" s="204" t="str">
        <f>VLOOKUP(A78,Adr!A:B,2,FALSE)</f>
        <v>Maratón klub Rajec</v>
      </c>
      <c r="C78" s="196" t="s">
        <v>2203</v>
      </c>
      <c r="D78" s="287">
        <v>10000</v>
      </c>
      <c r="E78" s="230">
        <v>0</v>
      </c>
      <c r="F78" s="166" t="s">
        <v>362</v>
      </c>
      <c r="G78" s="169" t="s">
        <v>321</v>
      </c>
      <c r="H78" s="169" t="s">
        <v>1032</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2583</v>
      </c>
      <c r="B79" s="204" t="str">
        <f>VLOOKUP(A79,Adr!A:B,2,FALSE)</f>
        <v>Mestský futbalový klub Dolný Kubín</v>
      </c>
      <c r="C79" s="169" t="s">
        <v>2990</v>
      </c>
      <c r="D79" s="288">
        <v>4800</v>
      </c>
      <c r="E79" s="173">
        <v>0</v>
      </c>
      <c r="F79" s="166" t="s">
        <v>360</v>
      </c>
      <c r="G79" s="169" t="s">
        <v>321</v>
      </c>
      <c r="H79" s="169" t="s">
        <v>1032</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2590</v>
      </c>
      <c r="B80" s="204" t="str">
        <f>VLOOKUP(A80,Adr!A:B,2,FALSE)</f>
        <v>Mestský úrad Brezno</v>
      </c>
      <c r="C80" s="196" t="s">
        <v>2990</v>
      </c>
      <c r="D80" s="289">
        <v>5000</v>
      </c>
      <c r="E80" s="173">
        <v>0</v>
      </c>
      <c r="F80" s="166" t="s">
        <v>360</v>
      </c>
      <c r="G80" s="169" t="s">
        <v>321</v>
      </c>
      <c r="H80" s="169" t="s">
        <v>1032</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2600</v>
      </c>
      <c r="B81" s="204" t="str">
        <f>VLOOKUP(A81,Adr!A:B,2,FALSE)</f>
        <v>Mestský úrad Poprad</v>
      </c>
      <c r="C81" s="185" t="s">
        <v>2990</v>
      </c>
      <c r="D81" s="287">
        <v>5000</v>
      </c>
      <c r="E81" s="173">
        <v>0</v>
      </c>
      <c r="F81" s="166" t="s">
        <v>360</v>
      </c>
      <c r="G81" s="169" t="s">
        <v>321</v>
      </c>
      <c r="H81" s="169" t="s">
        <v>1032</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2608</v>
      </c>
      <c r="B82" s="204" t="str">
        <f>VLOOKUP(A82,Adr!A:B,2,FALSE)</f>
        <v>Mestský úrad Štúrovo</v>
      </c>
      <c r="C82" s="185" t="s">
        <v>2990</v>
      </c>
      <c r="D82" s="287">
        <v>5000</v>
      </c>
      <c r="E82" s="230">
        <v>0</v>
      </c>
      <c r="F82" s="166" t="s">
        <v>360</v>
      </c>
      <c r="G82" s="169" t="s">
        <v>321</v>
      </c>
      <c r="H82" s="169" t="s">
        <v>1032</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2617</v>
      </c>
      <c r="B83" s="204" t="str">
        <f>VLOOKUP(A83,Adr!A:B,2,FALSE)</f>
        <v>MESTSKÝ VOLEJBALOVÝ KLUB NOVÉ MESTO NAD VÁHOM</v>
      </c>
      <c r="C83" s="185" t="s">
        <v>2990</v>
      </c>
      <c r="D83" s="287">
        <v>4116</v>
      </c>
      <c r="E83" s="173">
        <v>0</v>
      </c>
      <c r="F83" s="166" t="s">
        <v>360</v>
      </c>
      <c r="G83" s="169" t="s">
        <v>321</v>
      </c>
      <c r="H83" s="169" t="s">
        <v>1032</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2627</v>
      </c>
      <c r="B84" s="204" t="str">
        <f>VLOOKUP(A84,Adr!A:B,2,FALSE)</f>
        <v>MINDA GYM BRATISLAVA</v>
      </c>
      <c r="C84" s="185" t="s">
        <v>350</v>
      </c>
      <c r="D84" s="187">
        <v>5000</v>
      </c>
      <c r="E84" s="173">
        <v>0</v>
      </c>
      <c r="F84" s="182" t="s">
        <v>349</v>
      </c>
      <c r="G84" s="185" t="s">
        <v>321</v>
      </c>
      <c r="H84" s="185" t="s">
        <v>1032</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1813</v>
      </c>
      <c r="B85" s="204" t="str">
        <f>VLOOKUP(A85,Adr!A:B,2,FALSE)</f>
        <v>Mládežnícka basketbalová akadémia Prievidza</v>
      </c>
      <c r="C85" s="196" t="s">
        <v>2204</v>
      </c>
      <c r="D85" s="287">
        <v>7760</v>
      </c>
      <c r="E85" s="173">
        <v>0</v>
      </c>
      <c r="F85" s="166" t="s">
        <v>362</v>
      </c>
      <c r="G85" s="169" t="s">
        <v>321</v>
      </c>
      <c r="H85" s="169" t="s">
        <v>1032</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2633</v>
      </c>
      <c r="B86" s="204" t="str">
        <f>VLOOKUP(A86,Adr!A:B,2,FALSE)</f>
        <v>MŠK - STO Krompachy</v>
      </c>
      <c r="C86" s="196" t="s">
        <v>2990</v>
      </c>
      <c r="D86" s="289">
        <v>5000</v>
      </c>
      <c r="E86" s="230">
        <v>0</v>
      </c>
      <c r="F86" s="166" t="s">
        <v>360</v>
      </c>
      <c r="G86" s="169" t="s">
        <v>321</v>
      </c>
      <c r="H86" s="169" t="s">
        <v>1032</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2642</v>
      </c>
      <c r="B87" s="204" t="str">
        <f>VLOOKUP(A87,Adr!A:B,2,FALSE)</f>
        <v>MŠK Púchov s. r. o.</v>
      </c>
      <c r="C87" s="185" t="s">
        <v>350</v>
      </c>
      <c r="D87" s="187">
        <v>13000</v>
      </c>
      <c r="E87" s="173">
        <v>0</v>
      </c>
      <c r="F87" s="182" t="s">
        <v>349</v>
      </c>
      <c r="G87" s="185" t="s">
        <v>321</v>
      </c>
      <c r="H87" s="185" t="s">
        <v>1032</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2648</v>
      </c>
      <c r="B88" s="204" t="str">
        <f>VLOOKUP(A88,Adr!A:B,2,FALSE)</f>
        <v>MUSHER KLUB LUČENEC</v>
      </c>
      <c r="C88" s="185" t="s">
        <v>350</v>
      </c>
      <c r="D88" s="187">
        <v>4500</v>
      </c>
      <c r="E88" s="230">
        <v>0</v>
      </c>
      <c r="F88" s="182" t="s">
        <v>349</v>
      </c>
      <c r="G88" s="185" t="s">
        <v>321</v>
      </c>
      <c r="H88" s="185" t="s">
        <v>1032</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2656</v>
      </c>
      <c r="B89" s="204" t="str">
        <f>VLOOKUP(A89,Adr!A:B,2,FALSE)</f>
        <v>NOVÉ TVÁRE/NEW FACES</v>
      </c>
      <c r="C89" s="185" t="s">
        <v>350</v>
      </c>
      <c r="D89" s="187">
        <v>5000</v>
      </c>
      <c r="E89" s="230">
        <v>0</v>
      </c>
      <c r="F89" s="182" t="s">
        <v>349</v>
      </c>
      <c r="G89" s="185" t="s">
        <v>321</v>
      </c>
      <c r="H89" s="185" t="s">
        <v>1032</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1822</v>
      </c>
      <c r="B90" s="204" t="str">
        <f>VLOOKUP(A90,Adr!A:B,2,FALSE)</f>
        <v>Občianske združenie "Športový klub DELFÍN Nitra"</v>
      </c>
      <c r="C90" s="185" t="s">
        <v>2205</v>
      </c>
      <c r="D90" s="287">
        <v>7000</v>
      </c>
      <c r="E90" s="230">
        <v>0</v>
      </c>
      <c r="F90" s="166" t="s">
        <v>362</v>
      </c>
      <c r="G90" s="169" t="s">
        <v>321</v>
      </c>
      <c r="H90" s="169" t="s">
        <v>1032</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2662</v>
      </c>
      <c r="B91" s="204" t="str">
        <f>VLOOKUP(A91,Adr!A:B,2,FALSE)</f>
        <v>Občianske združenie Sokolík</v>
      </c>
      <c r="C91" s="196" t="s">
        <v>2990</v>
      </c>
      <c r="D91" s="287">
        <v>5000</v>
      </c>
      <c r="E91" s="173">
        <v>0</v>
      </c>
      <c r="F91" s="166" t="s">
        <v>360</v>
      </c>
      <c r="G91" s="169" t="s">
        <v>321</v>
      </c>
      <c r="H91" s="169" t="s">
        <v>1032</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1830</v>
      </c>
      <c r="B92" s="204" t="str">
        <f>VLOOKUP(A92,Adr!A:B,2,FALSE)</f>
        <v>OCRA Slovakia</v>
      </c>
      <c r="C92" s="169" t="s">
        <v>2235</v>
      </c>
      <c r="D92" s="288">
        <v>15000</v>
      </c>
      <c r="E92" s="173">
        <v>0</v>
      </c>
      <c r="F92" s="166" t="s">
        <v>349</v>
      </c>
      <c r="G92" s="169" t="s">
        <v>321</v>
      </c>
      <c r="H92" s="169" t="s">
        <v>1032</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2672</v>
      </c>
      <c r="B93" s="204" t="str">
        <f>VLOOKUP(A93,Adr!A:B,2,FALSE)</f>
        <v>Penguin sport club</v>
      </c>
      <c r="C93" s="197" t="s">
        <v>2990</v>
      </c>
      <c r="D93" s="290">
        <v>5000</v>
      </c>
      <c r="E93" s="230">
        <v>0</v>
      </c>
      <c r="F93" s="166" t="s">
        <v>360</v>
      </c>
      <c r="G93" s="169" t="s">
        <v>321</v>
      </c>
      <c r="H93" s="169" t="s">
        <v>1032</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0.399999999999999" x14ac:dyDescent="0.2">
      <c r="A94" s="166" t="s">
        <v>1837</v>
      </c>
      <c r="B94" s="204" t="str">
        <f>VLOOKUP(A94,Adr!A:B,2,FALSE)</f>
        <v>Philosophers Nitra</v>
      </c>
      <c r="C94" s="196" t="s">
        <v>2158</v>
      </c>
      <c r="D94" s="289">
        <v>25000</v>
      </c>
      <c r="E94" s="173">
        <v>0</v>
      </c>
      <c r="F94" s="166" t="s">
        <v>349</v>
      </c>
      <c r="G94" s="169" t="s">
        <v>321</v>
      </c>
      <c r="H94" s="169" t="s">
        <v>1032</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2682</v>
      </c>
      <c r="B95" s="204" t="str">
        <f>VLOOKUP(A95,Adr!A:B,2,FALSE)</f>
        <v>Pilot JET s.r.o.</v>
      </c>
      <c r="C95" s="196" t="s">
        <v>350</v>
      </c>
      <c r="D95" s="289">
        <v>25000</v>
      </c>
      <c r="E95" s="230">
        <v>0</v>
      </c>
      <c r="F95" s="166" t="s">
        <v>349</v>
      </c>
      <c r="G95" s="169" t="s">
        <v>317</v>
      </c>
      <c r="H95" s="169" t="s">
        <v>1032</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1844</v>
      </c>
      <c r="B96" s="204" t="str">
        <f>VLOOKUP(A96,Adr!A:B,2,FALSE)</f>
        <v>PIRANA Sport Club</v>
      </c>
      <c r="C96" s="185" t="s">
        <v>2206</v>
      </c>
      <c r="D96" s="287">
        <v>2600</v>
      </c>
      <c r="E96" s="173">
        <v>0</v>
      </c>
      <c r="F96" s="166" t="s">
        <v>362</v>
      </c>
      <c r="G96" s="169" t="s">
        <v>321</v>
      </c>
      <c r="H96" s="169" t="s">
        <v>1032</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1854</v>
      </c>
      <c r="B97" s="204" t="str">
        <f>VLOOKUP(A97,Adr!A:B,2,FALSE)</f>
        <v>Pohyb ako dar</v>
      </c>
      <c r="C97" s="196" t="s">
        <v>2207</v>
      </c>
      <c r="D97" s="287">
        <v>4500</v>
      </c>
      <c r="E97" s="173">
        <v>0</v>
      </c>
      <c r="F97" s="166" t="s">
        <v>362</v>
      </c>
      <c r="G97" s="169" t="s">
        <v>321</v>
      </c>
      <c r="H97" s="169" t="s">
        <v>1032</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1861</v>
      </c>
      <c r="B98" s="204" t="str">
        <f>VLOOKUP(A98,Adr!A:B,2,FALSE)</f>
        <v>SKI CLUB VRÁTNA</v>
      </c>
      <c r="C98" s="196" t="s">
        <v>2208</v>
      </c>
      <c r="D98" s="287">
        <v>4333.5</v>
      </c>
      <c r="E98" s="230">
        <v>0</v>
      </c>
      <c r="F98" s="166" t="s">
        <v>362</v>
      </c>
      <c r="G98" s="169" t="s">
        <v>321</v>
      </c>
      <c r="H98" s="169" t="s">
        <v>1032</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2692</v>
      </c>
      <c r="B99" s="204" t="str">
        <f>VLOOKUP(A99,Adr!A:B,2,FALSE)</f>
        <v>Slávia Gymnastické centrum Bratislava</v>
      </c>
      <c r="C99" s="185" t="s">
        <v>2990</v>
      </c>
      <c r="D99" s="289">
        <v>5000</v>
      </c>
      <c r="E99" s="173">
        <v>0</v>
      </c>
      <c r="F99" s="166" t="s">
        <v>360</v>
      </c>
      <c r="G99" s="169" t="s">
        <v>321</v>
      </c>
      <c r="H99" s="169" t="s">
        <v>1032</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439</v>
      </c>
      <c r="B100" s="204" t="str">
        <f>VLOOKUP(A100,Adr!A:B,2,FALSE)</f>
        <v>Slovenská asociácia amerického futbalu</v>
      </c>
      <c r="C100" s="197" t="s">
        <v>1033</v>
      </c>
      <c r="D100" s="290">
        <v>20620</v>
      </c>
      <c r="E100" s="230">
        <v>0</v>
      </c>
      <c r="F100" s="166" t="s">
        <v>339</v>
      </c>
      <c r="G100" s="169" t="s">
        <v>319</v>
      </c>
      <c r="H100" s="169" t="s">
        <v>1032</v>
      </c>
      <c r="I100" s="192" t="str">
        <f t="shared" si="5"/>
        <v>30787009a</v>
      </c>
      <c r="J100" s="167" t="str">
        <f t="shared" si="6"/>
        <v>30787009026 02</v>
      </c>
      <c r="K100" s="5" t="s">
        <v>1034</v>
      </c>
      <c r="L100" s="167" t="str">
        <f t="shared" si="7"/>
        <v>30787009026 02B</v>
      </c>
      <c r="M100" s="5" t="str">
        <f t="shared" si="8"/>
        <v>Slovenská asociácia amerického futbaluaBamerický futbal - bežné transfery</v>
      </c>
      <c r="N100" s="3" t="str">
        <f t="shared" si="9"/>
        <v>30787009aB</v>
      </c>
    </row>
    <row r="101" spans="1:14" x14ac:dyDescent="0.2">
      <c r="A101" s="198" t="s">
        <v>446</v>
      </c>
      <c r="B101" s="204" t="str">
        <f>VLOOKUP(A101,Adr!A:B,2,FALSE)</f>
        <v>Slovenská asociácia boccie</v>
      </c>
      <c r="C101" s="169" t="s">
        <v>1035</v>
      </c>
      <c r="D101" s="288">
        <v>19239</v>
      </c>
      <c r="E101" s="173">
        <v>0</v>
      </c>
      <c r="F101" s="166" t="s">
        <v>339</v>
      </c>
      <c r="G101" s="169" t="s">
        <v>319</v>
      </c>
      <c r="H101" s="169" t="s">
        <v>1032</v>
      </c>
      <c r="I101" s="192" t="str">
        <f t="shared" si="5"/>
        <v>00631655a</v>
      </c>
      <c r="J101" s="167" t="str">
        <f t="shared" si="6"/>
        <v>00631655026 02</v>
      </c>
      <c r="K101" s="5" t="s">
        <v>1036</v>
      </c>
      <c r="L101" s="167" t="str">
        <f t="shared" si="7"/>
        <v>00631655026 02B</v>
      </c>
      <c r="M101" s="5" t="str">
        <f t="shared" si="8"/>
        <v>Slovenská asociácia boccieaBboccia - bežné transfery</v>
      </c>
      <c r="N101" s="3" t="str">
        <f t="shared" si="9"/>
        <v>00631655aB</v>
      </c>
    </row>
    <row r="102" spans="1:14" x14ac:dyDescent="0.2">
      <c r="A102" s="198" t="s">
        <v>446</v>
      </c>
      <c r="B102" s="204" t="str">
        <f>VLOOKUP(A102,Adr!A:B,2,FALSE)</f>
        <v>Slovenská asociácia boccie</v>
      </c>
      <c r="C102" s="185" t="s">
        <v>1037</v>
      </c>
      <c r="D102" s="287">
        <v>19239</v>
      </c>
      <c r="E102" s="230">
        <v>0</v>
      </c>
      <c r="F102" s="166" t="s">
        <v>339</v>
      </c>
      <c r="G102" s="169" t="s">
        <v>319</v>
      </c>
      <c r="H102" s="169" t="s">
        <v>1032</v>
      </c>
      <c r="I102" s="192" t="str">
        <f t="shared" si="5"/>
        <v>00631655a</v>
      </c>
      <c r="J102" s="167" t="str">
        <f t="shared" si="6"/>
        <v>00631655026 02</v>
      </c>
      <c r="K102" s="5" t="s">
        <v>1038</v>
      </c>
      <c r="L102" s="167" t="str">
        <f t="shared" si="7"/>
        <v>00631655026 02B</v>
      </c>
      <c r="M102" s="5" t="str">
        <f t="shared" si="8"/>
        <v>Slovenská asociácia boccieaBboule lyonnaise - bežné transfery</v>
      </c>
      <c r="N102" s="3" t="str">
        <f t="shared" si="9"/>
        <v>00631655aB</v>
      </c>
    </row>
    <row r="103" spans="1:14" x14ac:dyDescent="0.2">
      <c r="A103" s="202" t="s">
        <v>457</v>
      </c>
      <c r="B103" s="204" t="str">
        <f>VLOOKUP(A103,Adr!A:B,2,FALSE)</f>
        <v>Slovenská asociácia čínskeho wushu</v>
      </c>
      <c r="C103" s="196" t="s">
        <v>1039</v>
      </c>
      <c r="D103" s="287">
        <v>30377</v>
      </c>
      <c r="E103" s="173">
        <v>0</v>
      </c>
      <c r="F103" s="166" t="s">
        <v>339</v>
      </c>
      <c r="G103" s="169" t="s">
        <v>319</v>
      </c>
      <c r="H103" s="169" t="s">
        <v>1032</v>
      </c>
      <c r="I103" s="192" t="str">
        <f t="shared" si="5"/>
        <v>42019541a</v>
      </c>
      <c r="J103" s="167" t="str">
        <f t="shared" si="6"/>
        <v>42019541026 02</v>
      </c>
      <c r="K103" s="5" t="s">
        <v>1040</v>
      </c>
      <c r="L103" s="167" t="str">
        <f t="shared" si="7"/>
        <v>42019541026 02B</v>
      </c>
      <c r="M103" s="5" t="str">
        <f t="shared" si="8"/>
        <v>Slovenská asociácia čínskeho wushuaBwushu - bežné transfery</v>
      </c>
      <c r="N103" s="3" t="str">
        <f t="shared" si="9"/>
        <v>42019541aB</v>
      </c>
    </row>
    <row r="104" spans="1:14" x14ac:dyDescent="0.2">
      <c r="A104" s="202" t="s">
        <v>465</v>
      </c>
      <c r="B104" s="204" t="str">
        <f>VLOOKUP(A104,Adr!A:B,2,FALSE)</f>
        <v>Slovenská Asociácia Dynamickej Streľby</v>
      </c>
      <c r="C104" s="169" t="s">
        <v>1041</v>
      </c>
      <c r="D104" s="288">
        <v>28868</v>
      </c>
      <c r="E104" s="230">
        <v>0</v>
      </c>
      <c r="F104" s="166" t="s">
        <v>339</v>
      </c>
      <c r="G104" s="169" t="s">
        <v>319</v>
      </c>
      <c r="H104" s="169" t="s">
        <v>1032</v>
      </c>
      <c r="I104" s="192" t="str">
        <f t="shared" si="5"/>
        <v>30810108a</v>
      </c>
      <c r="J104" s="167" t="str">
        <f t="shared" si="6"/>
        <v>30810108026 02</v>
      </c>
      <c r="K104" s="5" t="s">
        <v>1042</v>
      </c>
      <c r="L104" s="167" t="str">
        <f t="shared" si="7"/>
        <v>30810108026 02B</v>
      </c>
      <c r="M104" s="5" t="str">
        <f t="shared" si="8"/>
        <v>Slovenská Asociácia Dynamickej StreľbyaBdynamická streľba - bežné transfery</v>
      </c>
      <c r="N104" s="3" t="str">
        <f t="shared" si="9"/>
        <v>30810108aB</v>
      </c>
    </row>
    <row r="105" spans="1:14" x14ac:dyDescent="0.2">
      <c r="A105" s="166" t="s">
        <v>472</v>
      </c>
      <c r="B105" s="204" t="str">
        <f>VLOOKUP(A105,Adr!A:B,2,FALSE)</f>
        <v>Slovenská asociácia fitnes, kulturistiky a silového trojboja</v>
      </c>
      <c r="C105" s="196" t="s">
        <v>1043</v>
      </c>
      <c r="D105" s="289">
        <v>501165</v>
      </c>
      <c r="E105" s="173">
        <v>0</v>
      </c>
      <c r="F105" s="166" t="s">
        <v>339</v>
      </c>
      <c r="G105" s="169" t="s">
        <v>319</v>
      </c>
      <c r="H105" s="169" t="s">
        <v>1032</v>
      </c>
      <c r="I105" s="192" t="str">
        <f t="shared" si="5"/>
        <v>30842069a</v>
      </c>
      <c r="J105" s="167" t="str">
        <f t="shared" si="6"/>
        <v>30842069026 02</v>
      </c>
      <c r="K105" s="5" t="s">
        <v>1044</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472</v>
      </c>
      <c r="B106" s="204" t="str">
        <f>VLOOKUP(A106,Adr!A:B,2,FALSE)</f>
        <v>Slovenská asociácia fitnes, kulturistiky a silového trojboja</v>
      </c>
      <c r="C106" s="185" t="s">
        <v>1045</v>
      </c>
      <c r="D106" s="287">
        <v>24014</v>
      </c>
      <c r="E106" s="230">
        <v>0</v>
      </c>
      <c r="F106" s="166" t="s">
        <v>339</v>
      </c>
      <c r="G106" s="169" t="s">
        <v>319</v>
      </c>
      <c r="H106" s="169" t="s">
        <v>1032</v>
      </c>
      <c r="I106" s="192" t="str">
        <f t="shared" si="5"/>
        <v>30842069a</v>
      </c>
      <c r="J106" s="167" t="str">
        <f t="shared" si="6"/>
        <v>30842069026 02</v>
      </c>
      <c r="K106" s="5" t="s">
        <v>1046</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472</v>
      </c>
      <c r="B107" s="204" t="str">
        <f>VLOOKUP(A107,Adr!A:B,2,FALSE)</f>
        <v>Slovenská asociácia fitnes, kulturistiky a silového trojboja</v>
      </c>
      <c r="C107" s="196" t="s">
        <v>1496</v>
      </c>
      <c r="D107" s="289">
        <v>20000</v>
      </c>
      <c r="E107" s="173">
        <v>0</v>
      </c>
      <c r="F107" s="166" t="s">
        <v>345</v>
      </c>
      <c r="G107" s="169" t="s">
        <v>321</v>
      </c>
      <c r="H107" s="169" t="s">
        <v>1032</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472</v>
      </c>
      <c r="B108" s="204" t="str">
        <f>VLOOKUP(A108,Adr!A:B,2,FALSE)</f>
        <v>Slovenská asociácia fitnes, kulturistiky a silového trojboja</v>
      </c>
      <c r="C108" s="196" t="s">
        <v>1497</v>
      </c>
      <c r="D108" s="289">
        <v>15000</v>
      </c>
      <c r="E108" s="230">
        <v>0</v>
      </c>
      <c r="F108" s="166" t="s">
        <v>345</v>
      </c>
      <c r="G108" s="169" t="s">
        <v>321</v>
      </c>
      <c r="H108" s="169" t="s">
        <v>1032</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480</v>
      </c>
      <c r="B109" s="204" t="str">
        <f>VLOOKUP(A109,Adr!A:B,2,FALSE)</f>
        <v>Slovenská asociácia Frisbee</v>
      </c>
      <c r="C109" s="185" t="s">
        <v>1047</v>
      </c>
      <c r="D109" s="289">
        <v>69132</v>
      </c>
      <c r="E109" s="173">
        <v>0</v>
      </c>
      <c r="F109" s="166" t="s">
        <v>339</v>
      </c>
      <c r="G109" s="169" t="s">
        <v>319</v>
      </c>
      <c r="H109" s="169" t="s">
        <v>1032</v>
      </c>
      <c r="I109" s="192" t="str">
        <f t="shared" si="5"/>
        <v>31749852a</v>
      </c>
      <c r="J109" s="167" t="str">
        <f t="shared" si="6"/>
        <v>31749852026 02</v>
      </c>
      <c r="K109" s="5" t="s">
        <v>1048</v>
      </c>
      <c r="L109" s="167" t="str">
        <f t="shared" si="7"/>
        <v>31749852026 02B</v>
      </c>
      <c r="M109" s="5" t="str">
        <f t="shared" si="8"/>
        <v>Slovenská asociácia FrisbeeaBšporty s lietajúcim diskom - bežné transfery</v>
      </c>
      <c r="N109" s="3" t="str">
        <f t="shared" si="9"/>
        <v>31749852aB</v>
      </c>
    </row>
    <row r="110" spans="1:14" x14ac:dyDescent="0.2">
      <c r="A110" s="198" t="s">
        <v>486</v>
      </c>
      <c r="B110" s="204" t="str">
        <f>VLOOKUP(A110,Adr!A:B,2,FALSE)</f>
        <v>Slovenská asociácia go</v>
      </c>
      <c r="C110" s="169" t="s">
        <v>1049</v>
      </c>
      <c r="D110" s="288">
        <v>19239</v>
      </c>
      <c r="E110" s="230">
        <v>0</v>
      </c>
      <c r="F110" s="166" t="s">
        <v>339</v>
      </c>
      <c r="G110" s="169" t="s">
        <v>319</v>
      </c>
      <c r="H110" s="169" t="s">
        <v>1032</v>
      </c>
      <c r="I110" s="192" t="str">
        <f t="shared" si="5"/>
        <v>30844711a</v>
      </c>
      <c r="J110" s="167" t="str">
        <f t="shared" si="6"/>
        <v>30844711026 02</v>
      </c>
      <c r="K110" s="5" t="s">
        <v>1050</v>
      </c>
      <c r="L110" s="167" t="str">
        <f t="shared" si="7"/>
        <v>30844711026 02B</v>
      </c>
      <c r="M110" s="5" t="str">
        <f t="shared" si="8"/>
        <v>Slovenská asociácia goaBgo - bežné transfery</v>
      </c>
      <c r="N110" s="3" t="str">
        <f t="shared" si="9"/>
        <v>30844711aB</v>
      </c>
    </row>
    <row r="111" spans="1:14" x14ac:dyDescent="0.2">
      <c r="A111" s="198" t="s">
        <v>492</v>
      </c>
      <c r="B111" s="204" t="str">
        <f>VLOOKUP(A111,Adr!A:B,2,FALSE)</f>
        <v>Slovenská asociácia korfbalu</v>
      </c>
      <c r="C111" s="169" t="s">
        <v>1051</v>
      </c>
      <c r="D111" s="288">
        <v>29908</v>
      </c>
      <c r="E111" s="173">
        <v>0</v>
      </c>
      <c r="F111" s="166" t="s">
        <v>339</v>
      </c>
      <c r="G111" s="169" t="s">
        <v>319</v>
      </c>
      <c r="H111" s="169" t="s">
        <v>1032</v>
      </c>
      <c r="I111" s="192" t="str">
        <f t="shared" si="5"/>
        <v>31940668a</v>
      </c>
      <c r="J111" s="167" t="str">
        <f t="shared" si="6"/>
        <v>31940668026 02</v>
      </c>
      <c r="K111" s="5" t="s">
        <v>1052</v>
      </c>
      <c r="L111" s="167" t="str">
        <f t="shared" si="7"/>
        <v>31940668026 02B</v>
      </c>
      <c r="M111" s="5" t="str">
        <f t="shared" si="8"/>
        <v>Slovenská asociácia korfbaluaBkorfbal - bežné transfery</v>
      </c>
      <c r="N111" s="3" t="str">
        <f t="shared" si="9"/>
        <v>31940668aB</v>
      </c>
    </row>
    <row r="112" spans="1:14" x14ac:dyDescent="0.2">
      <c r="A112" s="202" t="s">
        <v>499</v>
      </c>
      <c r="B112" s="204" t="str">
        <f>VLOOKUP(A112,Adr!A:B,2,FALSE)</f>
        <v>Slovenská asociácia motoristického športu</v>
      </c>
      <c r="C112" s="196" t="s">
        <v>1053</v>
      </c>
      <c r="D112" s="289">
        <v>389148</v>
      </c>
      <c r="E112" s="230">
        <v>0</v>
      </c>
      <c r="F112" s="166" t="s">
        <v>339</v>
      </c>
      <c r="G112" s="169" t="s">
        <v>319</v>
      </c>
      <c r="H112" s="169" t="s">
        <v>1032</v>
      </c>
      <c r="I112" s="192" t="str">
        <f t="shared" si="5"/>
        <v>31824021a</v>
      </c>
      <c r="J112" s="167" t="str">
        <f t="shared" si="6"/>
        <v>31824021026 02</v>
      </c>
      <c r="K112" s="5" t="s">
        <v>1054</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499</v>
      </c>
      <c r="B113" s="204" t="str">
        <f>VLOOKUP(A113,Adr!A:B,2,FALSE)</f>
        <v>Slovenská asociácia motoristického športu</v>
      </c>
      <c r="C113" s="185" t="s">
        <v>1498</v>
      </c>
      <c r="D113" s="289">
        <v>20000</v>
      </c>
      <c r="E113" s="173">
        <v>0</v>
      </c>
      <c r="F113" s="166" t="s">
        <v>345</v>
      </c>
      <c r="G113" s="169" t="s">
        <v>321</v>
      </c>
      <c r="H113" s="169" t="s">
        <v>1032</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499</v>
      </c>
      <c r="B114" s="204" t="str">
        <f>VLOOKUP(A114,Adr!A:B,2,FALSE)</f>
        <v>Slovenská asociácia motoristického športu</v>
      </c>
      <c r="C114" s="185" t="s">
        <v>1499</v>
      </c>
      <c r="D114" s="289">
        <v>10000</v>
      </c>
      <c r="E114" s="230">
        <v>0</v>
      </c>
      <c r="F114" s="166" t="s">
        <v>345</v>
      </c>
      <c r="G114" s="169" t="s">
        <v>321</v>
      </c>
      <c r="H114" s="169" t="s">
        <v>1032</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x14ac:dyDescent="0.2">
      <c r="A115" s="198" t="s">
        <v>1871</v>
      </c>
      <c r="B115" s="204" t="str">
        <f>VLOOKUP(A115,Adr!A:B,2,FALSE)</f>
        <v>Slovenská asociácia naturálnej kulturistiky</v>
      </c>
      <c r="C115" s="190" t="s">
        <v>352</v>
      </c>
      <c r="D115" s="288">
        <v>25000</v>
      </c>
      <c r="E115" s="173">
        <v>0</v>
      </c>
      <c r="F115" s="166" t="s">
        <v>351</v>
      </c>
      <c r="G115" s="169" t="s">
        <v>321</v>
      </c>
      <c r="H115" s="169" t="s">
        <v>1032</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510</v>
      </c>
      <c r="B116" s="204" t="str">
        <f>VLOOKUP(A116,Adr!A:B,2,FALSE)</f>
        <v>Slovenská asociácia pretláčania rukou</v>
      </c>
      <c r="C116" s="185" t="s">
        <v>1056</v>
      </c>
      <c r="D116" s="287">
        <v>39888</v>
      </c>
      <c r="E116" s="230">
        <v>0</v>
      </c>
      <c r="F116" s="166" t="s">
        <v>339</v>
      </c>
      <c r="G116" s="169" t="s">
        <v>319</v>
      </c>
      <c r="H116" s="169" t="s">
        <v>1032</v>
      </c>
      <c r="I116" s="192" t="str">
        <f t="shared" si="5"/>
        <v>30811686a</v>
      </c>
      <c r="J116" s="167" t="str">
        <f t="shared" si="6"/>
        <v>30811686026 02</v>
      </c>
      <c r="K116" s="5" t="s">
        <v>1057</v>
      </c>
      <c r="L116" s="167" t="str">
        <f t="shared" si="7"/>
        <v>30811686026 02B</v>
      </c>
      <c r="M116" s="5" t="str">
        <f t="shared" si="8"/>
        <v>Slovenská asociácia pretláčania rukouaBpretláčanie rukou - bežné transfery</v>
      </c>
      <c r="N116" s="3" t="str">
        <f t="shared" si="9"/>
        <v>30811686aB</v>
      </c>
    </row>
    <row r="117" spans="1:14" x14ac:dyDescent="0.2">
      <c r="A117" s="202" t="s">
        <v>519</v>
      </c>
      <c r="B117" s="204" t="str">
        <f>VLOOKUP(A117,Adr!A:B,2,FALSE)</f>
        <v>Slovenská asociácia Taekwondo WT</v>
      </c>
      <c r="C117" s="185" t="s">
        <v>1058</v>
      </c>
      <c r="D117" s="287">
        <v>46106</v>
      </c>
      <c r="E117" s="173">
        <v>0</v>
      </c>
      <c r="F117" s="166" t="s">
        <v>339</v>
      </c>
      <c r="G117" s="169" t="s">
        <v>319</v>
      </c>
      <c r="H117" s="169" t="s">
        <v>1032</v>
      </c>
      <c r="I117" s="192" t="str">
        <f t="shared" si="5"/>
        <v>30814910a</v>
      </c>
      <c r="J117" s="167" t="str">
        <f t="shared" si="6"/>
        <v>30814910026 02</v>
      </c>
      <c r="K117" s="5" t="s">
        <v>1059</v>
      </c>
      <c r="L117" s="167" t="str">
        <f t="shared" si="7"/>
        <v>30814910026 02B</v>
      </c>
      <c r="M117" s="5" t="str">
        <f t="shared" si="8"/>
        <v>Slovenská asociácia Taekwondo WTaBtaekwondo - bežné transfery</v>
      </c>
      <c r="N117" s="3" t="str">
        <f t="shared" si="9"/>
        <v>30814910aB</v>
      </c>
    </row>
    <row r="118" spans="1:14" ht="20.399999999999999" x14ac:dyDescent="0.2">
      <c r="A118" s="166" t="s">
        <v>519</v>
      </c>
      <c r="B118" s="204" t="str">
        <f>VLOOKUP(A118,Adr!A:B,2,FALSE)</f>
        <v>Slovenská asociácia Taekwondo WT</v>
      </c>
      <c r="C118" s="196" t="s">
        <v>1470</v>
      </c>
      <c r="D118" s="289">
        <v>10340</v>
      </c>
      <c r="E118" s="173">
        <v>0</v>
      </c>
      <c r="F118" s="166" t="s">
        <v>343</v>
      </c>
      <c r="G118" s="169" t="s">
        <v>321</v>
      </c>
      <c r="H118" s="169" t="s">
        <v>1032</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519</v>
      </c>
      <c r="B119" s="204" t="str">
        <f>VLOOKUP(A119,Adr!A:B,2,FALSE)</f>
        <v>Slovenská asociácia Taekwondo WT</v>
      </c>
      <c r="C119" s="169" t="s">
        <v>1500</v>
      </c>
      <c r="D119" s="288">
        <v>35000</v>
      </c>
      <c r="E119" s="173">
        <v>0</v>
      </c>
      <c r="F119" s="166" t="s">
        <v>345</v>
      </c>
      <c r="G119" s="169" t="s">
        <v>321</v>
      </c>
      <c r="H119" s="169" t="s">
        <v>1032</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2990</v>
      </c>
      <c r="D120" s="289">
        <v>4800</v>
      </c>
      <c r="E120" s="230">
        <v>0</v>
      </c>
      <c r="F120" s="166" t="s">
        <v>360</v>
      </c>
      <c r="G120" s="169" t="s">
        <v>321</v>
      </c>
      <c r="H120" s="169" t="s">
        <v>1032</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1401</v>
      </c>
      <c r="B121" s="204" t="str">
        <f>VLOOKUP(A121,Adr!A:B,2,FALSE)</f>
        <v>Slovenská asociácia univerzitného športu</v>
      </c>
      <c r="C121" s="185" t="s">
        <v>1480</v>
      </c>
      <c r="D121" s="287">
        <v>588000</v>
      </c>
      <c r="E121" s="173">
        <v>0</v>
      </c>
      <c r="F121" s="166" t="s">
        <v>349</v>
      </c>
      <c r="G121" s="169" t="s">
        <v>321</v>
      </c>
      <c r="H121" s="169" t="s">
        <v>1032</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1882</v>
      </c>
      <c r="B122" s="204" t="str">
        <f>VLOOKUP(A122,Adr!A:B,2,FALSE)</f>
        <v>SLOVENSKÁ ASOCIÁCIA ZLATOKOPOV</v>
      </c>
      <c r="C122" s="169" t="s">
        <v>352</v>
      </c>
      <c r="D122" s="288">
        <v>25000</v>
      </c>
      <c r="E122" s="173">
        <v>0</v>
      </c>
      <c r="F122" s="166" t="s">
        <v>351</v>
      </c>
      <c r="G122" s="169" t="s">
        <v>321</v>
      </c>
      <c r="H122" s="169" t="s">
        <v>1032</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1408</v>
      </c>
      <c r="B123" s="204" t="str">
        <f>VLOOKUP(A123,Adr!A:B,2,FALSE)</f>
        <v>Slovenská asociácia zrakovo postihnutých športovcov</v>
      </c>
      <c r="C123" s="169" t="s">
        <v>1468</v>
      </c>
      <c r="D123" s="288">
        <v>174534</v>
      </c>
      <c r="E123" s="173">
        <v>0</v>
      </c>
      <c r="F123" s="166" t="s">
        <v>343</v>
      </c>
      <c r="G123" s="169" t="s">
        <v>321</v>
      </c>
      <c r="H123" s="169" t="s">
        <v>1032</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526</v>
      </c>
      <c r="B124" s="204" t="str">
        <f>VLOOKUP(A124,Adr!A:B,2,FALSE)</f>
        <v>Slovenská baseballová federácia</v>
      </c>
      <c r="C124" s="185" t="s">
        <v>1060</v>
      </c>
      <c r="D124" s="287">
        <v>134297</v>
      </c>
      <c r="E124" s="230">
        <v>0</v>
      </c>
      <c r="F124" s="166" t="s">
        <v>339</v>
      </c>
      <c r="G124" s="169" t="s">
        <v>319</v>
      </c>
      <c r="H124" s="169" t="s">
        <v>1032</v>
      </c>
      <c r="I124" s="192" t="str">
        <f t="shared" si="5"/>
        <v>30844568a</v>
      </c>
      <c r="J124" s="167" t="str">
        <f t="shared" si="6"/>
        <v>30844568026 02</v>
      </c>
      <c r="K124" s="5" t="s">
        <v>1061</v>
      </c>
      <c r="L124" s="167" t="str">
        <f t="shared" si="7"/>
        <v>30844568026 02B</v>
      </c>
      <c r="M124" s="5" t="str">
        <f t="shared" si="8"/>
        <v>Slovenská baseballová federáciaaBbaseball - bežné transfery</v>
      </c>
      <c r="N124" s="3" t="str">
        <f t="shared" si="9"/>
        <v>30844568aB</v>
      </c>
    </row>
    <row r="125" spans="1:14" x14ac:dyDescent="0.2">
      <c r="A125" s="198" t="s">
        <v>532</v>
      </c>
      <c r="B125" s="204" t="str">
        <f>VLOOKUP(A125,Adr!A:B,2,FALSE)</f>
        <v>Slovenská basketbalová asociácia</v>
      </c>
      <c r="C125" s="169" t="s">
        <v>1062</v>
      </c>
      <c r="D125" s="288">
        <v>1013260</v>
      </c>
      <c r="E125" s="173">
        <v>0</v>
      </c>
      <c r="F125" s="166" t="s">
        <v>339</v>
      </c>
      <c r="G125" s="169" t="s">
        <v>319</v>
      </c>
      <c r="H125" s="169" t="s">
        <v>1032</v>
      </c>
      <c r="I125" s="192" t="str">
        <f t="shared" si="5"/>
        <v>17315166a</v>
      </c>
      <c r="J125" s="167" t="str">
        <f t="shared" si="6"/>
        <v>17315166026 02</v>
      </c>
      <c r="K125" s="5" t="s">
        <v>1063</v>
      </c>
      <c r="L125" s="167" t="str">
        <f t="shared" si="7"/>
        <v>17315166026 02B</v>
      </c>
      <c r="M125" s="5" t="str">
        <f t="shared" si="8"/>
        <v>Slovenská basketbalová asociáciaaBbasketbal - bežné transfery</v>
      </c>
      <c r="N125" s="3" t="str">
        <f t="shared" si="9"/>
        <v>17315166aB</v>
      </c>
    </row>
    <row r="126" spans="1:14" x14ac:dyDescent="0.2">
      <c r="A126" s="202" t="s">
        <v>539</v>
      </c>
      <c r="B126" s="204" t="str">
        <f>VLOOKUP(A126,Adr!A:B,2,FALSE)</f>
        <v>Slovenská boxerská federácia</v>
      </c>
      <c r="C126" s="169" t="s">
        <v>1064</v>
      </c>
      <c r="D126" s="288">
        <v>314012</v>
      </c>
      <c r="E126" s="230">
        <v>0</v>
      </c>
      <c r="F126" s="166" t="s">
        <v>339</v>
      </c>
      <c r="G126" s="169" t="s">
        <v>319</v>
      </c>
      <c r="H126" s="169" t="s">
        <v>1032</v>
      </c>
      <c r="I126" s="192" t="str">
        <f t="shared" si="5"/>
        <v>31744621a</v>
      </c>
      <c r="J126" s="167" t="str">
        <f t="shared" si="6"/>
        <v>31744621026 02</v>
      </c>
      <c r="K126" s="5" t="s">
        <v>1065</v>
      </c>
      <c r="L126" s="167" t="str">
        <f t="shared" si="7"/>
        <v>31744621026 02B</v>
      </c>
      <c r="M126" s="5" t="str">
        <f t="shared" si="8"/>
        <v>Slovenská boxerská federáciaaBbox - bežné transfery</v>
      </c>
      <c r="N126" s="3" t="str">
        <f t="shared" si="9"/>
        <v>31744621aB</v>
      </c>
    </row>
    <row r="127" spans="1:14" x14ac:dyDescent="0.2">
      <c r="A127" s="166" t="s">
        <v>539</v>
      </c>
      <c r="B127" s="204" t="str">
        <f>VLOOKUP(A127,Adr!A:B,2,FALSE)</f>
        <v>Slovenská boxerská federácia</v>
      </c>
      <c r="C127" s="169" t="s">
        <v>2159</v>
      </c>
      <c r="D127" s="289">
        <v>15000</v>
      </c>
      <c r="E127" s="230">
        <v>0</v>
      </c>
      <c r="F127" s="166" t="s">
        <v>345</v>
      </c>
      <c r="G127" s="169" t="s">
        <v>321</v>
      </c>
      <c r="H127" s="169" t="s">
        <v>1032</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539</v>
      </c>
      <c r="B128" s="204" t="str">
        <f>VLOOKUP(A128,Adr!A:B,2,FALSE)</f>
        <v>Slovenská boxerská federácia</v>
      </c>
      <c r="C128" s="185" t="s">
        <v>2160</v>
      </c>
      <c r="D128" s="287">
        <v>20000</v>
      </c>
      <c r="E128" s="173">
        <v>0</v>
      </c>
      <c r="F128" s="166" t="s">
        <v>345</v>
      </c>
      <c r="G128" s="169" t="s">
        <v>321</v>
      </c>
      <c r="H128" s="169" t="s">
        <v>1032</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539</v>
      </c>
      <c r="B129" s="204" t="str">
        <f>VLOOKUP(A129,Adr!A:B,2,FALSE)</f>
        <v>Slovenská boxerská federácia</v>
      </c>
      <c r="C129" s="196" t="s">
        <v>2161</v>
      </c>
      <c r="D129" s="289">
        <v>20000</v>
      </c>
      <c r="E129" s="230">
        <v>0</v>
      </c>
      <c r="F129" s="166" t="s">
        <v>345</v>
      </c>
      <c r="G129" s="169" t="s">
        <v>321</v>
      </c>
      <c r="H129" s="169" t="s">
        <v>1032</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539</v>
      </c>
      <c r="B130" s="204" t="str">
        <f>VLOOKUP(A130,Adr!A:B,2,FALSE)</f>
        <v>Slovenská boxerská federácia</v>
      </c>
      <c r="C130" s="196" t="s">
        <v>2162</v>
      </c>
      <c r="D130" s="289">
        <v>45000</v>
      </c>
      <c r="E130" s="173">
        <v>0</v>
      </c>
      <c r="F130" s="166" t="s">
        <v>345</v>
      </c>
      <c r="G130" s="169" t="s">
        <v>321</v>
      </c>
      <c r="H130" s="169" t="s">
        <v>1032</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539</v>
      </c>
      <c r="B131" s="204" t="str">
        <f>VLOOKUP(A131,Adr!A:B,2,FALSE)</f>
        <v>Slovenská boxerská federácia</v>
      </c>
      <c r="C131" s="185" t="s">
        <v>2163</v>
      </c>
      <c r="D131" s="287">
        <v>15000</v>
      </c>
      <c r="E131" s="230">
        <v>0</v>
      </c>
      <c r="F131" s="166" t="s">
        <v>345</v>
      </c>
      <c r="G131" s="169" t="s">
        <v>321</v>
      </c>
      <c r="H131" s="169" t="s">
        <v>1032</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539</v>
      </c>
      <c r="B132" s="204" t="str">
        <f>VLOOKUP(A132,Adr!A:B,2,FALSE)</f>
        <v>Slovenská boxerská federácia</v>
      </c>
      <c r="C132" s="185" t="s">
        <v>1501</v>
      </c>
      <c r="D132" s="287">
        <v>45000</v>
      </c>
      <c r="E132" s="173">
        <v>0</v>
      </c>
      <c r="F132" s="166" t="s">
        <v>345</v>
      </c>
      <c r="G132" s="169" t="s">
        <v>321</v>
      </c>
      <c r="H132" s="169" t="s">
        <v>1032</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539</v>
      </c>
      <c r="B133" s="204" t="str">
        <f>VLOOKUP(A133,Adr!A:B,2,FALSE)</f>
        <v>Slovenská boxerská federácia</v>
      </c>
      <c r="C133" s="196" t="s">
        <v>2164</v>
      </c>
      <c r="D133" s="289">
        <v>10000</v>
      </c>
      <c r="E133" s="230">
        <v>0</v>
      </c>
      <c r="F133" s="166" t="s">
        <v>345</v>
      </c>
      <c r="G133" s="169" t="s">
        <v>321</v>
      </c>
      <c r="H133" s="169" t="s">
        <v>1032</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539</v>
      </c>
      <c r="B134" s="204" t="str">
        <f>VLOOKUP(A134,Adr!A:B,2,FALSE)</f>
        <v>Slovenská boxerská federácia</v>
      </c>
      <c r="C134" s="169" t="s">
        <v>350</v>
      </c>
      <c r="D134" s="172">
        <v>20000</v>
      </c>
      <c r="E134" s="173">
        <v>0</v>
      </c>
      <c r="F134" s="166" t="s">
        <v>349</v>
      </c>
      <c r="G134" s="169" t="s">
        <v>321</v>
      </c>
      <c r="H134" s="169" t="s">
        <v>1032</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1893</v>
      </c>
      <c r="B135" s="204" t="str">
        <f>VLOOKUP(A135,Adr!A:B,2,FALSE)</f>
        <v>SLOVENSKÁ CYKLOTRIALOVÁ ÚNIA</v>
      </c>
      <c r="C135" s="196" t="s">
        <v>2235</v>
      </c>
      <c r="D135" s="289">
        <v>36500</v>
      </c>
      <c r="E135" s="230">
        <v>0</v>
      </c>
      <c r="F135" s="166" t="s">
        <v>349</v>
      </c>
      <c r="G135" s="169" t="s">
        <v>321</v>
      </c>
      <c r="H135" s="169" t="s">
        <v>1032</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1902</v>
      </c>
      <c r="B136" s="204" t="str">
        <f>VLOOKUP(A136,Adr!A:B,2,FALSE)</f>
        <v>Slovenská Escrima Wing Tsun Organizácia (SEWTO)</v>
      </c>
      <c r="C136" s="185" t="s">
        <v>352</v>
      </c>
      <c r="D136" s="287">
        <v>19200</v>
      </c>
      <c r="E136" s="173">
        <v>0</v>
      </c>
      <c r="F136" s="166" t="s">
        <v>351</v>
      </c>
      <c r="G136" s="169" t="s">
        <v>321</v>
      </c>
      <c r="H136" s="169" t="s">
        <v>1032</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1902</v>
      </c>
      <c r="B137" s="204" t="str">
        <f>VLOOKUP(A137,Adr!A:B,2,FALSE)</f>
        <v>Slovenská Escrima Wing Tsun Organizácia (SEWTO)</v>
      </c>
      <c r="C137" s="185" t="s">
        <v>2990</v>
      </c>
      <c r="D137" s="287">
        <v>4324</v>
      </c>
      <c r="E137" s="230">
        <v>0</v>
      </c>
      <c r="F137" s="166" t="s">
        <v>360</v>
      </c>
      <c r="G137" s="169" t="s">
        <v>321</v>
      </c>
      <c r="H137" s="169" t="s">
        <v>1032</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x14ac:dyDescent="0.2">
      <c r="A138" s="166" t="s">
        <v>1912</v>
      </c>
      <c r="B138" s="204" t="str">
        <f>VLOOKUP(A138,Adr!A:B,2,FALSE)</f>
        <v>Slovenská federácia karate a bojových umení</v>
      </c>
      <c r="C138" s="196" t="s">
        <v>352</v>
      </c>
      <c r="D138" s="289">
        <v>138000</v>
      </c>
      <c r="E138" s="230">
        <v>0</v>
      </c>
      <c r="F138" s="166" t="s">
        <v>351</v>
      </c>
      <c r="G138" s="169" t="s">
        <v>321</v>
      </c>
      <c r="H138" s="169" t="s">
        <v>1032</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1912</v>
      </c>
      <c r="B139" s="204" t="str">
        <f>VLOOKUP(A139,Adr!A:B,2,FALSE)</f>
        <v>Slovenská federácia karate a bojových umení</v>
      </c>
      <c r="C139" s="185" t="s">
        <v>2990</v>
      </c>
      <c r="D139" s="287">
        <v>3200</v>
      </c>
      <c r="E139" s="173">
        <v>0</v>
      </c>
      <c r="F139" s="166" t="s">
        <v>360</v>
      </c>
      <c r="G139" s="169" t="s">
        <v>321</v>
      </c>
      <c r="H139" s="169" t="s">
        <v>1032</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1912</v>
      </c>
      <c r="B140" s="204" t="str">
        <f>VLOOKUP(A140,Adr!A:B,2,FALSE)</f>
        <v>Slovenská federácia karate a bojových umení</v>
      </c>
      <c r="C140" s="190" t="s">
        <v>2209</v>
      </c>
      <c r="D140" s="288">
        <v>7000</v>
      </c>
      <c r="E140" s="173">
        <v>0</v>
      </c>
      <c r="F140" s="166" t="s">
        <v>362</v>
      </c>
      <c r="G140" s="169" t="s">
        <v>321</v>
      </c>
      <c r="H140" s="169" t="s">
        <v>1032</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548</v>
      </c>
      <c r="B141" s="204" t="str">
        <f>VLOOKUP(A141,Adr!A:B,2,FALSE)</f>
        <v>Slovenská federácia pétanque</v>
      </c>
      <c r="C141" s="169" t="s">
        <v>1066</v>
      </c>
      <c r="D141" s="288">
        <v>19239</v>
      </c>
      <c r="E141" s="230">
        <v>0</v>
      </c>
      <c r="F141" s="166" t="s">
        <v>339</v>
      </c>
      <c r="G141" s="169" t="s">
        <v>319</v>
      </c>
      <c r="H141" s="169" t="s">
        <v>1032</v>
      </c>
      <c r="I141" s="192" t="str">
        <f t="shared" si="10"/>
        <v>36064742a</v>
      </c>
      <c r="J141" s="167" t="str">
        <f t="shared" si="11"/>
        <v>36064742026 02</v>
      </c>
      <c r="K141" s="5" t="s">
        <v>1067</v>
      </c>
      <c r="L141" s="167" t="str">
        <f t="shared" si="12"/>
        <v>36064742026 02B</v>
      </c>
      <c r="M141" s="5" t="str">
        <f t="shared" si="13"/>
        <v>Slovenská federácia pétanqueaBpétanque - bežné transfery</v>
      </c>
      <c r="N141" s="3" t="str">
        <f t="shared" si="14"/>
        <v>36064742aB</v>
      </c>
    </row>
    <row r="142" spans="1:14" x14ac:dyDescent="0.2">
      <c r="A142" s="166" t="s">
        <v>1919</v>
      </c>
      <c r="B142" s="204" t="str">
        <f>VLOOKUP(A142,Adr!A:B,2,FALSE)</f>
        <v>Slovenská footgolfová asociácia</v>
      </c>
      <c r="C142" s="185" t="s">
        <v>352</v>
      </c>
      <c r="D142" s="287">
        <v>84600</v>
      </c>
      <c r="E142" s="230">
        <v>0</v>
      </c>
      <c r="F142" s="166" t="s">
        <v>351</v>
      </c>
      <c r="G142" s="169" t="s">
        <v>321</v>
      </c>
      <c r="H142" s="169" t="s">
        <v>1032</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556</v>
      </c>
      <c r="B143" s="204" t="str">
        <f>VLOOKUP(A143,Adr!A:B,2,FALSE)</f>
        <v>Slovenská golfová asociácia</v>
      </c>
      <c r="C143" s="169" t="s">
        <v>1068</v>
      </c>
      <c r="D143" s="288">
        <v>274059</v>
      </c>
      <c r="E143" s="173">
        <v>0</v>
      </c>
      <c r="F143" s="166" t="s">
        <v>339</v>
      </c>
      <c r="G143" s="169" t="s">
        <v>319</v>
      </c>
      <c r="H143" s="169" t="s">
        <v>1032</v>
      </c>
      <c r="I143" s="192" t="str">
        <f t="shared" si="10"/>
        <v>50284363a</v>
      </c>
      <c r="J143" s="167" t="str">
        <f t="shared" si="11"/>
        <v>50284363026 02</v>
      </c>
      <c r="K143" s="5" t="s">
        <v>1069</v>
      </c>
      <c r="L143" s="167" t="str">
        <f t="shared" si="12"/>
        <v>50284363026 02B</v>
      </c>
      <c r="M143" s="5" t="str">
        <f t="shared" si="13"/>
        <v>Slovenská golfová asociáciaaBgolf - bežné transfery</v>
      </c>
      <c r="N143" s="3" t="str">
        <f t="shared" si="14"/>
        <v>50284363aB</v>
      </c>
    </row>
    <row r="144" spans="1:14" x14ac:dyDescent="0.2">
      <c r="A144" s="202" t="s">
        <v>556</v>
      </c>
      <c r="B144" s="204" t="str">
        <f>VLOOKUP(A144,Adr!A:B,2,FALSE)</f>
        <v>Slovenská golfová asociácia</v>
      </c>
      <c r="C144" s="169" t="s">
        <v>1471</v>
      </c>
      <c r="D144" s="288">
        <v>5155</v>
      </c>
      <c r="E144" s="173">
        <v>0</v>
      </c>
      <c r="F144" s="166" t="s">
        <v>343</v>
      </c>
      <c r="G144" s="169" t="s">
        <v>321</v>
      </c>
      <c r="H144" s="169" t="s">
        <v>1032</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556</v>
      </c>
      <c r="B145" s="204" t="str">
        <f>VLOOKUP(A145,Adr!A:B,2,FALSE)</f>
        <v>Slovenská golfová asociácia</v>
      </c>
      <c r="C145" s="196" t="s">
        <v>1502</v>
      </c>
      <c r="D145" s="289">
        <v>20000</v>
      </c>
      <c r="E145" s="173">
        <v>0</v>
      </c>
      <c r="F145" s="166" t="s">
        <v>345</v>
      </c>
      <c r="G145" s="169" t="s">
        <v>321</v>
      </c>
      <c r="H145" s="169" t="s">
        <v>1032</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556</v>
      </c>
      <c r="B146" s="204" t="str">
        <f>VLOOKUP(A146,Adr!A:B,2,FALSE)</f>
        <v>Slovenská golfová asociácia</v>
      </c>
      <c r="C146" s="196" t="s">
        <v>2210</v>
      </c>
      <c r="D146" s="289">
        <v>2600</v>
      </c>
      <c r="E146" s="230">
        <v>0</v>
      </c>
      <c r="F146" s="166" t="s">
        <v>362</v>
      </c>
      <c r="G146" s="169" t="s">
        <v>321</v>
      </c>
      <c r="H146" s="169" t="s">
        <v>1032</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563</v>
      </c>
      <c r="B147" s="204" t="str">
        <f>VLOOKUP(A147,Adr!A:B,2,FALSE)</f>
        <v>Slovenská gymnastická federácia</v>
      </c>
      <c r="C147" s="169" t="s">
        <v>1070</v>
      </c>
      <c r="D147" s="288">
        <v>668145</v>
      </c>
      <c r="E147" s="230">
        <v>0</v>
      </c>
      <c r="F147" s="166" t="s">
        <v>339</v>
      </c>
      <c r="G147" s="169" t="s">
        <v>319</v>
      </c>
      <c r="H147" s="169" t="s">
        <v>1032</v>
      </c>
      <c r="I147" s="192" t="str">
        <f t="shared" si="10"/>
        <v>00688321a</v>
      </c>
      <c r="J147" s="167" t="str">
        <f t="shared" si="11"/>
        <v>00688321026 02</v>
      </c>
      <c r="K147" s="5" t="s">
        <v>1071</v>
      </c>
      <c r="L147" s="167" t="str">
        <f t="shared" si="12"/>
        <v>00688321026 02B</v>
      </c>
      <c r="M147" s="5" t="str">
        <f t="shared" si="13"/>
        <v>Slovenská gymnastická federáciaaBgymnastika - bežné transfery</v>
      </c>
      <c r="N147" s="3" t="str">
        <f t="shared" si="14"/>
        <v>00688321aB</v>
      </c>
    </row>
    <row r="148" spans="1:14" x14ac:dyDescent="0.2">
      <c r="A148" s="182" t="s">
        <v>563</v>
      </c>
      <c r="B148" s="204" t="str">
        <f>VLOOKUP(A148,Adr!A:B,2,FALSE)</f>
        <v>Slovenská gymnastická federácia</v>
      </c>
      <c r="C148" s="185" t="s">
        <v>2165</v>
      </c>
      <c r="D148" s="287">
        <v>10000</v>
      </c>
      <c r="E148" s="230">
        <v>0</v>
      </c>
      <c r="F148" s="166" t="s">
        <v>345</v>
      </c>
      <c r="G148" s="169" t="s">
        <v>321</v>
      </c>
      <c r="H148" s="169" t="s">
        <v>1032</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563</v>
      </c>
      <c r="B149" s="204" t="str">
        <f>VLOOKUP(A149,Adr!A:B,2,FALSE)</f>
        <v>Slovenská gymnastická federácia</v>
      </c>
      <c r="C149" s="196" t="s">
        <v>2211</v>
      </c>
      <c r="D149" s="287">
        <v>7000</v>
      </c>
      <c r="E149" s="173">
        <v>0</v>
      </c>
      <c r="F149" s="166" t="s">
        <v>362</v>
      </c>
      <c r="G149" s="169" t="s">
        <v>321</v>
      </c>
      <c r="H149" s="169" t="s">
        <v>1032</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1930</v>
      </c>
      <c r="B150" s="204" t="str">
        <f>VLOOKUP(A150,Adr!A:B,2,FALSE)</f>
        <v>Slovenská hokejbalová únia</v>
      </c>
      <c r="C150" s="185" t="s">
        <v>2235</v>
      </c>
      <c r="D150" s="287">
        <v>35500</v>
      </c>
      <c r="E150" s="173">
        <v>0</v>
      </c>
      <c r="F150" s="166" t="s">
        <v>349</v>
      </c>
      <c r="G150" s="169" t="s">
        <v>321</v>
      </c>
      <c r="H150" s="169" t="s">
        <v>1032</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x14ac:dyDescent="0.2">
      <c r="A151" s="166" t="s">
        <v>1930</v>
      </c>
      <c r="B151" s="204" t="str">
        <f>VLOOKUP(A151,Adr!A:B,2,FALSE)</f>
        <v>Slovenská hokejbalová únia</v>
      </c>
      <c r="C151" s="196" t="s">
        <v>352</v>
      </c>
      <c r="D151" s="289">
        <v>214300</v>
      </c>
      <c r="E151" s="173">
        <v>0</v>
      </c>
      <c r="F151" s="166" t="s">
        <v>351</v>
      </c>
      <c r="G151" s="169" t="s">
        <v>321</v>
      </c>
      <c r="H151" s="169" t="s">
        <v>1032</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1930</v>
      </c>
      <c r="B152" s="204" t="str">
        <f>VLOOKUP(A152,Adr!A:B,2,FALSE)</f>
        <v>Slovenská hokejbalová únia</v>
      </c>
      <c r="C152" s="197" t="s">
        <v>2212</v>
      </c>
      <c r="D152" s="290">
        <v>7000</v>
      </c>
      <c r="E152" s="230">
        <v>0</v>
      </c>
      <c r="F152" s="166" t="s">
        <v>362</v>
      </c>
      <c r="G152" s="169" t="s">
        <v>321</v>
      </c>
      <c r="H152" s="169" t="s">
        <v>1032</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569</v>
      </c>
      <c r="B153" s="204" t="str">
        <f>VLOOKUP(A153,Adr!A:B,2,FALSE)</f>
        <v>SLOVENSKÁ CHEERLEADING ÚNIA</v>
      </c>
      <c r="C153" s="169" t="s">
        <v>1072</v>
      </c>
      <c r="D153" s="288">
        <v>19239</v>
      </c>
      <c r="E153" s="230">
        <v>0</v>
      </c>
      <c r="F153" s="166" t="s">
        <v>339</v>
      </c>
      <c r="G153" s="169" t="s">
        <v>319</v>
      </c>
      <c r="H153" s="169" t="s">
        <v>1032</v>
      </c>
      <c r="I153" s="192" t="str">
        <f t="shared" si="10"/>
        <v>54041368a</v>
      </c>
      <c r="J153" s="167" t="str">
        <f t="shared" si="11"/>
        <v>54041368026 02</v>
      </c>
      <c r="K153" s="5" t="s">
        <v>1073</v>
      </c>
      <c r="L153" s="167" t="str">
        <f t="shared" si="12"/>
        <v>54041368026 02B</v>
      </c>
      <c r="M153" s="5" t="str">
        <f t="shared" si="13"/>
        <v>SLOVENSKÁ CHEERLEADING ÚNIAaBcheerleading - bežné transfery</v>
      </c>
      <c r="N153" s="3" t="str">
        <f t="shared" si="14"/>
        <v>54041368aB</v>
      </c>
    </row>
    <row r="154" spans="1:14" x14ac:dyDescent="0.2">
      <c r="A154" s="166" t="s">
        <v>575</v>
      </c>
      <c r="B154" s="204" t="str">
        <f>VLOOKUP(A154,Adr!A:B,2,FALSE)</f>
        <v>SLOVENSKÁ JAZDECKÁ FEDERÁCIA</v>
      </c>
      <c r="C154" s="197" t="s">
        <v>1074</v>
      </c>
      <c r="D154" s="290">
        <v>120904</v>
      </c>
      <c r="E154" s="173">
        <v>0</v>
      </c>
      <c r="F154" s="166" t="s">
        <v>339</v>
      </c>
      <c r="G154" s="169" t="s">
        <v>319</v>
      </c>
      <c r="H154" s="169" t="s">
        <v>1032</v>
      </c>
      <c r="I154" s="192" t="str">
        <f t="shared" si="10"/>
        <v>31787801a</v>
      </c>
      <c r="J154" s="167" t="str">
        <f t="shared" si="11"/>
        <v>31787801026 02</v>
      </c>
      <c r="K154" s="5" t="s">
        <v>1075</v>
      </c>
      <c r="L154" s="167" t="str">
        <f t="shared" si="12"/>
        <v>31787801026 02B</v>
      </c>
      <c r="M154" s="5" t="str">
        <f t="shared" si="13"/>
        <v>SLOVENSKÁ JAZDECKÁ FEDERÁCIAaBjazdectvo - bežné transfery</v>
      </c>
      <c r="N154" s="3" t="str">
        <f t="shared" si="14"/>
        <v>31787801aB</v>
      </c>
    </row>
    <row r="155" spans="1:14" x14ac:dyDescent="0.2">
      <c r="A155" s="198" t="s">
        <v>582</v>
      </c>
      <c r="B155" s="204" t="str">
        <f>VLOOKUP(A155,Adr!A:B,2,FALSE)</f>
        <v>Slovenská kanoistika</v>
      </c>
      <c r="C155" s="196" t="s">
        <v>1076</v>
      </c>
      <c r="D155" s="287">
        <v>1181281</v>
      </c>
      <c r="E155" s="230">
        <v>0</v>
      </c>
      <c r="F155" s="166" t="s">
        <v>339</v>
      </c>
      <c r="G155" s="169" t="s">
        <v>319</v>
      </c>
      <c r="H155" s="169" t="s">
        <v>1032</v>
      </c>
      <c r="I155" s="192" t="str">
        <f t="shared" si="10"/>
        <v>50434101a</v>
      </c>
      <c r="J155" s="167" t="str">
        <f t="shared" si="11"/>
        <v>50434101026 02</v>
      </c>
      <c r="K155" s="5" t="s">
        <v>1077</v>
      </c>
      <c r="L155" s="167" t="str">
        <f t="shared" si="12"/>
        <v>50434101026 02B</v>
      </c>
      <c r="M155" s="5" t="str">
        <f t="shared" si="13"/>
        <v>Slovenská kanoistikaaBkanoistika - bežné transfery</v>
      </c>
      <c r="N155" s="3" t="str">
        <f t="shared" si="14"/>
        <v>50434101aB</v>
      </c>
    </row>
    <row r="156" spans="1:14" x14ac:dyDescent="0.2">
      <c r="A156" s="202" t="s">
        <v>582</v>
      </c>
      <c r="B156" s="204" t="str">
        <f>VLOOKUP(A156,Adr!A:B,2,FALSE)</f>
        <v>Slovenská kanoistika</v>
      </c>
      <c r="C156" s="185" t="s">
        <v>1503</v>
      </c>
      <c r="D156" s="287">
        <v>10000</v>
      </c>
      <c r="E156" s="173">
        <v>0</v>
      </c>
      <c r="F156" s="166" t="s">
        <v>345</v>
      </c>
      <c r="G156" s="169" t="s">
        <v>321</v>
      </c>
      <c r="H156" s="169" t="s">
        <v>1032</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582</v>
      </c>
      <c r="B157" s="204" t="str">
        <f>VLOOKUP(A157,Adr!A:B,2,FALSE)</f>
        <v>Slovenská kanoistika</v>
      </c>
      <c r="C157" s="185" t="s">
        <v>1504</v>
      </c>
      <c r="D157" s="287">
        <v>9300</v>
      </c>
      <c r="E157" s="230">
        <v>0</v>
      </c>
      <c r="F157" s="166" t="s">
        <v>345</v>
      </c>
      <c r="G157" s="169" t="s">
        <v>321</v>
      </c>
      <c r="H157" s="169" t="s">
        <v>1032</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582</v>
      </c>
      <c r="B158" s="204" t="str">
        <f>VLOOKUP(A158,Adr!A:B,2,FALSE)</f>
        <v>Slovenská kanoistika</v>
      </c>
      <c r="C158" s="185" t="s">
        <v>1505</v>
      </c>
      <c r="D158" s="287">
        <v>15600</v>
      </c>
      <c r="E158" s="173">
        <v>0</v>
      </c>
      <c r="F158" s="166" t="s">
        <v>345</v>
      </c>
      <c r="G158" s="169" t="s">
        <v>321</v>
      </c>
      <c r="H158" s="169" t="s">
        <v>1032</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582</v>
      </c>
      <c r="B159" s="204" t="str">
        <f>VLOOKUP(A159,Adr!A:B,2,FALSE)</f>
        <v>Slovenská kanoistika</v>
      </c>
      <c r="C159" s="185" t="s">
        <v>1506</v>
      </c>
      <c r="D159" s="287">
        <v>80000</v>
      </c>
      <c r="E159" s="230">
        <v>0</v>
      </c>
      <c r="F159" s="166" t="s">
        <v>345</v>
      </c>
      <c r="G159" s="169" t="s">
        <v>321</v>
      </c>
      <c r="H159" s="169" t="s">
        <v>1032</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582</v>
      </c>
      <c r="B160" s="204" t="str">
        <f>VLOOKUP(A160,Adr!A:B,2,FALSE)</f>
        <v>Slovenská kanoistika</v>
      </c>
      <c r="C160" s="185" t="s">
        <v>1507</v>
      </c>
      <c r="D160" s="287">
        <v>9300</v>
      </c>
      <c r="E160" s="173">
        <v>0</v>
      </c>
      <c r="F160" s="166" t="s">
        <v>345</v>
      </c>
      <c r="G160" s="169" t="s">
        <v>321</v>
      </c>
      <c r="H160" s="169" t="s">
        <v>1032</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582</v>
      </c>
      <c r="B161" s="204" t="str">
        <f>VLOOKUP(A161,Adr!A:B,2,FALSE)</f>
        <v>Slovenská kanoistika</v>
      </c>
      <c r="C161" s="185" t="s">
        <v>1508</v>
      </c>
      <c r="D161" s="287">
        <v>15600</v>
      </c>
      <c r="E161" s="230">
        <v>0</v>
      </c>
      <c r="F161" s="166" t="s">
        <v>345</v>
      </c>
      <c r="G161" s="169" t="s">
        <v>321</v>
      </c>
      <c r="H161" s="169" t="s">
        <v>1032</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582</v>
      </c>
      <c r="B162" s="204" t="str">
        <f>VLOOKUP(A162,Adr!A:B,2,FALSE)</f>
        <v>Slovenská kanoistika</v>
      </c>
      <c r="C162" s="185" t="s">
        <v>1509</v>
      </c>
      <c r="D162" s="287">
        <v>15000</v>
      </c>
      <c r="E162" s="173">
        <v>0</v>
      </c>
      <c r="F162" s="166" t="s">
        <v>345</v>
      </c>
      <c r="G162" s="169" t="s">
        <v>321</v>
      </c>
      <c r="H162" s="169" t="s">
        <v>1032</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582</v>
      </c>
      <c r="B163" s="204" t="str">
        <f>VLOOKUP(A163,Adr!A:B,2,FALSE)</f>
        <v>Slovenská kanoistika</v>
      </c>
      <c r="C163" s="185" t="s">
        <v>1510</v>
      </c>
      <c r="D163" s="287">
        <v>9300</v>
      </c>
      <c r="E163" s="230">
        <v>0</v>
      </c>
      <c r="F163" s="166" t="s">
        <v>345</v>
      </c>
      <c r="G163" s="169" t="s">
        <v>321</v>
      </c>
      <c r="H163" s="169" t="s">
        <v>1032</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582</v>
      </c>
      <c r="B164" s="204" t="str">
        <f>VLOOKUP(A164,Adr!A:B,2,FALSE)</f>
        <v>Slovenská kanoistika</v>
      </c>
      <c r="C164" s="196" t="s">
        <v>1511</v>
      </c>
      <c r="D164" s="289">
        <v>7500</v>
      </c>
      <c r="E164" s="173">
        <v>0</v>
      </c>
      <c r="F164" s="166" t="s">
        <v>345</v>
      </c>
      <c r="G164" s="169" t="s">
        <v>321</v>
      </c>
      <c r="H164" s="169" t="s">
        <v>1032</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582</v>
      </c>
      <c r="B165" s="204" t="str">
        <f>VLOOKUP(A165,Adr!A:B,2,FALSE)</f>
        <v>Slovenská kanoistika</v>
      </c>
      <c r="C165" s="196" t="s">
        <v>1512</v>
      </c>
      <c r="D165" s="289">
        <v>15000</v>
      </c>
      <c r="E165" s="230">
        <v>0</v>
      </c>
      <c r="F165" s="166" t="s">
        <v>345</v>
      </c>
      <c r="G165" s="169" t="s">
        <v>321</v>
      </c>
      <c r="H165" s="169" t="s">
        <v>1032</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582</v>
      </c>
      <c r="B166" s="204" t="str">
        <f>VLOOKUP(A166,Adr!A:B,2,FALSE)</f>
        <v>Slovenská kanoistika</v>
      </c>
      <c r="C166" s="190" t="s">
        <v>1513</v>
      </c>
      <c r="D166" s="289">
        <v>20000</v>
      </c>
      <c r="E166" s="173">
        <v>0</v>
      </c>
      <c r="F166" s="166" t="s">
        <v>345</v>
      </c>
      <c r="G166" s="169" t="s">
        <v>321</v>
      </c>
      <c r="H166" s="169" t="s">
        <v>1032</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582</v>
      </c>
      <c r="B167" s="204" t="str">
        <f>VLOOKUP(A167,Adr!A:B,2,FALSE)</f>
        <v>Slovenská kanoistika</v>
      </c>
      <c r="C167" s="169" t="s">
        <v>1514</v>
      </c>
      <c r="D167" s="288">
        <v>10000</v>
      </c>
      <c r="E167" s="230">
        <v>0</v>
      </c>
      <c r="F167" s="166" t="s">
        <v>345</v>
      </c>
      <c r="G167" s="169" t="s">
        <v>321</v>
      </c>
      <c r="H167" s="169" t="s">
        <v>1032</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582</v>
      </c>
      <c r="B168" s="204" t="str">
        <f>VLOOKUP(A168,Adr!A:B,2,FALSE)</f>
        <v>Slovenská kanoistika</v>
      </c>
      <c r="C168" s="169" t="s">
        <v>1515</v>
      </c>
      <c r="D168" s="288">
        <v>15000</v>
      </c>
      <c r="E168" s="173">
        <v>0</v>
      </c>
      <c r="F168" s="166" t="s">
        <v>345</v>
      </c>
      <c r="G168" s="169" t="s">
        <v>321</v>
      </c>
      <c r="H168" s="169" t="s">
        <v>1032</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582</v>
      </c>
      <c r="B169" s="204" t="str">
        <f>VLOOKUP(A169,Adr!A:B,2,FALSE)</f>
        <v>Slovenská kanoistika</v>
      </c>
      <c r="C169" s="196" t="s">
        <v>1516</v>
      </c>
      <c r="D169" s="289">
        <v>10000</v>
      </c>
      <c r="E169" s="230">
        <v>0</v>
      </c>
      <c r="F169" s="166" t="s">
        <v>345</v>
      </c>
      <c r="G169" s="169" t="s">
        <v>321</v>
      </c>
      <c r="H169" s="169" t="s">
        <v>1032</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582</v>
      </c>
      <c r="B170" s="204" t="str">
        <f>VLOOKUP(A170,Adr!A:B,2,FALSE)</f>
        <v>Slovenská kanoistika</v>
      </c>
      <c r="C170" s="185" t="s">
        <v>1517</v>
      </c>
      <c r="D170" s="287">
        <v>50000</v>
      </c>
      <c r="E170" s="173">
        <v>0</v>
      </c>
      <c r="F170" s="166" t="s">
        <v>345</v>
      </c>
      <c r="G170" s="169" t="s">
        <v>321</v>
      </c>
      <c r="H170" s="169" t="s">
        <v>1032</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582</v>
      </c>
      <c r="B171" s="204" t="str">
        <f>VLOOKUP(A171,Adr!A:B,2,FALSE)</f>
        <v>Slovenská kanoistika</v>
      </c>
      <c r="C171" s="196" t="s">
        <v>1518</v>
      </c>
      <c r="D171" s="289">
        <v>10000</v>
      </c>
      <c r="E171" s="230">
        <v>0</v>
      </c>
      <c r="F171" s="166" t="s">
        <v>345</v>
      </c>
      <c r="G171" s="169" t="s">
        <v>321</v>
      </c>
      <c r="H171" s="169" t="s">
        <v>1032</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582</v>
      </c>
      <c r="B172" s="204" t="str">
        <f>VLOOKUP(A172,Adr!A:B,2,FALSE)</f>
        <v>Slovenská kanoistika</v>
      </c>
      <c r="C172" s="196" t="s">
        <v>2166</v>
      </c>
      <c r="D172" s="287">
        <v>10000</v>
      </c>
      <c r="E172" s="173">
        <v>0</v>
      </c>
      <c r="F172" s="166" t="s">
        <v>345</v>
      </c>
      <c r="G172" s="169" t="s">
        <v>321</v>
      </c>
      <c r="H172" s="169" t="s">
        <v>1032</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582</v>
      </c>
      <c r="B173" s="204" t="str">
        <f>VLOOKUP(A173,Adr!A:B,2,FALSE)</f>
        <v>Slovenská kanoistika</v>
      </c>
      <c r="C173" s="169" t="s">
        <v>1519</v>
      </c>
      <c r="D173" s="288">
        <v>10000</v>
      </c>
      <c r="E173" s="230">
        <v>0</v>
      </c>
      <c r="F173" s="166" t="s">
        <v>345</v>
      </c>
      <c r="G173" s="169" t="s">
        <v>321</v>
      </c>
      <c r="H173" s="169" t="s">
        <v>1032</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582</v>
      </c>
      <c r="B174" s="204" t="str">
        <f>VLOOKUP(A174,Adr!A:B,2,FALSE)</f>
        <v>Slovenská kanoistika</v>
      </c>
      <c r="C174" s="169" t="s">
        <v>1520</v>
      </c>
      <c r="D174" s="288">
        <v>10000</v>
      </c>
      <c r="E174" s="173">
        <v>0</v>
      </c>
      <c r="F174" s="166" t="s">
        <v>345</v>
      </c>
      <c r="G174" s="169" t="s">
        <v>321</v>
      </c>
      <c r="H174" s="169" t="s">
        <v>1032</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582</v>
      </c>
      <c r="B175" s="204" t="str">
        <f>VLOOKUP(A175,Adr!A:B,2,FALSE)</f>
        <v>Slovenská kanoistika</v>
      </c>
      <c r="C175" s="185" t="s">
        <v>1521</v>
      </c>
      <c r="D175" s="287">
        <v>9300</v>
      </c>
      <c r="E175" s="230">
        <v>0</v>
      </c>
      <c r="F175" s="166" t="s">
        <v>345</v>
      </c>
      <c r="G175" s="169" t="s">
        <v>321</v>
      </c>
      <c r="H175" s="169" t="s">
        <v>1032</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582</v>
      </c>
      <c r="B176" s="204" t="str">
        <f>VLOOKUP(A176,Adr!A:B,2,FALSE)</f>
        <v>Slovenská kanoistika</v>
      </c>
      <c r="C176" s="169" t="s">
        <v>1522</v>
      </c>
      <c r="D176" s="288">
        <v>10000</v>
      </c>
      <c r="E176" s="173">
        <v>0</v>
      </c>
      <c r="F176" s="166" t="s">
        <v>345</v>
      </c>
      <c r="G176" s="169" t="s">
        <v>321</v>
      </c>
      <c r="H176" s="169" t="s">
        <v>1032</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582</v>
      </c>
      <c r="B177" s="204" t="str">
        <f>VLOOKUP(A177,Adr!A:B,2,FALSE)</f>
        <v>Slovenská kanoistika</v>
      </c>
      <c r="C177" s="169" t="s">
        <v>1523</v>
      </c>
      <c r="D177" s="288">
        <v>25000</v>
      </c>
      <c r="E177" s="230">
        <v>0</v>
      </c>
      <c r="F177" s="166" t="s">
        <v>345</v>
      </c>
      <c r="G177" s="169" t="s">
        <v>321</v>
      </c>
      <c r="H177" s="169" t="s">
        <v>1032</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582</v>
      </c>
      <c r="B178" s="204" t="str">
        <f>VLOOKUP(A178,Adr!A:B,2,FALSE)</f>
        <v>Slovenská kanoistika</v>
      </c>
      <c r="C178" s="196" t="s">
        <v>1524</v>
      </c>
      <c r="D178" s="287">
        <v>9300</v>
      </c>
      <c r="E178" s="173">
        <v>0</v>
      </c>
      <c r="F178" s="166" t="s">
        <v>345</v>
      </c>
      <c r="G178" s="169" t="s">
        <v>321</v>
      </c>
      <c r="H178" s="169" t="s">
        <v>1032</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582</v>
      </c>
      <c r="B179" s="204" t="str">
        <f>VLOOKUP(A179,Adr!A:B,2,FALSE)</f>
        <v>Slovenská kanoistika</v>
      </c>
      <c r="C179" s="196" t="s">
        <v>2167</v>
      </c>
      <c r="D179" s="287">
        <v>20000</v>
      </c>
      <c r="E179" s="230">
        <v>0</v>
      </c>
      <c r="F179" s="166" t="s">
        <v>345</v>
      </c>
      <c r="G179" s="169" t="s">
        <v>321</v>
      </c>
      <c r="H179" s="169" t="s">
        <v>1032</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582</v>
      </c>
      <c r="B180" s="204" t="str">
        <f>VLOOKUP(A180,Adr!A:B,2,FALSE)</f>
        <v>Slovenská kanoistika</v>
      </c>
      <c r="C180" s="185" t="s">
        <v>1525</v>
      </c>
      <c r="D180" s="287">
        <v>70000</v>
      </c>
      <c r="E180" s="173">
        <v>0</v>
      </c>
      <c r="F180" s="166" t="s">
        <v>345</v>
      </c>
      <c r="G180" s="169" t="s">
        <v>321</v>
      </c>
      <c r="H180" s="169" t="s">
        <v>1032</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582</v>
      </c>
      <c r="B181" s="204" t="str">
        <f>VLOOKUP(A181,Adr!A:B,2,FALSE)</f>
        <v>Slovenská kanoistika</v>
      </c>
      <c r="C181" s="196" t="s">
        <v>1526</v>
      </c>
      <c r="D181" s="287">
        <v>40000</v>
      </c>
      <c r="E181" s="230">
        <v>0</v>
      </c>
      <c r="F181" s="166" t="s">
        <v>345</v>
      </c>
      <c r="G181" s="169" t="s">
        <v>321</v>
      </c>
      <c r="H181" s="169" t="s">
        <v>1032</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582</v>
      </c>
      <c r="B182" s="204" t="str">
        <f>VLOOKUP(A182,Adr!A:B,2,FALSE)</f>
        <v>Slovenská kanoistika</v>
      </c>
      <c r="C182" s="185" t="s">
        <v>1527</v>
      </c>
      <c r="D182" s="287">
        <v>15600</v>
      </c>
      <c r="E182" s="173">
        <v>0</v>
      </c>
      <c r="F182" s="166" t="s">
        <v>345</v>
      </c>
      <c r="G182" s="169" t="s">
        <v>321</v>
      </c>
      <c r="H182" s="169" t="s">
        <v>1032</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582</v>
      </c>
      <c r="B183" s="204" t="str">
        <f>VLOOKUP(A183,Adr!A:B,2,FALSE)</f>
        <v>Slovenská kanoistika</v>
      </c>
      <c r="C183" s="196" t="s">
        <v>1528</v>
      </c>
      <c r="D183" s="289">
        <v>60000</v>
      </c>
      <c r="E183" s="230">
        <v>0</v>
      </c>
      <c r="F183" s="166" t="s">
        <v>345</v>
      </c>
      <c r="G183" s="169" t="s">
        <v>321</v>
      </c>
      <c r="H183" s="169" t="s">
        <v>1032</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582</v>
      </c>
      <c r="B184" s="204" t="str">
        <f>VLOOKUP(A184,Adr!A:B,2,FALSE)</f>
        <v>Slovenská kanoistika</v>
      </c>
      <c r="C184" s="185" t="s">
        <v>1529</v>
      </c>
      <c r="D184" s="287">
        <v>9300</v>
      </c>
      <c r="E184" s="173">
        <v>0</v>
      </c>
      <c r="F184" s="166" t="s">
        <v>345</v>
      </c>
      <c r="G184" s="169" t="s">
        <v>321</v>
      </c>
      <c r="H184" s="169" t="s">
        <v>1032</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582</v>
      </c>
      <c r="B185" s="204" t="str">
        <f>VLOOKUP(A185,Adr!A:B,2,FALSE)</f>
        <v>Slovenská kanoistika</v>
      </c>
      <c r="C185" s="185" t="s">
        <v>1530</v>
      </c>
      <c r="D185" s="287">
        <v>10000</v>
      </c>
      <c r="E185" s="230">
        <v>0</v>
      </c>
      <c r="F185" s="166" t="s">
        <v>345</v>
      </c>
      <c r="G185" s="169" t="s">
        <v>321</v>
      </c>
      <c r="H185" s="169" t="s">
        <v>1032</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582</v>
      </c>
      <c r="B186" s="204" t="str">
        <f>VLOOKUP(A186,Adr!A:B,2,FALSE)</f>
        <v>Slovenská kanoistika</v>
      </c>
      <c r="C186" s="196" t="s">
        <v>1531</v>
      </c>
      <c r="D186" s="287">
        <v>10000</v>
      </c>
      <c r="E186" s="173">
        <v>0</v>
      </c>
      <c r="F186" s="166" t="s">
        <v>345</v>
      </c>
      <c r="G186" s="169" t="s">
        <v>321</v>
      </c>
      <c r="H186" s="169" t="s">
        <v>1032</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582</v>
      </c>
      <c r="B187" s="204" t="str">
        <f>VLOOKUP(A187,Adr!A:B,2,FALSE)</f>
        <v>Slovenská kanoistika</v>
      </c>
      <c r="C187" s="185" t="s">
        <v>1532</v>
      </c>
      <c r="D187" s="287">
        <v>15000</v>
      </c>
      <c r="E187" s="230">
        <v>0</v>
      </c>
      <c r="F187" s="166" t="s">
        <v>345</v>
      </c>
      <c r="G187" s="169" t="s">
        <v>321</v>
      </c>
      <c r="H187" s="169" t="s">
        <v>1032</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582</v>
      </c>
      <c r="B188" s="204" t="str">
        <f>VLOOKUP(A188,Adr!A:B,2,FALSE)</f>
        <v>Slovenská kanoistika</v>
      </c>
      <c r="C188" s="196" t="s">
        <v>1533</v>
      </c>
      <c r="D188" s="289">
        <v>10000</v>
      </c>
      <c r="E188" s="173">
        <v>0</v>
      </c>
      <c r="F188" s="166" t="s">
        <v>345</v>
      </c>
      <c r="G188" s="169" t="s">
        <v>321</v>
      </c>
      <c r="H188" s="169" t="s">
        <v>1032</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582</v>
      </c>
      <c r="B189" s="204" t="str">
        <f>VLOOKUP(A189,Adr!A:B,2,FALSE)</f>
        <v>Slovenská kanoistika</v>
      </c>
      <c r="C189" s="169" t="s">
        <v>1534</v>
      </c>
      <c r="D189" s="288">
        <v>35000</v>
      </c>
      <c r="E189" s="230">
        <v>0</v>
      </c>
      <c r="F189" s="166" t="s">
        <v>345</v>
      </c>
      <c r="G189" s="169" t="s">
        <v>321</v>
      </c>
      <c r="H189" s="169" t="s">
        <v>1032</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582</v>
      </c>
      <c r="B190" s="204" t="str">
        <f>VLOOKUP(A190,Adr!A:B,2,FALSE)</f>
        <v>Slovenská kanoistika</v>
      </c>
      <c r="C190" s="185" t="s">
        <v>1535</v>
      </c>
      <c r="D190" s="287">
        <v>9300</v>
      </c>
      <c r="E190" s="173">
        <v>0</v>
      </c>
      <c r="F190" s="166" t="s">
        <v>345</v>
      </c>
      <c r="G190" s="169" t="s">
        <v>321</v>
      </c>
      <c r="H190" s="169" t="s">
        <v>1032</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582</v>
      </c>
      <c r="B191" s="204" t="str">
        <f>VLOOKUP(A191,Adr!A:B,2,FALSE)</f>
        <v>Slovenská kanoistika</v>
      </c>
      <c r="C191" s="196" t="s">
        <v>1536</v>
      </c>
      <c r="D191" s="289">
        <v>10000</v>
      </c>
      <c r="E191" s="230">
        <v>0</v>
      </c>
      <c r="F191" s="166" t="s">
        <v>345</v>
      </c>
      <c r="G191" s="169" t="s">
        <v>321</v>
      </c>
      <c r="H191" s="169" t="s">
        <v>1032</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582</v>
      </c>
      <c r="B192" s="204" t="str">
        <f>VLOOKUP(A192,Adr!A:B,2,FALSE)</f>
        <v>Slovenská kanoistika</v>
      </c>
      <c r="C192" s="196" t="s">
        <v>1537</v>
      </c>
      <c r="D192" s="289">
        <v>7500</v>
      </c>
      <c r="E192" s="230">
        <v>0</v>
      </c>
      <c r="F192" s="166" t="s">
        <v>345</v>
      </c>
      <c r="G192" s="169" t="s">
        <v>321</v>
      </c>
      <c r="H192" s="169" t="s">
        <v>1032</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582</v>
      </c>
      <c r="B193" s="204" t="str">
        <f>VLOOKUP(A193,Adr!A:B,2,FALSE)</f>
        <v>Slovenská kanoistika</v>
      </c>
      <c r="C193" s="196" t="s">
        <v>1538</v>
      </c>
      <c r="D193" s="289">
        <v>7500</v>
      </c>
      <c r="E193" s="173">
        <v>0</v>
      </c>
      <c r="F193" s="166" t="s">
        <v>345</v>
      </c>
      <c r="G193" s="169" t="s">
        <v>321</v>
      </c>
      <c r="H193" s="169" t="s">
        <v>1032</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582</v>
      </c>
      <c r="B194" s="204" t="str">
        <f>VLOOKUP(A194,Adr!A:B,2,FALSE)</f>
        <v>Slovenská kanoistika</v>
      </c>
      <c r="C194" s="196" t="s">
        <v>1539</v>
      </c>
      <c r="D194" s="287">
        <v>15600</v>
      </c>
      <c r="E194" s="230">
        <v>0</v>
      </c>
      <c r="F194" s="166" t="s">
        <v>345</v>
      </c>
      <c r="G194" s="169" t="s">
        <v>321</v>
      </c>
      <c r="H194" s="169" t="s">
        <v>1032</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582</v>
      </c>
      <c r="B195" s="204" t="str">
        <f>VLOOKUP(A195,Adr!A:B,2,FALSE)</f>
        <v>Slovenská kanoistika</v>
      </c>
      <c r="C195" s="185" t="s">
        <v>1540</v>
      </c>
      <c r="D195" s="287">
        <v>9300</v>
      </c>
      <c r="E195" s="230">
        <v>0</v>
      </c>
      <c r="F195" s="166" t="s">
        <v>345</v>
      </c>
      <c r="G195" s="169" t="s">
        <v>321</v>
      </c>
      <c r="H195" s="169" t="s">
        <v>1032</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587</v>
      </c>
      <c r="B196" s="204" t="str">
        <f>VLOOKUP(A196,Adr!A:B,2,FALSE)</f>
        <v>Slovenská Lakrosová Federácia</v>
      </c>
      <c r="C196" s="185" t="s">
        <v>1078</v>
      </c>
      <c r="D196" s="287">
        <v>19239</v>
      </c>
      <c r="E196" s="173">
        <v>0</v>
      </c>
      <c r="F196" s="166" t="s">
        <v>339</v>
      </c>
      <c r="G196" s="169" t="s">
        <v>319</v>
      </c>
      <c r="H196" s="169" t="s">
        <v>1032</v>
      </c>
      <c r="I196" s="192" t="str">
        <f t="shared" si="15"/>
        <v>30853427a</v>
      </c>
      <c r="J196" s="167" t="str">
        <f t="shared" si="16"/>
        <v>30853427026 02</v>
      </c>
      <c r="K196" s="5" t="s">
        <v>1079</v>
      </c>
      <c r="L196" s="167" t="str">
        <f t="shared" si="17"/>
        <v>30853427026 02B</v>
      </c>
      <c r="M196" s="5" t="str">
        <f t="shared" si="18"/>
        <v>Slovenská Lakrosová FederáciaaBlakros - bežné transfery</v>
      </c>
      <c r="N196" s="3" t="str">
        <f t="shared" si="19"/>
        <v>30853427aB</v>
      </c>
    </row>
    <row r="197" spans="1:14" x14ac:dyDescent="0.2">
      <c r="A197" s="198" t="s">
        <v>1938</v>
      </c>
      <c r="B197" s="204" t="str">
        <f>VLOOKUP(A197,Adr!A:B,2,FALSE)</f>
        <v>Slovenská lukostrelecká asociácia 3D</v>
      </c>
      <c r="C197" s="196" t="s">
        <v>352</v>
      </c>
      <c r="D197" s="287">
        <v>45800</v>
      </c>
      <c r="E197" s="230">
        <v>0</v>
      </c>
      <c r="F197" s="166" t="s">
        <v>351</v>
      </c>
      <c r="G197" s="169" t="s">
        <v>321</v>
      </c>
      <c r="H197" s="169" t="s">
        <v>1032</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595</v>
      </c>
      <c r="B198" s="204" t="str">
        <f>VLOOKUP(A198,Adr!A:B,2,FALSE)</f>
        <v>Slovenská motocyklová federácia</v>
      </c>
      <c r="C198" s="196" t="s">
        <v>1080</v>
      </c>
      <c r="D198" s="289">
        <v>88269</v>
      </c>
      <c r="E198" s="230">
        <v>0</v>
      </c>
      <c r="F198" s="166" t="s">
        <v>339</v>
      </c>
      <c r="G198" s="169" t="s">
        <v>319</v>
      </c>
      <c r="H198" s="169" t="s">
        <v>1032</v>
      </c>
      <c r="I198" s="192" t="str">
        <f t="shared" si="15"/>
        <v>30813883a</v>
      </c>
      <c r="J198" s="167" t="str">
        <f t="shared" si="16"/>
        <v>30813883026 02</v>
      </c>
      <c r="K198" s="5" t="s">
        <v>1081</v>
      </c>
      <c r="L198" s="167" t="str">
        <f t="shared" si="17"/>
        <v>30813883026 02B</v>
      </c>
      <c r="M198" s="5" t="str">
        <f t="shared" si="18"/>
        <v>Slovenská motocyklová federáciaaBmotocyklový šport - bežné transfery</v>
      </c>
      <c r="N198" s="3" t="str">
        <f t="shared" si="19"/>
        <v>30813883aB</v>
      </c>
    </row>
    <row r="199" spans="1:14" x14ac:dyDescent="0.2">
      <c r="A199" s="202" t="s">
        <v>595</v>
      </c>
      <c r="B199" s="204" t="str">
        <f>VLOOKUP(A199,Adr!A:B,2,FALSE)</f>
        <v>Slovenská motocyklová federácia</v>
      </c>
      <c r="C199" s="196" t="s">
        <v>1541</v>
      </c>
      <c r="D199" s="287">
        <v>20000</v>
      </c>
      <c r="E199" s="173">
        <v>0</v>
      </c>
      <c r="F199" s="166" t="s">
        <v>345</v>
      </c>
      <c r="G199" s="169" t="s">
        <v>321</v>
      </c>
      <c r="H199" s="169" t="s">
        <v>1032</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595</v>
      </c>
      <c r="B200" s="204" t="str">
        <f>VLOOKUP(A200,Adr!A:B,2,FALSE)</f>
        <v>Slovenská motocyklová federácia</v>
      </c>
      <c r="C200" s="185" t="s">
        <v>1542</v>
      </c>
      <c r="D200" s="287">
        <v>35000</v>
      </c>
      <c r="E200" s="173">
        <v>0</v>
      </c>
      <c r="F200" s="166" t="s">
        <v>345</v>
      </c>
      <c r="G200" s="169" t="s">
        <v>321</v>
      </c>
      <c r="H200" s="169" t="s">
        <v>1032</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605</v>
      </c>
      <c r="B201" s="204" t="str">
        <f>VLOOKUP(A201,Adr!A:B,2,FALSE)</f>
        <v>Slovenská Muaythai asociácia</v>
      </c>
      <c r="C201" s="185" t="s">
        <v>1082</v>
      </c>
      <c r="D201" s="287">
        <v>19609</v>
      </c>
      <c r="E201" s="173">
        <v>0</v>
      </c>
      <c r="F201" s="166" t="s">
        <v>339</v>
      </c>
      <c r="G201" s="169" t="s">
        <v>319</v>
      </c>
      <c r="H201" s="169" t="s">
        <v>1032</v>
      </c>
      <c r="I201" s="192" t="str">
        <f t="shared" si="15"/>
        <v>34057587a</v>
      </c>
      <c r="J201" s="167" t="str">
        <f t="shared" si="16"/>
        <v>34057587026 02</v>
      </c>
      <c r="K201" s="5" t="s">
        <v>1083</v>
      </c>
      <c r="L201" s="167" t="str">
        <f t="shared" si="17"/>
        <v>34057587026 02B</v>
      </c>
      <c r="M201" s="5" t="str">
        <f t="shared" si="18"/>
        <v>Slovenská Muaythai asociáciaaBthajský box - bežné transfery</v>
      </c>
      <c r="N201" s="3" t="str">
        <f t="shared" si="19"/>
        <v>34057587aB</v>
      </c>
    </row>
    <row r="202" spans="1:14" x14ac:dyDescent="0.2">
      <c r="A202" s="166" t="s">
        <v>605</v>
      </c>
      <c r="B202" s="204" t="str">
        <f>VLOOKUP(A202,Adr!A:B,2,FALSE)</f>
        <v>Slovenská Muaythai asociácia</v>
      </c>
      <c r="C202" s="169" t="s">
        <v>1543</v>
      </c>
      <c r="D202" s="288">
        <v>20000</v>
      </c>
      <c r="E202" s="230">
        <v>0</v>
      </c>
      <c r="F202" s="166" t="s">
        <v>345</v>
      </c>
      <c r="G202" s="169" t="s">
        <v>321</v>
      </c>
      <c r="H202" s="169" t="s">
        <v>1032</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x14ac:dyDescent="0.2">
      <c r="A203" s="166" t="s">
        <v>1417</v>
      </c>
      <c r="B203" s="204" t="str">
        <f>VLOOKUP(A203,Adr!A:B,2,FALSE)</f>
        <v>Slovenská nohejbalová asociácia</v>
      </c>
      <c r="C203" s="190" t="s">
        <v>352</v>
      </c>
      <c r="D203" s="288">
        <v>46100</v>
      </c>
      <c r="E203" s="173">
        <v>0</v>
      </c>
      <c r="F203" s="166" t="s">
        <v>351</v>
      </c>
      <c r="G203" s="169" t="s">
        <v>321</v>
      </c>
      <c r="H203" s="169" t="s">
        <v>1032</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1947</v>
      </c>
      <c r="B204" s="204" t="str">
        <f>VLOOKUP(A204,Adr!A:B,2,FALSE)</f>
        <v>SLOVENSKÁ PADELOVÁ ASOCIÁCIA</v>
      </c>
      <c r="C204" s="196" t="s">
        <v>2235</v>
      </c>
      <c r="D204" s="287">
        <v>15000</v>
      </c>
      <c r="E204" s="230">
        <v>0</v>
      </c>
      <c r="F204" s="166" t="s">
        <v>349</v>
      </c>
      <c r="G204" s="169" t="s">
        <v>321</v>
      </c>
      <c r="H204" s="169" t="s">
        <v>1032</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612</v>
      </c>
      <c r="B205" s="204" t="str">
        <f>VLOOKUP(A205,Adr!A:B,2,FALSE)</f>
        <v>Slovenská plavecká federácia</v>
      </c>
      <c r="C205" s="185" t="s">
        <v>1084</v>
      </c>
      <c r="D205" s="287">
        <v>1740292</v>
      </c>
      <c r="E205" s="173">
        <v>0</v>
      </c>
      <c r="F205" s="166" t="s">
        <v>339</v>
      </c>
      <c r="G205" s="169" t="s">
        <v>319</v>
      </c>
      <c r="H205" s="169" t="s">
        <v>1032</v>
      </c>
      <c r="I205" s="192" t="str">
        <f t="shared" si="15"/>
        <v>36068764a</v>
      </c>
      <c r="J205" s="167" t="str">
        <f t="shared" si="16"/>
        <v>36068764026 02</v>
      </c>
      <c r="K205" s="5" t="s">
        <v>1085</v>
      </c>
      <c r="L205" s="167" t="str">
        <f t="shared" si="17"/>
        <v>36068764026 02B</v>
      </c>
      <c r="M205" s="5" t="str">
        <f t="shared" si="18"/>
        <v>Slovenská plavecká federáciaaBplavecké športy - bežné transfery</v>
      </c>
      <c r="N205" s="3" t="str">
        <f t="shared" si="19"/>
        <v>36068764aB</v>
      </c>
    </row>
    <row r="206" spans="1:14" x14ac:dyDescent="0.2">
      <c r="A206" s="202" t="s">
        <v>612</v>
      </c>
      <c r="B206" s="204" t="str">
        <f>VLOOKUP(A206,Adr!A:B,2,FALSE)</f>
        <v>Slovenská plavecká federácia</v>
      </c>
      <c r="C206" s="185" t="s">
        <v>1544</v>
      </c>
      <c r="D206" s="287">
        <v>7500</v>
      </c>
      <c r="E206" s="173">
        <v>0</v>
      </c>
      <c r="F206" s="166" t="s">
        <v>345</v>
      </c>
      <c r="G206" s="169" t="s">
        <v>321</v>
      </c>
      <c r="H206" s="169" t="s">
        <v>1032</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612</v>
      </c>
      <c r="B207" s="204" t="str">
        <f>VLOOKUP(A207,Adr!A:B,2,FALSE)</f>
        <v>Slovenská plavecká federácia</v>
      </c>
      <c r="C207" s="169" t="s">
        <v>1545</v>
      </c>
      <c r="D207" s="288">
        <v>20000</v>
      </c>
      <c r="E207" s="230">
        <v>0</v>
      </c>
      <c r="F207" s="166" t="s">
        <v>345</v>
      </c>
      <c r="G207" s="169" t="s">
        <v>321</v>
      </c>
      <c r="H207" s="169" t="s">
        <v>1032</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612</v>
      </c>
      <c r="B208" s="204" t="str">
        <f>VLOOKUP(A208,Adr!A:B,2,FALSE)</f>
        <v>Slovenská plavecká federácia</v>
      </c>
      <c r="C208" s="185" t="s">
        <v>1546</v>
      </c>
      <c r="D208" s="287">
        <v>10000</v>
      </c>
      <c r="E208" s="230">
        <v>0</v>
      </c>
      <c r="F208" s="166" t="s">
        <v>345</v>
      </c>
      <c r="G208" s="169" t="s">
        <v>321</v>
      </c>
      <c r="H208" s="169" t="s">
        <v>1032</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612</v>
      </c>
      <c r="B209" s="204" t="str">
        <f>VLOOKUP(A209,Adr!A:B,2,FALSE)</f>
        <v>Slovenská plavecká federácia</v>
      </c>
      <c r="C209" s="196" t="s">
        <v>1547</v>
      </c>
      <c r="D209" s="289">
        <v>7500</v>
      </c>
      <c r="E209" s="173">
        <v>0</v>
      </c>
      <c r="F209" s="166" t="s">
        <v>345</v>
      </c>
      <c r="G209" s="169" t="s">
        <v>321</v>
      </c>
      <c r="H209" s="169" t="s">
        <v>1032</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612</v>
      </c>
      <c r="B210" s="204" t="str">
        <f>VLOOKUP(A210,Adr!A:B,2,FALSE)</f>
        <v>Slovenská plavecká federácia</v>
      </c>
      <c r="C210" s="169" t="s">
        <v>1548</v>
      </c>
      <c r="D210" s="288">
        <v>15000</v>
      </c>
      <c r="E210" s="173">
        <v>0</v>
      </c>
      <c r="F210" s="166" t="s">
        <v>345</v>
      </c>
      <c r="G210" s="169" t="s">
        <v>321</v>
      </c>
      <c r="H210" s="169" t="s">
        <v>1032</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612</v>
      </c>
      <c r="B211" s="204" t="str">
        <f>VLOOKUP(A211,Adr!A:B,2,FALSE)</f>
        <v>Slovenská plavecká federácia</v>
      </c>
      <c r="C211" s="185" t="s">
        <v>1549</v>
      </c>
      <c r="D211" s="287">
        <v>20000</v>
      </c>
      <c r="E211" s="173">
        <v>0</v>
      </c>
      <c r="F211" s="166" t="s">
        <v>345</v>
      </c>
      <c r="G211" s="169" t="s">
        <v>321</v>
      </c>
      <c r="H211" s="169" t="s">
        <v>1032</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612</v>
      </c>
      <c r="B212" s="204" t="str">
        <f>VLOOKUP(A212,Adr!A:B,2,FALSE)</f>
        <v>Slovenská plavecká federácia</v>
      </c>
      <c r="C212" s="169" t="s">
        <v>1550</v>
      </c>
      <c r="D212" s="288">
        <v>20000</v>
      </c>
      <c r="E212" s="230">
        <v>0</v>
      </c>
      <c r="F212" s="166" t="s">
        <v>345</v>
      </c>
      <c r="G212" s="169" t="s">
        <v>321</v>
      </c>
      <c r="H212" s="169" t="s">
        <v>1032</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612</v>
      </c>
      <c r="B213" s="204" t="str">
        <f>VLOOKUP(A213,Adr!A:B,2,FALSE)</f>
        <v>Slovenská plavecká federácia</v>
      </c>
      <c r="C213" s="196" t="s">
        <v>1551</v>
      </c>
      <c r="D213" s="289">
        <v>20000</v>
      </c>
      <c r="E213" s="173">
        <v>0</v>
      </c>
      <c r="F213" s="166" t="s">
        <v>345</v>
      </c>
      <c r="G213" s="169" t="s">
        <v>321</v>
      </c>
      <c r="H213" s="169" t="s">
        <v>1032</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612</v>
      </c>
      <c r="B214" s="204" t="str">
        <f>VLOOKUP(A214,Adr!A:B,2,FALSE)</f>
        <v>Slovenská plavecká federácia</v>
      </c>
      <c r="C214" s="185" t="s">
        <v>1552</v>
      </c>
      <c r="D214" s="287">
        <v>10000</v>
      </c>
      <c r="E214" s="230">
        <v>0</v>
      </c>
      <c r="F214" s="166" t="s">
        <v>345</v>
      </c>
      <c r="G214" s="169" t="s">
        <v>321</v>
      </c>
      <c r="H214" s="169" t="s">
        <v>1032</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612</v>
      </c>
      <c r="B215" s="204" t="str">
        <f>VLOOKUP(A215,Adr!A:B,2,FALSE)</f>
        <v>Slovenská plavecká federácia</v>
      </c>
      <c r="C215" s="197" t="s">
        <v>1553</v>
      </c>
      <c r="D215" s="290">
        <v>7500</v>
      </c>
      <c r="E215" s="173">
        <v>0</v>
      </c>
      <c r="F215" s="166" t="s">
        <v>345</v>
      </c>
      <c r="G215" s="169" t="s">
        <v>321</v>
      </c>
      <c r="H215" s="169" t="s">
        <v>1032</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612</v>
      </c>
      <c r="B216" s="204" t="str">
        <f>VLOOKUP(A216,Adr!A:B,2,FALSE)</f>
        <v>Slovenská plavecká federácia</v>
      </c>
      <c r="C216" s="169" t="s">
        <v>1554</v>
      </c>
      <c r="D216" s="288">
        <v>10000</v>
      </c>
      <c r="E216" s="230">
        <v>0</v>
      </c>
      <c r="F216" s="166" t="s">
        <v>345</v>
      </c>
      <c r="G216" s="169" t="s">
        <v>321</v>
      </c>
      <c r="H216" s="169" t="s">
        <v>1032</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619</v>
      </c>
      <c r="B217" s="204" t="str">
        <f>VLOOKUP(A217,Adr!A:B,2,FALSE)</f>
        <v>Slovenská rugbyová únia</v>
      </c>
      <c r="C217" s="185" t="s">
        <v>1086</v>
      </c>
      <c r="D217" s="287">
        <v>23402</v>
      </c>
      <c r="E217" s="230">
        <v>0</v>
      </c>
      <c r="F217" s="166" t="s">
        <v>339</v>
      </c>
      <c r="G217" s="169" t="s">
        <v>319</v>
      </c>
      <c r="H217" s="169" t="s">
        <v>1032</v>
      </c>
      <c r="I217" s="192" t="str">
        <f t="shared" si="15"/>
        <v>30851459a</v>
      </c>
      <c r="J217" s="167" t="str">
        <f t="shared" si="16"/>
        <v>30851459026 02</v>
      </c>
      <c r="K217" s="5" t="s">
        <v>1087</v>
      </c>
      <c r="L217" s="167" t="str">
        <f t="shared" si="17"/>
        <v>30851459026 02B</v>
      </c>
      <c r="M217" s="5" t="str">
        <f t="shared" si="18"/>
        <v>Slovenská rugbyová úniaaBrugby - bežné transfery</v>
      </c>
      <c r="N217" s="3" t="str">
        <f t="shared" si="19"/>
        <v>30851459aB</v>
      </c>
    </row>
    <row r="218" spans="1:14" x14ac:dyDescent="0.2">
      <c r="A218" s="198" t="s">
        <v>625</v>
      </c>
      <c r="B218" s="204" t="str">
        <f>VLOOKUP(A218,Adr!A:B,2,FALSE)</f>
        <v>Slovenská skialpinistická asociácia</v>
      </c>
      <c r="C218" s="185" t="s">
        <v>1088</v>
      </c>
      <c r="D218" s="287">
        <v>19239</v>
      </c>
      <c r="E218" s="173">
        <v>0</v>
      </c>
      <c r="F218" s="166" t="s">
        <v>339</v>
      </c>
      <c r="G218" s="169" t="s">
        <v>319</v>
      </c>
      <c r="H218" s="169" t="s">
        <v>1032</v>
      </c>
      <c r="I218" s="192" t="str">
        <f t="shared" si="15"/>
        <v>37998919a</v>
      </c>
      <c r="J218" s="167" t="str">
        <f t="shared" si="16"/>
        <v>37998919026 02</v>
      </c>
      <c r="K218" s="5" t="s">
        <v>1089</v>
      </c>
      <c r="L218" s="167" t="str">
        <f t="shared" si="17"/>
        <v>37998919026 02B</v>
      </c>
      <c r="M218" s="5" t="str">
        <f t="shared" si="18"/>
        <v>Slovenská skialpinistická asociáciaaBskialpinizmus - bežné transfery</v>
      </c>
      <c r="N218" s="3" t="str">
        <f t="shared" si="19"/>
        <v>37998919aB</v>
      </c>
    </row>
    <row r="219" spans="1:14" x14ac:dyDescent="0.2">
      <c r="A219" s="202" t="s">
        <v>625</v>
      </c>
      <c r="B219" s="204" t="str">
        <f>VLOOKUP(A219,Adr!A:B,2,FALSE)</f>
        <v>Slovenská skialpinistická asociácia</v>
      </c>
      <c r="C219" s="185" t="s">
        <v>1555</v>
      </c>
      <c r="D219" s="287">
        <v>30000</v>
      </c>
      <c r="E219" s="173">
        <v>0</v>
      </c>
      <c r="F219" s="166" t="s">
        <v>345</v>
      </c>
      <c r="G219" s="169" t="s">
        <v>321</v>
      </c>
      <c r="H219" s="169" t="s">
        <v>1032</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625</v>
      </c>
      <c r="B220" s="204" t="str">
        <f>VLOOKUP(A220,Adr!A:B,2,FALSE)</f>
        <v>Slovenská skialpinistická asociácia</v>
      </c>
      <c r="C220" s="185" t="s">
        <v>1556</v>
      </c>
      <c r="D220" s="287">
        <v>80000</v>
      </c>
      <c r="E220" s="173">
        <v>0</v>
      </c>
      <c r="F220" s="166" t="s">
        <v>345</v>
      </c>
      <c r="G220" s="169" t="s">
        <v>321</v>
      </c>
      <c r="H220" s="169" t="s">
        <v>1032</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625</v>
      </c>
      <c r="B221" s="204" t="str">
        <f>VLOOKUP(A221,Adr!A:B,2,FALSE)</f>
        <v>Slovenská skialpinistická asociácia</v>
      </c>
      <c r="C221" s="196" t="s">
        <v>1557</v>
      </c>
      <c r="D221" s="289">
        <v>20000</v>
      </c>
      <c r="E221" s="230">
        <v>0</v>
      </c>
      <c r="F221" s="166" t="s">
        <v>345</v>
      </c>
      <c r="G221" s="169" t="s">
        <v>321</v>
      </c>
      <c r="H221" s="169" t="s">
        <v>1032</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634</v>
      </c>
      <c r="B222" s="204" t="str">
        <f>VLOOKUP(A222,Adr!A:B,2,FALSE)</f>
        <v>Slovenská softballová asociácia</v>
      </c>
      <c r="C222" s="196" t="s">
        <v>1090</v>
      </c>
      <c r="D222" s="289">
        <v>30873</v>
      </c>
      <c r="E222" s="230">
        <v>0</v>
      </c>
      <c r="F222" s="166" t="s">
        <v>339</v>
      </c>
      <c r="G222" s="169" t="s">
        <v>319</v>
      </c>
      <c r="H222" s="169" t="s">
        <v>1032</v>
      </c>
      <c r="I222" s="192" t="str">
        <f t="shared" si="15"/>
        <v>17316723a</v>
      </c>
      <c r="J222" s="167" t="str">
        <f t="shared" si="16"/>
        <v>17316723026 02</v>
      </c>
      <c r="K222" s="5" t="s">
        <v>1091</v>
      </c>
      <c r="L222" s="167" t="str">
        <f t="shared" si="17"/>
        <v>17316723026 02B</v>
      </c>
      <c r="M222" s="5" t="str">
        <f t="shared" si="18"/>
        <v>Slovenská softballová asociáciaaBsoftbal - bežné transfery</v>
      </c>
      <c r="N222" s="3" t="str">
        <f t="shared" si="19"/>
        <v>17316723aB</v>
      </c>
    </row>
    <row r="223" spans="1:14" x14ac:dyDescent="0.2">
      <c r="A223" s="202" t="s">
        <v>640</v>
      </c>
      <c r="B223" s="204" t="str">
        <f>VLOOKUP(A223,Adr!A:B,2,FALSE)</f>
        <v>Slovenská squashová asociácia</v>
      </c>
      <c r="C223" s="185" t="s">
        <v>1092</v>
      </c>
      <c r="D223" s="287">
        <v>19239</v>
      </c>
      <c r="E223" s="230">
        <v>0</v>
      </c>
      <c r="F223" s="166" t="s">
        <v>339</v>
      </c>
      <c r="G223" s="169" t="s">
        <v>319</v>
      </c>
      <c r="H223" s="169" t="s">
        <v>1032</v>
      </c>
      <c r="I223" s="192" t="str">
        <f t="shared" si="15"/>
        <v>30807018a</v>
      </c>
      <c r="J223" s="167" t="str">
        <f t="shared" si="16"/>
        <v>30807018026 02</v>
      </c>
      <c r="K223" s="5" t="s">
        <v>1093</v>
      </c>
      <c r="L223" s="167" t="str">
        <f t="shared" si="17"/>
        <v>30807018026 02B</v>
      </c>
      <c r="M223" s="5" t="str">
        <f t="shared" si="18"/>
        <v>Slovenská squashová asociáciaaBsquash - bežné transfery</v>
      </c>
      <c r="N223" s="3" t="str">
        <f t="shared" si="19"/>
        <v>30807018aB</v>
      </c>
    </row>
    <row r="224" spans="1:14" x14ac:dyDescent="0.2">
      <c r="A224" s="202" t="s">
        <v>647</v>
      </c>
      <c r="B224" s="204" t="str">
        <f>VLOOKUP(A224,Adr!A:B,2,FALSE)</f>
        <v>Slovenská triatlonová únia</v>
      </c>
      <c r="C224" s="185" t="s">
        <v>1094</v>
      </c>
      <c r="D224" s="287">
        <v>168998</v>
      </c>
      <c r="E224" s="173">
        <v>0</v>
      </c>
      <c r="F224" s="166" t="s">
        <v>339</v>
      </c>
      <c r="G224" s="169" t="s">
        <v>319</v>
      </c>
      <c r="H224" s="169" t="s">
        <v>1032</v>
      </c>
      <c r="I224" s="192" t="str">
        <f t="shared" si="15"/>
        <v>31745466a</v>
      </c>
      <c r="J224" s="167" t="str">
        <f t="shared" si="16"/>
        <v>31745466026 02</v>
      </c>
      <c r="K224" s="5" t="s">
        <v>1095</v>
      </c>
      <c r="L224" s="167" t="str">
        <f t="shared" si="17"/>
        <v>31745466026 02B</v>
      </c>
      <c r="M224" s="5" t="str">
        <f t="shared" si="18"/>
        <v>Slovenská triatlonová úniaaBtriatlon - bežné transfery</v>
      </c>
      <c r="N224" s="3" t="str">
        <f t="shared" si="19"/>
        <v>31745466aB</v>
      </c>
    </row>
    <row r="225" spans="1:14" x14ac:dyDescent="0.2">
      <c r="A225" s="166" t="s">
        <v>647</v>
      </c>
      <c r="B225" s="204" t="str">
        <f>VLOOKUP(A225,Adr!A:B,2,FALSE)</f>
        <v>Slovenská triatlonová únia</v>
      </c>
      <c r="C225" s="196" t="s">
        <v>1472</v>
      </c>
      <c r="D225" s="289">
        <v>7175</v>
      </c>
      <c r="E225" s="173">
        <v>0</v>
      </c>
      <c r="F225" s="166" t="s">
        <v>343</v>
      </c>
      <c r="G225" s="169" t="s">
        <v>321</v>
      </c>
      <c r="H225" s="169" t="s">
        <v>1032</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647</v>
      </c>
      <c r="B226" s="204" t="str">
        <f>VLOOKUP(A226,Adr!A:B,2,FALSE)</f>
        <v>Slovenská triatlonová únia</v>
      </c>
      <c r="C226" s="196" t="s">
        <v>1558</v>
      </c>
      <c r="D226" s="287">
        <v>10000</v>
      </c>
      <c r="E226" s="173">
        <v>0</v>
      </c>
      <c r="F226" s="166" t="s">
        <v>345</v>
      </c>
      <c r="G226" s="169" t="s">
        <v>321</v>
      </c>
      <c r="H226" s="169" t="s">
        <v>1032</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647</v>
      </c>
      <c r="B227" s="204" t="str">
        <f>VLOOKUP(A227,Adr!A:B,2,FALSE)</f>
        <v>Slovenská triatlonová únia</v>
      </c>
      <c r="C227" s="169" t="s">
        <v>1559</v>
      </c>
      <c r="D227" s="288">
        <v>50000</v>
      </c>
      <c r="E227" s="230">
        <v>0</v>
      </c>
      <c r="F227" s="166" t="s">
        <v>345</v>
      </c>
      <c r="G227" s="169" t="s">
        <v>321</v>
      </c>
      <c r="H227" s="169" t="s">
        <v>1032</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647</v>
      </c>
      <c r="B228" s="204" t="str">
        <f>VLOOKUP(A228,Adr!A:B,2,FALSE)</f>
        <v>Slovenská triatlonová únia</v>
      </c>
      <c r="C228" s="185" t="s">
        <v>1560</v>
      </c>
      <c r="D228" s="287">
        <v>10000</v>
      </c>
      <c r="E228" s="230">
        <v>0</v>
      </c>
      <c r="F228" s="166" t="s">
        <v>345</v>
      </c>
      <c r="G228" s="169" t="s">
        <v>321</v>
      </c>
      <c r="H228" s="169" t="s">
        <v>1032</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654</v>
      </c>
      <c r="B229" s="204" t="str">
        <f>VLOOKUP(A229,Adr!A:B,2,FALSE)</f>
        <v>Slovenská volejbalová federácia</v>
      </c>
      <c r="C229" s="169" t="s">
        <v>1096</v>
      </c>
      <c r="D229" s="288">
        <v>1214960</v>
      </c>
      <c r="E229" s="230">
        <v>0</v>
      </c>
      <c r="F229" s="166" t="s">
        <v>339</v>
      </c>
      <c r="G229" s="169" t="s">
        <v>319</v>
      </c>
      <c r="H229" s="169" t="s">
        <v>1032</v>
      </c>
      <c r="I229" s="192" t="str">
        <f t="shared" si="15"/>
        <v>00688819a</v>
      </c>
      <c r="J229" s="167" t="str">
        <f t="shared" si="16"/>
        <v>00688819026 02</v>
      </c>
      <c r="K229" s="5" t="s">
        <v>1097</v>
      </c>
      <c r="L229" s="167" t="str">
        <f t="shared" si="17"/>
        <v>00688819026 02B</v>
      </c>
      <c r="M229" s="5" t="str">
        <f t="shared" si="18"/>
        <v>Slovenská volejbalová federáciaaBvolejbal - bežné transfery</v>
      </c>
      <c r="N229" s="3" t="str">
        <f t="shared" si="19"/>
        <v>00688819aB</v>
      </c>
    </row>
    <row r="230" spans="1:14" x14ac:dyDescent="0.2">
      <c r="A230" s="198" t="s">
        <v>662</v>
      </c>
      <c r="B230" s="204" t="str">
        <f>VLOOKUP(A230,Adr!A:B,2,FALSE)</f>
        <v>Slovenský atletický zväz</v>
      </c>
      <c r="C230" s="185" t="s">
        <v>1098</v>
      </c>
      <c r="D230" s="287">
        <v>2167461</v>
      </c>
      <c r="E230" s="173">
        <v>0</v>
      </c>
      <c r="F230" s="166" t="s">
        <v>339</v>
      </c>
      <c r="G230" s="169" t="s">
        <v>319</v>
      </c>
      <c r="H230" s="169" t="s">
        <v>1032</v>
      </c>
      <c r="I230" s="192" t="str">
        <f t="shared" si="15"/>
        <v>36063835a</v>
      </c>
      <c r="J230" s="167" t="str">
        <f t="shared" si="16"/>
        <v>36063835026 02</v>
      </c>
      <c r="K230" s="5" t="s">
        <v>1099</v>
      </c>
      <c r="L230" s="167" t="str">
        <f t="shared" si="17"/>
        <v>36063835026 02B</v>
      </c>
      <c r="M230" s="5" t="str">
        <f t="shared" si="18"/>
        <v>Slovenský atletický zväzaBatletika - bežné transfery</v>
      </c>
      <c r="N230" s="3" t="str">
        <f t="shared" si="19"/>
        <v>36063835aB</v>
      </c>
    </row>
    <row r="231" spans="1:14" x14ac:dyDescent="0.2">
      <c r="A231" s="202" t="s">
        <v>662</v>
      </c>
      <c r="B231" s="204" t="str">
        <f>VLOOKUP(A231,Adr!A:B,2,FALSE)</f>
        <v>Slovenský atletický zväz</v>
      </c>
      <c r="C231" s="185" t="s">
        <v>1561</v>
      </c>
      <c r="D231" s="287">
        <v>20000</v>
      </c>
      <c r="E231" s="173">
        <v>0</v>
      </c>
      <c r="F231" s="166" t="s">
        <v>345</v>
      </c>
      <c r="G231" s="169" t="s">
        <v>321</v>
      </c>
      <c r="H231" s="169" t="s">
        <v>1032</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662</v>
      </c>
      <c r="B232" s="204" t="str">
        <f>VLOOKUP(A232,Adr!A:B,2,FALSE)</f>
        <v>Slovenský atletický zväz</v>
      </c>
      <c r="C232" s="190" t="s">
        <v>2168</v>
      </c>
      <c r="D232" s="288">
        <v>15974.27</v>
      </c>
      <c r="E232" s="230">
        <v>0</v>
      </c>
      <c r="F232" s="166" t="s">
        <v>345</v>
      </c>
      <c r="G232" s="169" t="s">
        <v>321</v>
      </c>
      <c r="H232" s="169" t="s">
        <v>1032</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662</v>
      </c>
      <c r="B233" s="204" t="str">
        <f>VLOOKUP(A233,Adr!A:B,2,FALSE)</f>
        <v>Slovenský atletický zväz</v>
      </c>
      <c r="C233" s="196" t="s">
        <v>1562</v>
      </c>
      <c r="D233" s="289">
        <v>10000</v>
      </c>
      <c r="E233" s="230">
        <v>0</v>
      </c>
      <c r="F233" s="166" t="s">
        <v>345</v>
      </c>
      <c r="G233" s="169" t="s">
        <v>321</v>
      </c>
      <c r="H233" s="169" t="s">
        <v>1032</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662</v>
      </c>
      <c r="B234" s="204" t="str">
        <f>VLOOKUP(A234,Adr!A:B,2,FALSE)</f>
        <v>Slovenský atletický zväz</v>
      </c>
      <c r="C234" s="185" t="s">
        <v>1563</v>
      </c>
      <c r="D234" s="287">
        <v>20000</v>
      </c>
      <c r="E234" s="173">
        <v>0</v>
      </c>
      <c r="F234" s="166" t="s">
        <v>345</v>
      </c>
      <c r="G234" s="169" t="s">
        <v>321</v>
      </c>
      <c r="H234" s="169" t="s">
        <v>1032</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662</v>
      </c>
      <c r="B235" s="204" t="str">
        <f>VLOOKUP(A235,Adr!A:B,2,FALSE)</f>
        <v>Slovenský atletický zväz</v>
      </c>
      <c r="C235" s="196" t="s">
        <v>2169</v>
      </c>
      <c r="D235" s="287">
        <v>20000</v>
      </c>
      <c r="E235" s="230">
        <v>0</v>
      </c>
      <c r="F235" s="166" t="s">
        <v>345</v>
      </c>
      <c r="G235" s="169" t="s">
        <v>321</v>
      </c>
      <c r="H235" s="169" t="s">
        <v>1032</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662</v>
      </c>
      <c r="B236" s="204" t="str">
        <f>VLOOKUP(A236,Adr!A:B,2,FALSE)</f>
        <v>Slovenský atletický zväz</v>
      </c>
      <c r="C236" s="169" t="s">
        <v>1568</v>
      </c>
      <c r="D236" s="288">
        <v>10000</v>
      </c>
      <c r="E236" s="173">
        <v>0</v>
      </c>
      <c r="F236" s="166" t="s">
        <v>345</v>
      </c>
      <c r="G236" s="169" t="s">
        <v>321</v>
      </c>
      <c r="H236" s="169" t="s">
        <v>1032</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662</v>
      </c>
      <c r="B237" s="204" t="str">
        <f>VLOOKUP(A237,Adr!A:B,2,FALSE)</f>
        <v>Slovenský atletický zväz</v>
      </c>
      <c r="C237" s="190" t="s">
        <v>1564</v>
      </c>
      <c r="D237" s="288">
        <v>50000</v>
      </c>
      <c r="E237" s="230">
        <v>0</v>
      </c>
      <c r="F237" s="166" t="s">
        <v>345</v>
      </c>
      <c r="G237" s="169" t="s">
        <v>321</v>
      </c>
      <c r="H237" s="169" t="s">
        <v>1032</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662</v>
      </c>
      <c r="B238" s="204" t="str">
        <f>VLOOKUP(A238,Adr!A:B,2,FALSE)</f>
        <v>Slovenský atletický zväz</v>
      </c>
      <c r="C238" s="185" t="s">
        <v>1565</v>
      </c>
      <c r="D238" s="287">
        <v>15000</v>
      </c>
      <c r="E238" s="173">
        <v>0</v>
      </c>
      <c r="F238" s="166" t="s">
        <v>345</v>
      </c>
      <c r="G238" s="169" t="s">
        <v>321</v>
      </c>
      <c r="H238" s="169" t="s">
        <v>1032</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662</v>
      </c>
      <c r="B239" s="204" t="str">
        <f>VLOOKUP(A239,Adr!A:B,2,FALSE)</f>
        <v>Slovenský atletický zväz</v>
      </c>
      <c r="C239" s="185" t="s">
        <v>1566</v>
      </c>
      <c r="D239" s="287">
        <v>20000</v>
      </c>
      <c r="E239" s="230">
        <v>0</v>
      </c>
      <c r="F239" s="166" t="s">
        <v>345</v>
      </c>
      <c r="G239" s="169" t="s">
        <v>321</v>
      </c>
      <c r="H239" s="169" t="s">
        <v>1032</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662</v>
      </c>
      <c r="B240" s="204" t="str">
        <f>VLOOKUP(A240,Adr!A:B,2,FALSE)</f>
        <v>Slovenský atletický zväz</v>
      </c>
      <c r="C240" s="196" t="s">
        <v>1567</v>
      </c>
      <c r="D240" s="289">
        <v>10000</v>
      </c>
      <c r="E240" s="173">
        <v>0</v>
      </c>
      <c r="F240" s="166" t="s">
        <v>345</v>
      </c>
      <c r="G240" s="169" t="s">
        <v>321</v>
      </c>
      <c r="H240" s="169" t="s">
        <v>1032</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662</v>
      </c>
      <c r="B241" s="204" t="str">
        <f>VLOOKUP(A241,Adr!A:B,2,FALSE)</f>
        <v>Slovenský atletický zväz</v>
      </c>
      <c r="C241" s="190" t="s">
        <v>1569</v>
      </c>
      <c r="D241" s="288">
        <v>20000</v>
      </c>
      <c r="E241" s="230">
        <v>0</v>
      </c>
      <c r="F241" s="166" t="s">
        <v>345</v>
      </c>
      <c r="G241" s="169" t="s">
        <v>321</v>
      </c>
      <c r="H241" s="169" t="s">
        <v>1032</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1955</v>
      </c>
      <c r="B242" s="204" t="str">
        <f>VLOOKUP(A242,Adr!A:B,2,FALSE)</f>
        <v>Slovenský bežecký spolok</v>
      </c>
      <c r="C242" s="196" t="s">
        <v>2231</v>
      </c>
      <c r="D242" s="289">
        <v>35000</v>
      </c>
      <c r="E242" s="230">
        <v>0</v>
      </c>
      <c r="F242" s="166" t="s">
        <v>349</v>
      </c>
      <c r="G242" s="169" t="s">
        <v>317</v>
      </c>
      <c r="H242" s="169" t="s">
        <v>1032</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670</v>
      </c>
      <c r="B243" s="204" t="str">
        <f>VLOOKUP(A243,Adr!A:B,2,FALSE)</f>
        <v>Slovenský biliardový zväz</v>
      </c>
      <c r="C243" s="185" t="s">
        <v>1100</v>
      </c>
      <c r="D243" s="287">
        <v>31111</v>
      </c>
      <c r="E243" s="173">
        <v>0</v>
      </c>
      <c r="F243" s="166" t="s">
        <v>339</v>
      </c>
      <c r="G243" s="169" t="s">
        <v>319</v>
      </c>
      <c r="H243" s="169" t="s">
        <v>1032</v>
      </c>
      <c r="I243" s="192" t="str">
        <f t="shared" si="15"/>
        <v>31753825a</v>
      </c>
      <c r="J243" s="167" t="str">
        <f t="shared" si="16"/>
        <v>31753825026 02</v>
      </c>
      <c r="K243" s="5" t="s">
        <v>1101</v>
      </c>
      <c r="L243" s="167" t="str">
        <f t="shared" si="17"/>
        <v>31753825026 02B</v>
      </c>
      <c r="M243" s="5" t="str">
        <f t="shared" si="18"/>
        <v>Slovenský biliardový zväzaBbiliard - bežné transfery</v>
      </c>
      <c r="N243" s="3" t="str">
        <f t="shared" si="19"/>
        <v>31753825aB</v>
      </c>
    </row>
    <row r="244" spans="1:14" x14ac:dyDescent="0.2">
      <c r="A244" s="202" t="s">
        <v>673</v>
      </c>
      <c r="B244" s="204" t="str">
        <f>VLOOKUP(A244,Adr!A:B,2,FALSE)</f>
        <v>Slovenský bowlingový zväz</v>
      </c>
      <c r="C244" s="185" t="s">
        <v>1102</v>
      </c>
      <c r="D244" s="287">
        <v>37659</v>
      </c>
      <c r="E244" s="230">
        <v>0</v>
      </c>
      <c r="F244" s="166" t="s">
        <v>339</v>
      </c>
      <c r="G244" s="169" t="s">
        <v>319</v>
      </c>
      <c r="H244" s="169" t="s">
        <v>1032</v>
      </c>
      <c r="I244" s="192" t="str">
        <f t="shared" si="15"/>
        <v>36128147a</v>
      </c>
      <c r="J244" s="167" t="str">
        <f t="shared" si="16"/>
        <v>36128147026 02</v>
      </c>
      <c r="K244" s="5" t="s">
        <v>1103</v>
      </c>
      <c r="L244" s="167" t="str">
        <f t="shared" si="17"/>
        <v>36128147026 02B</v>
      </c>
      <c r="M244" s="5" t="str">
        <f t="shared" si="18"/>
        <v>Slovenský bowlingový zväzaBbowling - bežné transfery</v>
      </c>
      <c r="N244" s="3" t="str">
        <f t="shared" si="19"/>
        <v>36128147aB</v>
      </c>
    </row>
    <row r="245" spans="1:14" x14ac:dyDescent="0.2">
      <c r="A245" s="202" t="s">
        <v>680</v>
      </c>
      <c r="B245" s="204" t="str">
        <f>VLOOKUP(A245,Adr!A:B,2,FALSE)</f>
        <v>Slovenský bridžový zväz</v>
      </c>
      <c r="C245" s="185" t="s">
        <v>1104</v>
      </c>
      <c r="D245" s="287">
        <v>19239</v>
      </c>
      <c r="E245" s="173">
        <v>0</v>
      </c>
      <c r="F245" s="166" t="s">
        <v>339</v>
      </c>
      <c r="G245" s="169" t="s">
        <v>319</v>
      </c>
      <c r="H245" s="169" t="s">
        <v>1032</v>
      </c>
      <c r="I245" s="192" t="str">
        <f t="shared" si="15"/>
        <v>31770908a</v>
      </c>
      <c r="J245" s="167" t="str">
        <f t="shared" si="16"/>
        <v>31770908026 02</v>
      </c>
      <c r="K245" s="5" t="s">
        <v>1105</v>
      </c>
      <c r="L245" s="167" t="str">
        <f t="shared" si="17"/>
        <v>31770908026 02B</v>
      </c>
      <c r="M245" s="5" t="str">
        <f t="shared" si="18"/>
        <v>Slovenský bridžový zväzaBbridž - bežné transfery</v>
      </c>
      <c r="N245" s="3" t="str">
        <f t="shared" si="19"/>
        <v>31770908aB</v>
      </c>
    </row>
    <row r="246" spans="1:14" x14ac:dyDescent="0.2">
      <c r="A246" s="202" t="s">
        <v>685</v>
      </c>
      <c r="B246" s="204" t="str">
        <f>VLOOKUP(A246,Adr!A:B,2,FALSE)</f>
        <v>Slovenský curlingový zväz</v>
      </c>
      <c r="C246" s="185" t="s">
        <v>1106</v>
      </c>
      <c r="D246" s="287">
        <v>24607</v>
      </c>
      <c r="E246" s="230">
        <v>0</v>
      </c>
      <c r="F246" s="166" t="s">
        <v>339</v>
      </c>
      <c r="G246" s="169" t="s">
        <v>319</v>
      </c>
      <c r="H246" s="169" t="s">
        <v>1032</v>
      </c>
      <c r="I246" s="192" t="str">
        <f t="shared" si="15"/>
        <v>37841866a</v>
      </c>
      <c r="J246" s="167" t="str">
        <f t="shared" si="16"/>
        <v>37841866026 02</v>
      </c>
      <c r="K246" s="5" t="s">
        <v>1107</v>
      </c>
      <c r="L246" s="167" t="str">
        <f t="shared" si="17"/>
        <v>37841866026 02B</v>
      </c>
      <c r="M246" s="5" t="str">
        <f t="shared" si="18"/>
        <v>Slovenský curlingový zväzaBcurling - bežné transfery</v>
      </c>
      <c r="N246" s="3" t="str">
        <f t="shared" si="19"/>
        <v>37841866aB</v>
      </c>
    </row>
    <row r="247" spans="1:14" x14ac:dyDescent="0.2">
      <c r="A247" s="202" t="s">
        <v>1425</v>
      </c>
      <c r="B247" s="204" t="str">
        <f>VLOOKUP(A247,Adr!A:B,2,FALSE)</f>
        <v>Slovenský cykloklub</v>
      </c>
      <c r="C247" s="169" t="s">
        <v>1669</v>
      </c>
      <c r="D247" s="288">
        <v>50000</v>
      </c>
      <c r="E247" s="173">
        <v>0</v>
      </c>
      <c r="F247" s="166" t="s">
        <v>349</v>
      </c>
      <c r="G247" s="169" t="s">
        <v>317</v>
      </c>
      <c r="H247" s="169" t="s">
        <v>1032</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694</v>
      </c>
      <c r="B248" s="204" t="str">
        <f>VLOOKUP(A248,Adr!A:B,2,FALSE)</f>
        <v>Slovenský futbalový zväz</v>
      </c>
      <c r="C248" s="185" t="s">
        <v>1108</v>
      </c>
      <c r="D248" s="287">
        <v>8176462</v>
      </c>
      <c r="E248" s="173">
        <v>0</v>
      </c>
      <c r="F248" s="166" t="s">
        <v>339</v>
      </c>
      <c r="G248" s="169" t="s">
        <v>319</v>
      </c>
      <c r="H248" s="169" t="s">
        <v>1032</v>
      </c>
      <c r="I248" s="192" t="str">
        <f t="shared" si="15"/>
        <v>00687308a</v>
      </c>
      <c r="J248" s="167" t="str">
        <f t="shared" si="16"/>
        <v>00687308026 02</v>
      </c>
      <c r="K248" s="5" t="s">
        <v>1109</v>
      </c>
      <c r="L248" s="167" t="str">
        <f t="shared" si="17"/>
        <v>00687308026 02B</v>
      </c>
      <c r="M248" s="5" t="str">
        <f t="shared" si="18"/>
        <v>Slovenský futbalový zväzaBfutbal - bežné transfery</v>
      </c>
      <c r="N248" s="3" t="str">
        <f t="shared" si="19"/>
        <v>00687308aB</v>
      </c>
    </row>
    <row r="249" spans="1:14" x14ac:dyDescent="0.2">
      <c r="A249" s="166" t="s">
        <v>694</v>
      </c>
      <c r="B249" s="204" t="str">
        <f>VLOOKUP(A249,Adr!A:B,2,FALSE)</f>
        <v>Slovenský futbalový zväz</v>
      </c>
      <c r="C249" s="196" t="s">
        <v>350</v>
      </c>
      <c r="D249" s="186">
        <v>15000</v>
      </c>
      <c r="E249" s="173">
        <v>0</v>
      </c>
      <c r="F249" s="166" t="s">
        <v>349</v>
      </c>
      <c r="G249" s="169" t="s">
        <v>321</v>
      </c>
      <c r="H249" s="169" t="s">
        <v>1032</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702</v>
      </c>
      <c r="B250" s="204" t="str">
        <f>VLOOKUP(A250,Adr!A:B,2,FALSE)</f>
        <v>Slovenský horolezecký spolok JAMES</v>
      </c>
      <c r="C250" s="185" t="s">
        <v>1110</v>
      </c>
      <c r="D250" s="287">
        <v>77278</v>
      </c>
      <c r="E250" s="230">
        <v>0</v>
      </c>
      <c r="F250" s="166" t="s">
        <v>339</v>
      </c>
      <c r="G250" s="169" t="s">
        <v>319</v>
      </c>
      <c r="H250" s="169" t="s">
        <v>1032</v>
      </c>
      <c r="I250" s="192" t="str">
        <f t="shared" si="15"/>
        <v>00586455a</v>
      </c>
      <c r="J250" s="167" t="str">
        <f t="shared" si="16"/>
        <v>00586455026 02</v>
      </c>
      <c r="K250" s="5" t="s">
        <v>1111</v>
      </c>
      <c r="L250" s="167" t="str">
        <f t="shared" si="17"/>
        <v>00586455026 02B</v>
      </c>
      <c r="M250" s="5" t="str">
        <f t="shared" si="18"/>
        <v>Slovenský horolezecký spolok JAMESaBhorolezectvo - bežné transfery</v>
      </c>
      <c r="N250" s="3" t="str">
        <f t="shared" si="19"/>
        <v>00586455aB</v>
      </c>
    </row>
    <row r="251" spans="1:14" x14ac:dyDescent="0.2">
      <c r="A251" s="202" t="s">
        <v>702</v>
      </c>
      <c r="B251" s="204" t="str">
        <f>VLOOKUP(A251,Adr!A:B,2,FALSE)</f>
        <v>Slovenský horolezecký spolok JAMES</v>
      </c>
      <c r="C251" s="185" t="s">
        <v>1112</v>
      </c>
      <c r="D251" s="287">
        <v>33812</v>
      </c>
      <c r="E251" s="173">
        <v>0</v>
      </c>
      <c r="F251" s="166" t="s">
        <v>339</v>
      </c>
      <c r="G251" s="169" t="s">
        <v>319</v>
      </c>
      <c r="H251" s="169" t="s">
        <v>1032</v>
      </c>
      <c r="I251" s="192" t="str">
        <f t="shared" si="15"/>
        <v>00586455a</v>
      </c>
      <c r="J251" s="167" t="str">
        <f t="shared" si="16"/>
        <v>00586455026 02</v>
      </c>
      <c r="K251" s="5" t="s">
        <v>1113</v>
      </c>
      <c r="L251" s="167" t="str">
        <f t="shared" si="17"/>
        <v>00586455026 02B</v>
      </c>
      <c r="M251" s="5" t="str">
        <f t="shared" si="18"/>
        <v>Slovenský horolezecký spolok JAMESaBšportové lezenie - bežné transfery</v>
      </c>
      <c r="N251" s="3" t="str">
        <f t="shared" si="19"/>
        <v>00586455aB</v>
      </c>
    </row>
    <row r="252" spans="1:14" x14ac:dyDescent="0.2">
      <c r="A252" s="198" t="s">
        <v>702</v>
      </c>
      <c r="B252" s="204" t="str">
        <f>VLOOKUP(A252,Adr!A:B,2,FALSE)</f>
        <v>Slovenský horolezecký spolok JAMES</v>
      </c>
      <c r="C252" s="169" t="s">
        <v>1473</v>
      </c>
      <c r="D252" s="288">
        <v>8829</v>
      </c>
      <c r="E252" s="230">
        <v>0</v>
      </c>
      <c r="F252" s="166" t="s">
        <v>343</v>
      </c>
      <c r="G252" s="169" t="s">
        <v>321</v>
      </c>
      <c r="H252" s="169" t="s">
        <v>1032</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702</v>
      </c>
      <c r="B253" s="204" t="str">
        <f>VLOOKUP(A253,Adr!A:B,2,FALSE)</f>
        <v>Slovenský horolezecký spolok JAMES</v>
      </c>
      <c r="C253" s="196" t="s">
        <v>1570</v>
      </c>
      <c r="D253" s="287">
        <v>10000</v>
      </c>
      <c r="E253" s="173">
        <v>0</v>
      </c>
      <c r="F253" s="166" t="s">
        <v>345</v>
      </c>
      <c r="G253" s="169" t="s">
        <v>321</v>
      </c>
      <c r="H253" s="169" t="s">
        <v>1032</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702</v>
      </c>
      <c r="B254" s="204" t="str">
        <f>VLOOKUP(A254,Adr!A:B,2,FALSE)</f>
        <v>Slovenský horolezecký spolok JAMES</v>
      </c>
      <c r="C254" s="185" t="s">
        <v>1571</v>
      </c>
      <c r="D254" s="287">
        <v>10000</v>
      </c>
      <c r="E254" s="173">
        <v>0</v>
      </c>
      <c r="F254" s="166" t="s">
        <v>345</v>
      </c>
      <c r="G254" s="169" t="s">
        <v>321</v>
      </c>
      <c r="H254" s="169" t="s">
        <v>1032</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702</v>
      </c>
      <c r="B255" s="204" t="str">
        <f>VLOOKUP(A255,Adr!A:B,2,FALSE)</f>
        <v>Slovenský horolezecký spolok JAMES</v>
      </c>
      <c r="C255" s="197" t="s">
        <v>350</v>
      </c>
      <c r="D255" s="191">
        <v>5000</v>
      </c>
      <c r="E255" s="173">
        <v>0</v>
      </c>
      <c r="F255" s="166" t="s">
        <v>349</v>
      </c>
      <c r="G255" s="169" t="s">
        <v>321</v>
      </c>
      <c r="H255" s="169" t="s">
        <v>1032</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702</v>
      </c>
      <c r="B256" s="204" t="str">
        <f>VLOOKUP(A256,Adr!A:B,2,FALSE)</f>
        <v>Slovenský horolezecký spolok JAMES</v>
      </c>
      <c r="C256" s="169" t="s">
        <v>350</v>
      </c>
      <c r="D256" s="172">
        <v>5000</v>
      </c>
      <c r="E256" s="173">
        <v>0</v>
      </c>
      <c r="F256" s="166" t="s">
        <v>349</v>
      </c>
      <c r="G256" s="169" t="s">
        <v>321</v>
      </c>
      <c r="H256" s="169" t="s">
        <v>1032</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702</v>
      </c>
      <c r="B257" s="204" t="str">
        <f>VLOOKUP(A257,Adr!A:B,2,FALSE)</f>
        <v>Slovenský horolezecký spolok JAMES</v>
      </c>
      <c r="C257" s="185" t="s">
        <v>2990</v>
      </c>
      <c r="D257" s="287">
        <v>2800</v>
      </c>
      <c r="E257" s="230">
        <v>0</v>
      </c>
      <c r="F257" s="166" t="s">
        <v>360</v>
      </c>
      <c r="G257" s="169" t="s">
        <v>321</v>
      </c>
      <c r="H257" s="169" t="s">
        <v>1032</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1966</v>
      </c>
      <c r="B258" s="204" t="str">
        <f>VLOOKUP(A258,Adr!A:B,2,FALSE)</f>
        <v>Slovenský kolkársky zväz</v>
      </c>
      <c r="C258" s="185" t="s">
        <v>352</v>
      </c>
      <c r="D258" s="287">
        <v>34900</v>
      </c>
      <c r="E258" s="173">
        <v>0</v>
      </c>
      <c r="F258" s="166" t="s">
        <v>351</v>
      </c>
      <c r="G258" s="169" t="s">
        <v>321</v>
      </c>
      <c r="H258" s="169" t="s">
        <v>1032</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2709</v>
      </c>
      <c r="B259" s="204" t="str">
        <f>VLOOKUP(A259,Adr!A:B,2,FALSE)</f>
        <v>Slovenský korfbalový klub "Dolphins" Prievidza</v>
      </c>
      <c r="C259" s="185" t="s">
        <v>2990</v>
      </c>
      <c r="D259" s="287">
        <v>4700</v>
      </c>
      <c r="E259" s="173">
        <v>0</v>
      </c>
      <c r="F259" s="166" t="s">
        <v>360</v>
      </c>
      <c r="G259" s="169" t="s">
        <v>321</v>
      </c>
      <c r="H259" s="169" t="s">
        <v>1032</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708</v>
      </c>
      <c r="B260" s="204" t="str">
        <f>VLOOKUP(A260,Adr!A:B,2,FALSE)</f>
        <v>Slovenský krasokorčuliarsky zväz</v>
      </c>
      <c r="C260" s="185" t="s">
        <v>1114</v>
      </c>
      <c r="D260" s="287">
        <v>189027</v>
      </c>
      <c r="E260" s="230">
        <v>0</v>
      </c>
      <c r="F260" s="166" t="s">
        <v>339</v>
      </c>
      <c r="G260" s="169" t="s">
        <v>319</v>
      </c>
      <c r="H260" s="169" t="s">
        <v>1032</v>
      </c>
      <c r="I260" s="192" t="str">
        <f t="shared" si="20"/>
        <v>31805540a</v>
      </c>
      <c r="J260" s="167" t="str">
        <f t="shared" si="21"/>
        <v>31805540026 02</v>
      </c>
      <c r="K260" s="5" t="s">
        <v>1115</v>
      </c>
      <c r="L260" s="167" t="str">
        <f t="shared" si="22"/>
        <v>31805540026 02B</v>
      </c>
      <c r="M260" s="5" t="str">
        <f t="shared" si="23"/>
        <v>Slovenský krasokorčuliarsky zväzaBkrasokorčuľovanie - bežné transfery</v>
      </c>
      <c r="N260" s="3" t="str">
        <f t="shared" si="24"/>
        <v>31805540aB</v>
      </c>
    </row>
    <row r="261" spans="1:14" x14ac:dyDescent="0.2">
      <c r="A261" s="198" t="s">
        <v>708</v>
      </c>
      <c r="B261" s="204" t="str">
        <f>VLOOKUP(A261,Adr!A:B,2,FALSE)</f>
        <v>Slovenský krasokorčuliarsky zväz</v>
      </c>
      <c r="C261" s="196" t="s">
        <v>1572</v>
      </c>
      <c r="D261" s="287">
        <v>20000</v>
      </c>
      <c r="E261" s="230">
        <v>0</v>
      </c>
      <c r="F261" s="166" t="s">
        <v>345</v>
      </c>
      <c r="G261" s="169" t="s">
        <v>321</v>
      </c>
      <c r="H261" s="169" t="s">
        <v>1032</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716</v>
      </c>
      <c r="B262" s="204" t="str">
        <f>VLOOKUP(A262,Adr!A:B,2,FALSE)</f>
        <v>Slovenský lukostrelecký zväz</v>
      </c>
      <c r="C262" s="185" t="s">
        <v>1116</v>
      </c>
      <c r="D262" s="287">
        <v>146867</v>
      </c>
      <c r="E262" s="230">
        <v>0</v>
      </c>
      <c r="F262" s="166" t="s">
        <v>339</v>
      </c>
      <c r="G262" s="169" t="s">
        <v>319</v>
      </c>
      <c r="H262" s="169" t="s">
        <v>1032</v>
      </c>
      <c r="I262" s="192" t="str">
        <f t="shared" si="20"/>
        <v>30793009a</v>
      </c>
      <c r="J262" s="167" t="str">
        <f t="shared" si="21"/>
        <v>30793009026 02</v>
      </c>
      <c r="K262" s="5" t="s">
        <v>1117</v>
      </c>
      <c r="L262" s="167" t="str">
        <f t="shared" si="22"/>
        <v>30793009026 02B</v>
      </c>
      <c r="M262" s="5" t="str">
        <f t="shared" si="23"/>
        <v>Slovenský lukostrelecký zväzaBlukostreľba - bežné transfery</v>
      </c>
      <c r="N262" s="3" t="str">
        <f t="shared" si="24"/>
        <v>30793009aB</v>
      </c>
    </row>
    <row r="263" spans="1:14" x14ac:dyDescent="0.2">
      <c r="A263" s="202" t="s">
        <v>716</v>
      </c>
      <c r="B263" s="204" t="str">
        <f>VLOOKUP(A263,Adr!A:B,2,FALSE)</f>
        <v>Slovenský lukostrelecký zväz</v>
      </c>
      <c r="C263" s="185" t="s">
        <v>1573</v>
      </c>
      <c r="D263" s="287">
        <v>20000</v>
      </c>
      <c r="E263" s="230">
        <v>0</v>
      </c>
      <c r="F263" s="166" t="s">
        <v>345</v>
      </c>
      <c r="G263" s="169" t="s">
        <v>321</v>
      </c>
      <c r="H263" s="169" t="s">
        <v>1032</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716</v>
      </c>
      <c r="B264" s="204" t="str">
        <f>VLOOKUP(A264,Adr!A:B,2,FALSE)</f>
        <v>Slovenský lukostrelecký zväz</v>
      </c>
      <c r="C264" s="196" t="s">
        <v>2170</v>
      </c>
      <c r="D264" s="289">
        <v>20000</v>
      </c>
      <c r="E264" s="230">
        <v>0</v>
      </c>
      <c r="F264" s="166" t="s">
        <v>345</v>
      </c>
      <c r="G264" s="169" t="s">
        <v>321</v>
      </c>
      <c r="H264" s="169" t="s">
        <v>1032</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722</v>
      </c>
      <c r="B265" s="204" t="str">
        <f>VLOOKUP(A265,Adr!A:B,2,FALSE)</f>
        <v>Slovenský národný aeroklub generála Milana Rastislava Štefánika</v>
      </c>
      <c r="C265" s="185" t="s">
        <v>1118</v>
      </c>
      <c r="D265" s="287">
        <v>90011</v>
      </c>
      <c r="E265" s="230">
        <v>0</v>
      </c>
      <c r="F265" s="166" t="s">
        <v>339</v>
      </c>
      <c r="G265" s="169" t="s">
        <v>319</v>
      </c>
      <c r="H265" s="169" t="s">
        <v>1032</v>
      </c>
      <c r="I265" s="192" t="str">
        <f t="shared" si="20"/>
        <v>00677604a</v>
      </c>
      <c r="J265" s="167" t="str">
        <f t="shared" si="21"/>
        <v>00677604026 02</v>
      </c>
      <c r="K265" s="5" t="s">
        <v>1119</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731</v>
      </c>
      <c r="B266" s="204" t="str">
        <f>VLOOKUP(A266,Adr!A:B,2,FALSE)</f>
        <v>Slovenský olympijský a športový výbor</v>
      </c>
      <c r="C266" s="196" t="s">
        <v>1120</v>
      </c>
      <c r="D266" s="289">
        <v>2408259</v>
      </c>
      <c r="E266" s="173">
        <v>0</v>
      </c>
      <c r="F266" s="166" t="s">
        <v>341</v>
      </c>
      <c r="G266" s="169" t="s">
        <v>321</v>
      </c>
      <c r="H266" s="169" t="s">
        <v>1032</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399999999999999" x14ac:dyDescent="0.2">
      <c r="A267" s="166" t="s">
        <v>731</v>
      </c>
      <c r="B267" s="204" t="str">
        <f>VLOOKUP(A267,Adr!A:B,2,FALSE)</f>
        <v>Slovenský olympijský a športový výbor</v>
      </c>
      <c r="C267" s="197" t="s">
        <v>2232</v>
      </c>
      <c r="D267" s="290">
        <v>517000</v>
      </c>
      <c r="E267" s="230">
        <v>0</v>
      </c>
      <c r="F267" s="166" t="s">
        <v>347</v>
      </c>
      <c r="G267" s="169" t="s">
        <v>321</v>
      </c>
      <c r="H267" s="169" t="s">
        <v>1032</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731</v>
      </c>
      <c r="B268" s="204" t="str">
        <f>VLOOKUP(A268,Adr!A:B,2,FALSE)</f>
        <v>Slovenský olympijský a športový výbor</v>
      </c>
      <c r="C268" s="185" t="s">
        <v>1481</v>
      </c>
      <c r="D268" s="287">
        <v>80000</v>
      </c>
      <c r="E268" s="230">
        <v>0</v>
      </c>
      <c r="F268" s="166" t="s">
        <v>349</v>
      </c>
      <c r="G268" s="169" t="s">
        <v>321</v>
      </c>
      <c r="H268" s="169" t="s">
        <v>1032</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1435</v>
      </c>
      <c r="B269" s="204" t="str">
        <f>VLOOKUP(A269,Adr!A:B,2,FALSE)</f>
        <v>Slovenský paralympijský výbor</v>
      </c>
      <c r="C269" s="196" t="s">
        <v>1467</v>
      </c>
      <c r="D269" s="287">
        <v>1196273</v>
      </c>
      <c r="E269" s="230">
        <v>0</v>
      </c>
      <c r="F269" s="166" t="s">
        <v>343</v>
      </c>
      <c r="G269" s="169" t="s">
        <v>321</v>
      </c>
      <c r="H269" s="169" t="s">
        <v>1032</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1435</v>
      </c>
      <c r="B270" s="204" t="str">
        <f>VLOOKUP(A270,Adr!A:B,2,FALSE)</f>
        <v>Slovenský paralympijský výbor</v>
      </c>
      <c r="C270" s="196" t="s">
        <v>1574</v>
      </c>
      <c r="D270" s="289">
        <v>22500</v>
      </c>
      <c r="E270" s="173">
        <v>0</v>
      </c>
      <c r="F270" s="166" t="s">
        <v>345</v>
      </c>
      <c r="G270" s="169" t="s">
        <v>321</v>
      </c>
      <c r="H270" s="169" t="s">
        <v>1032</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1435</v>
      </c>
      <c r="B271" s="204" t="str">
        <f>VLOOKUP(A271,Adr!A:B,2,FALSE)</f>
        <v>Slovenský paralympijský výbor</v>
      </c>
      <c r="C271" s="196" t="s">
        <v>1575</v>
      </c>
      <c r="D271" s="289">
        <v>10000</v>
      </c>
      <c r="E271" s="230">
        <v>0</v>
      </c>
      <c r="F271" s="166" t="s">
        <v>345</v>
      </c>
      <c r="G271" s="169" t="s">
        <v>321</v>
      </c>
      <c r="H271" s="169" t="s">
        <v>1032</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1435</v>
      </c>
      <c r="B272" s="204" t="str">
        <f>VLOOKUP(A272,Adr!A:B,2,FALSE)</f>
        <v>Slovenský paralympijský výbor</v>
      </c>
      <c r="C272" s="185" t="s">
        <v>2171</v>
      </c>
      <c r="D272" s="287">
        <v>5000</v>
      </c>
      <c r="E272" s="173">
        <v>0</v>
      </c>
      <c r="F272" s="166" t="s">
        <v>345</v>
      </c>
      <c r="G272" s="169" t="s">
        <v>321</v>
      </c>
      <c r="H272" s="169" t="s">
        <v>1032</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1435</v>
      </c>
      <c r="B273" s="204" t="str">
        <f>VLOOKUP(A273,Adr!A:B,2,FALSE)</f>
        <v>Slovenský paralympijský výbor</v>
      </c>
      <c r="C273" s="169" t="s">
        <v>1576</v>
      </c>
      <c r="D273" s="289">
        <v>20000</v>
      </c>
      <c r="E273" s="230">
        <v>0</v>
      </c>
      <c r="F273" s="166" t="s">
        <v>345</v>
      </c>
      <c r="G273" s="169" t="s">
        <v>321</v>
      </c>
      <c r="H273" s="169" t="s">
        <v>1032</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1435</v>
      </c>
      <c r="B274" s="204" t="str">
        <f>VLOOKUP(A274,Adr!A:B,2,FALSE)</f>
        <v>Slovenský paralympijský výbor</v>
      </c>
      <c r="C274" s="185" t="s">
        <v>1577</v>
      </c>
      <c r="D274" s="287">
        <v>10000</v>
      </c>
      <c r="E274" s="173">
        <v>0</v>
      </c>
      <c r="F274" s="166" t="s">
        <v>345</v>
      </c>
      <c r="G274" s="169" t="s">
        <v>321</v>
      </c>
      <c r="H274" s="169" t="s">
        <v>1032</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1435</v>
      </c>
      <c r="B275" s="204" t="str">
        <f>VLOOKUP(A275,Adr!A:B,2,FALSE)</f>
        <v>Slovenský paralympijský výbor</v>
      </c>
      <c r="C275" s="196" t="s">
        <v>1578</v>
      </c>
      <c r="D275" s="289">
        <v>45000</v>
      </c>
      <c r="E275" s="230">
        <v>0</v>
      </c>
      <c r="F275" s="166" t="s">
        <v>345</v>
      </c>
      <c r="G275" s="169" t="s">
        <v>321</v>
      </c>
      <c r="H275" s="169" t="s">
        <v>1032</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1435</v>
      </c>
      <c r="B276" s="204" t="str">
        <f>VLOOKUP(A276,Adr!A:B,2,FALSE)</f>
        <v>Slovenský paralympijský výbor</v>
      </c>
      <c r="C276" s="185" t="s">
        <v>1579</v>
      </c>
      <c r="D276" s="287">
        <v>50000</v>
      </c>
      <c r="E276" s="173">
        <v>0</v>
      </c>
      <c r="F276" s="166" t="s">
        <v>345</v>
      </c>
      <c r="G276" s="169" t="s">
        <v>321</v>
      </c>
      <c r="H276" s="169" t="s">
        <v>1032</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1435</v>
      </c>
      <c r="B277" s="204" t="str">
        <f>VLOOKUP(A277,Adr!A:B,2,FALSE)</f>
        <v>Slovenský paralympijský výbor</v>
      </c>
      <c r="C277" s="169" t="s">
        <v>2172</v>
      </c>
      <c r="D277" s="288">
        <v>20000</v>
      </c>
      <c r="E277" s="173">
        <v>0</v>
      </c>
      <c r="F277" s="166" t="s">
        <v>345</v>
      </c>
      <c r="G277" s="169" t="s">
        <v>321</v>
      </c>
      <c r="H277" s="169" t="s">
        <v>1032</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1435</v>
      </c>
      <c r="B278" s="204" t="str">
        <f>VLOOKUP(A278,Adr!A:B,2,FALSE)</f>
        <v>Slovenský paralympijský výbor</v>
      </c>
      <c r="C278" s="185" t="s">
        <v>1580</v>
      </c>
      <c r="D278" s="289">
        <v>20000</v>
      </c>
      <c r="E278" s="230">
        <v>0</v>
      </c>
      <c r="F278" s="166" t="s">
        <v>345</v>
      </c>
      <c r="G278" s="169" t="s">
        <v>321</v>
      </c>
      <c r="H278" s="169" t="s">
        <v>1032</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1435</v>
      </c>
      <c r="B279" s="204" t="str">
        <f>VLOOKUP(A279,Adr!A:B,2,FALSE)</f>
        <v>Slovenský paralympijský výbor</v>
      </c>
      <c r="C279" s="196" t="s">
        <v>1581</v>
      </c>
      <c r="D279" s="289">
        <v>55000</v>
      </c>
      <c r="E279" s="173">
        <v>0</v>
      </c>
      <c r="F279" s="166" t="s">
        <v>345</v>
      </c>
      <c r="G279" s="169" t="s">
        <v>321</v>
      </c>
      <c r="H279" s="169" t="s">
        <v>1032</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1435</v>
      </c>
      <c r="B280" s="204" t="str">
        <f>VLOOKUP(A280,Adr!A:B,2,FALSE)</f>
        <v>Slovenský paralympijský výbor</v>
      </c>
      <c r="C280" s="185" t="s">
        <v>2233</v>
      </c>
      <c r="D280" s="287">
        <v>457250</v>
      </c>
      <c r="E280" s="173">
        <v>0</v>
      </c>
      <c r="F280" s="166" t="s">
        <v>347</v>
      </c>
      <c r="G280" s="169" t="s">
        <v>321</v>
      </c>
      <c r="H280" s="169" t="s">
        <v>1032</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1435</v>
      </c>
      <c r="B281" s="204" t="str">
        <f>VLOOKUP(A281,Adr!A:B,2,FALSE)</f>
        <v>Slovenský paralympijský výbor</v>
      </c>
      <c r="C281" s="185" t="s">
        <v>350</v>
      </c>
      <c r="D281" s="287">
        <v>10000</v>
      </c>
      <c r="E281" s="173">
        <v>0</v>
      </c>
      <c r="F281" s="166" t="s">
        <v>349</v>
      </c>
      <c r="G281" s="169" t="s">
        <v>317</v>
      </c>
      <c r="H281" s="169" t="s">
        <v>1032</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2714</v>
      </c>
      <c r="B282" s="204" t="str">
        <f>VLOOKUP(A282,Adr!A:B,2,FALSE)</f>
        <v>Slovenský rybársky zväz</v>
      </c>
      <c r="C282" s="185" t="s">
        <v>2990</v>
      </c>
      <c r="D282" s="287">
        <v>5000</v>
      </c>
      <c r="E282" s="230">
        <v>0</v>
      </c>
      <c r="F282" s="166" t="s">
        <v>360</v>
      </c>
      <c r="G282" s="169" t="s">
        <v>321</v>
      </c>
      <c r="H282" s="169" t="s">
        <v>1032</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739</v>
      </c>
      <c r="B283" s="204" t="str">
        <f>VLOOKUP(A283,Adr!A:B,2,FALSE)</f>
        <v>Slovenský rýchlokorčuliarsky zväz</v>
      </c>
      <c r="C283" s="185" t="s">
        <v>1121</v>
      </c>
      <c r="D283" s="287">
        <v>42157</v>
      </c>
      <c r="E283" s="230">
        <v>0</v>
      </c>
      <c r="F283" s="166" t="s">
        <v>339</v>
      </c>
      <c r="G283" s="169" t="s">
        <v>319</v>
      </c>
      <c r="H283" s="169" t="s">
        <v>1032</v>
      </c>
      <c r="I283" s="192" t="str">
        <f t="shared" si="20"/>
        <v>30688060a</v>
      </c>
      <c r="J283" s="167" t="str">
        <f t="shared" si="21"/>
        <v>30688060026 02</v>
      </c>
      <c r="K283" s="5" t="s">
        <v>1122</v>
      </c>
      <c r="L283" s="167" t="str">
        <f t="shared" si="22"/>
        <v>30688060026 02B</v>
      </c>
      <c r="M283" s="5" t="str">
        <f t="shared" si="23"/>
        <v>Slovenský rýchlokorčuliarsky zväzaBrýchlokorčuľovanie - bežné transfery</v>
      </c>
      <c r="N283" s="3" t="str">
        <f t="shared" si="24"/>
        <v>30688060aB</v>
      </c>
    </row>
    <row r="284" spans="1:14" x14ac:dyDescent="0.2">
      <c r="A284" s="198" t="s">
        <v>739</v>
      </c>
      <c r="B284" s="204" t="str">
        <f>VLOOKUP(A284,Adr!A:B,2,FALSE)</f>
        <v>Slovenský rýchlokorčuliarsky zväz</v>
      </c>
      <c r="C284" s="169" t="s">
        <v>1582</v>
      </c>
      <c r="D284" s="289">
        <v>10000</v>
      </c>
      <c r="E284" s="173">
        <v>0</v>
      </c>
      <c r="F284" s="166" t="s">
        <v>345</v>
      </c>
      <c r="G284" s="169" t="s">
        <v>321</v>
      </c>
      <c r="H284" s="169" t="s">
        <v>1032</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746</v>
      </c>
      <c r="B285" s="204" t="str">
        <f>VLOOKUP(A285,Adr!A:B,2,FALSE)</f>
        <v>Slovenský stolnotenisový zväz</v>
      </c>
      <c r="C285" s="185" t="s">
        <v>1123</v>
      </c>
      <c r="D285" s="287">
        <v>939232</v>
      </c>
      <c r="E285" s="173">
        <v>0</v>
      </c>
      <c r="F285" s="166" t="s">
        <v>339</v>
      </c>
      <c r="G285" s="169" t="s">
        <v>319</v>
      </c>
      <c r="H285" s="169" t="s">
        <v>1032</v>
      </c>
      <c r="I285" s="192" t="str">
        <f t="shared" si="20"/>
        <v>30806836a</v>
      </c>
      <c r="J285" s="167" t="str">
        <f t="shared" si="21"/>
        <v>30806836026 02</v>
      </c>
      <c r="K285" s="5" t="s">
        <v>1124</v>
      </c>
      <c r="L285" s="167" t="str">
        <f t="shared" si="22"/>
        <v>30806836026 02B</v>
      </c>
      <c r="M285" s="5" t="str">
        <f t="shared" si="23"/>
        <v>Slovenský stolnotenisový zväzaBstolný tenis - bežné transfery</v>
      </c>
      <c r="N285" s="3" t="str">
        <f t="shared" si="24"/>
        <v>30806836aB</v>
      </c>
    </row>
    <row r="286" spans="1:14" x14ac:dyDescent="0.2">
      <c r="A286" s="182" t="s">
        <v>746</v>
      </c>
      <c r="B286" s="204" t="str">
        <f>VLOOKUP(A286,Adr!A:B,2,FALSE)</f>
        <v>Slovenský stolnotenisový zväz</v>
      </c>
      <c r="C286" s="185" t="s">
        <v>2173</v>
      </c>
      <c r="D286" s="287">
        <v>7500</v>
      </c>
      <c r="E286" s="173">
        <v>0</v>
      </c>
      <c r="F286" s="166" t="s">
        <v>345</v>
      </c>
      <c r="G286" s="169" t="s">
        <v>321</v>
      </c>
      <c r="H286" s="169" t="s">
        <v>1032</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746</v>
      </c>
      <c r="B287" s="204" t="str">
        <f>VLOOKUP(A287,Adr!A:B,2,FALSE)</f>
        <v>Slovenský stolnotenisový zväz</v>
      </c>
      <c r="C287" s="169" t="s">
        <v>2174</v>
      </c>
      <c r="D287" s="288">
        <v>15000</v>
      </c>
      <c r="E287" s="230">
        <v>0</v>
      </c>
      <c r="F287" s="166" t="s">
        <v>345</v>
      </c>
      <c r="G287" s="169" t="s">
        <v>321</v>
      </c>
      <c r="H287" s="169" t="s">
        <v>1032</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746</v>
      </c>
      <c r="B288" s="204" t="str">
        <f>VLOOKUP(A288,Adr!A:B,2,FALSE)</f>
        <v>Slovenský stolnotenisový zväz</v>
      </c>
      <c r="C288" s="196" t="s">
        <v>1583</v>
      </c>
      <c r="D288" s="289">
        <v>20000</v>
      </c>
      <c r="E288" s="230">
        <v>0</v>
      </c>
      <c r="F288" s="166" t="s">
        <v>345</v>
      </c>
      <c r="G288" s="169" t="s">
        <v>321</v>
      </c>
      <c r="H288" s="169" t="s">
        <v>1032</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746</v>
      </c>
      <c r="B289" s="204" t="str">
        <f>VLOOKUP(A289,Adr!A:B,2,FALSE)</f>
        <v>Slovenský stolnotenisový zväz</v>
      </c>
      <c r="C289" s="185" t="s">
        <v>1584</v>
      </c>
      <c r="D289" s="287">
        <v>15000</v>
      </c>
      <c r="E289" s="173">
        <v>0</v>
      </c>
      <c r="F289" s="166" t="s">
        <v>345</v>
      </c>
      <c r="G289" s="169" t="s">
        <v>321</v>
      </c>
      <c r="H289" s="169" t="s">
        <v>1032</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746</v>
      </c>
      <c r="B290" s="204" t="str">
        <f>VLOOKUP(A290,Adr!A:B,2,FALSE)</f>
        <v>Slovenský stolnotenisový zväz</v>
      </c>
      <c r="C290" s="185" t="s">
        <v>2175</v>
      </c>
      <c r="D290" s="287">
        <v>15000</v>
      </c>
      <c r="E290" s="230">
        <v>0</v>
      </c>
      <c r="F290" s="166" t="s">
        <v>345</v>
      </c>
      <c r="G290" s="169" t="s">
        <v>321</v>
      </c>
      <c r="H290" s="169" t="s">
        <v>1032</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746</v>
      </c>
      <c r="B291" s="204" t="str">
        <f>VLOOKUP(A291,Adr!A:B,2,FALSE)</f>
        <v>Slovenský stolnotenisový zväz</v>
      </c>
      <c r="C291" s="185" t="s">
        <v>1585</v>
      </c>
      <c r="D291" s="287">
        <v>20000</v>
      </c>
      <c r="E291" s="173">
        <v>0</v>
      </c>
      <c r="F291" s="166" t="s">
        <v>345</v>
      </c>
      <c r="G291" s="169" t="s">
        <v>321</v>
      </c>
      <c r="H291" s="169" t="s">
        <v>1032</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746</v>
      </c>
      <c r="B292" s="204" t="str">
        <f>VLOOKUP(A292,Adr!A:B,2,FALSE)</f>
        <v>Slovenský stolnotenisový zväz</v>
      </c>
      <c r="C292" s="196" t="s">
        <v>2234</v>
      </c>
      <c r="D292" s="289">
        <v>50000</v>
      </c>
      <c r="E292" s="230">
        <v>0</v>
      </c>
      <c r="F292" s="166" t="s">
        <v>347</v>
      </c>
      <c r="G292" s="169" t="s">
        <v>321</v>
      </c>
      <c r="H292" s="169" t="s">
        <v>1032</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755</v>
      </c>
      <c r="B293" s="204" t="str">
        <f>VLOOKUP(A293,Adr!A:B,2,FALSE)</f>
        <v>SLOVENSKÝ STRELECKÝ ZVÄZ</v>
      </c>
      <c r="C293" s="169" t="s">
        <v>1125</v>
      </c>
      <c r="D293" s="288">
        <v>580169.63</v>
      </c>
      <c r="E293" s="230">
        <v>0</v>
      </c>
      <c r="F293" s="166" t="s">
        <v>339</v>
      </c>
      <c r="G293" s="169" t="s">
        <v>319</v>
      </c>
      <c r="H293" s="169" t="s">
        <v>1032</v>
      </c>
      <c r="I293" s="192" t="str">
        <f t="shared" si="20"/>
        <v>00603341a</v>
      </c>
      <c r="J293" s="167" t="str">
        <f t="shared" si="21"/>
        <v>00603341026 02</v>
      </c>
      <c r="K293" s="5" t="s">
        <v>1126</v>
      </c>
      <c r="L293" s="167" t="str">
        <f t="shared" si="22"/>
        <v>00603341026 02B</v>
      </c>
      <c r="M293" s="5" t="str">
        <f t="shared" si="23"/>
        <v>SLOVENSKÝ STRELECKÝ ZVÄZaBstreľba - bežné transfery</v>
      </c>
      <c r="N293" s="3" t="str">
        <f t="shared" si="24"/>
        <v>00603341aB</v>
      </c>
    </row>
    <row r="294" spans="1:14" x14ac:dyDescent="0.2">
      <c r="A294" s="198" t="s">
        <v>755</v>
      </c>
      <c r="B294" s="204" t="str">
        <f>VLOOKUP(A294,Adr!A:B,2,FALSE)</f>
        <v>SLOVENSKÝ STRELECKÝ ZVÄZ</v>
      </c>
      <c r="C294" s="169" t="s">
        <v>2984</v>
      </c>
      <c r="D294" s="288">
        <v>20000</v>
      </c>
      <c r="E294" s="230">
        <v>0</v>
      </c>
      <c r="F294" s="166" t="s">
        <v>345</v>
      </c>
      <c r="G294" s="169" t="s">
        <v>321</v>
      </c>
      <c r="H294" s="169" t="s">
        <v>1032</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755</v>
      </c>
      <c r="B295" s="204" t="str">
        <f>VLOOKUP(A295,Adr!A:B,2,FALSE)</f>
        <v>SLOVENSKÝ STRELECKÝ ZVÄZ</v>
      </c>
      <c r="C295" s="185" t="s">
        <v>1586</v>
      </c>
      <c r="D295" s="287">
        <v>80000</v>
      </c>
      <c r="E295" s="173">
        <v>0</v>
      </c>
      <c r="F295" s="166" t="s">
        <v>345</v>
      </c>
      <c r="G295" s="169" t="s">
        <v>321</v>
      </c>
      <c r="H295" s="169" t="s">
        <v>1032</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755</v>
      </c>
      <c r="B296" s="204" t="str">
        <f>VLOOKUP(A296,Adr!A:B,2,FALSE)</f>
        <v>SLOVENSKÝ STRELECKÝ ZVÄZ</v>
      </c>
      <c r="C296" s="196" t="s">
        <v>1587</v>
      </c>
      <c r="D296" s="289">
        <v>20000</v>
      </c>
      <c r="E296" s="230">
        <v>0</v>
      </c>
      <c r="F296" s="166" t="s">
        <v>345</v>
      </c>
      <c r="G296" s="169" t="s">
        <v>321</v>
      </c>
      <c r="H296" s="169" t="s">
        <v>1032</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755</v>
      </c>
      <c r="B297" s="204" t="str">
        <f>VLOOKUP(A297,Adr!A:B,2,FALSE)</f>
        <v>SLOVENSKÝ STRELECKÝ ZVÄZ</v>
      </c>
      <c r="C297" s="185" t="s">
        <v>1588</v>
      </c>
      <c r="D297" s="287">
        <v>50000</v>
      </c>
      <c r="E297" s="173">
        <v>0</v>
      </c>
      <c r="F297" s="166" t="s">
        <v>345</v>
      </c>
      <c r="G297" s="169" t="s">
        <v>321</v>
      </c>
      <c r="H297" s="169" t="s">
        <v>1032</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755</v>
      </c>
      <c r="B298" s="204" t="str">
        <f>VLOOKUP(A298,Adr!A:B,2,FALSE)</f>
        <v>SLOVENSKÝ STRELECKÝ ZVÄZ</v>
      </c>
      <c r="C298" s="185" t="s">
        <v>1589</v>
      </c>
      <c r="D298" s="287">
        <v>25000</v>
      </c>
      <c r="E298" s="230">
        <v>0</v>
      </c>
      <c r="F298" s="166" t="s">
        <v>345</v>
      </c>
      <c r="G298" s="169" t="s">
        <v>321</v>
      </c>
      <c r="H298" s="169" t="s">
        <v>1032</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755</v>
      </c>
      <c r="B299" s="204" t="str">
        <f>VLOOKUP(A299,Adr!A:B,2,FALSE)</f>
        <v>SLOVENSKÝ STRELECKÝ ZVÄZ</v>
      </c>
      <c r="C299" s="169" t="s">
        <v>1590</v>
      </c>
      <c r="D299" s="288">
        <v>58000</v>
      </c>
      <c r="E299" s="173">
        <v>0</v>
      </c>
      <c r="F299" s="166" t="s">
        <v>345</v>
      </c>
      <c r="G299" s="169" t="s">
        <v>321</v>
      </c>
      <c r="H299" s="169" t="s">
        <v>1032</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755</v>
      </c>
      <c r="B300" s="204" t="str">
        <f>VLOOKUP(A300,Adr!A:B,2,FALSE)</f>
        <v>SLOVENSKÝ STRELECKÝ ZVÄZ</v>
      </c>
      <c r="C300" s="185" t="s">
        <v>2985</v>
      </c>
      <c r="D300" s="287">
        <v>2000</v>
      </c>
      <c r="E300" s="230">
        <v>0</v>
      </c>
      <c r="F300" s="166" t="s">
        <v>345</v>
      </c>
      <c r="G300" s="169" t="s">
        <v>321</v>
      </c>
      <c r="H300" s="169" t="s">
        <v>1032</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755</v>
      </c>
      <c r="B301" s="204" t="str">
        <f>VLOOKUP(A301,Adr!A:B,2,FALSE)</f>
        <v>SLOVENSKÝ STRELECKÝ ZVÄZ</v>
      </c>
      <c r="C301" s="185" t="s">
        <v>2986</v>
      </c>
      <c r="D301" s="287">
        <v>20000</v>
      </c>
      <c r="E301" s="173">
        <v>0</v>
      </c>
      <c r="F301" s="166" t="s">
        <v>345</v>
      </c>
      <c r="G301" s="169" t="s">
        <v>321</v>
      </c>
      <c r="H301" s="169" t="s">
        <v>1032</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755</v>
      </c>
      <c r="B302" s="204" t="str">
        <f>VLOOKUP(A302,Adr!A:B,2,FALSE)</f>
        <v>SLOVENSKÝ STRELECKÝ ZVÄZ</v>
      </c>
      <c r="C302" s="185" t="s">
        <v>1591</v>
      </c>
      <c r="D302" s="287">
        <v>56000</v>
      </c>
      <c r="E302" s="230">
        <v>0</v>
      </c>
      <c r="F302" s="166" t="s">
        <v>345</v>
      </c>
      <c r="G302" s="169" t="s">
        <v>321</v>
      </c>
      <c r="H302" s="169" t="s">
        <v>1032</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755</v>
      </c>
      <c r="B303" s="204" t="str">
        <f>VLOOKUP(A303,Adr!A:B,2,FALSE)</f>
        <v>SLOVENSKÝ STRELECKÝ ZVÄZ</v>
      </c>
      <c r="C303" s="196" t="s">
        <v>2987</v>
      </c>
      <c r="D303" s="289">
        <v>4000</v>
      </c>
      <c r="E303" s="173">
        <v>0</v>
      </c>
      <c r="F303" s="166" t="s">
        <v>345</v>
      </c>
      <c r="G303" s="169" t="s">
        <v>321</v>
      </c>
      <c r="H303" s="169" t="s">
        <v>1032</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755</v>
      </c>
      <c r="B304" s="204" t="str">
        <f>VLOOKUP(A304,Adr!A:B,2,FALSE)</f>
        <v>SLOVENSKÝ STRELECKÝ ZVÄZ</v>
      </c>
      <c r="C304" s="185" t="s">
        <v>1592</v>
      </c>
      <c r="D304" s="287">
        <v>10000</v>
      </c>
      <c r="E304" s="230">
        <v>0</v>
      </c>
      <c r="F304" s="166" t="s">
        <v>345</v>
      </c>
      <c r="G304" s="169" t="s">
        <v>321</v>
      </c>
      <c r="H304" s="169" t="s">
        <v>1032</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755</v>
      </c>
      <c r="B305" s="204" t="str">
        <f>VLOOKUP(A305,Adr!A:B,2,FALSE)</f>
        <v>SLOVENSKÝ STRELECKÝ ZVÄZ</v>
      </c>
      <c r="C305" s="196" t="s">
        <v>2988</v>
      </c>
      <c r="D305" s="289">
        <v>20000</v>
      </c>
      <c r="E305" s="173">
        <v>0</v>
      </c>
      <c r="F305" s="166" t="s">
        <v>345</v>
      </c>
      <c r="G305" s="169" t="s">
        <v>321</v>
      </c>
      <c r="H305" s="169" t="s">
        <v>1032</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755</v>
      </c>
      <c r="B306" s="204" t="str">
        <f>VLOOKUP(A306,Adr!A:B,2,FALSE)</f>
        <v>SLOVENSKÝ STRELECKÝ ZVÄZ</v>
      </c>
      <c r="C306" s="185" t="s">
        <v>1593</v>
      </c>
      <c r="D306" s="287">
        <v>70000</v>
      </c>
      <c r="E306" s="230">
        <v>0</v>
      </c>
      <c r="F306" s="166" t="s">
        <v>345</v>
      </c>
      <c r="G306" s="169" t="s">
        <v>321</v>
      </c>
      <c r="H306" s="169" t="s">
        <v>1032</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755</v>
      </c>
      <c r="B307" s="204" t="str">
        <f>VLOOKUP(A307,Adr!A:B,2,FALSE)</f>
        <v>SLOVENSKÝ STRELECKÝ ZVÄZ</v>
      </c>
      <c r="C307" s="185" t="s">
        <v>1594</v>
      </c>
      <c r="D307" s="287">
        <v>10000</v>
      </c>
      <c r="E307" s="173">
        <v>0</v>
      </c>
      <c r="F307" s="166" t="s">
        <v>345</v>
      </c>
      <c r="G307" s="169" t="s">
        <v>321</v>
      </c>
      <c r="H307" s="169" t="s">
        <v>1032</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755</v>
      </c>
      <c r="B308" s="204" t="str">
        <f>VLOOKUP(A308,Adr!A:B,2,FALSE)</f>
        <v>SLOVENSKÝ STRELECKÝ ZVÄZ</v>
      </c>
      <c r="C308" s="185" t="s">
        <v>2176</v>
      </c>
      <c r="D308" s="287">
        <v>20000</v>
      </c>
      <c r="E308" s="230">
        <v>0</v>
      </c>
      <c r="F308" s="166" t="s">
        <v>345</v>
      </c>
      <c r="G308" s="169" t="s">
        <v>321</v>
      </c>
      <c r="H308" s="169" t="s">
        <v>1032</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755</v>
      </c>
      <c r="B309" s="204" t="str">
        <f>VLOOKUP(A309,Adr!A:B,2,FALSE)</f>
        <v>SLOVENSKÝ STRELECKÝ ZVÄZ</v>
      </c>
      <c r="C309" s="185" t="s">
        <v>2177</v>
      </c>
      <c r="D309" s="287">
        <v>20000</v>
      </c>
      <c r="E309" s="230">
        <v>0</v>
      </c>
      <c r="F309" s="166" t="s">
        <v>345</v>
      </c>
      <c r="G309" s="169" t="s">
        <v>321</v>
      </c>
      <c r="H309" s="169" t="s">
        <v>1032</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755</v>
      </c>
      <c r="B310" s="204" t="str">
        <f>VLOOKUP(A310,Adr!A:B,2,FALSE)</f>
        <v>SLOVENSKÝ STRELECKÝ ZVÄZ</v>
      </c>
      <c r="C310" s="169" t="s">
        <v>1595</v>
      </c>
      <c r="D310" s="288">
        <v>20000</v>
      </c>
      <c r="E310" s="173">
        <v>0</v>
      </c>
      <c r="F310" s="166" t="s">
        <v>345</v>
      </c>
      <c r="G310" s="169" t="s">
        <v>321</v>
      </c>
      <c r="H310" s="169" t="s">
        <v>1032</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755</v>
      </c>
      <c r="B311" s="204" t="str">
        <f>VLOOKUP(A311,Adr!A:B,2,FALSE)</f>
        <v>SLOVENSKÝ STRELECKÝ ZVÄZ</v>
      </c>
      <c r="C311" s="196" t="s">
        <v>1596</v>
      </c>
      <c r="D311" s="289">
        <v>20000</v>
      </c>
      <c r="E311" s="230">
        <v>0</v>
      </c>
      <c r="F311" s="166" t="s">
        <v>345</v>
      </c>
      <c r="G311" s="169" t="s">
        <v>321</v>
      </c>
      <c r="H311" s="169" t="s">
        <v>1032</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755</v>
      </c>
      <c r="B312" s="204" t="str">
        <f>VLOOKUP(A312,Adr!A:B,2,FALSE)</f>
        <v>SLOVENSKÝ STRELECKÝ ZVÄZ</v>
      </c>
      <c r="C312" s="185" t="s">
        <v>1597</v>
      </c>
      <c r="D312" s="287">
        <v>50000</v>
      </c>
      <c r="E312" s="173">
        <v>0</v>
      </c>
      <c r="F312" s="166" t="s">
        <v>345</v>
      </c>
      <c r="G312" s="169" t="s">
        <v>321</v>
      </c>
      <c r="H312" s="169" t="s">
        <v>1032</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755</v>
      </c>
      <c r="B313" s="204" t="str">
        <f>VLOOKUP(A313,Adr!A:B,2,FALSE)</f>
        <v>SLOVENSKÝ STRELECKÝ ZVÄZ</v>
      </c>
      <c r="C313" s="196" t="s">
        <v>2213</v>
      </c>
      <c r="D313" s="289">
        <v>4500</v>
      </c>
      <c r="E313" s="173">
        <v>0</v>
      </c>
      <c r="F313" s="166" t="s">
        <v>362</v>
      </c>
      <c r="G313" s="169" t="s">
        <v>321</v>
      </c>
      <c r="H313" s="169" t="s">
        <v>1032</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764</v>
      </c>
      <c r="B314" s="204" t="str">
        <f>VLOOKUP(A314,Adr!A:B,2,FALSE)</f>
        <v>Slovenský šachový zväz</v>
      </c>
      <c r="C314" s="196" t="s">
        <v>1127</v>
      </c>
      <c r="D314" s="289">
        <v>347439</v>
      </c>
      <c r="E314" s="173">
        <v>0</v>
      </c>
      <c r="F314" s="166" t="s">
        <v>339</v>
      </c>
      <c r="G314" s="169" t="s">
        <v>319</v>
      </c>
      <c r="H314" s="169" t="s">
        <v>1032</v>
      </c>
      <c r="I314" s="192" t="str">
        <f t="shared" si="20"/>
        <v>17310571a</v>
      </c>
      <c r="J314" s="167" t="str">
        <f t="shared" si="21"/>
        <v>17310571026 02</v>
      </c>
      <c r="K314" s="5" t="s">
        <v>1128</v>
      </c>
      <c r="L314" s="167" t="str">
        <f t="shared" si="22"/>
        <v>17310571026 02B</v>
      </c>
      <c r="M314" s="5" t="str">
        <f t="shared" si="23"/>
        <v>Slovenský šachový zväzaBšach - bežné transfery</v>
      </c>
      <c r="N314" s="3" t="str">
        <f t="shared" si="24"/>
        <v>17310571aB</v>
      </c>
    </row>
    <row r="315" spans="1:14" x14ac:dyDescent="0.2">
      <c r="A315" s="202" t="s">
        <v>764</v>
      </c>
      <c r="B315" s="204" t="str">
        <f>VLOOKUP(A315,Adr!A:B,2,FALSE)</f>
        <v>Slovenský šachový zväz</v>
      </c>
      <c r="C315" s="185" t="s">
        <v>1474</v>
      </c>
      <c r="D315" s="287">
        <v>6314</v>
      </c>
      <c r="E315" s="230">
        <v>0</v>
      </c>
      <c r="F315" s="166" t="s">
        <v>343</v>
      </c>
      <c r="G315" s="169" t="s">
        <v>321</v>
      </c>
      <c r="H315" s="169" t="s">
        <v>1032</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764</v>
      </c>
      <c r="B316" s="204" t="str">
        <f>VLOOKUP(A316,Adr!A:B,2,FALSE)</f>
        <v>Slovenský šachový zväz</v>
      </c>
      <c r="C316" s="196" t="s">
        <v>2214</v>
      </c>
      <c r="D316" s="289">
        <v>6160</v>
      </c>
      <c r="E316" s="230">
        <v>0</v>
      </c>
      <c r="F316" s="166" t="s">
        <v>362</v>
      </c>
      <c r="G316" s="169" t="s">
        <v>321</v>
      </c>
      <c r="H316" s="169" t="s">
        <v>1032</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774</v>
      </c>
      <c r="B317" s="204" t="str">
        <f>VLOOKUP(A317,Adr!A:B,2,FALSE)</f>
        <v>Slovenský šermiarsky zväz</v>
      </c>
      <c r="C317" s="169" t="s">
        <v>1129</v>
      </c>
      <c r="D317" s="288">
        <v>89428</v>
      </c>
      <c r="E317" s="173">
        <v>0</v>
      </c>
      <c r="F317" s="166" t="s">
        <v>339</v>
      </c>
      <c r="G317" s="169" t="s">
        <v>319</v>
      </c>
      <c r="H317" s="169" t="s">
        <v>1032</v>
      </c>
      <c r="I317" s="192" t="str">
        <f t="shared" si="20"/>
        <v>30806437a</v>
      </c>
      <c r="J317" s="167" t="str">
        <f t="shared" si="21"/>
        <v>30806437026 02</v>
      </c>
      <c r="K317" s="5" t="s">
        <v>1130</v>
      </c>
      <c r="L317" s="167" t="str">
        <f t="shared" si="22"/>
        <v>30806437026 02B</v>
      </c>
      <c r="M317" s="5" t="str">
        <f t="shared" si="23"/>
        <v>Slovenský šermiarsky zväzaBšerm - bežné transfery</v>
      </c>
      <c r="N317" s="3" t="str">
        <f t="shared" si="24"/>
        <v>30806437aB</v>
      </c>
    </row>
    <row r="318" spans="1:14" x14ac:dyDescent="0.2">
      <c r="A318" s="198" t="s">
        <v>774</v>
      </c>
      <c r="B318" s="204" t="str">
        <f>VLOOKUP(A318,Adr!A:B,2,FALSE)</f>
        <v>Slovenský šermiarsky zväz</v>
      </c>
      <c r="C318" s="185" t="s">
        <v>1598</v>
      </c>
      <c r="D318" s="287">
        <v>10000</v>
      </c>
      <c r="E318" s="230">
        <v>0</v>
      </c>
      <c r="F318" s="166" t="s">
        <v>345</v>
      </c>
      <c r="G318" s="169" t="s">
        <v>321</v>
      </c>
      <c r="H318" s="169" t="s">
        <v>1032</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782</v>
      </c>
      <c r="B319" s="204" t="str">
        <f>VLOOKUP(A319,Adr!A:B,2,FALSE)</f>
        <v>Slovenský tenisový zväz</v>
      </c>
      <c r="C319" s="185" t="s">
        <v>1131</v>
      </c>
      <c r="D319" s="287">
        <v>2916070</v>
      </c>
      <c r="E319" s="173">
        <v>0</v>
      </c>
      <c r="F319" s="166" t="s">
        <v>339</v>
      </c>
      <c r="G319" s="169" t="s">
        <v>319</v>
      </c>
      <c r="H319" s="169" t="s">
        <v>1032</v>
      </c>
      <c r="I319" s="192" t="str">
        <f t="shared" si="20"/>
        <v>30811384a</v>
      </c>
      <c r="J319" s="167" t="str">
        <f t="shared" si="21"/>
        <v>30811384026 02</v>
      </c>
      <c r="K319" s="5" t="s">
        <v>1132</v>
      </c>
      <c r="L319" s="167" t="str">
        <f t="shared" si="22"/>
        <v>30811384026 02B</v>
      </c>
      <c r="M319" s="5" t="str">
        <f t="shared" si="23"/>
        <v>Slovenský tenisový zväzaBtenis - bežné transfery</v>
      </c>
      <c r="N319" s="3" t="str">
        <f t="shared" si="24"/>
        <v>30811384aB</v>
      </c>
    </row>
    <row r="320" spans="1:14" x14ac:dyDescent="0.2">
      <c r="A320" s="202" t="s">
        <v>782</v>
      </c>
      <c r="B320" s="204" t="str">
        <f>VLOOKUP(A320,Adr!A:B,2,FALSE)</f>
        <v>Slovenský tenisový zväz</v>
      </c>
      <c r="C320" s="185" t="s">
        <v>2178</v>
      </c>
      <c r="D320" s="287">
        <v>10000</v>
      </c>
      <c r="E320" s="173">
        <v>0</v>
      </c>
      <c r="F320" s="166" t="s">
        <v>345</v>
      </c>
      <c r="G320" s="169" t="s">
        <v>321</v>
      </c>
      <c r="H320" s="169" t="s">
        <v>1032</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782</v>
      </c>
      <c r="B321" s="204" t="str">
        <f>VLOOKUP(A321,Adr!A:B,2,FALSE)</f>
        <v>Slovenský tenisový zväz</v>
      </c>
      <c r="C321" s="185" t="s">
        <v>1599</v>
      </c>
      <c r="D321" s="287">
        <v>25000</v>
      </c>
      <c r="E321" s="230">
        <v>0</v>
      </c>
      <c r="F321" s="166" t="s">
        <v>345</v>
      </c>
      <c r="G321" s="169" t="s">
        <v>321</v>
      </c>
      <c r="H321" s="169" t="s">
        <v>1032</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782</v>
      </c>
      <c r="B322" s="204" t="str">
        <f>VLOOKUP(A322,Adr!A:B,2,FALSE)</f>
        <v>Slovenský tenisový zväz</v>
      </c>
      <c r="C322" s="185" t="s">
        <v>1600</v>
      </c>
      <c r="D322" s="287">
        <v>10000</v>
      </c>
      <c r="E322" s="230">
        <v>0</v>
      </c>
      <c r="F322" s="166" t="s">
        <v>345</v>
      </c>
      <c r="G322" s="169" t="s">
        <v>321</v>
      </c>
      <c r="H322" s="169" t="s">
        <v>1032</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782</v>
      </c>
      <c r="B323" s="204" t="str">
        <f>VLOOKUP(A323,Adr!A:B,2,FALSE)</f>
        <v>Slovenský tenisový zväz</v>
      </c>
      <c r="C323" s="185" t="s">
        <v>1601</v>
      </c>
      <c r="D323" s="287">
        <v>10000</v>
      </c>
      <c r="E323" s="230">
        <v>0</v>
      </c>
      <c r="F323" s="166" t="s">
        <v>345</v>
      </c>
      <c r="G323" s="169" t="s">
        <v>321</v>
      </c>
      <c r="H323" s="169" t="s">
        <v>1032</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782</v>
      </c>
      <c r="B324" s="204" t="str">
        <f>VLOOKUP(A324,Adr!A:B,2,FALSE)</f>
        <v>Slovenský tenisový zväz</v>
      </c>
      <c r="C324" s="185" t="s">
        <v>1602</v>
      </c>
      <c r="D324" s="287">
        <v>60000</v>
      </c>
      <c r="E324" s="173">
        <v>0</v>
      </c>
      <c r="F324" s="166" t="s">
        <v>345</v>
      </c>
      <c r="G324" s="169" t="s">
        <v>321</v>
      </c>
      <c r="H324" s="169" t="s">
        <v>1032</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782</v>
      </c>
      <c r="B325" s="204" t="str">
        <f>VLOOKUP(A325,Adr!A:B,2,FALSE)</f>
        <v>Slovenský tenisový zväz</v>
      </c>
      <c r="C325" s="185" t="s">
        <v>1603</v>
      </c>
      <c r="D325" s="287">
        <v>11200</v>
      </c>
      <c r="E325" s="173">
        <v>0</v>
      </c>
      <c r="F325" s="166" t="s">
        <v>345</v>
      </c>
      <c r="G325" s="169" t="s">
        <v>321</v>
      </c>
      <c r="H325" s="169" t="s">
        <v>1032</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782</v>
      </c>
      <c r="B326" s="204" t="str">
        <f>VLOOKUP(A326,Adr!A:B,2,FALSE)</f>
        <v>Slovenský tenisový zväz</v>
      </c>
      <c r="C326" s="185" t="s">
        <v>1604</v>
      </c>
      <c r="D326" s="287">
        <v>15000</v>
      </c>
      <c r="E326" s="230">
        <v>0</v>
      </c>
      <c r="F326" s="166" t="s">
        <v>345</v>
      </c>
      <c r="G326" s="169" t="s">
        <v>321</v>
      </c>
      <c r="H326" s="169" t="s">
        <v>1032</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782</v>
      </c>
      <c r="B327" s="204" t="str">
        <f>VLOOKUP(A327,Adr!A:B,2,FALSE)</f>
        <v>Slovenský tenisový zväz</v>
      </c>
      <c r="C327" s="196" t="s">
        <v>1605</v>
      </c>
      <c r="D327" s="287">
        <v>7500</v>
      </c>
      <c r="E327" s="173">
        <v>0</v>
      </c>
      <c r="F327" s="166" t="s">
        <v>345</v>
      </c>
      <c r="G327" s="169" t="s">
        <v>321</v>
      </c>
      <c r="H327" s="169" t="s">
        <v>1032</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790</v>
      </c>
      <c r="B328" s="204" t="str">
        <f>VLOOKUP(A328,Adr!A:B,2,FALSE)</f>
        <v>Slovenský veslársky zväz</v>
      </c>
      <c r="C328" s="169" t="s">
        <v>1133</v>
      </c>
      <c r="D328" s="288">
        <v>109864</v>
      </c>
      <c r="E328" s="230">
        <v>0</v>
      </c>
      <c r="F328" s="166" t="s">
        <v>339</v>
      </c>
      <c r="G328" s="169" t="s">
        <v>319</v>
      </c>
      <c r="H328" s="169" t="s">
        <v>1032</v>
      </c>
      <c r="I328" s="192" t="str">
        <f t="shared" si="25"/>
        <v>00688304a</v>
      </c>
      <c r="J328" s="167" t="str">
        <f t="shared" si="26"/>
        <v>00688304026 02</v>
      </c>
      <c r="K328" s="5" t="s">
        <v>1134</v>
      </c>
      <c r="L328" s="167" t="str">
        <f t="shared" si="27"/>
        <v>00688304026 02B</v>
      </c>
      <c r="M328" s="5" t="str">
        <f t="shared" si="28"/>
        <v>Slovenský veslársky zväzaBveslovanie - bežné transfery</v>
      </c>
      <c r="N328" s="3" t="str">
        <f t="shared" si="29"/>
        <v>00688304aB</v>
      </c>
    </row>
    <row r="329" spans="1:14" x14ac:dyDescent="0.2">
      <c r="A329" s="202" t="s">
        <v>790</v>
      </c>
      <c r="B329" s="204" t="str">
        <f>VLOOKUP(A329,Adr!A:B,2,FALSE)</f>
        <v>Slovenský veslársky zväz</v>
      </c>
      <c r="C329" s="190" t="s">
        <v>1475</v>
      </c>
      <c r="D329" s="288">
        <v>7474</v>
      </c>
      <c r="E329" s="173">
        <v>0</v>
      </c>
      <c r="F329" s="166" t="s">
        <v>343</v>
      </c>
      <c r="G329" s="169" t="s">
        <v>321</v>
      </c>
      <c r="H329" s="169" t="s">
        <v>1032</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790</v>
      </c>
      <c r="B330" s="204" t="str">
        <f>VLOOKUP(A330,Adr!A:B,2,FALSE)</f>
        <v>Slovenský veslársky zväz</v>
      </c>
      <c r="C330" s="169" t="s">
        <v>1606</v>
      </c>
      <c r="D330" s="288">
        <v>20000</v>
      </c>
      <c r="E330" s="230">
        <v>0</v>
      </c>
      <c r="F330" s="166" t="s">
        <v>345</v>
      </c>
      <c r="G330" s="169" t="s">
        <v>321</v>
      </c>
      <c r="H330" s="169" t="s">
        <v>1032</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790</v>
      </c>
      <c r="B331" s="204" t="str">
        <f>VLOOKUP(A331,Adr!A:B,2,FALSE)</f>
        <v>Slovenský veslársky zväz</v>
      </c>
      <c r="C331" s="185" t="s">
        <v>1607</v>
      </c>
      <c r="D331" s="287">
        <v>11200</v>
      </c>
      <c r="E331" s="173">
        <v>0</v>
      </c>
      <c r="F331" s="166" t="s">
        <v>345</v>
      </c>
      <c r="G331" s="169" t="s">
        <v>321</v>
      </c>
      <c r="H331" s="169" t="s">
        <v>1032</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790</v>
      </c>
      <c r="B332" s="204" t="str">
        <f>VLOOKUP(A332,Adr!A:B,2,FALSE)</f>
        <v>Slovenský veslársky zväz</v>
      </c>
      <c r="C332" s="185" t="s">
        <v>1608</v>
      </c>
      <c r="D332" s="287">
        <v>11200</v>
      </c>
      <c r="E332" s="230">
        <v>0</v>
      </c>
      <c r="F332" s="166" t="s">
        <v>345</v>
      </c>
      <c r="G332" s="169" t="s">
        <v>321</v>
      </c>
      <c r="H332" s="169" t="s">
        <v>1032</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798</v>
      </c>
      <c r="B333" s="204" t="str">
        <f>VLOOKUP(A333,Adr!A:B,2,FALSE)</f>
        <v>SLOVENSKÝ ZÁPASNÍCKY ZVÄZ</v>
      </c>
      <c r="C333" s="169" t="s">
        <v>1135</v>
      </c>
      <c r="D333" s="288">
        <v>211104</v>
      </c>
      <c r="E333" s="230">
        <v>0</v>
      </c>
      <c r="F333" s="166" t="s">
        <v>339</v>
      </c>
      <c r="G333" s="169" t="s">
        <v>319</v>
      </c>
      <c r="H333" s="169" t="s">
        <v>1032</v>
      </c>
      <c r="I333" s="192" t="str">
        <f t="shared" si="25"/>
        <v>31791981a</v>
      </c>
      <c r="J333" s="167" t="str">
        <f t="shared" si="26"/>
        <v>31791981026 02</v>
      </c>
      <c r="K333" s="5" t="s">
        <v>1136</v>
      </c>
      <c r="L333" s="167" t="str">
        <f t="shared" si="27"/>
        <v>31791981026 02B</v>
      </c>
      <c r="M333" s="5" t="str">
        <f t="shared" si="28"/>
        <v>SLOVENSKÝ ZÁPASNÍCKY ZVÄZaBzápasenie - bežné transfery</v>
      </c>
      <c r="N333" s="3" t="str">
        <f t="shared" si="29"/>
        <v>31791981aB</v>
      </c>
    </row>
    <row r="334" spans="1:14" x14ac:dyDescent="0.2">
      <c r="A334" s="198" t="s">
        <v>798</v>
      </c>
      <c r="B334" s="204" t="str">
        <f>VLOOKUP(A334,Adr!A:B,2,FALSE)</f>
        <v>SLOVENSKÝ ZÁPASNÍCKY ZVÄZ</v>
      </c>
      <c r="C334" s="185" t="s">
        <v>1609</v>
      </c>
      <c r="D334" s="287">
        <v>10000</v>
      </c>
      <c r="E334" s="173">
        <v>0</v>
      </c>
      <c r="F334" s="166" t="s">
        <v>345</v>
      </c>
      <c r="G334" s="169" t="s">
        <v>321</v>
      </c>
      <c r="H334" s="169" t="s">
        <v>1032</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798</v>
      </c>
      <c r="B335" s="204" t="str">
        <f>VLOOKUP(A335,Adr!A:B,2,FALSE)</f>
        <v>SLOVENSKÝ ZÁPASNÍCKY ZVÄZ</v>
      </c>
      <c r="C335" s="185" t="s">
        <v>2179</v>
      </c>
      <c r="D335" s="287">
        <v>20000</v>
      </c>
      <c r="E335" s="230">
        <v>0</v>
      </c>
      <c r="F335" s="166" t="s">
        <v>345</v>
      </c>
      <c r="G335" s="169" t="s">
        <v>321</v>
      </c>
      <c r="H335" s="169" t="s">
        <v>1032</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798</v>
      </c>
      <c r="B336" s="204" t="str">
        <f>VLOOKUP(A336,Adr!A:B,2,FALSE)</f>
        <v>SLOVENSKÝ ZÁPASNÍCKY ZVÄZ</v>
      </c>
      <c r="C336" s="185" t="s">
        <v>1610</v>
      </c>
      <c r="D336" s="287">
        <v>10000</v>
      </c>
      <c r="E336" s="173">
        <v>0</v>
      </c>
      <c r="F336" s="166" t="s">
        <v>345</v>
      </c>
      <c r="G336" s="169" t="s">
        <v>321</v>
      </c>
      <c r="H336" s="169" t="s">
        <v>1032</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798</v>
      </c>
      <c r="B337" s="204" t="str">
        <f>VLOOKUP(A337,Adr!A:B,2,FALSE)</f>
        <v>SLOVENSKÝ ZÁPASNÍCKY ZVÄZ</v>
      </c>
      <c r="C337" s="196" t="s">
        <v>1611</v>
      </c>
      <c r="D337" s="289">
        <v>20000</v>
      </c>
      <c r="E337" s="230">
        <v>0</v>
      </c>
      <c r="F337" s="166" t="s">
        <v>345</v>
      </c>
      <c r="G337" s="169" t="s">
        <v>321</v>
      </c>
      <c r="H337" s="169" t="s">
        <v>1032</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798</v>
      </c>
      <c r="B338" s="204" t="str">
        <f>VLOOKUP(A338,Adr!A:B,2,FALSE)</f>
        <v>SLOVENSKÝ ZÁPASNÍCKY ZVÄZ</v>
      </c>
      <c r="C338" s="185" t="s">
        <v>1612</v>
      </c>
      <c r="D338" s="287">
        <v>20000</v>
      </c>
      <c r="E338" s="173">
        <v>0</v>
      </c>
      <c r="F338" s="166" t="s">
        <v>345</v>
      </c>
      <c r="G338" s="169" t="s">
        <v>321</v>
      </c>
      <c r="H338" s="169" t="s">
        <v>1032</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798</v>
      </c>
      <c r="B339" s="204" t="str">
        <f>VLOOKUP(A339,Adr!A:B,2,FALSE)</f>
        <v>SLOVENSKÝ ZÁPASNÍCKY ZVÄZ</v>
      </c>
      <c r="C339" s="196" t="s">
        <v>2180</v>
      </c>
      <c r="D339" s="289">
        <v>10000</v>
      </c>
      <c r="E339" s="230">
        <v>0</v>
      </c>
      <c r="F339" s="166" t="s">
        <v>345</v>
      </c>
      <c r="G339" s="169" t="s">
        <v>321</v>
      </c>
      <c r="H339" s="169" t="s">
        <v>1032</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798</v>
      </c>
      <c r="B340" s="204" t="str">
        <f>VLOOKUP(A340,Adr!A:B,2,FALSE)</f>
        <v>SLOVENSKÝ ZÁPASNÍCKY ZVÄZ</v>
      </c>
      <c r="C340" s="185" t="s">
        <v>1613</v>
      </c>
      <c r="D340" s="287">
        <v>15000</v>
      </c>
      <c r="E340" s="173">
        <v>0</v>
      </c>
      <c r="F340" s="166" t="s">
        <v>345</v>
      </c>
      <c r="G340" s="169" t="s">
        <v>321</v>
      </c>
      <c r="H340" s="169" t="s">
        <v>1032</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798</v>
      </c>
      <c r="B341" s="204" t="str">
        <f>VLOOKUP(A341,Adr!A:B,2,FALSE)</f>
        <v>SLOVENSKÝ ZÁPASNÍCKY ZVÄZ</v>
      </c>
      <c r="C341" s="185" t="s">
        <v>1614</v>
      </c>
      <c r="D341" s="287">
        <v>60000</v>
      </c>
      <c r="E341" s="230">
        <v>0</v>
      </c>
      <c r="F341" s="166" t="s">
        <v>345</v>
      </c>
      <c r="G341" s="169" t="s">
        <v>321</v>
      </c>
      <c r="H341" s="169" t="s">
        <v>1032</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798</v>
      </c>
      <c r="B342" s="204" t="str">
        <f>VLOOKUP(A342,Adr!A:B,2,FALSE)</f>
        <v>SLOVENSKÝ ZÁPASNÍCKY ZVÄZ</v>
      </c>
      <c r="C342" s="185" t="s">
        <v>1615</v>
      </c>
      <c r="D342" s="287">
        <v>20000</v>
      </c>
      <c r="E342" s="173">
        <v>0</v>
      </c>
      <c r="F342" s="166" t="s">
        <v>345</v>
      </c>
      <c r="G342" s="169" t="s">
        <v>321</v>
      </c>
      <c r="H342" s="169" t="s">
        <v>1032</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805</v>
      </c>
      <c r="B343" s="204" t="str">
        <f>VLOOKUP(A343,Adr!A:B,2,FALSE)</f>
        <v>Slovenský zväz bedmintonu</v>
      </c>
      <c r="C343" s="185" t="s">
        <v>1137</v>
      </c>
      <c r="D343" s="287">
        <v>292039</v>
      </c>
      <c r="E343" s="173">
        <v>0</v>
      </c>
      <c r="F343" s="166" t="s">
        <v>339</v>
      </c>
      <c r="G343" s="169" t="s">
        <v>319</v>
      </c>
      <c r="H343" s="169" t="s">
        <v>1032</v>
      </c>
      <c r="I343" s="192" t="str">
        <f t="shared" si="25"/>
        <v>30811546a</v>
      </c>
      <c r="J343" s="167" t="str">
        <f t="shared" si="26"/>
        <v>30811546026 02</v>
      </c>
      <c r="K343" s="5" t="s">
        <v>1138</v>
      </c>
      <c r="L343" s="167" t="str">
        <f t="shared" si="27"/>
        <v>30811546026 02B</v>
      </c>
      <c r="M343" s="5" t="str">
        <f t="shared" si="28"/>
        <v>Slovenský zväz bedmintonuaBbedminton - bežné transfery</v>
      </c>
      <c r="N343" s="3" t="str">
        <f t="shared" si="29"/>
        <v>30811546aB</v>
      </c>
    </row>
    <row r="344" spans="1:14" x14ac:dyDescent="0.2">
      <c r="A344" s="166" t="s">
        <v>805</v>
      </c>
      <c r="B344" s="204" t="str">
        <f>VLOOKUP(A344,Adr!A:B,2,FALSE)</f>
        <v>Slovenský zväz bedmintonu</v>
      </c>
      <c r="C344" s="185" t="s">
        <v>1476</v>
      </c>
      <c r="D344" s="287">
        <v>10616</v>
      </c>
      <c r="E344" s="230">
        <v>0</v>
      </c>
      <c r="F344" s="166" t="s">
        <v>343</v>
      </c>
      <c r="G344" s="169" t="s">
        <v>321</v>
      </c>
      <c r="H344" s="169" t="s">
        <v>1032</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814</v>
      </c>
      <c r="B345" s="204" t="str">
        <f>VLOOKUP(A345,Adr!A:B,2,FALSE)</f>
        <v>Slovenský zväz biatlonu</v>
      </c>
      <c r="C345" s="169" t="s">
        <v>1139</v>
      </c>
      <c r="D345" s="288">
        <v>393086</v>
      </c>
      <c r="E345" s="230">
        <v>0</v>
      </c>
      <c r="F345" s="166" t="s">
        <v>339</v>
      </c>
      <c r="G345" s="169" t="s">
        <v>319</v>
      </c>
      <c r="H345" s="169" t="s">
        <v>1032</v>
      </c>
      <c r="I345" s="192" t="str">
        <f t="shared" si="25"/>
        <v>35656743a</v>
      </c>
      <c r="J345" s="167" t="str">
        <f t="shared" si="26"/>
        <v>35656743026 02</v>
      </c>
      <c r="K345" s="5" t="s">
        <v>1140</v>
      </c>
      <c r="L345" s="167" t="str">
        <f t="shared" si="27"/>
        <v>35656743026 02B</v>
      </c>
      <c r="M345" s="5" t="str">
        <f t="shared" si="28"/>
        <v>Slovenský zväz biatlonuaBbiatlon - bežné transfery</v>
      </c>
      <c r="N345" s="3" t="str">
        <f t="shared" si="29"/>
        <v>35656743aB</v>
      </c>
    </row>
    <row r="346" spans="1:14" x14ac:dyDescent="0.2">
      <c r="A346" s="182" t="s">
        <v>814</v>
      </c>
      <c r="B346" s="204" t="str">
        <f>VLOOKUP(A346,Adr!A:B,2,FALSE)</f>
        <v>Slovenský zväz biatlonu</v>
      </c>
      <c r="C346" s="185" t="s">
        <v>1620</v>
      </c>
      <c r="D346" s="287">
        <v>40000</v>
      </c>
      <c r="E346" s="230">
        <v>0</v>
      </c>
      <c r="F346" s="166" t="s">
        <v>345</v>
      </c>
      <c r="G346" s="169" t="s">
        <v>321</v>
      </c>
      <c r="H346" s="169" t="s">
        <v>1032</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814</v>
      </c>
      <c r="B347" s="204" t="str">
        <f>VLOOKUP(A347,Adr!A:B,2,FALSE)</f>
        <v>Slovenský zväz biatlonu</v>
      </c>
      <c r="C347" s="196" t="s">
        <v>1616</v>
      </c>
      <c r="D347" s="289">
        <v>25000</v>
      </c>
      <c r="E347" s="173">
        <v>0</v>
      </c>
      <c r="F347" s="166" t="s">
        <v>345</v>
      </c>
      <c r="G347" s="169" t="s">
        <v>321</v>
      </c>
      <c r="H347" s="169" t="s">
        <v>1032</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814</v>
      </c>
      <c r="B348" s="204" t="str">
        <f>VLOOKUP(A348,Adr!A:B,2,FALSE)</f>
        <v>Slovenský zväz biatlonu</v>
      </c>
      <c r="C348" s="196" t="s">
        <v>2181</v>
      </c>
      <c r="D348" s="289">
        <v>10000</v>
      </c>
      <c r="E348" s="230">
        <v>0</v>
      </c>
      <c r="F348" s="166" t="s">
        <v>345</v>
      </c>
      <c r="G348" s="169" t="s">
        <v>321</v>
      </c>
      <c r="H348" s="169" t="s">
        <v>1032</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814</v>
      </c>
      <c r="B349" s="204" t="str">
        <f>VLOOKUP(A349,Adr!A:B,2,FALSE)</f>
        <v>Slovenský zväz biatlonu</v>
      </c>
      <c r="C349" s="185" t="s">
        <v>1617</v>
      </c>
      <c r="D349" s="289">
        <v>50000</v>
      </c>
      <c r="E349" s="173">
        <v>0</v>
      </c>
      <c r="F349" s="166" t="s">
        <v>345</v>
      </c>
      <c r="G349" s="169" t="s">
        <v>321</v>
      </c>
      <c r="H349" s="169" t="s">
        <v>1032</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814</v>
      </c>
      <c r="B350" s="204" t="str">
        <f>VLOOKUP(A350,Adr!A:B,2,FALSE)</f>
        <v>Slovenský zväz biatlonu</v>
      </c>
      <c r="C350" s="185" t="s">
        <v>2182</v>
      </c>
      <c r="D350" s="287">
        <v>20000</v>
      </c>
      <c r="E350" s="230">
        <v>0</v>
      </c>
      <c r="F350" s="166" t="s">
        <v>345</v>
      </c>
      <c r="G350" s="169" t="s">
        <v>321</v>
      </c>
      <c r="H350" s="169" t="s">
        <v>1032</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814</v>
      </c>
      <c r="B351" s="204" t="str">
        <f>VLOOKUP(A351,Adr!A:B,2,FALSE)</f>
        <v>Slovenský zväz biatlonu</v>
      </c>
      <c r="C351" s="197" t="s">
        <v>2183</v>
      </c>
      <c r="D351" s="290">
        <v>10000</v>
      </c>
      <c r="E351" s="230">
        <v>0</v>
      </c>
      <c r="F351" s="166" t="s">
        <v>345</v>
      </c>
      <c r="G351" s="169" t="s">
        <v>321</v>
      </c>
      <c r="H351" s="169" t="s">
        <v>1032</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814</v>
      </c>
      <c r="B352" s="204" t="str">
        <f>VLOOKUP(A352,Adr!A:B,2,FALSE)</f>
        <v>Slovenský zväz biatlonu</v>
      </c>
      <c r="C352" s="185" t="s">
        <v>1618</v>
      </c>
      <c r="D352" s="287">
        <v>10000</v>
      </c>
      <c r="E352" s="230">
        <v>0</v>
      </c>
      <c r="F352" s="166" t="s">
        <v>345</v>
      </c>
      <c r="G352" s="169" t="s">
        <v>321</v>
      </c>
      <c r="H352" s="169" t="s">
        <v>1032</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814</v>
      </c>
      <c r="B353" s="204" t="str">
        <f>VLOOKUP(A353,Adr!A:B,2,FALSE)</f>
        <v>Slovenský zväz biatlonu</v>
      </c>
      <c r="C353" s="185" t="s">
        <v>1619</v>
      </c>
      <c r="D353" s="287">
        <v>10000</v>
      </c>
      <c r="E353" s="230">
        <v>0</v>
      </c>
      <c r="F353" s="166" t="s">
        <v>345</v>
      </c>
      <c r="G353" s="169" t="s">
        <v>321</v>
      </c>
      <c r="H353" s="169" t="s">
        <v>1032</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814</v>
      </c>
      <c r="B354" s="204" t="str">
        <f>VLOOKUP(A354,Adr!A:B,2,FALSE)</f>
        <v>Slovenský zväz biatlonu</v>
      </c>
      <c r="C354" s="185" t="s">
        <v>2184</v>
      </c>
      <c r="D354" s="287">
        <v>30000</v>
      </c>
      <c r="E354" s="173">
        <v>0</v>
      </c>
      <c r="F354" s="166" t="s">
        <v>345</v>
      </c>
      <c r="G354" s="169" t="s">
        <v>321</v>
      </c>
      <c r="H354" s="169" t="s">
        <v>1032</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823</v>
      </c>
      <c r="B355" s="204" t="str">
        <f>VLOOKUP(A355,Adr!A:B,2,FALSE)</f>
        <v>Slovenský zväz bobistov</v>
      </c>
      <c r="C355" s="185" t="s">
        <v>1141</v>
      </c>
      <c r="D355" s="289">
        <v>62770</v>
      </c>
      <c r="E355" s="230">
        <v>0</v>
      </c>
      <c r="F355" s="166" t="s">
        <v>339</v>
      </c>
      <c r="G355" s="169" t="s">
        <v>319</v>
      </c>
      <c r="H355" s="169" t="s">
        <v>1032</v>
      </c>
      <c r="I355" s="192" t="str">
        <f t="shared" si="25"/>
        <v>36067580a</v>
      </c>
      <c r="J355" s="167" t="str">
        <f t="shared" si="26"/>
        <v>36067580026 02</v>
      </c>
      <c r="K355" s="5" t="s">
        <v>1142</v>
      </c>
      <c r="L355" s="167" t="str">
        <f t="shared" si="27"/>
        <v>36067580026 02B</v>
      </c>
      <c r="M355" s="5" t="str">
        <f t="shared" si="28"/>
        <v>Slovenský zväz bobistovaBboby a skeleton - bežné transfery</v>
      </c>
      <c r="N355" s="3" t="str">
        <f t="shared" si="29"/>
        <v>36067580aB</v>
      </c>
    </row>
    <row r="356" spans="1:14" x14ac:dyDescent="0.2">
      <c r="A356" s="166" t="s">
        <v>832</v>
      </c>
      <c r="B356" s="204" t="str">
        <f>VLOOKUP(A356,Adr!A:B,2,FALSE)</f>
        <v>Slovenský zväz cyklistiky</v>
      </c>
      <c r="C356" s="196" t="s">
        <v>1143</v>
      </c>
      <c r="D356" s="289">
        <v>1534198</v>
      </c>
      <c r="E356" s="173">
        <v>0</v>
      </c>
      <c r="F356" s="166" t="s">
        <v>339</v>
      </c>
      <c r="G356" s="169" t="s">
        <v>319</v>
      </c>
      <c r="H356" s="169" t="s">
        <v>1032</v>
      </c>
      <c r="I356" s="192" t="str">
        <f t="shared" si="25"/>
        <v>00684112a</v>
      </c>
      <c r="J356" s="167" t="str">
        <f t="shared" si="26"/>
        <v>00684112026 02</v>
      </c>
      <c r="K356" s="5" t="s">
        <v>1144</v>
      </c>
      <c r="L356" s="167" t="str">
        <f t="shared" si="27"/>
        <v>00684112026 02B</v>
      </c>
      <c r="M356" s="5" t="str">
        <f t="shared" si="28"/>
        <v>Slovenský zväz cyklistikyaBcyklistika - bežné transfery</v>
      </c>
      <c r="N356" s="3" t="str">
        <f t="shared" si="29"/>
        <v>00684112aB</v>
      </c>
    </row>
    <row r="357" spans="1:14" x14ac:dyDescent="0.2">
      <c r="A357" s="166" t="s">
        <v>832</v>
      </c>
      <c r="B357" s="204" t="str">
        <f>VLOOKUP(A357,Adr!A:B,2,FALSE)</f>
        <v>Slovenský zväz cyklistiky</v>
      </c>
      <c r="C357" s="169" t="s">
        <v>1477</v>
      </c>
      <c r="D357" s="288">
        <v>64184</v>
      </c>
      <c r="E357" s="173">
        <v>0</v>
      </c>
      <c r="F357" s="166" t="s">
        <v>343</v>
      </c>
      <c r="G357" s="169" t="s">
        <v>321</v>
      </c>
      <c r="H357" s="169" t="s">
        <v>1032</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832</v>
      </c>
      <c r="B358" s="204" t="str">
        <f>VLOOKUP(A358,Adr!A:B,2,FALSE)</f>
        <v>Slovenský zväz cyklistiky</v>
      </c>
      <c r="C358" s="185" t="s">
        <v>1621</v>
      </c>
      <c r="D358" s="287">
        <v>25000</v>
      </c>
      <c r="E358" s="230">
        <v>0</v>
      </c>
      <c r="F358" s="166" t="s">
        <v>345</v>
      </c>
      <c r="G358" s="169" t="s">
        <v>321</v>
      </c>
      <c r="H358" s="169" t="s">
        <v>1032</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832</v>
      </c>
      <c r="B359" s="204" t="str">
        <f>VLOOKUP(A359,Adr!A:B,2,FALSE)</f>
        <v>Slovenský zväz cyklistiky</v>
      </c>
      <c r="C359" s="185" t="s">
        <v>1622</v>
      </c>
      <c r="D359" s="287">
        <v>25000</v>
      </c>
      <c r="E359" s="173">
        <v>0</v>
      </c>
      <c r="F359" s="166" t="s">
        <v>345</v>
      </c>
      <c r="G359" s="169" t="s">
        <v>321</v>
      </c>
      <c r="H359" s="169" t="s">
        <v>1032</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832</v>
      </c>
      <c r="B360" s="204" t="str">
        <f>VLOOKUP(A360,Adr!A:B,2,FALSE)</f>
        <v>Slovenský zväz cyklistiky</v>
      </c>
      <c r="C360" s="196" t="s">
        <v>1623</v>
      </c>
      <c r="D360" s="287">
        <v>20000</v>
      </c>
      <c r="E360" s="230">
        <v>0</v>
      </c>
      <c r="F360" s="166" t="s">
        <v>345</v>
      </c>
      <c r="G360" s="169" t="s">
        <v>321</v>
      </c>
      <c r="H360" s="169" t="s">
        <v>1032</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832</v>
      </c>
      <c r="B361" s="204" t="str">
        <f>VLOOKUP(A361,Adr!A:B,2,FALSE)</f>
        <v>Slovenský zväz cyklistiky</v>
      </c>
      <c r="C361" s="185" t="s">
        <v>1624</v>
      </c>
      <c r="D361" s="287">
        <v>20000</v>
      </c>
      <c r="E361" s="173">
        <v>0</v>
      </c>
      <c r="F361" s="166" t="s">
        <v>345</v>
      </c>
      <c r="G361" s="169" t="s">
        <v>321</v>
      </c>
      <c r="H361" s="169" t="s">
        <v>1032</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832</v>
      </c>
      <c r="B362" s="204" t="str">
        <f>VLOOKUP(A362,Adr!A:B,2,FALSE)</f>
        <v>Slovenský zväz cyklistiky</v>
      </c>
      <c r="C362" s="196" t="s">
        <v>1625</v>
      </c>
      <c r="D362" s="289">
        <v>25000</v>
      </c>
      <c r="E362" s="173">
        <v>0</v>
      </c>
      <c r="F362" s="166" t="s">
        <v>345</v>
      </c>
      <c r="G362" s="169" t="s">
        <v>321</v>
      </c>
      <c r="H362" s="169" t="s">
        <v>1032</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832</v>
      </c>
      <c r="B363" s="204" t="str">
        <f>VLOOKUP(A363,Adr!A:B,2,FALSE)</f>
        <v>Slovenský zväz cyklistiky</v>
      </c>
      <c r="C363" s="185" t="s">
        <v>1626</v>
      </c>
      <c r="D363" s="287">
        <v>55000</v>
      </c>
      <c r="E363" s="230">
        <v>0</v>
      </c>
      <c r="F363" s="166" t="s">
        <v>345</v>
      </c>
      <c r="G363" s="169" t="s">
        <v>321</v>
      </c>
      <c r="H363" s="169" t="s">
        <v>1032</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832</v>
      </c>
      <c r="B364" s="204" t="str">
        <f>VLOOKUP(A364,Adr!A:B,2,FALSE)</f>
        <v>Slovenský zväz cyklistiky</v>
      </c>
      <c r="C364" s="196" t="s">
        <v>1627</v>
      </c>
      <c r="D364" s="287">
        <v>10000</v>
      </c>
      <c r="E364" s="173">
        <v>0</v>
      </c>
      <c r="F364" s="166" t="s">
        <v>345</v>
      </c>
      <c r="G364" s="169" t="s">
        <v>321</v>
      </c>
      <c r="H364" s="169" t="s">
        <v>1032</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832</v>
      </c>
      <c r="B365" s="204" t="str">
        <f>VLOOKUP(A365,Adr!A:B,2,FALSE)</f>
        <v>Slovenský zväz cyklistiky</v>
      </c>
      <c r="C365" s="196" t="s">
        <v>1628</v>
      </c>
      <c r="D365" s="289">
        <v>20000</v>
      </c>
      <c r="E365" s="230">
        <v>0</v>
      </c>
      <c r="F365" s="166" t="s">
        <v>345</v>
      </c>
      <c r="G365" s="169" t="s">
        <v>321</v>
      </c>
      <c r="H365" s="169" t="s">
        <v>1032</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832</v>
      </c>
      <c r="B366" s="204" t="str">
        <f>VLOOKUP(A366,Adr!A:B,2,FALSE)</f>
        <v>Slovenský zväz cyklistiky</v>
      </c>
      <c r="C366" s="185" t="s">
        <v>1667</v>
      </c>
      <c r="D366" s="287">
        <v>80000</v>
      </c>
      <c r="E366" s="230">
        <v>0</v>
      </c>
      <c r="F366" s="166" t="s">
        <v>349</v>
      </c>
      <c r="G366" s="169" t="s">
        <v>321</v>
      </c>
      <c r="H366" s="169" t="s">
        <v>1032</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832</v>
      </c>
      <c r="B367" s="204" t="str">
        <f>VLOOKUP(A367,Adr!A:B,2,FALSE)</f>
        <v>Slovenský zväz cyklistiky</v>
      </c>
      <c r="C367" s="196" t="s">
        <v>2991</v>
      </c>
      <c r="D367" s="187">
        <v>58000</v>
      </c>
      <c r="E367" s="173">
        <v>0</v>
      </c>
      <c r="F367" s="166" t="s">
        <v>349</v>
      </c>
      <c r="G367" s="169" t="s">
        <v>321</v>
      </c>
      <c r="H367" s="169" t="s">
        <v>1032</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832</v>
      </c>
      <c r="B368" s="204" t="str">
        <f>VLOOKUP(A368,Adr!A:B,2,FALSE)</f>
        <v>Slovenský zväz cyklistiky</v>
      </c>
      <c r="C368" s="190" t="s">
        <v>2991</v>
      </c>
      <c r="D368" s="172">
        <v>70000</v>
      </c>
      <c r="E368" s="173">
        <v>0</v>
      </c>
      <c r="F368" s="166" t="s">
        <v>349</v>
      </c>
      <c r="G368" s="169" t="s">
        <v>321</v>
      </c>
      <c r="H368" s="169" t="s">
        <v>1055</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841</v>
      </c>
      <c r="B369" s="204" t="str">
        <f>VLOOKUP(A369,Adr!A:B,2,FALSE)</f>
        <v>Slovenský zväz dráhového golfu</v>
      </c>
      <c r="C369" s="196" t="s">
        <v>1145</v>
      </c>
      <c r="D369" s="289">
        <v>20983</v>
      </c>
      <c r="E369" s="230">
        <v>0</v>
      </c>
      <c r="F369" s="166" t="s">
        <v>339</v>
      </c>
      <c r="G369" s="169" t="s">
        <v>319</v>
      </c>
      <c r="H369" s="169" t="s">
        <v>1032</v>
      </c>
      <c r="I369" s="192" t="str">
        <f t="shared" si="25"/>
        <v>31806431a</v>
      </c>
      <c r="J369" s="167" t="str">
        <f t="shared" si="26"/>
        <v>31806431026 02</v>
      </c>
      <c r="K369" s="5" t="s">
        <v>1146</v>
      </c>
      <c r="L369" s="167" t="str">
        <f t="shared" si="27"/>
        <v>31806431026 02B</v>
      </c>
      <c r="M369" s="5" t="str">
        <f t="shared" si="28"/>
        <v>Slovenský zväz dráhového golfuaBdráhový golf - bežné transfery</v>
      </c>
      <c r="N369" s="3" t="str">
        <f t="shared" si="29"/>
        <v>31806431aB</v>
      </c>
    </row>
    <row r="370" spans="1:14" x14ac:dyDescent="0.2">
      <c r="A370" s="198" t="s">
        <v>848</v>
      </c>
      <c r="B370" s="204" t="str">
        <f>VLOOKUP(A370,Adr!A:B,2,FALSE)</f>
        <v>Slovenský zväz florbalu</v>
      </c>
      <c r="C370" s="196" t="s">
        <v>1147</v>
      </c>
      <c r="D370" s="289">
        <v>565005</v>
      </c>
      <c r="E370" s="173">
        <v>0</v>
      </c>
      <c r="F370" s="166" t="s">
        <v>339</v>
      </c>
      <c r="G370" s="169" t="s">
        <v>319</v>
      </c>
      <c r="H370" s="169" t="s">
        <v>1032</v>
      </c>
      <c r="I370" s="192" t="str">
        <f t="shared" si="25"/>
        <v>31795421a</v>
      </c>
      <c r="J370" s="167" t="str">
        <f t="shared" si="26"/>
        <v>31795421026 02</v>
      </c>
      <c r="K370" s="5" t="s">
        <v>1148</v>
      </c>
      <c r="L370" s="167" t="str">
        <f t="shared" si="27"/>
        <v>31795421026 02B</v>
      </c>
      <c r="M370" s="5" t="str">
        <f t="shared" si="28"/>
        <v>Slovenský zväz florbaluaBflorbal - bežné transfery</v>
      </c>
      <c r="N370" s="3" t="str">
        <f t="shared" si="29"/>
        <v>31795421aB</v>
      </c>
    </row>
    <row r="371" spans="1:14" x14ac:dyDescent="0.2">
      <c r="A371" s="198" t="s">
        <v>854</v>
      </c>
      <c r="B371" s="204" t="str">
        <f>VLOOKUP(A371,Adr!A:B,2,FALSE)</f>
        <v>Slovenský zväz hádzanej</v>
      </c>
      <c r="C371" s="185" t="s">
        <v>1149</v>
      </c>
      <c r="D371" s="287">
        <v>1374010</v>
      </c>
      <c r="E371" s="230">
        <v>0</v>
      </c>
      <c r="F371" s="166" t="s">
        <v>339</v>
      </c>
      <c r="G371" s="169" t="s">
        <v>319</v>
      </c>
      <c r="H371" s="169" t="s">
        <v>1032</v>
      </c>
      <c r="I371" s="192" t="str">
        <f t="shared" si="25"/>
        <v>30774772a</v>
      </c>
      <c r="J371" s="167" t="str">
        <f t="shared" si="26"/>
        <v>30774772026 02</v>
      </c>
      <c r="K371" s="5" t="s">
        <v>1150</v>
      </c>
      <c r="L371" s="167" t="str">
        <f t="shared" si="27"/>
        <v>30774772026 02B</v>
      </c>
      <c r="M371" s="5" t="str">
        <f t="shared" si="28"/>
        <v>Slovenský zväz hádzanejaBhádzaná - bežné transfery</v>
      </c>
      <c r="N371" s="3" t="str">
        <f t="shared" si="29"/>
        <v>30774772aB</v>
      </c>
    </row>
    <row r="372" spans="1:14" x14ac:dyDescent="0.2">
      <c r="A372" s="202" t="s">
        <v>1975</v>
      </c>
      <c r="B372" s="204" t="str">
        <f>VLOOKUP(A372,Adr!A:B,2,FALSE)</f>
        <v>Slovenský zväz hasičského športu</v>
      </c>
      <c r="C372" s="185" t="s">
        <v>2235</v>
      </c>
      <c r="D372" s="287">
        <v>15000</v>
      </c>
      <c r="E372" s="173">
        <v>0</v>
      </c>
      <c r="F372" s="166" t="s">
        <v>349</v>
      </c>
      <c r="G372" s="169" t="s">
        <v>321</v>
      </c>
      <c r="H372" s="169" t="s">
        <v>1032</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1982</v>
      </c>
      <c r="B373" s="204" t="str">
        <f>VLOOKUP(A373,Adr!A:B,2,FALSE)</f>
        <v>Slovenský zväz integrovaného tanca a tanečného športu</v>
      </c>
      <c r="C373" s="197" t="s">
        <v>350</v>
      </c>
      <c r="D373" s="191">
        <v>10000</v>
      </c>
      <c r="E373" s="173">
        <v>0</v>
      </c>
      <c r="F373" s="166" t="s">
        <v>349</v>
      </c>
      <c r="G373" s="169" t="s">
        <v>321</v>
      </c>
      <c r="H373" s="169" t="s">
        <v>1032</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x14ac:dyDescent="0.2">
      <c r="A374" s="198" t="s">
        <v>1982</v>
      </c>
      <c r="B374" s="204" t="str">
        <f>VLOOKUP(A374,Adr!A:B,2,FALSE)</f>
        <v>Slovenský zväz integrovaného tanca a tanečného športu</v>
      </c>
      <c r="C374" s="196" t="s">
        <v>352</v>
      </c>
      <c r="D374" s="287">
        <v>25000</v>
      </c>
      <c r="E374" s="173">
        <v>0</v>
      </c>
      <c r="F374" s="166" t="s">
        <v>351</v>
      </c>
      <c r="G374" s="169" t="s">
        <v>321</v>
      </c>
      <c r="H374" s="169" t="s">
        <v>1032</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861</v>
      </c>
      <c r="B375" s="204" t="str">
        <f>VLOOKUP(A375,Adr!A:B,2,FALSE)</f>
        <v>Slovenský zväz jachtingu</v>
      </c>
      <c r="C375" s="196" t="s">
        <v>1151</v>
      </c>
      <c r="D375" s="289">
        <v>55948</v>
      </c>
      <c r="E375" s="173">
        <v>0</v>
      </c>
      <c r="F375" s="166" t="s">
        <v>339</v>
      </c>
      <c r="G375" s="169" t="s">
        <v>319</v>
      </c>
      <c r="H375" s="169" t="s">
        <v>1032</v>
      </c>
      <c r="I375" s="192" t="str">
        <f t="shared" si="25"/>
        <v>30793211a</v>
      </c>
      <c r="J375" s="167" t="str">
        <f t="shared" si="26"/>
        <v>30793211026 02</v>
      </c>
      <c r="K375" s="5" t="s">
        <v>1152</v>
      </c>
      <c r="L375" s="167" t="str">
        <f t="shared" si="27"/>
        <v>30793211026 02B</v>
      </c>
      <c r="M375" s="5" t="str">
        <f t="shared" si="28"/>
        <v>Slovenský zväz jachtinguaBjachting - bežné transfery</v>
      </c>
      <c r="N375" s="3" t="str">
        <f t="shared" si="29"/>
        <v>30793211aB</v>
      </c>
    </row>
    <row r="376" spans="1:14" x14ac:dyDescent="0.2">
      <c r="A376" s="166" t="s">
        <v>861</v>
      </c>
      <c r="B376" s="204" t="str">
        <f>VLOOKUP(A376,Adr!A:B,2,FALSE)</f>
        <v>Slovenský zväz jachtingu</v>
      </c>
      <c r="C376" s="196" t="s">
        <v>1629</v>
      </c>
      <c r="D376" s="289">
        <v>20000</v>
      </c>
      <c r="E376" s="173">
        <v>0</v>
      </c>
      <c r="F376" s="166" t="s">
        <v>345</v>
      </c>
      <c r="G376" s="169" t="s">
        <v>321</v>
      </c>
      <c r="H376" s="169" t="s">
        <v>1032</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868</v>
      </c>
      <c r="B377" s="204" t="str">
        <f>VLOOKUP(A377,Adr!A:B,2,FALSE)</f>
        <v>Slovenský zväz Judo</v>
      </c>
      <c r="C377" s="185" t="s">
        <v>1153</v>
      </c>
      <c r="D377" s="287">
        <v>157989</v>
      </c>
      <c r="E377" s="230">
        <v>0</v>
      </c>
      <c r="F377" s="166" t="s">
        <v>339</v>
      </c>
      <c r="G377" s="169" t="s">
        <v>319</v>
      </c>
      <c r="H377" s="169" t="s">
        <v>1032</v>
      </c>
      <c r="I377" s="192" t="str">
        <f t="shared" si="25"/>
        <v>17308518a</v>
      </c>
      <c r="J377" s="167" t="str">
        <f t="shared" si="26"/>
        <v>17308518026 02</v>
      </c>
      <c r="K377" s="5" t="s">
        <v>1154</v>
      </c>
      <c r="L377" s="167" t="str">
        <f t="shared" si="27"/>
        <v>17308518026 02B</v>
      </c>
      <c r="M377" s="5" t="str">
        <f t="shared" si="28"/>
        <v>Slovenský zväz JudoaBjudo - bežné transfery</v>
      </c>
      <c r="N377" s="3" t="str">
        <f t="shared" si="29"/>
        <v>17308518aB</v>
      </c>
    </row>
    <row r="378" spans="1:14" x14ac:dyDescent="0.2">
      <c r="A378" s="202" t="s">
        <v>868</v>
      </c>
      <c r="B378" s="204" t="str">
        <f>VLOOKUP(A378,Adr!A:B,2,FALSE)</f>
        <v>Slovenský zväz Judo</v>
      </c>
      <c r="C378" s="185" t="s">
        <v>1630</v>
      </c>
      <c r="D378" s="287">
        <v>15000</v>
      </c>
      <c r="E378" s="230">
        <v>0</v>
      </c>
      <c r="F378" s="166" t="s">
        <v>345</v>
      </c>
      <c r="G378" s="169" t="s">
        <v>321</v>
      </c>
      <c r="H378" s="169" t="s">
        <v>1032</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868</v>
      </c>
      <c r="B379" s="204" t="str">
        <f>VLOOKUP(A379,Adr!A:B,2,FALSE)</f>
        <v>Slovenský zväz Judo</v>
      </c>
      <c r="C379" s="196" t="s">
        <v>1631</v>
      </c>
      <c r="D379" s="289">
        <v>50000</v>
      </c>
      <c r="E379" s="230">
        <v>0</v>
      </c>
      <c r="F379" s="166" t="s">
        <v>345</v>
      </c>
      <c r="G379" s="169" t="s">
        <v>321</v>
      </c>
      <c r="H379" s="169" t="s">
        <v>1032</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868</v>
      </c>
      <c r="B380" s="204" t="str">
        <f>VLOOKUP(A380,Adr!A:B,2,FALSE)</f>
        <v>Slovenský zväz Judo</v>
      </c>
      <c r="C380" s="169" t="s">
        <v>1632</v>
      </c>
      <c r="D380" s="288">
        <v>10000</v>
      </c>
      <c r="E380" s="230">
        <v>0</v>
      </c>
      <c r="F380" s="166" t="s">
        <v>345</v>
      </c>
      <c r="G380" s="169" t="s">
        <v>321</v>
      </c>
      <c r="H380" s="169" t="s">
        <v>1032</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868</v>
      </c>
      <c r="B381" s="204" t="str">
        <f>VLOOKUP(A381,Adr!A:B,2,FALSE)</f>
        <v>Slovenský zväz Judo</v>
      </c>
      <c r="C381" s="185" t="s">
        <v>1633</v>
      </c>
      <c r="D381" s="287">
        <v>15000</v>
      </c>
      <c r="E381" s="230">
        <v>0</v>
      </c>
      <c r="F381" s="166" t="s">
        <v>345</v>
      </c>
      <c r="G381" s="169" t="s">
        <v>321</v>
      </c>
      <c r="H381" s="169" t="s">
        <v>1032</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868</v>
      </c>
      <c r="B382" s="204" t="str">
        <f>VLOOKUP(A382,Adr!A:B,2,FALSE)</f>
        <v>Slovenský zväz Judo</v>
      </c>
      <c r="C382" s="196" t="s">
        <v>1634</v>
      </c>
      <c r="D382" s="289">
        <v>10000</v>
      </c>
      <c r="E382" s="230">
        <v>0</v>
      </c>
      <c r="F382" s="166" t="s">
        <v>345</v>
      </c>
      <c r="G382" s="169" t="s">
        <v>321</v>
      </c>
      <c r="H382" s="169" t="s">
        <v>1032</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868</v>
      </c>
      <c r="B383" s="204" t="str">
        <f>VLOOKUP(A383,Adr!A:B,2,FALSE)</f>
        <v>Slovenský zväz Judo</v>
      </c>
      <c r="C383" s="185" t="s">
        <v>1635</v>
      </c>
      <c r="D383" s="287">
        <v>20000</v>
      </c>
      <c r="E383" s="173">
        <v>0</v>
      </c>
      <c r="F383" s="166" t="s">
        <v>345</v>
      </c>
      <c r="G383" s="169" t="s">
        <v>321</v>
      </c>
      <c r="H383" s="169" t="s">
        <v>1032</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868</v>
      </c>
      <c r="B384" s="204" t="str">
        <f>VLOOKUP(A384,Adr!A:B,2,FALSE)</f>
        <v>Slovenský zväz Judo</v>
      </c>
      <c r="C384" s="197" t="s">
        <v>350</v>
      </c>
      <c r="D384" s="187">
        <v>50000</v>
      </c>
      <c r="E384" s="173">
        <v>0</v>
      </c>
      <c r="F384" s="166" t="s">
        <v>349</v>
      </c>
      <c r="G384" s="169" t="s">
        <v>321</v>
      </c>
      <c r="H384" s="169" t="s">
        <v>1032</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874</v>
      </c>
      <c r="B385" s="204" t="str">
        <f>VLOOKUP(A385,Adr!A:B,2,FALSE)</f>
        <v>Slovenský Zväz Karate</v>
      </c>
      <c r="C385" s="169" t="s">
        <v>1155</v>
      </c>
      <c r="D385" s="288">
        <v>621440</v>
      </c>
      <c r="E385" s="173">
        <v>0</v>
      </c>
      <c r="F385" s="166" t="s">
        <v>339</v>
      </c>
      <c r="G385" s="169" t="s">
        <v>319</v>
      </c>
      <c r="H385" s="169" t="s">
        <v>1032</v>
      </c>
      <c r="I385" s="192" t="str">
        <f t="shared" si="25"/>
        <v>30811571a</v>
      </c>
      <c r="J385" s="167" t="str">
        <f t="shared" si="26"/>
        <v>30811571026 02</v>
      </c>
      <c r="K385" s="5" t="s">
        <v>1156</v>
      </c>
      <c r="L385" s="167" t="str">
        <f t="shared" si="27"/>
        <v>30811571026 02B</v>
      </c>
      <c r="M385" s="5" t="str">
        <f t="shared" si="28"/>
        <v>Slovenský Zväz KarateaBkarate - bežné transfery</v>
      </c>
      <c r="N385" s="3" t="str">
        <f t="shared" si="29"/>
        <v>30811571aB</v>
      </c>
    </row>
    <row r="386" spans="1:14" x14ac:dyDescent="0.2">
      <c r="A386" s="198" t="s">
        <v>874</v>
      </c>
      <c r="B386" s="204" t="str">
        <f>VLOOKUP(A386,Adr!A:B,2,FALSE)</f>
        <v>Slovenský Zväz Karate</v>
      </c>
      <c r="C386" s="169" t="s">
        <v>1478</v>
      </c>
      <c r="D386" s="288">
        <v>9761</v>
      </c>
      <c r="E386" s="230">
        <v>0</v>
      </c>
      <c r="F386" s="166" t="s">
        <v>343</v>
      </c>
      <c r="G386" s="169" t="s">
        <v>321</v>
      </c>
      <c r="H386" s="169" t="s">
        <v>1032</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874</v>
      </c>
      <c r="B387" s="204" t="str">
        <f>VLOOKUP(A387,Adr!A:B,2,FALSE)</f>
        <v>Slovenský Zväz Karate</v>
      </c>
      <c r="C387" s="185" t="s">
        <v>1636</v>
      </c>
      <c r="D387" s="287">
        <v>30000</v>
      </c>
      <c r="E387" s="230">
        <v>0</v>
      </c>
      <c r="F387" s="166" t="s">
        <v>345</v>
      </c>
      <c r="G387" s="169" t="s">
        <v>321</v>
      </c>
      <c r="H387" s="169" t="s">
        <v>1032</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874</v>
      </c>
      <c r="B388" s="204" t="str">
        <f>VLOOKUP(A388,Adr!A:B,2,FALSE)</f>
        <v>Slovenský Zväz Karate</v>
      </c>
      <c r="C388" s="196" t="s">
        <v>2989</v>
      </c>
      <c r="D388" s="289">
        <v>10000</v>
      </c>
      <c r="E388" s="173">
        <v>0</v>
      </c>
      <c r="F388" s="166" t="s">
        <v>345</v>
      </c>
      <c r="G388" s="169" t="s">
        <v>321</v>
      </c>
      <c r="H388" s="169" t="s">
        <v>1032</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874</v>
      </c>
      <c r="B389" s="204" t="str">
        <f>VLOOKUP(A389,Adr!A:B,2,FALSE)</f>
        <v>Slovenský Zväz Karate</v>
      </c>
      <c r="C389" s="196" t="s">
        <v>2215</v>
      </c>
      <c r="D389" s="287">
        <v>10000</v>
      </c>
      <c r="E389" s="230">
        <v>0</v>
      </c>
      <c r="F389" s="166" t="s">
        <v>362</v>
      </c>
      <c r="G389" s="169" t="s">
        <v>321</v>
      </c>
      <c r="H389" s="169" t="s">
        <v>1032</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881</v>
      </c>
      <c r="B390" s="204" t="str">
        <f>VLOOKUP(A390,Adr!A:B,2,FALSE)</f>
        <v>Slovenský zväz kickboxu</v>
      </c>
      <c r="C390" s="169" t="s">
        <v>1157</v>
      </c>
      <c r="D390" s="288">
        <v>94554</v>
      </c>
      <c r="E390" s="173">
        <v>0</v>
      </c>
      <c r="F390" s="166" t="s">
        <v>339</v>
      </c>
      <c r="G390" s="169" t="s">
        <v>319</v>
      </c>
      <c r="H390" s="169" t="s">
        <v>1032</v>
      </c>
      <c r="I390" s="192" t="str">
        <f t="shared" si="30"/>
        <v>31119247a</v>
      </c>
      <c r="J390" s="167" t="str">
        <f t="shared" si="31"/>
        <v>31119247026 02</v>
      </c>
      <c r="K390" s="5" t="s">
        <v>1158</v>
      </c>
      <c r="L390" s="167" t="str">
        <f t="shared" si="32"/>
        <v>31119247026 02B</v>
      </c>
      <c r="M390" s="5" t="str">
        <f t="shared" si="33"/>
        <v>Slovenský zväz kickboxuaBkickbox - bežné transfery</v>
      </c>
      <c r="N390" s="3" t="str">
        <f t="shared" si="34"/>
        <v>31119247aB</v>
      </c>
    </row>
    <row r="391" spans="1:14" x14ac:dyDescent="0.2">
      <c r="A391" s="182" t="s">
        <v>881</v>
      </c>
      <c r="B391" s="204" t="str">
        <f>VLOOKUP(A391,Adr!A:B,2,FALSE)</f>
        <v>Slovenský zväz kickboxu</v>
      </c>
      <c r="C391" s="185" t="s">
        <v>1637</v>
      </c>
      <c r="D391" s="287">
        <v>20000</v>
      </c>
      <c r="E391" s="230">
        <v>0</v>
      </c>
      <c r="F391" s="166" t="s">
        <v>345</v>
      </c>
      <c r="G391" s="169" t="s">
        <v>321</v>
      </c>
      <c r="H391" s="169" t="s">
        <v>1032</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881</v>
      </c>
      <c r="B392" s="204" t="str">
        <f>VLOOKUP(A392,Adr!A:B,2,FALSE)</f>
        <v>Slovenský zväz kickboxu</v>
      </c>
      <c r="C392" s="196" t="s">
        <v>1638</v>
      </c>
      <c r="D392" s="289">
        <v>30000</v>
      </c>
      <c r="E392" s="173">
        <v>0</v>
      </c>
      <c r="F392" s="166" t="s">
        <v>345</v>
      </c>
      <c r="G392" s="169" t="s">
        <v>321</v>
      </c>
      <c r="H392" s="169" t="s">
        <v>1032</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0.399999999999999" x14ac:dyDescent="0.2">
      <c r="A393" s="166" t="s">
        <v>881</v>
      </c>
      <c r="B393" s="204" t="str">
        <f>VLOOKUP(A393,Adr!A:B,2,FALSE)</f>
        <v>Slovenský zväz kickboxu</v>
      </c>
      <c r="C393" s="197" t="s">
        <v>2237</v>
      </c>
      <c r="D393" s="290">
        <v>27100</v>
      </c>
      <c r="E393" s="230">
        <v>0</v>
      </c>
      <c r="F393" s="166" t="s">
        <v>349</v>
      </c>
      <c r="G393" s="169" t="s">
        <v>321</v>
      </c>
      <c r="H393" s="169" t="s">
        <v>1032</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881</v>
      </c>
      <c r="B394" s="204" t="str">
        <f>VLOOKUP(A394,Adr!A:B,2,FALSE)</f>
        <v>Slovenský zväz kickboxu</v>
      </c>
      <c r="C394" s="196" t="s">
        <v>2216</v>
      </c>
      <c r="D394" s="287">
        <v>7000</v>
      </c>
      <c r="E394" s="230">
        <v>0</v>
      </c>
      <c r="F394" s="166" t="s">
        <v>362</v>
      </c>
      <c r="G394" s="169" t="s">
        <v>321</v>
      </c>
      <c r="H394" s="169" t="s">
        <v>1032</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886</v>
      </c>
      <c r="B395" s="204" t="str">
        <f>VLOOKUP(A395,Adr!A:B,2,FALSE)</f>
        <v>Slovenský zväz ľadového hokeja</v>
      </c>
      <c r="C395" s="185" t="s">
        <v>1159</v>
      </c>
      <c r="D395" s="288">
        <v>6252588</v>
      </c>
      <c r="E395" s="230">
        <v>0</v>
      </c>
      <c r="F395" s="166" t="s">
        <v>339</v>
      </c>
      <c r="G395" s="169" t="s">
        <v>319</v>
      </c>
      <c r="H395" s="169" t="s">
        <v>1032</v>
      </c>
      <c r="I395" s="192" t="str">
        <f t="shared" si="30"/>
        <v>30845386a</v>
      </c>
      <c r="J395" s="167" t="str">
        <f t="shared" si="31"/>
        <v>30845386026 02</v>
      </c>
      <c r="K395" s="5" t="s">
        <v>1160</v>
      </c>
      <c r="L395" s="167" t="str">
        <f t="shared" si="32"/>
        <v>30845386026 02B</v>
      </c>
      <c r="M395" s="5" t="str">
        <f t="shared" si="33"/>
        <v>Slovenský zväz ľadového hokejaaBľadový hokej - bežné transfery</v>
      </c>
      <c r="N395" s="3" t="str">
        <f t="shared" si="34"/>
        <v>30845386aB</v>
      </c>
    </row>
    <row r="396" spans="1:14" x14ac:dyDescent="0.2">
      <c r="A396" s="166" t="s">
        <v>1993</v>
      </c>
      <c r="B396" s="204" t="str">
        <f>VLOOKUP(A396,Adr!A:B,2,FALSE)</f>
        <v>Slovenský zväz malého futbalu</v>
      </c>
      <c r="C396" s="196" t="s">
        <v>352</v>
      </c>
      <c r="D396" s="289">
        <v>250000</v>
      </c>
      <c r="E396" s="230">
        <v>0</v>
      </c>
      <c r="F396" s="166" t="s">
        <v>351</v>
      </c>
      <c r="G396" s="169" t="s">
        <v>321</v>
      </c>
      <c r="H396" s="169" t="s">
        <v>1032</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894</v>
      </c>
      <c r="B397" s="204" t="str">
        <f>VLOOKUP(A397,Adr!A:B,2,FALSE)</f>
        <v>Slovenský zväz moderného päťboja</v>
      </c>
      <c r="C397" s="196" t="s">
        <v>1161</v>
      </c>
      <c r="D397" s="289">
        <v>67606</v>
      </c>
      <c r="E397" s="230">
        <v>0</v>
      </c>
      <c r="F397" s="166" t="s">
        <v>339</v>
      </c>
      <c r="G397" s="169" t="s">
        <v>319</v>
      </c>
      <c r="H397" s="169" t="s">
        <v>1032</v>
      </c>
      <c r="I397" s="192" t="str">
        <f t="shared" si="30"/>
        <v>30788714a</v>
      </c>
      <c r="J397" s="167" t="str">
        <f t="shared" si="31"/>
        <v>30788714026 02</v>
      </c>
      <c r="K397" s="5" t="s">
        <v>1162</v>
      </c>
      <c r="L397" s="167" t="str">
        <f t="shared" si="32"/>
        <v>30788714026 02B</v>
      </c>
      <c r="M397" s="5" t="str">
        <f t="shared" si="33"/>
        <v>Slovenský zväz moderného päťbojaaBmoderný päťboj - bežné transfery</v>
      </c>
      <c r="N397" s="3" t="str">
        <f t="shared" si="34"/>
        <v>30788714aB</v>
      </c>
    </row>
    <row r="398" spans="1:14" x14ac:dyDescent="0.2">
      <c r="A398" s="166" t="s">
        <v>901</v>
      </c>
      <c r="B398" s="204" t="str">
        <f>VLOOKUP(A398,Adr!A:B,2,FALSE)</f>
        <v>Slovenský zväz orientačných športov</v>
      </c>
      <c r="C398" s="185" t="s">
        <v>1163</v>
      </c>
      <c r="D398" s="287">
        <v>33142</v>
      </c>
      <c r="E398" s="173">
        <v>0</v>
      </c>
      <c r="F398" s="166" t="s">
        <v>339</v>
      </c>
      <c r="G398" s="169" t="s">
        <v>319</v>
      </c>
      <c r="H398" s="169" t="s">
        <v>1032</v>
      </c>
      <c r="I398" s="192" t="str">
        <f t="shared" si="30"/>
        <v>30806518a</v>
      </c>
      <c r="J398" s="167" t="str">
        <f t="shared" si="31"/>
        <v>30806518026 02</v>
      </c>
      <c r="K398" s="5" t="s">
        <v>1164</v>
      </c>
      <c r="L398" s="167" t="str">
        <f t="shared" si="32"/>
        <v>30806518026 02B</v>
      </c>
      <c r="M398" s="5" t="str">
        <f t="shared" si="33"/>
        <v>Slovenský zväz orientačných športovaBorientačné športy - bežné transfery</v>
      </c>
      <c r="N398" s="3" t="str">
        <f t="shared" si="34"/>
        <v>30806518aB</v>
      </c>
    </row>
    <row r="399" spans="1:14" x14ac:dyDescent="0.2">
      <c r="A399" s="198" t="s">
        <v>908</v>
      </c>
      <c r="B399" s="204" t="str">
        <f>VLOOKUP(A399,Adr!A:B,2,FALSE)</f>
        <v>Slovenský zväz pozemného hokeja</v>
      </c>
      <c r="C399" s="185" t="s">
        <v>1165</v>
      </c>
      <c r="D399" s="287">
        <v>93075</v>
      </c>
      <c r="E399" s="230">
        <v>0</v>
      </c>
      <c r="F399" s="166" t="s">
        <v>339</v>
      </c>
      <c r="G399" s="169" t="s">
        <v>319</v>
      </c>
      <c r="H399" s="169" t="s">
        <v>1032</v>
      </c>
      <c r="I399" s="192" t="str">
        <f t="shared" si="30"/>
        <v>31751075a</v>
      </c>
      <c r="J399" s="167" t="str">
        <f t="shared" si="31"/>
        <v>31751075026 02</v>
      </c>
      <c r="K399" s="5" t="s">
        <v>1166</v>
      </c>
      <c r="L399" s="167" t="str">
        <f t="shared" si="32"/>
        <v>31751075026 02B</v>
      </c>
      <c r="M399" s="5" t="str">
        <f t="shared" si="33"/>
        <v>Slovenský zväz pozemného hokejaaBpozemný hokej - bežné transfery</v>
      </c>
      <c r="N399" s="3" t="str">
        <f t="shared" si="34"/>
        <v>31751075aB</v>
      </c>
    </row>
    <row r="400" spans="1:14" x14ac:dyDescent="0.2">
      <c r="A400" s="182" t="s">
        <v>916</v>
      </c>
      <c r="B400" s="204" t="str">
        <f>VLOOKUP(A400,Adr!A:B,2,FALSE)</f>
        <v>Slovenský zväz psích záprahov</v>
      </c>
      <c r="C400" s="185" t="s">
        <v>1167</v>
      </c>
      <c r="D400" s="287">
        <v>23823</v>
      </c>
      <c r="E400" s="230">
        <v>0</v>
      </c>
      <c r="F400" s="166" t="s">
        <v>339</v>
      </c>
      <c r="G400" s="169" t="s">
        <v>319</v>
      </c>
      <c r="H400" s="169" t="s">
        <v>1032</v>
      </c>
      <c r="I400" s="192" t="str">
        <f t="shared" si="30"/>
        <v>37818058a</v>
      </c>
      <c r="J400" s="167" t="str">
        <f t="shared" si="31"/>
        <v>37818058026 02</v>
      </c>
      <c r="K400" s="5" t="s">
        <v>1168</v>
      </c>
      <c r="L400" s="167" t="str">
        <f t="shared" si="32"/>
        <v>37818058026 02B</v>
      </c>
      <c r="M400" s="5" t="str">
        <f t="shared" si="33"/>
        <v>Slovenský zväz psích záprahovaBpsie záprahy - bežné transfery</v>
      </c>
      <c r="N400" s="3" t="str">
        <f t="shared" si="34"/>
        <v>37818058aB</v>
      </c>
    </row>
    <row r="401" spans="1:14" x14ac:dyDescent="0.2">
      <c r="A401" s="166" t="s">
        <v>2000</v>
      </c>
      <c r="B401" s="204" t="str">
        <f>VLOOKUP(A401,Adr!A:B,2,FALSE)</f>
        <v>Slovenský zväz rádioamatérov</v>
      </c>
      <c r="C401" s="197" t="s">
        <v>2235</v>
      </c>
      <c r="D401" s="290">
        <v>15000</v>
      </c>
      <c r="E401" s="230">
        <v>0</v>
      </c>
      <c r="F401" s="166" t="s">
        <v>349</v>
      </c>
      <c r="G401" s="169" t="s">
        <v>321</v>
      </c>
      <c r="H401" s="169" t="s">
        <v>1032</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925</v>
      </c>
      <c r="B402" s="204" t="str">
        <f>VLOOKUP(A402,Adr!A:B,2,FALSE)</f>
        <v>Slovenský zväz rybolovnej techniky</v>
      </c>
      <c r="C402" s="185" t="s">
        <v>1169</v>
      </c>
      <c r="D402" s="287">
        <v>47542</v>
      </c>
      <c r="E402" s="173">
        <v>0</v>
      </c>
      <c r="F402" s="166" t="s">
        <v>339</v>
      </c>
      <c r="G402" s="169" t="s">
        <v>319</v>
      </c>
      <c r="H402" s="169" t="s">
        <v>1032</v>
      </c>
      <c r="I402" s="192" t="str">
        <f t="shared" si="30"/>
        <v>31871526a</v>
      </c>
      <c r="J402" s="167" t="str">
        <f t="shared" si="31"/>
        <v>31871526026 02</v>
      </c>
      <c r="K402" s="5" t="s">
        <v>1170</v>
      </c>
      <c r="L402" s="167" t="str">
        <f t="shared" si="32"/>
        <v>31871526026 02B</v>
      </c>
      <c r="M402" s="5" t="str">
        <f t="shared" si="33"/>
        <v>Slovenský zväz rybolovnej technikyaBrybolovná technika - bežné transfery</v>
      </c>
      <c r="N402" s="3" t="str">
        <f t="shared" si="34"/>
        <v>31871526aB</v>
      </c>
    </row>
    <row r="403" spans="1:14" x14ac:dyDescent="0.2">
      <c r="A403" s="182" t="s">
        <v>933</v>
      </c>
      <c r="B403" s="204" t="str">
        <f>VLOOKUP(A403,Adr!A:B,2,FALSE)</f>
        <v>Slovenský zväz sánkarov</v>
      </c>
      <c r="C403" s="185" t="s">
        <v>1171</v>
      </c>
      <c r="D403" s="287">
        <v>80427</v>
      </c>
      <c r="E403" s="230">
        <v>0</v>
      </c>
      <c r="F403" s="166" t="s">
        <v>339</v>
      </c>
      <c r="G403" s="169" t="s">
        <v>319</v>
      </c>
      <c r="H403" s="169" t="s">
        <v>1032</v>
      </c>
      <c r="I403" s="192" t="str">
        <f t="shared" si="30"/>
        <v>31989373a</v>
      </c>
      <c r="J403" s="167" t="str">
        <f t="shared" si="31"/>
        <v>31989373026 02</v>
      </c>
      <c r="K403" s="5" t="s">
        <v>1172</v>
      </c>
      <c r="L403" s="167" t="str">
        <f t="shared" si="32"/>
        <v>31989373026 02B</v>
      </c>
      <c r="M403" s="5" t="str">
        <f t="shared" si="33"/>
        <v>Slovenský zväz sánkarovaBsánkovanie - bežné transfery</v>
      </c>
      <c r="N403" s="3" t="str">
        <f t="shared" si="34"/>
        <v>31989373aB</v>
      </c>
    </row>
    <row r="404" spans="1:14" x14ac:dyDescent="0.2">
      <c r="A404" s="166" t="s">
        <v>933</v>
      </c>
      <c r="B404" s="204" t="str">
        <f>VLOOKUP(A404,Adr!A:B,2,FALSE)</f>
        <v>Slovenský zväz sánkarov</v>
      </c>
      <c r="C404" s="196" t="s">
        <v>2185</v>
      </c>
      <c r="D404" s="289">
        <v>7500</v>
      </c>
      <c r="E404" s="230">
        <v>0</v>
      </c>
      <c r="F404" s="166" t="s">
        <v>345</v>
      </c>
      <c r="G404" s="169" t="s">
        <v>321</v>
      </c>
      <c r="H404" s="169" t="s">
        <v>1032</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933</v>
      </c>
      <c r="B405" s="204" t="str">
        <f>VLOOKUP(A405,Adr!A:B,2,FALSE)</f>
        <v>Slovenský zväz sánkarov</v>
      </c>
      <c r="C405" s="185" t="s">
        <v>2186</v>
      </c>
      <c r="D405" s="287">
        <v>7500</v>
      </c>
      <c r="E405" s="173">
        <v>0</v>
      </c>
      <c r="F405" s="166" t="s">
        <v>345</v>
      </c>
      <c r="G405" s="169" t="s">
        <v>321</v>
      </c>
      <c r="H405" s="169" t="s">
        <v>1032</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933</v>
      </c>
      <c r="B406" s="204" t="str">
        <f>VLOOKUP(A406,Adr!A:B,2,FALSE)</f>
        <v>Slovenský zväz sánkarov</v>
      </c>
      <c r="C406" s="185" t="s">
        <v>2187</v>
      </c>
      <c r="D406" s="287">
        <v>20000</v>
      </c>
      <c r="E406" s="230">
        <v>0</v>
      </c>
      <c r="F406" s="166" t="s">
        <v>345</v>
      </c>
      <c r="G406" s="169" t="s">
        <v>321</v>
      </c>
      <c r="H406" s="169" t="s">
        <v>1032</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1447</v>
      </c>
      <c r="B407" s="204" t="str">
        <f>VLOOKUP(A407,Adr!A:B,2,FALSE)</f>
        <v>Slovenský zväz športovcov s mentálnym postihnutím</v>
      </c>
      <c r="C407" s="185" t="s">
        <v>1468</v>
      </c>
      <c r="D407" s="287">
        <v>11500</v>
      </c>
      <c r="E407" s="173">
        <v>0</v>
      </c>
      <c r="F407" s="166" t="s">
        <v>343</v>
      </c>
      <c r="G407" s="169" t="s">
        <v>321</v>
      </c>
      <c r="H407" s="169" t="s">
        <v>1032</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942</v>
      </c>
      <c r="B408" s="204" t="str">
        <f>VLOOKUP(A408,Adr!A:B,2,FALSE)</f>
        <v>Slovenský zväz športového ju-jitsu</v>
      </c>
      <c r="C408" s="185" t="s">
        <v>1173</v>
      </c>
      <c r="D408" s="287">
        <v>19239</v>
      </c>
      <c r="E408" s="230">
        <v>0</v>
      </c>
      <c r="F408" s="166" t="s">
        <v>339</v>
      </c>
      <c r="G408" s="169" t="s">
        <v>319</v>
      </c>
      <c r="H408" s="169" t="s">
        <v>1032</v>
      </c>
      <c r="I408" s="192" t="str">
        <f t="shared" si="30"/>
        <v>42219922a</v>
      </c>
      <c r="J408" s="167" t="str">
        <f t="shared" si="31"/>
        <v>42219922026 02</v>
      </c>
      <c r="K408" s="5" t="s">
        <v>1174</v>
      </c>
      <c r="L408" s="167" t="str">
        <f t="shared" si="32"/>
        <v>42219922026 02B</v>
      </c>
      <c r="M408" s="5" t="str">
        <f t="shared" si="33"/>
        <v>Slovenský zväz športového ju-jitsuaBju-jitsu - bežné transfery</v>
      </c>
      <c r="N408" s="3" t="str">
        <f t="shared" si="34"/>
        <v>42219922aB</v>
      </c>
    </row>
    <row r="409" spans="1:14" x14ac:dyDescent="0.2">
      <c r="A409" s="182" t="s">
        <v>951</v>
      </c>
      <c r="B409" s="204" t="str">
        <f>VLOOKUP(A409,Adr!A:B,2,FALSE)</f>
        <v>Slovenský zväz športového rybolovu</v>
      </c>
      <c r="C409" s="185" t="s">
        <v>1175</v>
      </c>
      <c r="D409" s="287">
        <v>88597</v>
      </c>
      <c r="E409" s="173">
        <v>0</v>
      </c>
      <c r="F409" s="166" t="s">
        <v>339</v>
      </c>
      <c r="G409" s="169" t="s">
        <v>319</v>
      </c>
      <c r="H409" s="169" t="s">
        <v>1032</v>
      </c>
      <c r="I409" s="192" t="str">
        <f t="shared" si="30"/>
        <v>51118831a</v>
      </c>
      <c r="J409" s="167" t="str">
        <f t="shared" si="31"/>
        <v>51118831026 02</v>
      </c>
      <c r="K409" s="5" t="s">
        <v>1176</v>
      </c>
      <c r="L409" s="167" t="str">
        <f t="shared" si="32"/>
        <v>51118831026 02B</v>
      </c>
      <c r="M409" s="5" t="str">
        <f t="shared" si="33"/>
        <v>Slovenský zväz športového rybolovuaBšportové rybárstvo - bežné transfery</v>
      </c>
      <c r="N409" s="3" t="str">
        <f t="shared" si="34"/>
        <v>51118831aB</v>
      </c>
    </row>
    <row r="410" spans="1:14" x14ac:dyDescent="0.2">
      <c r="A410" s="198" t="s">
        <v>2009</v>
      </c>
      <c r="B410" s="204" t="str">
        <f>VLOOKUP(A410,Adr!A:B,2,FALSE)</f>
        <v>Slovenský zväz Taekwon-Do ITF</v>
      </c>
      <c r="C410" s="185" t="s">
        <v>352</v>
      </c>
      <c r="D410" s="287">
        <v>68600</v>
      </c>
      <c r="E410" s="230">
        <v>0</v>
      </c>
      <c r="F410" s="166" t="s">
        <v>351</v>
      </c>
      <c r="G410" s="169" t="s">
        <v>321</v>
      </c>
      <c r="H410" s="169" t="s">
        <v>1032</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959</v>
      </c>
      <c r="B411" s="204" t="str">
        <f>VLOOKUP(A411,Adr!A:B,2,FALSE)</f>
        <v>Slovenský zväz tanečných športov</v>
      </c>
      <c r="C411" s="185" t="s">
        <v>1177</v>
      </c>
      <c r="D411" s="287">
        <v>377165</v>
      </c>
      <c r="E411" s="173">
        <v>0</v>
      </c>
      <c r="F411" s="166" t="s">
        <v>339</v>
      </c>
      <c r="G411" s="169" t="s">
        <v>319</v>
      </c>
      <c r="H411" s="169" t="s">
        <v>1032</v>
      </c>
      <c r="I411" s="192" t="str">
        <f t="shared" si="30"/>
        <v>00684767a</v>
      </c>
      <c r="J411" s="167" t="str">
        <f t="shared" si="31"/>
        <v>00684767026 02</v>
      </c>
      <c r="K411" s="5" t="s">
        <v>1178</v>
      </c>
      <c r="L411" s="167" t="str">
        <f t="shared" si="32"/>
        <v>00684767026 02B</v>
      </c>
      <c r="M411" s="5" t="str">
        <f t="shared" si="33"/>
        <v>Slovenský zväz tanečných športovaBtanečný šport - bežné transfery</v>
      </c>
      <c r="N411" s="3" t="str">
        <f t="shared" si="34"/>
        <v>00684767aB</v>
      </c>
    </row>
    <row r="412" spans="1:14" x14ac:dyDescent="0.2">
      <c r="A412" s="198" t="s">
        <v>1453</v>
      </c>
      <c r="B412" s="204" t="str">
        <f>VLOOKUP(A412,Adr!A:B,2,FALSE)</f>
        <v>Slovenský zväz telesne postihnutých športovcov</v>
      </c>
      <c r="C412" s="169" t="s">
        <v>1469</v>
      </c>
      <c r="D412" s="288">
        <v>596620</v>
      </c>
      <c r="E412" s="230">
        <v>0</v>
      </c>
      <c r="F412" s="166" t="s">
        <v>343</v>
      </c>
      <c r="G412" s="169" t="s">
        <v>321</v>
      </c>
      <c r="H412" s="169" t="s">
        <v>1032</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1453</v>
      </c>
      <c r="B413" s="204" t="str">
        <f>VLOOKUP(A413,Adr!A:B,2,FALSE)</f>
        <v>Slovenský zväz telesne postihnutých športovcov</v>
      </c>
      <c r="C413" s="185" t="s">
        <v>1639</v>
      </c>
      <c r="D413" s="287">
        <v>10000</v>
      </c>
      <c r="E413" s="173">
        <v>0</v>
      </c>
      <c r="F413" s="166" t="s">
        <v>345</v>
      </c>
      <c r="G413" s="169" t="s">
        <v>321</v>
      </c>
      <c r="H413" s="169" t="s">
        <v>1032</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1453</v>
      </c>
      <c r="B414" s="204" t="str">
        <f>VLOOKUP(A414,Adr!A:B,2,FALSE)</f>
        <v>Slovenský zväz telesne postihnutých športovcov</v>
      </c>
      <c r="C414" s="197" t="s">
        <v>1640</v>
      </c>
      <c r="D414" s="290">
        <v>10000</v>
      </c>
      <c r="E414" s="230">
        <v>0</v>
      </c>
      <c r="F414" s="166" t="s">
        <v>345</v>
      </c>
      <c r="G414" s="169" t="s">
        <v>321</v>
      </c>
      <c r="H414" s="169" t="s">
        <v>1032</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1453</v>
      </c>
      <c r="B415" s="204" t="str">
        <f>VLOOKUP(A415,Adr!A:B,2,FALSE)</f>
        <v>Slovenský zväz telesne postihnutých športovcov</v>
      </c>
      <c r="C415" s="196" t="s">
        <v>1641</v>
      </c>
      <c r="D415" s="289">
        <v>20000</v>
      </c>
      <c r="E415" s="173">
        <v>0</v>
      </c>
      <c r="F415" s="166" t="s">
        <v>345</v>
      </c>
      <c r="G415" s="169" t="s">
        <v>321</v>
      </c>
      <c r="H415" s="169" t="s">
        <v>1032</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1453</v>
      </c>
      <c r="B416" s="204" t="str">
        <f>VLOOKUP(A416,Adr!A:B,2,FALSE)</f>
        <v>Slovenský zväz telesne postihnutých športovcov</v>
      </c>
      <c r="C416" s="185" t="s">
        <v>1642</v>
      </c>
      <c r="D416" s="287">
        <v>20000</v>
      </c>
      <c r="E416" s="230">
        <v>0</v>
      </c>
      <c r="F416" s="166" t="s">
        <v>345</v>
      </c>
      <c r="G416" s="169" t="s">
        <v>321</v>
      </c>
      <c r="H416" s="169" t="s">
        <v>1032</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1453</v>
      </c>
      <c r="B417" s="204" t="str">
        <f>VLOOKUP(A417,Adr!A:B,2,FALSE)</f>
        <v>Slovenský zväz telesne postihnutých športovcov</v>
      </c>
      <c r="C417" s="196" t="s">
        <v>2188</v>
      </c>
      <c r="D417" s="287">
        <v>10000</v>
      </c>
      <c r="E417" s="173">
        <v>0</v>
      </c>
      <c r="F417" s="166" t="s">
        <v>345</v>
      </c>
      <c r="G417" s="169" t="s">
        <v>321</v>
      </c>
      <c r="H417" s="169" t="s">
        <v>1032</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1453</v>
      </c>
      <c r="B418" s="204" t="str">
        <f>VLOOKUP(A418,Adr!A:B,2,FALSE)</f>
        <v>Slovenský zväz telesne postihnutých športovcov</v>
      </c>
      <c r="C418" s="190" t="s">
        <v>2189</v>
      </c>
      <c r="D418" s="288">
        <v>10000</v>
      </c>
      <c r="E418" s="230">
        <v>0</v>
      </c>
      <c r="F418" s="166" t="s">
        <v>345</v>
      </c>
      <c r="G418" s="169" t="s">
        <v>321</v>
      </c>
      <c r="H418" s="169" t="s">
        <v>1032</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1453</v>
      </c>
      <c r="B419" s="204" t="str">
        <f>VLOOKUP(A419,Adr!A:B,2,FALSE)</f>
        <v>Slovenský zväz telesne postihnutých športovcov</v>
      </c>
      <c r="C419" s="185" t="s">
        <v>2190</v>
      </c>
      <c r="D419" s="287">
        <v>5000</v>
      </c>
      <c r="E419" s="173">
        <v>0</v>
      </c>
      <c r="F419" s="166" t="s">
        <v>345</v>
      </c>
      <c r="G419" s="169" t="s">
        <v>321</v>
      </c>
      <c r="H419" s="169" t="s">
        <v>1032</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1453</v>
      </c>
      <c r="B420" s="204" t="str">
        <f>VLOOKUP(A420,Adr!A:B,2,FALSE)</f>
        <v>Slovenský zväz telesne postihnutých športovcov</v>
      </c>
      <c r="C420" s="196" t="s">
        <v>1643</v>
      </c>
      <c r="D420" s="289">
        <v>30000</v>
      </c>
      <c r="E420" s="230">
        <v>0</v>
      </c>
      <c r="F420" s="166" t="s">
        <v>345</v>
      </c>
      <c r="G420" s="169" t="s">
        <v>321</v>
      </c>
      <c r="H420" s="169" t="s">
        <v>1032</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1453</v>
      </c>
      <c r="B421" s="204" t="str">
        <f>VLOOKUP(A421,Adr!A:B,2,FALSE)</f>
        <v>Slovenský zväz telesne postihnutých športovcov</v>
      </c>
      <c r="C421" s="196" t="s">
        <v>1644</v>
      </c>
      <c r="D421" s="289">
        <v>10000</v>
      </c>
      <c r="E421" s="173">
        <v>0</v>
      </c>
      <c r="F421" s="166" t="s">
        <v>345</v>
      </c>
      <c r="G421" s="169" t="s">
        <v>321</v>
      </c>
      <c r="H421" s="169" t="s">
        <v>1032</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1453</v>
      </c>
      <c r="B422" s="204" t="str">
        <f>VLOOKUP(A422,Adr!A:B,2,FALSE)</f>
        <v>Slovenský zväz telesne postihnutých športovcov</v>
      </c>
      <c r="C422" s="185" t="s">
        <v>1645</v>
      </c>
      <c r="D422" s="287">
        <v>16800</v>
      </c>
      <c r="E422" s="230">
        <v>0</v>
      </c>
      <c r="F422" s="166" t="s">
        <v>345</v>
      </c>
      <c r="G422" s="169" t="s">
        <v>321</v>
      </c>
      <c r="H422" s="169" t="s">
        <v>1032</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1453</v>
      </c>
      <c r="B423" s="204" t="str">
        <f>VLOOKUP(A423,Adr!A:B,2,FALSE)</f>
        <v>Slovenský zväz telesne postihnutých športovcov</v>
      </c>
      <c r="C423" s="185" t="s">
        <v>1646</v>
      </c>
      <c r="D423" s="287">
        <v>20000</v>
      </c>
      <c r="E423" s="173">
        <v>0</v>
      </c>
      <c r="F423" s="166" t="s">
        <v>345</v>
      </c>
      <c r="G423" s="169" t="s">
        <v>321</v>
      </c>
      <c r="H423" s="169" t="s">
        <v>1032</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1453</v>
      </c>
      <c r="B424" s="204" t="str">
        <f>VLOOKUP(A424,Adr!A:B,2,FALSE)</f>
        <v>Slovenský zväz telesne postihnutých športovcov</v>
      </c>
      <c r="C424" s="196" t="s">
        <v>1647</v>
      </c>
      <c r="D424" s="289">
        <v>41200</v>
      </c>
      <c r="E424" s="230">
        <v>0</v>
      </c>
      <c r="F424" s="166" t="s">
        <v>345</v>
      </c>
      <c r="G424" s="169" t="s">
        <v>321</v>
      </c>
      <c r="H424" s="169" t="s">
        <v>1032</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1453</v>
      </c>
      <c r="B425" s="204" t="str">
        <f>VLOOKUP(A425,Adr!A:B,2,FALSE)</f>
        <v>Slovenský zväz telesne postihnutých športovcov</v>
      </c>
      <c r="C425" s="185" t="s">
        <v>1648</v>
      </c>
      <c r="D425" s="287">
        <v>15000</v>
      </c>
      <c r="E425" s="173">
        <v>0</v>
      </c>
      <c r="F425" s="166" t="s">
        <v>345</v>
      </c>
      <c r="G425" s="169" t="s">
        <v>321</v>
      </c>
      <c r="H425" s="169" t="s">
        <v>1032</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1453</v>
      </c>
      <c r="B426" s="204" t="str">
        <f>VLOOKUP(A426,Adr!A:B,2,FALSE)</f>
        <v>Slovenský zväz telesne postihnutých športovcov</v>
      </c>
      <c r="C426" s="185" t="s">
        <v>1649</v>
      </c>
      <c r="D426" s="289">
        <v>10000</v>
      </c>
      <c r="E426" s="230">
        <v>0</v>
      </c>
      <c r="F426" s="166" t="s">
        <v>345</v>
      </c>
      <c r="G426" s="169" t="s">
        <v>321</v>
      </c>
      <c r="H426" s="169" t="s">
        <v>1032</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1453</v>
      </c>
      <c r="B427" s="204" t="str">
        <f>VLOOKUP(A427,Adr!A:B,2,FALSE)</f>
        <v>Slovenský zväz telesne postihnutých športovcov</v>
      </c>
      <c r="C427" s="196" t="s">
        <v>2191</v>
      </c>
      <c r="D427" s="287">
        <v>5000</v>
      </c>
      <c r="E427" s="173">
        <v>0</v>
      </c>
      <c r="F427" s="166" t="s">
        <v>345</v>
      </c>
      <c r="G427" s="169" t="s">
        <v>321</v>
      </c>
      <c r="H427" s="169" t="s">
        <v>1032</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1453</v>
      </c>
      <c r="B428" s="204" t="str">
        <f>VLOOKUP(A428,Adr!A:B,2,FALSE)</f>
        <v>Slovenský zväz telesne postihnutých športovcov</v>
      </c>
      <c r="C428" s="190" t="s">
        <v>1650</v>
      </c>
      <c r="D428" s="288">
        <v>35000</v>
      </c>
      <c r="E428" s="230">
        <v>0</v>
      </c>
      <c r="F428" s="166" t="s">
        <v>345</v>
      </c>
      <c r="G428" s="169" t="s">
        <v>321</v>
      </c>
      <c r="H428" s="169" t="s">
        <v>1032</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1453</v>
      </c>
      <c r="B429" s="204" t="str">
        <f>VLOOKUP(A429,Adr!A:B,2,FALSE)</f>
        <v>Slovenský zväz telesne postihnutých športovcov</v>
      </c>
      <c r="C429" s="185" t="s">
        <v>1651</v>
      </c>
      <c r="D429" s="287">
        <v>10000</v>
      </c>
      <c r="E429" s="173">
        <v>0</v>
      </c>
      <c r="F429" s="166" t="s">
        <v>345</v>
      </c>
      <c r="G429" s="169" t="s">
        <v>321</v>
      </c>
      <c r="H429" s="169" t="s">
        <v>1032</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1453</v>
      </c>
      <c r="B430" s="204" t="str">
        <f>VLOOKUP(A430,Adr!A:B,2,FALSE)</f>
        <v>Slovenský zväz telesne postihnutých športovcov</v>
      </c>
      <c r="C430" s="196" t="s">
        <v>1652</v>
      </c>
      <c r="D430" s="287">
        <v>25000</v>
      </c>
      <c r="E430" s="230">
        <v>0</v>
      </c>
      <c r="F430" s="166" t="s">
        <v>345</v>
      </c>
      <c r="G430" s="169" t="s">
        <v>321</v>
      </c>
      <c r="H430" s="169" t="s">
        <v>1032</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1453</v>
      </c>
      <c r="B431" s="204" t="str">
        <f>VLOOKUP(A431,Adr!A:B,2,FALSE)</f>
        <v>Slovenský zväz telesne postihnutých športovcov</v>
      </c>
      <c r="C431" s="196" t="s">
        <v>1653</v>
      </c>
      <c r="D431" s="288">
        <v>41200</v>
      </c>
      <c r="E431" s="173">
        <v>0</v>
      </c>
      <c r="F431" s="166" t="s">
        <v>345</v>
      </c>
      <c r="G431" s="169" t="s">
        <v>321</v>
      </c>
      <c r="H431" s="169" t="s">
        <v>1032</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1453</v>
      </c>
      <c r="B432" s="204" t="str">
        <f>VLOOKUP(A432,Adr!A:B,2,FALSE)</f>
        <v>Slovenský zväz telesne postihnutých športovcov</v>
      </c>
      <c r="C432" s="196" t="s">
        <v>2192</v>
      </c>
      <c r="D432" s="289">
        <v>5000</v>
      </c>
      <c r="E432" s="230">
        <v>0</v>
      </c>
      <c r="F432" s="166" t="s">
        <v>345</v>
      </c>
      <c r="G432" s="169" t="s">
        <v>321</v>
      </c>
      <c r="H432" s="169" t="s">
        <v>1032</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1453</v>
      </c>
      <c r="B433" s="204" t="str">
        <f>VLOOKUP(A433,Adr!A:B,2,FALSE)</f>
        <v>Slovenský zväz telesne postihnutých športovcov</v>
      </c>
      <c r="C433" s="190" t="s">
        <v>1654</v>
      </c>
      <c r="D433" s="288">
        <v>10000</v>
      </c>
      <c r="E433" s="230">
        <v>0</v>
      </c>
      <c r="F433" s="166" t="s">
        <v>345</v>
      </c>
      <c r="G433" s="169" t="s">
        <v>321</v>
      </c>
      <c r="H433" s="169" t="s">
        <v>1032</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1453</v>
      </c>
      <c r="B434" s="204" t="str">
        <f>VLOOKUP(A434,Adr!A:B,2,FALSE)</f>
        <v>Slovenský zväz telesne postihnutých športovcov</v>
      </c>
      <c r="C434" s="190" t="s">
        <v>1655</v>
      </c>
      <c r="D434" s="288">
        <v>22500</v>
      </c>
      <c r="E434" s="230">
        <v>0</v>
      </c>
      <c r="F434" s="166" t="s">
        <v>345</v>
      </c>
      <c r="G434" s="169" t="s">
        <v>321</v>
      </c>
      <c r="H434" s="169" t="s">
        <v>1032</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1453</v>
      </c>
      <c r="B435" s="204" t="str">
        <f>VLOOKUP(A435,Adr!A:B,2,FALSE)</f>
        <v>Slovenský zväz telesne postihnutých športovcov</v>
      </c>
      <c r="C435" s="196" t="s">
        <v>1656</v>
      </c>
      <c r="D435" s="287">
        <v>10000</v>
      </c>
      <c r="E435" s="173">
        <v>0</v>
      </c>
      <c r="F435" s="166" t="s">
        <v>345</v>
      </c>
      <c r="G435" s="169" t="s">
        <v>321</v>
      </c>
      <c r="H435" s="169" t="s">
        <v>1032</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1453</v>
      </c>
      <c r="B436" s="204" t="str">
        <f>VLOOKUP(A436,Adr!A:B,2,FALSE)</f>
        <v>Slovenský zväz telesne postihnutých športovcov</v>
      </c>
      <c r="C436" s="196" t="s">
        <v>1657</v>
      </c>
      <c r="D436" s="287">
        <v>10000</v>
      </c>
      <c r="E436" s="173">
        <v>0</v>
      </c>
      <c r="F436" s="166" t="s">
        <v>345</v>
      </c>
      <c r="G436" s="169" t="s">
        <v>321</v>
      </c>
      <c r="H436" s="169" t="s">
        <v>1032</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1453</v>
      </c>
      <c r="B437" s="204" t="str">
        <f>VLOOKUP(A437,Adr!A:B,2,FALSE)</f>
        <v>Slovenský zväz telesne postihnutých športovcov</v>
      </c>
      <c r="C437" s="185" t="s">
        <v>2217</v>
      </c>
      <c r="D437" s="287">
        <v>2600</v>
      </c>
      <c r="E437" s="173">
        <v>0</v>
      </c>
      <c r="F437" s="166" t="s">
        <v>362</v>
      </c>
      <c r="G437" s="169" t="s">
        <v>321</v>
      </c>
      <c r="H437" s="169" t="s">
        <v>1032</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965</v>
      </c>
      <c r="B438" s="204" t="str">
        <f>VLOOKUP(A438,Adr!A:B,2,FALSE)</f>
        <v>Slovenský zväz vodného lyžovania a wakeboardingu</v>
      </c>
      <c r="C438" s="185" t="s">
        <v>1179</v>
      </c>
      <c r="D438" s="287">
        <v>37073</v>
      </c>
      <c r="E438" s="230">
        <v>0</v>
      </c>
      <c r="F438" s="166" t="s">
        <v>339</v>
      </c>
      <c r="G438" s="169" t="s">
        <v>319</v>
      </c>
      <c r="H438" s="169" t="s">
        <v>1032</v>
      </c>
      <c r="I438" s="192" t="str">
        <f t="shared" si="30"/>
        <v>30793203a</v>
      </c>
      <c r="J438" s="167" t="str">
        <f t="shared" si="31"/>
        <v>30793203026 02</v>
      </c>
      <c r="K438" s="5" t="s">
        <v>1180</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972</v>
      </c>
      <c r="B439" s="204" t="str">
        <f>VLOOKUP(A439,Adr!A:B,2,FALSE)</f>
        <v>Slovenský zväz vodného motorizmu</v>
      </c>
      <c r="C439" s="185" t="s">
        <v>1181</v>
      </c>
      <c r="D439" s="287">
        <v>19239</v>
      </c>
      <c r="E439" s="173">
        <v>0</v>
      </c>
      <c r="F439" s="166" t="s">
        <v>339</v>
      </c>
      <c r="G439" s="169" t="s">
        <v>319</v>
      </c>
      <c r="H439" s="169" t="s">
        <v>1032</v>
      </c>
      <c r="I439" s="192" t="str">
        <f t="shared" si="30"/>
        <v>00681768a</v>
      </c>
      <c r="J439" s="167" t="str">
        <f t="shared" si="31"/>
        <v>00681768026 02</v>
      </c>
      <c r="K439" s="5" t="s">
        <v>1182</v>
      </c>
      <c r="L439" s="167" t="str">
        <f t="shared" si="32"/>
        <v>00681768026 02B</v>
      </c>
      <c r="M439" s="5" t="str">
        <f t="shared" si="33"/>
        <v>Slovenský zväz vodného motorizmuaBvodný motorizmus - bežné transfery</v>
      </c>
      <c r="N439" s="3" t="str">
        <f t="shared" si="34"/>
        <v>00681768aB</v>
      </c>
    </row>
    <row r="440" spans="1:14" x14ac:dyDescent="0.2">
      <c r="A440" s="202" t="s">
        <v>972</v>
      </c>
      <c r="B440" s="204" t="str">
        <f>VLOOKUP(A440,Adr!A:B,2,FALSE)</f>
        <v>Slovenský zväz vodného motorizmu</v>
      </c>
      <c r="C440" s="185" t="s">
        <v>1658</v>
      </c>
      <c r="D440" s="287">
        <v>20000</v>
      </c>
      <c r="E440" s="173">
        <v>0</v>
      </c>
      <c r="F440" s="166" t="s">
        <v>345</v>
      </c>
      <c r="G440" s="169" t="s">
        <v>321</v>
      </c>
      <c r="H440" s="169" t="s">
        <v>1032</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980</v>
      </c>
      <c r="B441" s="204" t="str">
        <f>VLOOKUP(A441,Adr!A:B,2,FALSE)</f>
        <v>Slovenský zväz vzpierania</v>
      </c>
      <c r="C441" s="185" t="s">
        <v>1183</v>
      </c>
      <c r="D441" s="287">
        <v>280274</v>
      </c>
      <c r="E441" s="230">
        <v>0</v>
      </c>
      <c r="F441" s="166" t="s">
        <v>339</v>
      </c>
      <c r="G441" s="169" t="s">
        <v>319</v>
      </c>
      <c r="H441" s="169" t="s">
        <v>1032</v>
      </c>
      <c r="I441" s="192" t="str">
        <f t="shared" si="30"/>
        <v>31796079a</v>
      </c>
      <c r="J441" s="167" t="str">
        <f t="shared" si="31"/>
        <v>31796079026 02</v>
      </c>
      <c r="K441" s="5" t="s">
        <v>1184</v>
      </c>
      <c r="L441" s="167" t="str">
        <f t="shared" si="32"/>
        <v>31796079026 02B</v>
      </c>
      <c r="M441" s="5" t="str">
        <f t="shared" si="33"/>
        <v>Slovenský zväz vzpieraniaaBvzpieranie - bežné transfery</v>
      </c>
      <c r="N441" s="3" t="str">
        <f t="shared" si="34"/>
        <v>31796079aB</v>
      </c>
    </row>
    <row r="442" spans="1:14" x14ac:dyDescent="0.2">
      <c r="A442" s="198" t="s">
        <v>2019</v>
      </c>
      <c r="B442" s="204" t="str">
        <f>VLOOKUP(A442,Adr!A:B,2,FALSE)</f>
        <v>Sokolská únia Slovenska</v>
      </c>
      <c r="C442" s="169" t="s">
        <v>2231</v>
      </c>
      <c r="D442" s="288">
        <v>17000</v>
      </c>
      <c r="E442" s="173">
        <v>0</v>
      </c>
      <c r="F442" s="166" t="s">
        <v>349</v>
      </c>
      <c r="G442" s="169" t="s">
        <v>317</v>
      </c>
      <c r="H442" s="169" t="s">
        <v>1032</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2726</v>
      </c>
      <c r="B443" s="204" t="str">
        <f>VLOOKUP(A443,Adr!A:B,2,FALSE)</f>
        <v>SPARTAK MYJAVA a. s.</v>
      </c>
      <c r="C443" s="196" t="s">
        <v>350</v>
      </c>
      <c r="D443" s="289">
        <v>10000</v>
      </c>
      <c r="E443" s="230">
        <v>0</v>
      </c>
      <c r="F443" s="166" t="s">
        <v>349</v>
      </c>
      <c r="G443" s="169" t="s">
        <v>317</v>
      </c>
      <c r="H443" s="169" t="s">
        <v>1032</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2737</v>
      </c>
      <c r="B444" s="204" t="str">
        <f>VLOOKUP(A444,Adr!A:B,2,FALSE)</f>
        <v>SPEEDWAY CLUB ŽARNOVICA</v>
      </c>
      <c r="C444" s="169" t="s">
        <v>350</v>
      </c>
      <c r="D444" s="172">
        <v>20000</v>
      </c>
      <c r="E444" s="173">
        <v>0</v>
      </c>
      <c r="F444" s="166" t="s">
        <v>349</v>
      </c>
      <c r="G444" s="169" t="s">
        <v>321</v>
      </c>
      <c r="H444" s="169" t="s">
        <v>1055</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2746</v>
      </c>
      <c r="B445" s="204" t="str">
        <f>VLOOKUP(A445,Adr!A:B,2,FALSE)</f>
        <v>Spoločenstvo detí a mládeže (SDM) Domino</v>
      </c>
      <c r="C445" s="185" t="s">
        <v>2990</v>
      </c>
      <c r="D445" s="287">
        <v>2000</v>
      </c>
      <c r="E445" s="173">
        <v>0</v>
      </c>
      <c r="F445" s="166" t="s">
        <v>360</v>
      </c>
      <c r="G445" s="169" t="s">
        <v>321</v>
      </c>
      <c r="H445" s="169" t="s">
        <v>1032</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2753</v>
      </c>
      <c r="B446" s="204" t="str">
        <f>VLOOKUP(A446,Adr!A:B,2,FALSE)</f>
        <v>Sport club Okoč - Sokolec</v>
      </c>
      <c r="C446" s="197" t="s">
        <v>350</v>
      </c>
      <c r="D446" s="191">
        <v>2000</v>
      </c>
      <c r="E446" s="173">
        <v>0</v>
      </c>
      <c r="F446" s="166" t="s">
        <v>349</v>
      </c>
      <c r="G446" s="169" t="s">
        <v>321</v>
      </c>
      <c r="H446" s="169" t="s">
        <v>1032</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2038</v>
      </c>
      <c r="B447" s="204" t="str">
        <f>VLOOKUP(A447,Adr!A:B,2,FALSE)</f>
        <v>ST Relax</v>
      </c>
      <c r="C447" s="196" t="s">
        <v>2218</v>
      </c>
      <c r="D447" s="289">
        <v>2600</v>
      </c>
      <c r="E447" s="230">
        <v>0</v>
      </c>
      <c r="F447" s="166" t="s">
        <v>362</v>
      </c>
      <c r="G447" s="169" t="s">
        <v>321</v>
      </c>
      <c r="H447" s="169" t="s">
        <v>1032</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2238</v>
      </c>
      <c r="B448" s="204" t="str">
        <f>VLOOKUP(A448,Adr!A:B,2,FALSE)</f>
        <v>ŠK Hargašova Záhorská Bystrica</v>
      </c>
      <c r="C448" s="185" t="s">
        <v>2246</v>
      </c>
      <c r="D448" s="287">
        <v>10000</v>
      </c>
      <c r="E448" s="230">
        <v>0</v>
      </c>
      <c r="F448" s="166" t="s">
        <v>349</v>
      </c>
      <c r="G448" s="169" t="s">
        <v>321</v>
      </c>
      <c r="H448" s="169" t="s">
        <v>1032</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2761</v>
      </c>
      <c r="B449" s="204" t="str">
        <f>VLOOKUP(A449,Adr!A:B,2,FALSE)</f>
        <v>ŠK Hornets Košice – mládež o.z.</v>
      </c>
      <c r="C449" s="185" t="s">
        <v>2990</v>
      </c>
      <c r="D449" s="287">
        <v>5000</v>
      </c>
      <c r="E449" s="230">
        <v>0</v>
      </c>
      <c r="F449" s="166" t="s">
        <v>360</v>
      </c>
      <c r="G449" s="169" t="s">
        <v>321</v>
      </c>
      <c r="H449" s="169" t="s">
        <v>1032</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2768</v>
      </c>
      <c r="B450" s="204" t="str">
        <f>VLOOKUP(A450,Adr!A:B,2,FALSE)</f>
        <v>ŠK JUVENTA Bratislava</v>
      </c>
      <c r="C450" s="169" t="s">
        <v>2990</v>
      </c>
      <c r="D450" s="288">
        <v>5000</v>
      </c>
      <c r="E450" s="173">
        <v>0</v>
      </c>
      <c r="F450" s="166" t="s">
        <v>360</v>
      </c>
      <c r="G450" s="169" t="s">
        <v>321</v>
      </c>
      <c r="H450" s="169" t="s">
        <v>1032</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2775</v>
      </c>
      <c r="B451" s="204" t="str">
        <f>VLOOKUP(A451,Adr!A:B,2,FALSE)</f>
        <v>ŠK JUVENTA Žilina, o. z.</v>
      </c>
      <c r="C451" s="185" t="s">
        <v>2990</v>
      </c>
      <c r="D451" s="287">
        <v>4500</v>
      </c>
      <c r="E451" s="173">
        <v>0</v>
      </c>
      <c r="F451" s="166" t="s">
        <v>360</v>
      </c>
      <c r="G451" s="169" t="s">
        <v>321</v>
      </c>
      <c r="H451" s="169" t="s">
        <v>1032</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2782</v>
      </c>
      <c r="B452" s="204" t="str">
        <f>VLOOKUP(A452,Adr!A:B,2,FALSE)</f>
        <v>ŠK ZEMPLÍN MICHALOVCE - SILOVÝ TROJBOJ</v>
      </c>
      <c r="C452" s="197" t="s">
        <v>350</v>
      </c>
      <c r="D452" s="191">
        <v>7000</v>
      </c>
      <c r="E452" s="173">
        <v>0</v>
      </c>
      <c r="F452" s="166" t="s">
        <v>349</v>
      </c>
      <c r="G452" s="169" t="s">
        <v>321</v>
      </c>
      <c r="H452" s="169" t="s">
        <v>1032</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2787</v>
      </c>
      <c r="B453" s="204" t="str">
        <f>VLOOKUP(A453,Adr!A:B,2,FALSE)</f>
        <v>Školský športový klub Bernolákova 16 Košice</v>
      </c>
      <c r="C453" s="185" t="s">
        <v>350</v>
      </c>
      <c r="D453" s="287">
        <v>5000</v>
      </c>
      <c r="E453" s="173">
        <v>0</v>
      </c>
      <c r="F453" s="166" t="s">
        <v>349</v>
      </c>
      <c r="G453" s="169" t="s">
        <v>317</v>
      </c>
      <c r="H453" s="169" t="s">
        <v>1032</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1460</v>
      </c>
      <c r="B454" s="204" t="str">
        <f>VLOOKUP(A454,Adr!A:B,2,FALSE)</f>
        <v>Špeciálne olympiády Slovensko</v>
      </c>
      <c r="C454" s="169" t="s">
        <v>1468</v>
      </c>
      <c r="D454" s="288">
        <v>460344</v>
      </c>
      <c r="E454" s="230">
        <v>0</v>
      </c>
      <c r="F454" s="166" t="s">
        <v>343</v>
      </c>
      <c r="G454" s="169" t="s">
        <v>321</v>
      </c>
      <c r="H454" s="169" t="s">
        <v>1032</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2795</v>
      </c>
      <c r="B455" s="204" t="str">
        <f>VLOOKUP(A455,Adr!A:B,2,FALSE)</f>
        <v>Športovo – strelecké združenie GunSter</v>
      </c>
      <c r="C455" s="197" t="s">
        <v>350</v>
      </c>
      <c r="D455" s="191">
        <v>15000</v>
      </c>
      <c r="E455" s="173">
        <v>0</v>
      </c>
      <c r="F455" s="166" t="s">
        <v>349</v>
      </c>
      <c r="G455" s="169" t="s">
        <v>321</v>
      </c>
      <c r="H455" s="169" t="s">
        <v>1032</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2802</v>
      </c>
      <c r="B456" s="204" t="str">
        <f>VLOOKUP(A456,Adr!A:B,2,FALSE)</f>
        <v>Športový klub CENTRUM Svidník</v>
      </c>
      <c r="C456" s="197" t="s">
        <v>350</v>
      </c>
      <c r="D456" s="191">
        <v>42700</v>
      </c>
      <c r="E456" s="173">
        <v>0</v>
      </c>
      <c r="F456" s="166" t="s">
        <v>349</v>
      </c>
      <c r="G456" s="169" t="s">
        <v>321</v>
      </c>
      <c r="H456" s="169" t="s">
        <v>1032</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2812</v>
      </c>
      <c r="B457" s="204" t="str">
        <f>VLOOKUP(A457,Adr!A:B,2,FALSE)</f>
        <v>Športový klub CVČ Brusno pri ZŠ s MŠ Brusno</v>
      </c>
      <c r="C457" s="197" t="s">
        <v>350</v>
      </c>
      <c r="D457" s="191">
        <v>35000</v>
      </c>
      <c r="E457" s="173">
        <v>0</v>
      </c>
      <c r="F457" s="166" t="s">
        <v>349</v>
      </c>
      <c r="G457" s="169" t="s">
        <v>321</v>
      </c>
      <c r="H457" s="169" t="s">
        <v>1032</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2821</v>
      </c>
      <c r="B458" s="204" t="str">
        <f>VLOOKUP(A458,Adr!A:B,2,FALSE)</f>
        <v>Športový klub GrandSport</v>
      </c>
      <c r="C458" s="196" t="s">
        <v>2990</v>
      </c>
      <c r="D458" s="287">
        <v>5000</v>
      </c>
      <c r="E458" s="173">
        <v>0</v>
      </c>
      <c r="F458" s="166" t="s">
        <v>360</v>
      </c>
      <c r="G458" s="169" t="s">
        <v>321</v>
      </c>
      <c r="H458" s="169" t="s">
        <v>1032</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2829</v>
      </c>
      <c r="B459" s="204" t="str">
        <f>VLOOKUP(A459,Adr!A:B,2,FALSE)</f>
        <v>Športový klub HANGAIR o.z.</v>
      </c>
      <c r="C459" s="185" t="s">
        <v>2990</v>
      </c>
      <c r="D459" s="289">
        <v>5000</v>
      </c>
      <c r="E459" s="173">
        <v>0</v>
      </c>
      <c r="F459" s="166" t="s">
        <v>360</v>
      </c>
      <c r="G459" s="169" t="s">
        <v>321</v>
      </c>
      <c r="H459" s="169" t="s">
        <v>1032</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2837</v>
      </c>
      <c r="B460" s="204" t="str">
        <f>VLOOKUP(A460,Adr!A:B,2,FALSE)</f>
        <v>Športový klub Imet squash klub</v>
      </c>
      <c r="C460" s="196" t="s">
        <v>2990</v>
      </c>
      <c r="D460" s="287">
        <v>4800</v>
      </c>
      <c r="E460" s="230">
        <v>0</v>
      </c>
      <c r="F460" s="166" t="s">
        <v>360</v>
      </c>
      <c r="G460" s="169" t="s">
        <v>321</v>
      </c>
      <c r="H460" s="169" t="s">
        <v>1032</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2844</v>
      </c>
      <c r="B461" s="204" t="str">
        <f>VLOOKUP(A461,Adr!A:B,2,FALSE)</f>
        <v>Športový klub obce Tvrdošovce</v>
      </c>
      <c r="C461" s="169" t="s">
        <v>350</v>
      </c>
      <c r="D461" s="288">
        <v>2000</v>
      </c>
      <c r="E461" s="173">
        <v>0</v>
      </c>
      <c r="F461" s="166" t="s">
        <v>349</v>
      </c>
      <c r="G461" s="169" t="s">
        <v>317</v>
      </c>
      <c r="H461" s="169" t="s">
        <v>1032</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2044</v>
      </c>
      <c r="B462" s="204" t="str">
        <f>VLOOKUP(A462,Adr!A:B,2,FALSE)</f>
        <v>Športový klub polície - ILYO Taekwondo Košice</v>
      </c>
      <c r="C462" s="185" t="s">
        <v>2990</v>
      </c>
      <c r="D462" s="287">
        <v>5000</v>
      </c>
      <c r="E462" s="230">
        <v>0</v>
      </c>
      <c r="F462" s="166" t="s">
        <v>360</v>
      </c>
      <c r="G462" s="169" t="s">
        <v>321</v>
      </c>
      <c r="H462" s="169" t="s">
        <v>1032</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2044</v>
      </c>
      <c r="B463" s="204" t="str">
        <f>VLOOKUP(A463,Adr!A:B,2,FALSE)</f>
        <v>Športový klub polície - ILYO Taekwondo Košice</v>
      </c>
      <c r="C463" s="185" t="s">
        <v>2219</v>
      </c>
      <c r="D463" s="289">
        <v>7000</v>
      </c>
      <c r="E463" s="173">
        <v>0</v>
      </c>
      <c r="F463" s="166" t="s">
        <v>362</v>
      </c>
      <c r="G463" s="169" t="s">
        <v>321</v>
      </c>
      <c r="H463" s="169" t="s">
        <v>1032</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2853</v>
      </c>
      <c r="B464" s="204" t="str">
        <f>VLOOKUP(A464,Adr!A:B,2,FALSE)</f>
        <v>Športový klub Real team Trenčín, o.z.</v>
      </c>
      <c r="C464" s="169" t="s">
        <v>2990</v>
      </c>
      <c r="D464" s="288">
        <v>4800</v>
      </c>
      <c r="E464" s="173">
        <v>0</v>
      </c>
      <c r="F464" s="166" t="s">
        <v>360</v>
      </c>
      <c r="G464" s="169" t="s">
        <v>321</v>
      </c>
      <c r="H464" s="169" t="s">
        <v>1032</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2861</v>
      </c>
      <c r="B465" s="204" t="str">
        <f>VLOOKUP(A465,Adr!A:B,2,FALSE)</f>
        <v>Športový klub Strongman Poprad</v>
      </c>
      <c r="C465" s="169" t="s">
        <v>350</v>
      </c>
      <c r="D465" s="172">
        <v>5000</v>
      </c>
      <c r="E465" s="173">
        <v>0</v>
      </c>
      <c r="F465" s="166" t="s">
        <v>349</v>
      </c>
      <c r="G465" s="169" t="s">
        <v>321</v>
      </c>
      <c r="H465" s="169" t="s">
        <v>1032</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2051</v>
      </c>
      <c r="B466" s="204" t="str">
        <f>VLOOKUP(A466,Adr!A:B,2,FALSE)</f>
        <v>Športový klub ZEMPLÍN Michalovce - oddiel Judo, o.z.</v>
      </c>
      <c r="C466" s="185" t="s">
        <v>2990</v>
      </c>
      <c r="D466" s="287">
        <v>5000</v>
      </c>
      <c r="E466" s="230">
        <v>0</v>
      </c>
      <c r="F466" s="166" t="s">
        <v>360</v>
      </c>
      <c r="G466" s="169" t="s">
        <v>321</v>
      </c>
      <c r="H466" s="169" t="s">
        <v>1032</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2051</v>
      </c>
      <c r="B467" s="204" t="str">
        <f>VLOOKUP(A467,Adr!A:B,2,FALSE)</f>
        <v>Športový klub ZEMPLÍN Michalovce - oddiel Judo, o.z.</v>
      </c>
      <c r="C467" s="196" t="s">
        <v>2220</v>
      </c>
      <c r="D467" s="289">
        <v>4500</v>
      </c>
      <c r="E467" s="230">
        <v>0</v>
      </c>
      <c r="F467" s="166" t="s">
        <v>362</v>
      </c>
      <c r="G467" s="169" t="s">
        <v>321</v>
      </c>
      <c r="H467" s="169" t="s">
        <v>1032</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2868</v>
      </c>
      <c r="B468" s="204" t="str">
        <f>VLOOKUP(A468,Adr!A:B,2,FALSE)</f>
        <v>ŠŤASTNÉ DETSTVO</v>
      </c>
      <c r="C468" s="185" t="s">
        <v>350</v>
      </c>
      <c r="D468" s="187">
        <v>3000</v>
      </c>
      <c r="E468" s="230">
        <v>0</v>
      </c>
      <c r="F468" s="182" t="s">
        <v>349</v>
      </c>
      <c r="G468" s="185" t="s">
        <v>321</v>
      </c>
      <c r="H468" s="185" t="s">
        <v>1032</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2876</v>
      </c>
      <c r="B469" s="204" t="str">
        <f>VLOOKUP(A469,Adr!A:B,2,FALSE)</f>
        <v>Tajovský beh</v>
      </c>
      <c r="C469" s="196" t="s">
        <v>350</v>
      </c>
      <c r="D469" s="186">
        <v>15000</v>
      </c>
      <c r="E469" s="173">
        <v>0</v>
      </c>
      <c r="F469" s="166" t="s">
        <v>349</v>
      </c>
      <c r="G469" s="169" t="s">
        <v>321</v>
      </c>
      <c r="H469" s="169" t="s">
        <v>1032</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2058</v>
      </c>
      <c r="B470" s="204" t="str">
        <f>VLOOKUP(A470,Adr!A:B,2,FALSE)</f>
        <v>TANEČNÉ CENTRUM CHARIZMA</v>
      </c>
      <c r="C470" s="185" t="s">
        <v>2221</v>
      </c>
      <c r="D470" s="287">
        <v>4500</v>
      </c>
      <c r="E470" s="173">
        <v>0</v>
      </c>
      <c r="F470" s="166" t="s">
        <v>362</v>
      </c>
      <c r="G470" s="169" t="s">
        <v>321</v>
      </c>
      <c r="H470" s="169" t="s">
        <v>1032</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0.399999999999999" x14ac:dyDescent="0.2">
      <c r="A471" s="202" t="s">
        <v>2067</v>
      </c>
      <c r="B471" s="204" t="str">
        <f>VLOOKUP(A471,Adr!A:B,2,FALSE)</f>
        <v>TANEČNO ŠPORTOVÝ KLUB M+M BRATISLAVA pri ZŠ Ostredková</v>
      </c>
      <c r="C471" s="190" t="s">
        <v>2222</v>
      </c>
      <c r="D471" s="288">
        <v>4500</v>
      </c>
      <c r="E471" s="230">
        <v>0</v>
      </c>
      <c r="F471" s="166" t="s">
        <v>362</v>
      </c>
      <c r="G471" s="169" t="s">
        <v>321</v>
      </c>
      <c r="H471" s="169" t="s">
        <v>1032</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2884</v>
      </c>
      <c r="B472" s="204" t="str">
        <f>VLOOKUP(A472,Adr!A:B,2,FALSE)</f>
        <v>Tanečný klub Jessy Vavrišovo</v>
      </c>
      <c r="C472" s="169" t="s">
        <v>2990</v>
      </c>
      <c r="D472" s="288">
        <v>3600</v>
      </c>
      <c r="E472" s="173">
        <v>0</v>
      </c>
      <c r="F472" s="166" t="s">
        <v>360</v>
      </c>
      <c r="G472" s="169" t="s">
        <v>321</v>
      </c>
      <c r="H472" s="169" t="s">
        <v>1032</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2893</v>
      </c>
      <c r="B473" s="204" t="str">
        <f>VLOOKUP(A473,Adr!A:B,2,FALSE)</f>
        <v>Tanečný klub JUMPING</v>
      </c>
      <c r="C473" s="185" t="s">
        <v>2990</v>
      </c>
      <c r="D473" s="287">
        <v>5000</v>
      </c>
      <c r="E473" s="173">
        <v>0</v>
      </c>
      <c r="F473" s="166" t="s">
        <v>360</v>
      </c>
      <c r="G473" s="169" t="s">
        <v>321</v>
      </c>
      <c r="H473" s="169" t="s">
        <v>1032</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2902</v>
      </c>
      <c r="B474" s="204" t="str">
        <f>VLOOKUP(A474,Adr!A:B,2,FALSE)</f>
        <v>Telovýchovná jednota - Športové kluby Krupina</v>
      </c>
      <c r="C474" s="196" t="s">
        <v>2990</v>
      </c>
      <c r="D474" s="289">
        <v>4180</v>
      </c>
      <c r="E474" s="230">
        <v>0</v>
      </c>
      <c r="F474" s="166" t="s">
        <v>360</v>
      </c>
      <c r="G474" s="169" t="s">
        <v>321</v>
      </c>
      <c r="H474" s="169" t="s">
        <v>1032</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2074</v>
      </c>
      <c r="B475" s="204" t="str">
        <f>VLOOKUP(A475,Adr!A:B,2,FALSE)</f>
        <v>Telovýchovná jednota DRUŽBA PIEŠŤANY</v>
      </c>
      <c r="C475" s="185" t="s">
        <v>2223</v>
      </c>
      <c r="D475" s="287">
        <v>10000</v>
      </c>
      <c r="E475" s="173">
        <v>0</v>
      </c>
      <c r="F475" s="166" t="s">
        <v>362</v>
      </c>
      <c r="G475" s="169" t="s">
        <v>321</v>
      </c>
      <c r="H475" s="169" t="s">
        <v>1032</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2911</v>
      </c>
      <c r="B476" s="204" t="str">
        <f>VLOOKUP(A476,Adr!A:B,2,FALSE)</f>
        <v>Telovýchovná jednota DUKLA Trenčín, o. z.</v>
      </c>
      <c r="C476" s="196" t="s">
        <v>350</v>
      </c>
      <c r="D476" s="186">
        <v>9000</v>
      </c>
      <c r="E476" s="173">
        <v>0</v>
      </c>
      <c r="F476" s="166" t="s">
        <v>349</v>
      </c>
      <c r="G476" s="169" t="s">
        <v>321</v>
      </c>
      <c r="H476" s="169" t="s">
        <v>1032</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2082</v>
      </c>
      <c r="B477" s="204" t="str">
        <f>VLOOKUP(A477,Adr!A:B,2,FALSE)</f>
        <v>Telovýchovná jednota Nižná</v>
      </c>
      <c r="C477" s="196" t="s">
        <v>2224</v>
      </c>
      <c r="D477" s="289">
        <v>8000</v>
      </c>
      <c r="E477" s="230">
        <v>0</v>
      </c>
      <c r="F477" s="166" t="s">
        <v>362</v>
      </c>
      <c r="G477" s="169" t="s">
        <v>321</v>
      </c>
      <c r="H477" s="169" t="s">
        <v>1032</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2092</v>
      </c>
      <c r="B478" s="204" t="str">
        <f>VLOOKUP(A478,Adr!A:B,2,FALSE)</f>
        <v>Telovýchovná jednota Nohejbalový klub Zalužice</v>
      </c>
      <c r="C478" s="196" t="s">
        <v>2225</v>
      </c>
      <c r="D478" s="288">
        <v>3105</v>
      </c>
      <c r="E478" s="173">
        <v>0</v>
      </c>
      <c r="F478" s="166" t="s">
        <v>362</v>
      </c>
      <c r="G478" s="169" t="s">
        <v>321</v>
      </c>
      <c r="H478" s="169" t="s">
        <v>1032</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2101</v>
      </c>
      <c r="B479" s="204" t="str">
        <f>VLOOKUP(A479,Adr!A:B,2,FALSE)</f>
        <v>Telovýchovná jednota Roháče Zuberec</v>
      </c>
      <c r="C479" s="196" t="s">
        <v>2226</v>
      </c>
      <c r="D479" s="289">
        <v>2600</v>
      </c>
      <c r="E479" s="230">
        <v>0</v>
      </c>
      <c r="F479" s="166" t="s">
        <v>362</v>
      </c>
      <c r="G479" s="169" t="s">
        <v>321</v>
      </c>
      <c r="H479" s="169" t="s">
        <v>1032</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2918</v>
      </c>
      <c r="B480" s="204" t="str">
        <f>VLOOKUP(A480,Adr!A:B,2,FALSE)</f>
        <v>Telovýchovná jednota Slávia Univerzity veterinárskeho lekárstva a farmácie v Košiciach</v>
      </c>
      <c r="C480" s="185" t="s">
        <v>350</v>
      </c>
      <c r="D480" s="187">
        <v>5000</v>
      </c>
      <c r="E480" s="173">
        <v>0</v>
      </c>
      <c r="F480" s="182" t="s">
        <v>349</v>
      </c>
      <c r="G480" s="185" t="s">
        <v>317</v>
      </c>
      <c r="H480" s="185" t="s">
        <v>1032</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2926</v>
      </c>
      <c r="B481" s="204" t="str">
        <f>VLOOKUP(A481,Adr!A:B,2,FALSE)</f>
        <v>Telovýchovná jednota Sokol Ilava</v>
      </c>
      <c r="C481" s="169" t="s">
        <v>2990</v>
      </c>
      <c r="D481" s="288">
        <v>4985</v>
      </c>
      <c r="E481" s="173">
        <v>0</v>
      </c>
      <c r="F481" s="166" t="s">
        <v>360</v>
      </c>
      <c r="G481" s="169" t="s">
        <v>321</v>
      </c>
      <c r="H481" s="169" t="s">
        <v>1032</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2111</v>
      </c>
      <c r="B482" s="204" t="str">
        <f>VLOOKUP(A482,Adr!A:B,2,FALSE)</f>
        <v>Telovýchovná jednota Športový klub Podbiel</v>
      </c>
      <c r="C482" s="197" t="s">
        <v>2227</v>
      </c>
      <c r="D482" s="290">
        <v>7000</v>
      </c>
      <c r="E482" s="173">
        <v>0</v>
      </c>
      <c r="F482" s="166" t="s">
        <v>362</v>
      </c>
      <c r="G482" s="169" t="s">
        <v>321</v>
      </c>
      <c r="H482" s="169" t="s">
        <v>1032</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2118</v>
      </c>
      <c r="B483" s="204" t="str">
        <f>VLOOKUP(A483,Adr!A:B,2,FALSE)</f>
        <v>Telovýchovná jednota Štart, sekcia nevidiacich a slabozrakých športovcov Slovenska 054 01 Levoča</v>
      </c>
      <c r="C483" s="185" t="s">
        <v>2228</v>
      </c>
      <c r="D483" s="287">
        <v>2600</v>
      </c>
      <c r="E483" s="230">
        <v>0</v>
      </c>
      <c r="F483" s="166" t="s">
        <v>362</v>
      </c>
      <c r="G483" s="169" t="s">
        <v>321</v>
      </c>
      <c r="H483" s="169" t="s">
        <v>1032</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2940</v>
      </c>
      <c r="B484" s="204" t="str">
        <f>VLOOKUP(A484,Adr!A:B,2,FALSE)</f>
        <v>Tenisový klub Hriňová</v>
      </c>
      <c r="C484" s="169" t="s">
        <v>2990</v>
      </c>
      <c r="D484" s="288">
        <v>2520</v>
      </c>
      <c r="E484" s="173">
        <v>0</v>
      </c>
      <c r="F484" s="166" t="s">
        <v>360</v>
      </c>
      <c r="G484" s="169" t="s">
        <v>321</v>
      </c>
      <c r="H484" s="169" t="s">
        <v>1032</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986</v>
      </c>
      <c r="B485" s="204" t="str">
        <f>VLOOKUP(A485,Adr!A:B,2,FALSE)</f>
        <v>Teqballová federácia Slovensko</v>
      </c>
      <c r="C485" s="185" t="s">
        <v>1185</v>
      </c>
      <c r="D485" s="287">
        <v>3239</v>
      </c>
      <c r="E485" s="173">
        <v>0</v>
      </c>
      <c r="F485" s="166" t="s">
        <v>339</v>
      </c>
      <c r="G485" s="169" t="s">
        <v>319</v>
      </c>
      <c r="H485" s="169" t="s">
        <v>1032</v>
      </c>
      <c r="I485" s="192" t="str">
        <f t="shared" si="35"/>
        <v>53007344a</v>
      </c>
      <c r="J485" s="167" t="str">
        <f t="shared" si="36"/>
        <v>53007344026 02</v>
      </c>
      <c r="K485" s="5" t="s">
        <v>1186</v>
      </c>
      <c r="L485" s="167" t="str">
        <f t="shared" si="37"/>
        <v>53007344026 02B</v>
      </c>
      <c r="M485" s="5" t="str">
        <f t="shared" si="38"/>
        <v>Teqballová federácia SlovenskoaBteqball - bežné transfery</v>
      </c>
      <c r="N485" s="3" t="str">
        <f t="shared" si="39"/>
        <v>53007344aB</v>
      </c>
    </row>
    <row r="486" spans="1:14" x14ac:dyDescent="0.2">
      <c r="A486" s="202" t="s">
        <v>2128</v>
      </c>
      <c r="B486" s="204" t="str">
        <f>VLOOKUP(A486,Adr!A:B,2,FALSE)</f>
        <v>Trinity Triathlon Team</v>
      </c>
      <c r="C486" s="196" t="s">
        <v>2229</v>
      </c>
      <c r="D486" s="289">
        <v>4050</v>
      </c>
      <c r="E486" s="173">
        <v>0</v>
      </c>
      <c r="F486" s="166" t="s">
        <v>362</v>
      </c>
      <c r="G486" s="169" t="s">
        <v>321</v>
      </c>
      <c r="H486" s="169" t="s">
        <v>1032</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2134</v>
      </c>
      <c r="B487" s="204" t="str">
        <f>VLOOKUP(A487,Adr!A:B,2,FALSE)</f>
        <v>University Spartacus</v>
      </c>
      <c r="C487" s="185" t="s">
        <v>2158</v>
      </c>
      <c r="D487" s="289">
        <v>25000</v>
      </c>
      <c r="E487" s="173">
        <v>0</v>
      </c>
      <c r="F487" s="166" t="s">
        <v>349</v>
      </c>
      <c r="G487" s="169" t="s">
        <v>321</v>
      </c>
      <c r="H487" s="169" t="s">
        <v>1032</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2950</v>
      </c>
      <c r="B488" s="204" t="str">
        <f>VLOOKUP(A488,Adr!A:B,2,FALSE)</f>
        <v>Volejbalový klub Rachmaninka Liptovský Mikuláš</v>
      </c>
      <c r="C488" s="196" t="s">
        <v>2990</v>
      </c>
      <c r="D488" s="289">
        <v>2211.3000000000002</v>
      </c>
      <c r="E488" s="230">
        <v>0</v>
      </c>
      <c r="F488" s="166" t="s">
        <v>360</v>
      </c>
      <c r="G488" s="169" t="s">
        <v>321</v>
      </c>
      <c r="H488" s="169" t="s">
        <v>1032</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2959</v>
      </c>
      <c r="B489" s="204" t="str">
        <f>VLOOKUP(A489,Adr!A:B,2,FALSE)</f>
        <v>Volejbalový klub Slávia UK Bratislava, o.z.</v>
      </c>
      <c r="C489" s="185" t="s">
        <v>2990</v>
      </c>
      <c r="D489" s="287">
        <v>4800</v>
      </c>
      <c r="E489" s="230">
        <v>0</v>
      </c>
      <c r="F489" s="166" t="s">
        <v>360</v>
      </c>
      <c r="G489" s="169" t="s">
        <v>321</v>
      </c>
      <c r="H489" s="169" t="s">
        <v>1032</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2966</v>
      </c>
      <c r="B490" s="204" t="str">
        <f>VLOOKUP(A490,Adr!A:B,2,FALSE)</f>
        <v>Volejbalový oddiel Hit Trnava</v>
      </c>
      <c r="C490" s="169" t="s">
        <v>2990</v>
      </c>
      <c r="D490" s="288">
        <v>4900</v>
      </c>
      <c r="E490" s="230">
        <v>0</v>
      </c>
      <c r="F490" s="166" t="s">
        <v>360</v>
      </c>
      <c r="G490" s="169" t="s">
        <v>321</v>
      </c>
      <c r="H490" s="169" t="s">
        <v>1032</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0.399999999999999" x14ac:dyDescent="0.2">
      <c r="A491" s="198" t="s">
        <v>2140</v>
      </c>
      <c r="B491" s="204" t="str">
        <f>VLOOKUP(A491,Adr!A:B,2,FALSE)</f>
        <v>Zápasnícky klub Baník Prievidza, o. z.</v>
      </c>
      <c r="C491" s="196" t="s">
        <v>2230</v>
      </c>
      <c r="D491" s="287">
        <v>4450.5</v>
      </c>
      <c r="E491" s="230">
        <v>0</v>
      </c>
      <c r="F491" s="166" t="s">
        <v>362</v>
      </c>
      <c r="G491" s="169" t="s">
        <v>321</v>
      </c>
      <c r="H491" s="169" t="s">
        <v>1032</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2973</v>
      </c>
      <c r="B492" s="204" t="str">
        <f>VLOOKUP(A492,Adr!A:B,2,FALSE)</f>
        <v>Zápasnícky klub Dunajská Streda, o.z.</v>
      </c>
      <c r="C492" s="185" t="s">
        <v>2990</v>
      </c>
      <c r="D492" s="287">
        <v>4300</v>
      </c>
      <c r="E492" s="173">
        <v>0</v>
      </c>
      <c r="F492" s="166" t="s">
        <v>360</v>
      </c>
      <c r="G492" s="169" t="s">
        <v>321</v>
      </c>
      <c r="H492" s="169" t="s">
        <v>1032</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993</v>
      </c>
      <c r="B493" s="204" t="str">
        <f>VLOOKUP(A493,Adr!A:B,2,FALSE)</f>
        <v>Združenie šípkarských organizácií</v>
      </c>
      <c r="C493" s="185" t="s">
        <v>1187</v>
      </c>
      <c r="D493" s="287">
        <v>47188</v>
      </c>
      <c r="E493" s="230">
        <v>0</v>
      </c>
      <c r="F493" s="166" t="s">
        <v>339</v>
      </c>
      <c r="G493" s="169" t="s">
        <v>319</v>
      </c>
      <c r="H493" s="169" t="s">
        <v>1032</v>
      </c>
      <c r="I493" s="192" t="str">
        <f t="shared" si="35"/>
        <v>35538015a</v>
      </c>
      <c r="J493" s="167" t="str">
        <f t="shared" si="36"/>
        <v>35538015026 02</v>
      </c>
      <c r="K493" s="5" t="s">
        <v>1188</v>
      </c>
      <c r="L493" s="167" t="str">
        <f t="shared" si="37"/>
        <v>35538015026 02B</v>
      </c>
      <c r="M493" s="5" t="str">
        <f t="shared" si="38"/>
        <v>Združenie šípkarských organizáciíaBšípky - bežné transfery</v>
      </c>
      <c r="N493" s="3" t="str">
        <f t="shared" si="39"/>
        <v>35538015aB</v>
      </c>
    </row>
    <row r="494" spans="1:14" x14ac:dyDescent="0.2">
      <c r="A494" s="166" t="s">
        <v>999</v>
      </c>
      <c r="B494" s="204" t="str">
        <f>VLOOKUP(A494,Adr!A:B,2,FALSE)</f>
        <v>Zväz potápačov Slovenska</v>
      </c>
      <c r="C494" s="196" t="s">
        <v>1189</v>
      </c>
      <c r="D494" s="287">
        <v>58881</v>
      </c>
      <c r="E494" s="173">
        <v>0</v>
      </c>
      <c r="F494" s="166" t="s">
        <v>339</v>
      </c>
      <c r="G494" s="169" t="s">
        <v>319</v>
      </c>
      <c r="H494" s="169" t="s">
        <v>1032</v>
      </c>
      <c r="I494" s="192" t="str">
        <f t="shared" si="35"/>
        <v>00585319a</v>
      </c>
      <c r="J494" s="167" t="str">
        <f t="shared" si="36"/>
        <v>00585319026 02</v>
      </c>
      <c r="K494" s="5" t="s">
        <v>1190</v>
      </c>
      <c r="L494" s="167" t="str">
        <f t="shared" si="37"/>
        <v>00585319026 02B</v>
      </c>
      <c r="M494" s="5" t="str">
        <f t="shared" si="38"/>
        <v>Zväz potápačov SlovenskaaBpotápačské športy - bežné transfery</v>
      </c>
      <c r="N494" s="3" t="str">
        <f t="shared" si="39"/>
        <v>00585319aB</v>
      </c>
    </row>
    <row r="495" spans="1:14" x14ac:dyDescent="0.2">
      <c r="A495" s="202" t="s">
        <v>999</v>
      </c>
      <c r="B495" s="204" t="str">
        <f>VLOOKUP(A495,Adr!A:B,2,FALSE)</f>
        <v>Zväz potápačov Slovenska</v>
      </c>
      <c r="C495" s="197" t="s">
        <v>1659</v>
      </c>
      <c r="D495" s="290">
        <v>35000</v>
      </c>
      <c r="E495" s="230">
        <v>0</v>
      </c>
      <c r="F495" s="166" t="s">
        <v>345</v>
      </c>
      <c r="G495" s="169" t="s">
        <v>321</v>
      </c>
      <c r="H495" s="169" t="s">
        <v>1032</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1006</v>
      </c>
      <c r="B496" s="204" t="str">
        <f>VLOOKUP(A496,Adr!A:B,2,FALSE)</f>
        <v>Zväz slovenského kolieskového korčuľovania</v>
      </c>
      <c r="C496" s="196" t="s">
        <v>1191</v>
      </c>
      <c r="D496" s="289">
        <v>132661</v>
      </c>
      <c r="E496" s="230">
        <v>0</v>
      </c>
      <c r="F496" s="166" t="s">
        <v>339</v>
      </c>
      <c r="G496" s="169" t="s">
        <v>319</v>
      </c>
      <c r="H496" s="169" t="s">
        <v>1032</v>
      </c>
      <c r="I496" s="192" t="str">
        <f t="shared" si="35"/>
        <v>42132690a</v>
      </c>
      <c r="J496" s="167" t="str">
        <f t="shared" si="36"/>
        <v>42132690026 02</v>
      </c>
      <c r="K496" s="5" t="s">
        <v>1192</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1006</v>
      </c>
      <c r="B497" s="204" t="str">
        <f>VLOOKUP(A497,Adr!A:B,2,FALSE)</f>
        <v>Zväz slovenského kolieskového korčuľovania</v>
      </c>
      <c r="C497" s="196" t="s">
        <v>1660</v>
      </c>
      <c r="D497" s="289">
        <v>50000</v>
      </c>
      <c r="E497" s="173">
        <v>0</v>
      </c>
      <c r="F497" s="166" t="s">
        <v>345</v>
      </c>
      <c r="G497" s="169" t="s">
        <v>321</v>
      </c>
      <c r="H497" s="169" t="s">
        <v>1032</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1013</v>
      </c>
      <c r="B498" s="204" t="str">
        <f>VLOOKUP(A498,Adr!A:B,2,FALSE)</f>
        <v>Zväz slovenského lyžovania</v>
      </c>
      <c r="C498" s="185" t="s">
        <v>1193</v>
      </c>
      <c r="D498" s="287">
        <v>1147284</v>
      </c>
      <c r="E498" s="173">
        <v>0</v>
      </c>
      <c r="F498" s="166" t="s">
        <v>339</v>
      </c>
      <c r="G498" s="169" t="s">
        <v>319</v>
      </c>
      <c r="H498" s="169" t="s">
        <v>1032</v>
      </c>
      <c r="I498" s="192" t="str">
        <f t="shared" si="35"/>
        <v>50671669a</v>
      </c>
      <c r="J498" s="167" t="str">
        <f t="shared" si="36"/>
        <v>50671669026 02</v>
      </c>
      <c r="K498" s="5" t="s">
        <v>1194</v>
      </c>
      <c r="L498" s="167" t="str">
        <f t="shared" si="37"/>
        <v>50671669026 02B</v>
      </c>
      <c r="M498" s="5" t="str">
        <f t="shared" si="38"/>
        <v>Zväz slovenského lyžovaniaaBlyžovanie - bežné transfery</v>
      </c>
      <c r="N498" s="3" t="str">
        <f t="shared" si="39"/>
        <v>50671669aB</v>
      </c>
    </row>
    <row r="499" spans="1:14" x14ac:dyDescent="0.2">
      <c r="A499" s="198" t="s">
        <v>1013</v>
      </c>
      <c r="B499" s="204" t="str">
        <f>VLOOKUP(A499,Adr!A:B,2,FALSE)</f>
        <v>Zväz slovenského lyžovania</v>
      </c>
      <c r="C499" s="185" t="s">
        <v>1479</v>
      </c>
      <c r="D499" s="287">
        <v>158846</v>
      </c>
      <c r="E499" s="230">
        <v>0</v>
      </c>
      <c r="F499" s="166" t="s">
        <v>343</v>
      </c>
      <c r="G499" s="169" t="s">
        <v>321</v>
      </c>
      <c r="H499" s="169" t="s">
        <v>1032</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1013</v>
      </c>
      <c r="B500" s="204" t="str">
        <f>VLOOKUP(A500,Adr!A:B,2,FALSE)</f>
        <v>Zväz slovenského lyžovania</v>
      </c>
      <c r="C500" s="185" t="s">
        <v>1661</v>
      </c>
      <c r="D500" s="287">
        <v>45000</v>
      </c>
      <c r="E500" s="173">
        <v>0</v>
      </c>
      <c r="F500" s="166" t="s">
        <v>345</v>
      </c>
      <c r="G500" s="169" t="s">
        <v>321</v>
      </c>
      <c r="H500" s="169" t="s">
        <v>1032</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1013</v>
      </c>
      <c r="B501" s="204" t="str">
        <f>VLOOKUP(A501,Adr!A:B,2,FALSE)</f>
        <v>Zväz slovenského lyžovania</v>
      </c>
      <c r="C501" s="196" t="s">
        <v>1662</v>
      </c>
      <c r="D501" s="289">
        <v>20000</v>
      </c>
      <c r="E501" s="230">
        <v>0</v>
      </c>
      <c r="F501" s="166" t="s">
        <v>345</v>
      </c>
      <c r="G501" s="169" t="s">
        <v>321</v>
      </c>
      <c r="H501" s="169" t="s">
        <v>1032</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1013</v>
      </c>
      <c r="B502" s="204" t="str">
        <f>VLOOKUP(A502,Adr!A:B,2,FALSE)</f>
        <v>Zväz slovenského lyžovania</v>
      </c>
      <c r="C502" s="196" t="s">
        <v>1666</v>
      </c>
      <c r="D502" s="289">
        <v>10000</v>
      </c>
      <c r="E502" s="173">
        <v>0</v>
      </c>
      <c r="F502" s="166" t="s">
        <v>345</v>
      </c>
      <c r="G502" s="169" t="s">
        <v>321</v>
      </c>
      <c r="H502" s="169" t="s">
        <v>1032</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1013</v>
      </c>
      <c r="B503" s="204" t="str">
        <f>VLOOKUP(A503,Adr!A:B,2,FALSE)</f>
        <v>Zväz slovenského lyžovania</v>
      </c>
      <c r="C503" s="185" t="s">
        <v>1663</v>
      </c>
      <c r="D503" s="287">
        <v>75000</v>
      </c>
      <c r="E503" s="230">
        <v>0</v>
      </c>
      <c r="F503" s="166" t="s">
        <v>345</v>
      </c>
      <c r="G503" s="169" t="s">
        <v>321</v>
      </c>
      <c r="H503" s="169" t="s">
        <v>1032</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1013</v>
      </c>
      <c r="B504" s="204" t="str">
        <f>VLOOKUP(A504,Adr!A:B,2,FALSE)</f>
        <v>Zväz slovenského lyžovania</v>
      </c>
      <c r="C504" s="169" t="s">
        <v>1664</v>
      </c>
      <c r="D504" s="288">
        <v>10000</v>
      </c>
      <c r="E504" s="173">
        <v>0</v>
      </c>
      <c r="F504" s="166" t="s">
        <v>345</v>
      </c>
      <c r="G504" s="169" t="s">
        <v>321</v>
      </c>
      <c r="H504" s="169" t="s">
        <v>1032</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1013</v>
      </c>
      <c r="B505" s="204" t="str">
        <f>VLOOKUP(A505,Adr!A:B,2,FALSE)</f>
        <v>Zväz slovenského lyžovania</v>
      </c>
      <c r="C505" s="196" t="s">
        <v>1665</v>
      </c>
      <c r="D505" s="289">
        <v>70000</v>
      </c>
      <c r="E505" s="230">
        <v>0</v>
      </c>
      <c r="F505" s="166" t="s">
        <v>345</v>
      </c>
      <c r="G505" s="169" t="s">
        <v>321</v>
      </c>
      <c r="H505" s="169" t="s">
        <v>1032</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2150</v>
      </c>
      <c r="B506" s="204" t="str">
        <f>VLOOKUP(A506,Adr!A:B,2,FALSE)</f>
        <v>ZVÄZ ŠPORTOVEJ KYNOLÓGIE SR</v>
      </c>
      <c r="C506" s="169" t="s">
        <v>2235</v>
      </c>
      <c r="D506" s="288">
        <v>15000</v>
      </c>
      <c r="E506" s="173">
        <v>0</v>
      </c>
      <c r="F506" s="166" t="s">
        <v>349</v>
      </c>
      <c r="G506" s="169" t="s">
        <v>321</v>
      </c>
      <c r="H506" s="169" t="s">
        <v>1032</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N98"/>
  <sheetViews>
    <sheetView workbookViewId="0">
      <pane ySplit="1" topLeftCell="A2" activePane="bottomLeft" state="frozen"/>
      <selection pane="bottomLeft" activeCell="F15" sqref="F15"/>
    </sheetView>
  </sheetViews>
  <sheetFormatPr defaultColWidth="8.77734375" defaultRowHeight="13.2" x14ac:dyDescent="0.25"/>
  <cols>
    <col min="1" max="1" width="24.109375" customWidth="1"/>
    <col min="2" max="2" width="2.109375" customWidth="1"/>
    <col min="3" max="3" width="5" bestFit="1" customWidth="1"/>
    <col min="4" max="4" width="14" bestFit="1" customWidth="1"/>
    <col min="5" max="5" width="6.44140625" bestFit="1" customWidth="1"/>
    <col min="7" max="7" width="41.44140625" bestFit="1" customWidth="1"/>
    <col min="8" max="8" width="2" customWidth="1"/>
    <col min="9" max="9" width="6.44140625" bestFit="1" customWidth="1"/>
    <col min="10" max="10" width="41.109375" bestFit="1" customWidth="1"/>
  </cols>
  <sheetData>
    <row r="1" spans="1:14" s="1" customFormat="1" x14ac:dyDescent="0.25">
      <c r="A1" s="2" t="s">
        <v>1028</v>
      </c>
      <c r="B1" s="2"/>
      <c r="C1" s="2" t="s">
        <v>336</v>
      </c>
      <c r="D1" s="2" t="s">
        <v>1195</v>
      </c>
      <c r="E1" s="2" t="s">
        <v>1196</v>
      </c>
      <c r="F1" s="2" t="s">
        <v>315</v>
      </c>
      <c r="G1" s="2" t="s">
        <v>1197</v>
      </c>
      <c r="H1" s="2"/>
      <c r="I1" s="2" t="s">
        <v>315</v>
      </c>
      <c r="J1" s="2" t="s">
        <v>1198</v>
      </c>
      <c r="K1" s="2"/>
      <c r="L1" s="2"/>
      <c r="M1" s="2"/>
      <c r="N1" s="2"/>
    </row>
    <row r="2" spans="1:14" x14ac:dyDescent="0.25">
      <c r="A2" t="s">
        <v>1199</v>
      </c>
      <c r="C2" t="s">
        <v>339</v>
      </c>
      <c r="D2" t="s">
        <v>1200</v>
      </c>
      <c r="E2">
        <v>1</v>
      </c>
      <c r="F2" t="s">
        <v>319</v>
      </c>
      <c r="G2" t="s">
        <v>1201</v>
      </c>
      <c r="I2" t="s">
        <v>317</v>
      </c>
      <c r="J2" t="s">
        <v>1202</v>
      </c>
    </row>
    <row r="3" spans="1:14" x14ac:dyDescent="0.25">
      <c r="A3" t="s">
        <v>1034</v>
      </c>
      <c r="C3" t="s">
        <v>341</v>
      </c>
      <c r="D3" t="s">
        <v>1203</v>
      </c>
      <c r="E3">
        <v>1</v>
      </c>
      <c r="F3" t="s">
        <v>319</v>
      </c>
      <c r="G3" t="s">
        <v>1201</v>
      </c>
      <c r="I3" t="s">
        <v>319</v>
      </c>
      <c r="J3" t="s">
        <v>320</v>
      </c>
    </row>
    <row r="4" spans="1:14" x14ac:dyDescent="0.25">
      <c r="A4" t="s">
        <v>1099</v>
      </c>
      <c r="C4" t="s">
        <v>343</v>
      </c>
      <c r="D4" t="s">
        <v>1204</v>
      </c>
      <c r="E4">
        <v>1</v>
      </c>
      <c r="F4" t="s">
        <v>319</v>
      </c>
      <c r="G4" t="s">
        <v>1201</v>
      </c>
      <c r="I4" t="s">
        <v>321</v>
      </c>
      <c r="J4" t="s">
        <v>322</v>
      </c>
    </row>
    <row r="5" spans="1:14" x14ac:dyDescent="0.25">
      <c r="A5" t="s">
        <v>1054</v>
      </c>
      <c r="C5" t="s">
        <v>345</v>
      </c>
      <c r="D5" t="s">
        <v>1205</v>
      </c>
      <c r="E5">
        <v>1</v>
      </c>
      <c r="F5" t="s">
        <v>319</v>
      </c>
      <c r="G5" t="s">
        <v>1201</v>
      </c>
      <c r="I5" t="s">
        <v>323</v>
      </c>
      <c r="J5" t="s">
        <v>324</v>
      </c>
    </row>
    <row r="6" spans="1:14" x14ac:dyDescent="0.25">
      <c r="A6" t="s">
        <v>1206</v>
      </c>
      <c r="C6" t="s">
        <v>347</v>
      </c>
      <c r="D6" t="s">
        <v>1207</v>
      </c>
      <c r="E6">
        <v>1</v>
      </c>
      <c r="F6" t="s">
        <v>319</v>
      </c>
      <c r="G6" t="s">
        <v>1201</v>
      </c>
      <c r="I6" t="s">
        <v>325</v>
      </c>
      <c r="J6" t="s">
        <v>1208</v>
      </c>
    </row>
    <row r="7" spans="1:14" x14ac:dyDescent="0.25">
      <c r="A7" t="s">
        <v>1209</v>
      </c>
      <c r="C7" t="s">
        <v>349</v>
      </c>
      <c r="D7" t="s">
        <v>1210</v>
      </c>
      <c r="E7">
        <v>2</v>
      </c>
      <c r="F7" t="s">
        <v>321</v>
      </c>
      <c r="G7" t="s">
        <v>1211</v>
      </c>
    </row>
    <row r="8" spans="1:14" x14ac:dyDescent="0.25">
      <c r="A8" t="s">
        <v>1063</v>
      </c>
      <c r="C8" t="s">
        <v>351</v>
      </c>
      <c r="D8" t="s">
        <v>1212</v>
      </c>
      <c r="E8">
        <v>3</v>
      </c>
      <c r="F8" t="s">
        <v>321</v>
      </c>
      <c r="G8" t="s">
        <v>1213</v>
      </c>
    </row>
    <row r="9" spans="1:14" x14ac:dyDescent="0.25">
      <c r="A9" t="s">
        <v>1214</v>
      </c>
      <c r="C9" t="s">
        <v>353</v>
      </c>
      <c r="D9" t="s">
        <v>1215</v>
      </c>
      <c r="E9">
        <v>3</v>
      </c>
      <c r="F9" t="s">
        <v>321</v>
      </c>
      <c r="G9" t="s">
        <v>1216</v>
      </c>
    </row>
    <row r="10" spans="1:14" x14ac:dyDescent="0.25">
      <c r="A10" t="s">
        <v>1138</v>
      </c>
      <c r="C10" t="s">
        <v>355</v>
      </c>
      <c r="D10" t="s">
        <v>1217</v>
      </c>
      <c r="E10">
        <v>4</v>
      </c>
      <c r="F10" t="s">
        <v>321</v>
      </c>
      <c r="G10" t="s">
        <v>1218</v>
      </c>
    </row>
    <row r="11" spans="1:14" x14ac:dyDescent="0.25">
      <c r="A11" t="s">
        <v>1140</v>
      </c>
      <c r="C11" t="s">
        <v>356</v>
      </c>
      <c r="D11" t="s">
        <v>1219</v>
      </c>
      <c r="E11">
        <v>4</v>
      </c>
      <c r="F11" t="s">
        <v>317</v>
      </c>
      <c r="G11" t="s">
        <v>1218</v>
      </c>
    </row>
    <row r="12" spans="1:14" x14ac:dyDescent="0.25">
      <c r="A12" t="s">
        <v>1101</v>
      </c>
      <c r="C12" t="s">
        <v>358</v>
      </c>
      <c r="D12" t="s">
        <v>1220</v>
      </c>
      <c r="E12">
        <v>4</v>
      </c>
      <c r="F12" t="s">
        <v>317</v>
      </c>
      <c r="G12" t="s">
        <v>1218</v>
      </c>
    </row>
    <row r="13" spans="1:14" x14ac:dyDescent="0.25">
      <c r="A13" t="s">
        <v>1142</v>
      </c>
      <c r="C13" t="s">
        <v>360</v>
      </c>
      <c r="D13" t="s">
        <v>1221</v>
      </c>
      <c r="E13">
        <v>4</v>
      </c>
      <c r="F13" t="s">
        <v>325</v>
      </c>
      <c r="G13" t="s">
        <v>1218</v>
      </c>
    </row>
    <row r="14" spans="1:14" x14ac:dyDescent="0.25">
      <c r="A14" t="s">
        <v>1036</v>
      </c>
      <c r="C14" t="s">
        <v>362</v>
      </c>
      <c r="D14" t="s">
        <v>1222</v>
      </c>
      <c r="E14">
        <v>4</v>
      </c>
      <c r="F14" t="s">
        <v>321</v>
      </c>
      <c r="G14" t="s">
        <v>1218</v>
      </c>
    </row>
    <row r="15" spans="1:14" x14ac:dyDescent="0.25">
      <c r="A15" t="s">
        <v>1038</v>
      </c>
      <c r="C15" t="s">
        <v>364</v>
      </c>
    </row>
    <row r="16" spans="1:14" x14ac:dyDescent="0.25">
      <c r="A16" t="s">
        <v>1103</v>
      </c>
      <c r="C16" t="s">
        <v>365</v>
      </c>
    </row>
    <row r="17" spans="1:3" x14ac:dyDescent="0.25">
      <c r="A17" t="s">
        <v>1065</v>
      </c>
      <c r="C17" t="s">
        <v>366</v>
      </c>
    </row>
    <row r="18" spans="1:3" x14ac:dyDescent="0.25">
      <c r="A18" t="s">
        <v>1105</v>
      </c>
      <c r="C18" t="s">
        <v>367</v>
      </c>
    </row>
    <row r="19" spans="1:3" x14ac:dyDescent="0.25">
      <c r="A19" t="s">
        <v>1107</v>
      </c>
      <c r="C19" t="s">
        <v>368</v>
      </c>
    </row>
    <row r="20" spans="1:3" x14ac:dyDescent="0.25">
      <c r="A20" t="s">
        <v>1144</v>
      </c>
      <c r="C20" t="s">
        <v>1223</v>
      </c>
    </row>
    <row r="21" spans="1:3" x14ac:dyDescent="0.25">
      <c r="A21" t="s">
        <v>1224</v>
      </c>
      <c r="C21" t="s">
        <v>1225</v>
      </c>
    </row>
    <row r="22" spans="1:3" x14ac:dyDescent="0.25">
      <c r="A22" t="s">
        <v>1226</v>
      </c>
      <c r="C22" t="s">
        <v>1227</v>
      </c>
    </row>
    <row r="23" spans="1:3" x14ac:dyDescent="0.25">
      <c r="A23" t="s">
        <v>1146</v>
      </c>
      <c r="C23" t="s">
        <v>1228</v>
      </c>
    </row>
    <row r="24" spans="1:3" x14ac:dyDescent="0.25">
      <c r="A24" t="s">
        <v>1229</v>
      </c>
      <c r="C24" t="s">
        <v>1230</v>
      </c>
    </row>
    <row r="25" spans="1:3" x14ac:dyDescent="0.25">
      <c r="A25" t="s">
        <v>1148</v>
      </c>
      <c r="C25" t="s">
        <v>1231</v>
      </c>
    </row>
    <row r="26" spans="1:3" x14ac:dyDescent="0.25">
      <c r="A26" t="s">
        <v>1109</v>
      </c>
      <c r="C26" t="s">
        <v>1232</v>
      </c>
    </row>
    <row r="27" spans="1:3" x14ac:dyDescent="0.25">
      <c r="A27" t="s">
        <v>1050</v>
      </c>
      <c r="C27" t="s">
        <v>1233</v>
      </c>
    </row>
    <row r="28" spans="1:3" x14ac:dyDescent="0.25">
      <c r="A28" t="s">
        <v>1069</v>
      </c>
    </row>
    <row r="29" spans="1:3" x14ac:dyDescent="0.25">
      <c r="A29" t="s">
        <v>1071</v>
      </c>
    </row>
    <row r="30" spans="1:3" x14ac:dyDescent="0.25">
      <c r="A30" t="s">
        <v>1150</v>
      </c>
    </row>
    <row r="31" spans="1:3" x14ac:dyDescent="0.25">
      <c r="A31" t="s">
        <v>1111</v>
      </c>
    </row>
    <row r="32" spans="1:3" x14ac:dyDescent="0.25">
      <c r="A32" t="s">
        <v>1152</v>
      </c>
    </row>
    <row r="33" spans="1:1" x14ac:dyDescent="0.25">
      <c r="A33" t="s">
        <v>1075</v>
      </c>
    </row>
    <row r="34" spans="1:1" x14ac:dyDescent="0.25">
      <c r="A34" t="s">
        <v>1154</v>
      </c>
    </row>
    <row r="35" spans="1:1" x14ac:dyDescent="0.25">
      <c r="A35" t="s">
        <v>1174</v>
      </c>
    </row>
    <row r="36" spans="1:1" x14ac:dyDescent="0.25">
      <c r="A36" t="s">
        <v>1077</v>
      </c>
    </row>
    <row r="37" spans="1:1" x14ac:dyDescent="0.25">
      <c r="A37" t="s">
        <v>1156</v>
      </c>
    </row>
    <row r="38" spans="1:1" x14ac:dyDescent="0.25">
      <c r="A38" t="s">
        <v>1234</v>
      </c>
    </row>
    <row r="39" spans="1:1" x14ac:dyDescent="0.25">
      <c r="A39" t="s">
        <v>1158</v>
      </c>
    </row>
    <row r="40" spans="1:1" x14ac:dyDescent="0.25">
      <c r="A40" t="s">
        <v>1192</v>
      </c>
    </row>
    <row r="41" spans="1:1" x14ac:dyDescent="0.25">
      <c r="A41" t="s">
        <v>1052</v>
      </c>
    </row>
    <row r="42" spans="1:1" x14ac:dyDescent="0.25">
      <c r="A42" t="s">
        <v>1115</v>
      </c>
    </row>
    <row r="43" spans="1:1" x14ac:dyDescent="0.25">
      <c r="A43" t="s">
        <v>1235</v>
      </c>
    </row>
    <row r="44" spans="1:1" x14ac:dyDescent="0.25">
      <c r="A44" t="s">
        <v>1236</v>
      </c>
    </row>
    <row r="45" spans="1:1" x14ac:dyDescent="0.25">
      <c r="A45" t="s">
        <v>1237</v>
      </c>
    </row>
    <row r="46" spans="1:1" x14ac:dyDescent="0.25">
      <c r="A46" t="s">
        <v>1160</v>
      </c>
    </row>
    <row r="47" spans="1:1" x14ac:dyDescent="0.25">
      <c r="A47" t="s">
        <v>1079</v>
      </c>
    </row>
    <row r="48" spans="1:1" x14ac:dyDescent="0.25">
      <c r="A48" t="s">
        <v>1119</v>
      </c>
    </row>
    <row r="49" spans="1:1" x14ac:dyDescent="0.25">
      <c r="A49" t="s">
        <v>1117</v>
      </c>
    </row>
    <row r="50" spans="1:1" x14ac:dyDescent="0.25">
      <c r="A50" t="s">
        <v>1194</v>
      </c>
    </row>
    <row r="51" spans="1:1" x14ac:dyDescent="0.25">
      <c r="A51" t="s">
        <v>1162</v>
      </c>
    </row>
    <row r="52" spans="1:1" x14ac:dyDescent="0.25">
      <c r="A52" t="s">
        <v>1081</v>
      </c>
    </row>
    <row r="53" spans="1:1" x14ac:dyDescent="0.25">
      <c r="A53" t="s">
        <v>1238</v>
      </c>
    </row>
    <row r="54" spans="1:1" x14ac:dyDescent="0.25">
      <c r="A54" t="s">
        <v>1164</v>
      </c>
    </row>
    <row r="55" spans="1:1" x14ac:dyDescent="0.25">
      <c r="A55" t="s">
        <v>1239</v>
      </c>
    </row>
    <row r="56" spans="1:1" x14ac:dyDescent="0.25">
      <c r="A56" t="s">
        <v>1085</v>
      </c>
    </row>
    <row r="57" spans="1:1" x14ac:dyDescent="0.25">
      <c r="A57" t="s">
        <v>1240</v>
      </c>
    </row>
    <row r="58" spans="1:1" x14ac:dyDescent="0.25">
      <c r="A58" t="s">
        <v>1190</v>
      </c>
    </row>
    <row r="59" spans="1:1" x14ac:dyDescent="0.25">
      <c r="A59" t="s">
        <v>1241</v>
      </c>
    </row>
    <row r="60" spans="1:1" x14ac:dyDescent="0.25">
      <c r="A60" t="s">
        <v>1166</v>
      </c>
    </row>
    <row r="61" spans="1:1" x14ac:dyDescent="0.25">
      <c r="A61" t="s">
        <v>1242</v>
      </c>
    </row>
    <row r="62" spans="1:1" x14ac:dyDescent="0.25">
      <c r="A62" t="s">
        <v>1168</v>
      </c>
    </row>
    <row r="63" spans="1:1" x14ac:dyDescent="0.25">
      <c r="A63" t="s">
        <v>1243</v>
      </c>
    </row>
    <row r="64" spans="1:1" x14ac:dyDescent="0.25">
      <c r="A64" t="s">
        <v>1087</v>
      </c>
    </row>
    <row r="65" spans="1:1" x14ac:dyDescent="0.25">
      <c r="A65" t="s">
        <v>1170</v>
      </c>
    </row>
    <row r="66" spans="1:1" x14ac:dyDescent="0.25">
      <c r="A66" t="s">
        <v>1122</v>
      </c>
    </row>
    <row r="67" spans="1:1" x14ac:dyDescent="0.25">
      <c r="A67" t="s">
        <v>1244</v>
      </c>
    </row>
    <row r="68" spans="1:1" x14ac:dyDescent="0.25">
      <c r="A68" t="s">
        <v>1172</v>
      </c>
    </row>
    <row r="69" spans="1:1" x14ac:dyDescent="0.25">
      <c r="A69" t="s">
        <v>1245</v>
      </c>
    </row>
    <row r="70" spans="1:1" x14ac:dyDescent="0.25">
      <c r="A70" t="s">
        <v>1246</v>
      </c>
    </row>
    <row r="71" spans="1:1" x14ac:dyDescent="0.25">
      <c r="A71" t="s">
        <v>1046</v>
      </c>
    </row>
    <row r="72" spans="1:1" x14ac:dyDescent="0.25">
      <c r="A72" t="s">
        <v>1089</v>
      </c>
    </row>
    <row r="73" spans="1:1" x14ac:dyDescent="0.25">
      <c r="A73" t="s">
        <v>1247</v>
      </c>
    </row>
    <row r="74" spans="1:1" x14ac:dyDescent="0.25">
      <c r="A74" t="s">
        <v>1091</v>
      </c>
    </row>
    <row r="75" spans="1:1" x14ac:dyDescent="0.25">
      <c r="A75" t="s">
        <v>1093</v>
      </c>
    </row>
    <row r="76" spans="1:1" x14ac:dyDescent="0.25">
      <c r="A76" t="s">
        <v>1124</v>
      </c>
    </row>
    <row r="77" spans="1:1" x14ac:dyDescent="0.25">
      <c r="A77" t="s">
        <v>1126</v>
      </c>
    </row>
    <row r="78" spans="1:1" x14ac:dyDescent="0.25">
      <c r="A78" t="s">
        <v>1248</v>
      </c>
    </row>
    <row r="79" spans="1:1" x14ac:dyDescent="0.25">
      <c r="A79" t="s">
        <v>1249</v>
      </c>
    </row>
    <row r="80" spans="1:1" x14ac:dyDescent="0.25">
      <c r="A80" t="s">
        <v>1128</v>
      </c>
    </row>
    <row r="81" spans="1:1" x14ac:dyDescent="0.25">
      <c r="A81" t="s">
        <v>1130</v>
      </c>
    </row>
    <row r="82" spans="1:1" x14ac:dyDescent="0.25">
      <c r="A82" t="s">
        <v>1188</v>
      </c>
    </row>
    <row r="83" spans="1:1" x14ac:dyDescent="0.25">
      <c r="A83" t="s">
        <v>1250</v>
      </c>
    </row>
    <row r="84" spans="1:1" x14ac:dyDescent="0.25">
      <c r="A84" t="s">
        <v>1176</v>
      </c>
    </row>
    <row r="85" spans="1:1" x14ac:dyDescent="0.25">
      <c r="A85" t="s">
        <v>1048</v>
      </c>
    </row>
    <row r="86" spans="1:1" x14ac:dyDescent="0.25">
      <c r="A86" t="s">
        <v>1059</v>
      </c>
    </row>
    <row r="87" spans="1:1" x14ac:dyDescent="0.25">
      <c r="A87" t="s">
        <v>1178</v>
      </c>
    </row>
    <row r="88" spans="1:1" x14ac:dyDescent="0.25">
      <c r="A88" t="s">
        <v>1132</v>
      </c>
    </row>
    <row r="89" spans="1:1" x14ac:dyDescent="0.25">
      <c r="A89" t="s">
        <v>1083</v>
      </c>
    </row>
    <row r="90" spans="1:1" x14ac:dyDescent="0.25">
      <c r="A90" t="s">
        <v>1095</v>
      </c>
    </row>
    <row r="91" spans="1:1" x14ac:dyDescent="0.25">
      <c r="A91" t="s">
        <v>1134</v>
      </c>
    </row>
    <row r="92" spans="1:1" x14ac:dyDescent="0.25">
      <c r="A92" t="s">
        <v>1180</v>
      </c>
    </row>
    <row r="93" spans="1:1" x14ac:dyDescent="0.25">
      <c r="A93" t="s">
        <v>1251</v>
      </c>
    </row>
    <row r="94" spans="1:1" x14ac:dyDescent="0.25">
      <c r="A94" t="s">
        <v>1182</v>
      </c>
    </row>
    <row r="95" spans="1:1" x14ac:dyDescent="0.25">
      <c r="A95" t="s">
        <v>1097</v>
      </c>
    </row>
    <row r="96" spans="1:1" x14ac:dyDescent="0.25">
      <c r="A96" t="s">
        <v>1184</v>
      </c>
    </row>
    <row r="97" spans="1:1" x14ac:dyDescent="0.25">
      <c r="A97" t="s">
        <v>1040</v>
      </c>
    </row>
    <row r="98" spans="1:1" x14ac:dyDescent="0.25">
      <c r="A98" t="s">
        <v>1136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10"/>
  <dimension ref="A1:P30"/>
  <sheetViews>
    <sheetView workbookViewId="0">
      <selection activeCell="B15" sqref="B15:C15"/>
    </sheetView>
  </sheetViews>
  <sheetFormatPr defaultColWidth="9.109375" defaultRowHeight="15" x14ac:dyDescent="0.25"/>
  <cols>
    <col min="1" max="1" width="18.44140625" style="139" customWidth="1"/>
    <col min="2" max="2" width="37" style="139" customWidth="1"/>
    <col min="3" max="3" width="37.44140625" style="139" customWidth="1"/>
    <col min="4" max="4" width="10.44140625" style="137" customWidth="1"/>
    <col min="5" max="5" width="37.44140625" style="137" customWidth="1"/>
    <col min="6" max="6" width="36.44140625" style="137" customWidth="1"/>
    <col min="7" max="13" width="9.109375" style="137"/>
    <col min="14" max="14" width="38.44140625" style="137" hidden="1" customWidth="1"/>
    <col min="15" max="16" width="9.109375" style="137" hidden="1" customWidth="1"/>
    <col min="17" max="16384" width="9.109375" style="137"/>
  </cols>
  <sheetData>
    <row r="1" spans="1:16" ht="37.5" customHeight="1" x14ac:dyDescent="0.25">
      <c r="A1" s="939" t="str">
        <f>Spolu!C3&amp;", "&amp;Spolu!C6</f>
        <v>SLOVENSKÝ STRELECKÝ ZVÄZ, Wolkrova 4, Bratislava, 851 01</v>
      </c>
      <c r="B1" s="939"/>
      <c r="C1" s="939"/>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940" t="s">
        <v>1252</v>
      </c>
      <c r="F3" s="941"/>
      <c r="N3" s="137" t="str">
        <f t="shared" si="0"/>
        <v>c - príspevok Slovenskému paralympijskému výboru</v>
      </c>
      <c r="O3" s="137" t="s">
        <v>343</v>
      </c>
      <c r="P3" s="137" t="s">
        <v>344</v>
      </c>
    </row>
    <row r="4" spans="1:16" ht="45.75" customHeight="1" x14ac:dyDescent="0.25">
      <c r="E4" s="941"/>
      <c r="F4" s="941"/>
      <c r="N4" s="137" t="str">
        <f t="shared" si="0"/>
        <v>d - príspevok športovcom top tímu</v>
      </c>
      <c r="O4" s="137" t="s">
        <v>345</v>
      </c>
      <c r="P4" s="137" t="s">
        <v>346</v>
      </c>
    </row>
    <row r="5" spans="1:16" ht="30.75" customHeight="1" x14ac:dyDescent="0.25">
      <c r="C5" s="138" t="s">
        <v>1253</v>
      </c>
      <c r="N5" s="137" t="str">
        <f t="shared" si="0"/>
        <v>e - rozvoj športov, ktoré nie sú uznanými podľa zákona č. 440/2015 Z. z.</v>
      </c>
      <c r="O5" s="137" t="s">
        <v>347</v>
      </c>
      <c r="P5" s="137" t="s">
        <v>352</v>
      </c>
    </row>
    <row r="6" spans="1:16" ht="30" x14ac:dyDescent="0.25">
      <c r="C6" s="138" t="s">
        <v>1254</v>
      </c>
      <c r="E6" s="140" t="s">
        <v>1255</v>
      </c>
      <c r="F6" s="149"/>
      <c r="N6" s="137" t="str">
        <f t="shared" si="0"/>
        <v>f - organizovanie významných a tradičných športových podujatí na území SR v roku 2020</v>
      </c>
      <c r="O6" s="137" t="s">
        <v>349</v>
      </c>
      <c r="P6" s="137" t="s">
        <v>1256</v>
      </c>
    </row>
    <row r="7" spans="1:16" x14ac:dyDescent="0.25">
      <c r="C7" s="138" t="s">
        <v>1257</v>
      </c>
      <c r="E7" s="140" t="s">
        <v>1258</v>
      </c>
      <c r="F7" s="150"/>
      <c r="N7" s="137" t="str">
        <f t="shared" si="0"/>
        <v>g - projekty školského, univerzitného športu a športu pre všetkých</v>
      </c>
      <c r="O7" s="137" t="s">
        <v>351</v>
      </c>
      <c r="P7" s="137" t="s">
        <v>1259</v>
      </c>
    </row>
    <row r="8" spans="1:16" x14ac:dyDescent="0.25">
      <c r="C8" s="138" t="s">
        <v>1670</v>
      </c>
      <c r="E8" s="140" t="s">
        <v>1260</v>
      </c>
      <c r="F8" s="151"/>
      <c r="N8" s="137" t="str">
        <f t="shared" si="0"/>
        <v>h - podpora a rozvoj turistických a cykloturistických trás</v>
      </c>
      <c r="O8" s="137" t="s">
        <v>353</v>
      </c>
      <c r="P8" s="137" t="s">
        <v>354</v>
      </c>
    </row>
    <row r="9" spans="1:16" x14ac:dyDescent="0.25">
      <c r="E9" s="140" t="s">
        <v>1261</v>
      </c>
      <c r="F9" s="149"/>
      <c r="N9" s="137" t="str">
        <f t="shared" si="0"/>
        <v>i - finančné odmeny športovcom za výsledky dosiahnuté v roku 2019 a trénerom mládeže za dosiahnuté výsledky ich športovcov v roku 2019 a za celoživotnú prácu s mládežou</v>
      </c>
      <c r="O9" s="137" t="s">
        <v>355</v>
      </c>
      <c r="P9" s="137" t="s">
        <v>1262</v>
      </c>
    </row>
    <row r="10" spans="1:16" x14ac:dyDescent="0.25">
      <c r="N10" s="137" t="str">
        <f t="shared" si="0"/>
        <v>j - projekty pre popularizáciu pohybových aktivít detí, mládeže a seniorov</v>
      </c>
      <c r="O10" s="137" t="s">
        <v>356</v>
      </c>
      <c r="P10" s="137" t="s">
        <v>1263</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942" t="s">
        <v>1264</v>
      </c>
      <c r="B12" s="942"/>
      <c r="C12" s="942"/>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1265</v>
      </c>
    </row>
    <row r="14" spans="1:16" ht="45" customHeight="1" x14ac:dyDescent="0.25">
      <c r="A14" s="943"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943"/>
      <c r="C14" s="943"/>
      <c r="F14" s="141"/>
      <c r="N14" s="137" t="str">
        <f t="shared" si="0"/>
        <v>n - organizovanie významnej súťaže podľa § 55 ods. 1 písm. b)</v>
      </c>
      <c r="O14" s="137" t="s">
        <v>364</v>
      </c>
      <c r="P14" s="137" t="s">
        <v>1266</v>
      </c>
    </row>
    <row r="15" spans="1:16" ht="32.25" customHeight="1" thickBot="1" x14ac:dyDescent="0.3">
      <c r="A15" s="139" t="s">
        <v>1267</v>
      </c>
      <c r="B15" s="944" t="s">
        <v>1268</v>
      </c>
      <c r="C15" s="945"/>
      <c r="N15" s="137" t="str">
        <f t="shared" si="0"/>
        <v>o - účasť na významnej súťaži podľa § 3 písm. h) druhého až štvrtého bodu Zákona o športe vrátane prípravy na túto súťaž</v>
      </c>
      <c r="O15" s="137" t="s">
        <v>365</v>
      </c>
      <c r="P15" s="137" t="s">
        <v>1269</v>
      </c>
    </row>
    <row r="16" spans="1:16" x14ac:dyDescent="0.25">
      <c r="A16" s="139" t="s">
        <v>1270</v>
      </c>
      <c r="B16" s="142">
        <f>F8</f>
        <v>0</v>
      </c>
      <c r="E16" s="145" t="s">
        <v>1271</v>
      </c>
      <c r="F16" s="146"/>
      <c r="N16" s="137" t="str">
        <f t="shared" si="0"/>
        <v>p - účasť na významnej súťaži podľa § 3 písm. h) prvého bodu Zákona o športe</v>
      </c>
      <c r="O16" s="137" t="s">
        <v>366</v>
      </c>
      <c r="P16" s="137" t="s">
        <v>1272</v>
      </c>
    </row>
    <row r="17" spans="1:16" x14ac:dyDescent="0.25">
      <c r="A17" s="139" t="s">
        <v>1273</v>
      </c>
      <c r="B17" s="254" t="s">
        <v>1274</v>
      </c>
      <c r="C17" s="194"/>
      <c r="E17" s="147"/>
      <c r="F17" s="282"/>
      <c r="N17" s="137" t="str">
        <f t="shared" si="0"/>
        <v xml:space="preserve">q - </v>
      </c>
      <c r="O17" s="137" t="s">
        <v>367</v>
      </c>
    </row>
    <row r="18" spans="1:16" x14ac:dyDescent="0.25">
      <c r="B18" s="193" t="s">
        <v>1275</v>
      </c>
      <c r="C18" s="142" t="str">
        <f>Spolu!C4</f>
        <v>00603341</v>
      </c>
      <c r="E18" s="147" t="s">
        <v>1276</v>
      </c>
      <c r="F18" s="282">
        <v>421947749446</v>
      </c>
      <c r="N18" s="137" t="str">
        <f t="shared" si="0"/>
        <v xml:space="preserve">r - </v>
      </c>
      <c r="O18" s="137" t="s">
        <v>368</v>
      </c>
    </row>
    <row r="19" spans="1:16" x14ac:dyDescent="0.25">
      <c r="E19" s="147" t="s">
        <v>1277</v>
      </c>
      <c r="F19" s="282">
        <v>421947749756</v>
      </c>
    </row>
    <row r="20" spans="1:16" ht="15.6" thickBot="1" x14ac:dyDescent="0.3">
      <c r="A20" s="139" t="s">
        <v>392</v>
      </c>
      <c r="B20" s="143">
        <f>F6</f>
        <v>0</v>
      </c>
      <c r="E20" s="208"/>
      <c r="F20" s="283"/>
    </row>
    <row r="21" spans="1:16" ht="189" customHeight="1" x14ac:dyDescent="0.25">
      <c r="B21" s="211"/>
      <c r="C21" s="144"/>
    </row>
    <row r="22" spans="1:16" ht="39.75" customHeight="1" x14ac:dyDescent="0.25">
      <c r="B22" s="938" t="s">
        <v>1278</v>
      </c>
      <c r="C22" s="938"/>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1279</v>
      </c>
    </row>
    <row r="29" spans="1:16" x14ac:dyDescent="0.25">
      <c r="N29" s="137" t="s">
        <v>1280</v>
      </c>
    </row>
    <row r="30" spans="1:16" x14ac:dyDescent="0.25">
      <c r="N30" s="137" t="s">
        <v>1281</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00000000-0002-0000-0800-000000000000}">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3.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4.xml><?xml version="1.0" encoding="utf-8"?>
<ds:datastoreItem xmlns:ds="http://schemas.openxmlformats.org/officeDocument/2006/customXml" ds:itemID="{081062FD-9B5A-41DC-8DE8-48BED4A6E1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Branislav Strečanský</dc:creator>
  <cp:lastModifiedBy>dada raschmanova</cp:lastModifiedBy>
  <cp:revision/>
  <cp:lastPrinted>2026-04-15T06:58:18Z</cp:lastPrinted>
  <dcterms:created xsi:type="dcterms:W3CDTF">2017-02-20T06:20:12Z</dcterms:created>
  <dcterms:modified xsi:type="dcterms:W3CDTF">2026-04-16T05:39:15Z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