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42191\Desktop\shared\2025\Zuctovanie\"/>
    </mc:Choice>
  </mc:AlternateContent>
  <xr:revisionPtr revIDLastSave="0" documentId="13_ncr:1_{F85C9D17-6A67-498F-A09A-F92C45BC6645}" xr6:coauthVersionLast="47" xr6:coauthVersionMax="47" xr10:uidLastSave="{00000000-0000-0000-0000-000000000000}"/>
  <bookViews>
    <workbookView xWindow="-108" yWindow="-108" windowWidth="23256" windowHeight="12456"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46" i="4" l="1"/>
  <c r="I95" i="1" l="1"/>
  <c r="N95" i="1" s="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N4" i="11" s="1"/>
  <c r="P5" i="11"/>
  <c r="P6" i="11"/>
  <c r="P7" i="11"/>
  <c r="N7" i="11" s="1"/>
  <c r="P8" i="1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5" i="11"/>
  <c r="N6"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19" i="1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13" i="6"/>
  <c r="C10" i="6"/>
  <c r="K40" i="9"/>
  <c r="L41" i="9"/>
  <c r="L43" i="9"/>
  <c r="L46" i="9" s="1"/>
  <c r="K45" i="9"/>
  <c r="B43" i="9" s="1"/>
  <c r="M13" i="4"/>
  <c r="K12" i="4"/>
  <c r="J12" i="4" s="1"/>
  <c r="C11" i="6"/>
  <c r="L65" i="9" l="1"/>
  <c r="M65" i="9" s="1"/>
  <c r="F65" i="9"/>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sharedStrings.xml><?xml version="1.0" encoding="utf-8"?>
<sst xmlns="http://schemas.openxmlformats.org/spreadsheetml/2006/main" count="12758" uniqueCount="5301">
  <si>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</si>
  <si>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</si>
  <si>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</si>
  <si>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</si>
  <si>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</si>
  <si>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</si>
  <si>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</si>
  <si>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</si>
  <si>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</si>
  <si>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</si>
  <si>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</si>
  <si>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</si>
  <si>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</si>
  <si>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</si>
  <si>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</si>
  <si>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</si>
  <si>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</si>
  <si>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</si>
  <si>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</si>
  <si>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</si>
  <si>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</si>
  <si>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</si>
  <si>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</si>
  <si>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</si>
  <si>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</si>
  <si>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</si>
  <si>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</si>
  <si>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</si>
  <si>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</si>
  <si>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</si>
  <si>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</si>
  <si>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</si>
  <si>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</si>
  <si>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</si>
  <si>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</si>
  <si>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</si>
  <si>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</si>
  <si>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</si>
  <si>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</si>
  <si>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</si>
  <si>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</si>
  <si>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</si>
  <si>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</si>
  <si>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</si>
  <si>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</si>
  <si>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</si>
  <si>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</si>
  <si>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</si>
  <si>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</si>
  <si>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</si>
  <si>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</si>
  <si>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</si>
  <si>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</si>
  <si>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</si>
  <si>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</si>
  <si>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</si>
  <si>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</si>
  <si>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</si>
  <si>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</si>
  <si>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</si>
  <si>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</si>
  <si>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</si>
  <si>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</si>
  <si>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</si>
  <si>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</si>
  <si>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</si>
  <si>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</si>
  <si>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</si>
  <si>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</si>
  <si>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</si>
  <si>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</si>
  <si>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</si>
  <si>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</si>
  <si>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</si>
  <si>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</si>
  <si>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</si>
  <si>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</si>
  <si>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</si>
  <si>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</si>
  <si>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</si>
  <si>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</si>
  <si>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</si>
  <si>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</si>
  <si>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</si>
  <si>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</si>
  <si>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</si>
  <si>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</si>
  <si>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</si>
  <si>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</si>
  <si>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</si>
  <si>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</si>
  <si>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</si>
  <si>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</si>
  <si>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</si>
  <si>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</si>
  <si>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</si>
  <si>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</si>
  <si>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</si>
  <si>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</si>
  <si>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</si>
  <si>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</si>
  <si>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</si>
  <si>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</si>
  <si>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</si>
  <si>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</si>
  <si>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</si>
  <si>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</si>
  <si>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</si>
  <si>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</si>
  <si>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</si>
  <si>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</si>
  <si>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</si>
  <si>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</si>
  <si>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</si>
  <si>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</si>
  <si>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</si>
  <si>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</si>
  <si>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</si>
  <si>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</si>
  <si>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</si>
  <si>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</si>
  <si>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</si>
  <si>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</si>
  <si>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</si>
  <si>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</si>
  <si>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</si>
  <si>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</si>
  <si>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</si>
  <si>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</si>
  <si>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</si>
  <si>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</si>
  <si>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</si>
  <si>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</si>
  <si>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</si>
  <si>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</si>
  <si>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</si>
  <si>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</si>
  <si>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</si>
  <si>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</si>
  <si>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</si>
  <si>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</si>
  <si>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</si>
  <si>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</si>
  <si>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</si>
  <si>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</si>
  <si>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</si>
  <si>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</si>
  <si>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</si>
  <si>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</si>
  <si>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</si>
  <si>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</si>
  <si>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</si>
  <si>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</si>
  <si>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</si>
  <si>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</si>
  <si>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</si>
  <si>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</si>
  <si>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</si>
  <si>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</si>
  <si>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</si>
  <si>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</si>
  <si>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</si>
  <si>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</si>
  <si>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</si>
  <si>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</si>
  <si>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</si>
  <si>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</si>
  <si>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</si>
  <si>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</si>
  <si>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</si>
  <si>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</si>
  <si>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</si>
  <si>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</si>
  <si>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</si>
  <si>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</si>
  <si>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</si>
  <si>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</si>
  <si>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</si>
  <si>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</si>
  <si>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</si>
  <si>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</si>
  <si>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</si>
  <si>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</si>
  <si>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</si>
  <si>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</si>
  <si>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</si>
  <si>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</si>
  <si>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</si>
  <si>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</si>
  <si>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</si>
  <si>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</si>
  <si>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</si>
  <si>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</si>
  <si>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</si>
  <si>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</si>
  <si>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</si>
  <si>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</si>
  <si>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</si>
  <si>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</si>
  <si>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</si>
  <si>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</si>
  <si>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</si>
  <si>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</si>
  <si>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</si>
  <si>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</si>
  <si>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</si>
  <si>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</si>
  <si>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</si>
  <si>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</si>
  <si>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</si>
  <si>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</si>
  <si>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</si>
  <si>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</si>
  <si>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</si>
  <si>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</si>
  <si>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</si>
  <si>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</si>
  <si>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</si>
  <si>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</si>
  <si>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</si>
  <si>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</si>
  <si>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</si>
  <si>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</si>
  <si>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</si>
  <si>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</si>
  <si>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</si>
  <si>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</si>
  <si>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</si>
  <si>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</si>
  <si>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</si>
  <si>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</si>
  <si>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</si>
  <si>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</si>
  <si>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</si>
  <si>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</si>
  <si>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</si>
  <si>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</si>
  <si>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</si>
  <si>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</si>
  <si>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</si>
  <si>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</si>
  <si>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</si>
  <si>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</si>
  <si>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</si>
  <si>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</si>
  <si>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</si>
  <si>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</si>
  <si>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</si>
  <si>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</si>
  <si>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</si>
  <si>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</si>
  <si>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</si>
  <si>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</si>
  <si>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</si>
  <si>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</si>
  <si>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</si>
  <si>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</si>
  <si>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</si>
  <si>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</si>
  <si>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</si>
  <si>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</si>
  <si>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</si>
  <si>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</si>
  <si>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</si>
  <si>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</si>
  <si>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</si>
  <si>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</si>
  <si>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</si>
  <si>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</si>
  <si>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</si>
  <si>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</si>
  <si>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</si>
  <si>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</si>
  <si>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</si>
  <si>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</si>
  <si>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</si>
  <si>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</si>
  <si>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</si>
  <si>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</si>
  <si>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</si>
  <si>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</si>
  <si>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</si>
  <si>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</si>
  <si>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</si>
  <si>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</si>
  <si>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</si>
  <si>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</si>
  <si>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</si>
  <si>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</si>
  <si>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</si>
  <si>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</si>
  <si>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</si>
  <si>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</si>
  <si>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</si>
  <si>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</si>
  <si>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</si>
  <si>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</si>
  <si>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</si>
  <si>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</si>
  <si>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</si>
  <si>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</si>
  <si>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</si>
  <si>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</si>
  <si>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</si>
  <si>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</si>
  <si>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</si>
  <si>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</si>
  <si>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</si>
  <si>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</si>
  <si>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</si>
  <si>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</si>
  <si>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</si>
  <si>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</si>
  <si>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</si>
  <si>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</si>
  <si>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</si>
  <si>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</si>
  <si>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</si>
  <si>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</si>
  <si>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</si>
  <si>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</si>
  <si>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</si>
  <si>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</si>
  <si>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</si>
  <si>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</si>
  <si>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</si>
  <si>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</si>
  <si>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</si>
  <si>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</si>
  <si>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</si>
  <si>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</si>
  <si>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</si>
  <si>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</si>
  <si>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</si>
  <si>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</si>
  <si>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</si>
  <si>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</si>
  <si>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</si>
  <si>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</si>
  <si>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</si>
  <si>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</si>
  <si>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</si>
  <si>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</si>
  <si>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</si>
  <si>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</si>
  <si>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</si>
  <si>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</si>
  <si>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</si>
  <si>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</si>
  <si>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</si>
  <si>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</si>
  <si>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</si>
  <si>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</si>
  <si>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</si>
  <si>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</si>
  <si>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</si>
  <si>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</si>
  <si>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</si>
  <si>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</si>
  <si>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</si>
  <si>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</si>
  <si>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</si>
  <si>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</si>
  <si>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</si>
  <si>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</si>
  <si>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</si>
  <si>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</si>
  <si>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</si>
  <si>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</si>
  <si>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</si>
  <si>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</si>
  <si>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</si>
  <si>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</si>
  <si>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</si>
  <si>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</si>
  <si>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</si>
  <si>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</si>
  <si>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</si>
  <si>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</si>
  <si>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</si>
  <si>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</si>
  <si>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</si>
  <si>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</si>
  <si>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</si>
  <si>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</si>
  <si>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</si>
  <si>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</si>
  <si>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</si>
  <si>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</si>
  <si>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</si>
  <si>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</si>
  <si>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</si>
  <si>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</si>
  <si>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</si>
  <si>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</si>
  <si>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</si>
  <si>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</si>
  <si>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</si>
  <si>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</si>
  <si>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</si>
  <si>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</si>
  <si>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</si>
  <si>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</si>
  <si>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</si>
  <si>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</si>
  <si>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</si>
  <si>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</si>
  <si>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</si>
  <si>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</si>
  <si>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</si>
  <si>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</si>
  <si>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</si>
  <si>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</si>
  <si>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</si>
  <si>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</si>
  <si>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</si>
  <si>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</si>
  <si>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</si>
  <si>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</si>
  <si>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</si>
  <si>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</si>
  <si>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</si>
  <si>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</si>
  <si>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</si>
  <si>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</si>
  <si>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</si>
  <si>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</si>
  <si>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</si>
  <si>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</si>
  <si>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</si>
  <si>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</si>
  <si>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</si>
  <si>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</si>
  <si>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</si>
  <si>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</si>
  <si>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</si>
  <si>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</si>
  <si>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</si>
  <si>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</si>
  <si>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</si>
  <si>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</si>
  <si>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</si>
  <si>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</si>
  <si>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</si>
  <si>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</si>
  <si>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</si>
  <si>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</si>
  <si>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</si>
  <si>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</si>
  <si>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</si>
  <si>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</si>
  <si>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</si>
  <si>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</si>
  <si>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</si>
  <si>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</si>
  <si>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</si>
  <si>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</si>
  <si>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</si>
  <si>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</si>
  <si>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</si>
  <si>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</si>
  <si>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</si>
  <si>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</si>
  <si>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</si>
  <si>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</si>
  <si>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</si>
  <si>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</si>
  <si>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</si>
  <si>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</si>
  <si>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</si>
  <si>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</si>
  <si>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</si>
  <si>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</si>
  <si>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</si>
  <si>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</si>
  <si>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</si>
  <si>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</si>
  <si>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</si>
  <si>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</si>
  <si>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</si>
  <si>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</si>
  <si>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</si>
  <si>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</si>
  <si>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</si>
  <si>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</si>
  <si>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</si>
  <si>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</si>
  <si>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</si>
  <si>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</si>
  <si>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</si>
  <si>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</si>
  <si>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</si>
  <si>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</si>
  <si>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</si>
  <si>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</si>
  <si>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</si>
  <si>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</si>
  <si>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</si>
  <si>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</si>
  <si>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</si>
  <si>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</si>
  <si>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</si>
  <si>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</si>
  <si>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</si>
  <si>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</si>
  <si>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</si>
  <si>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</si>
  <si>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</si>
  <si>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</si>
  <si>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</si>
  <si>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</si>
  <si>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</si>
  <si>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</si>
  <si>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</si>
  <si>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</si>
  <si>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</si>
  <si>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</si>
  <si>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</si>
  <si>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</si>
  <si>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</si>
  <si>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</si>
  <si>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</si>
  <si>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</si>
  <si>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</si>
  <si>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</si>
  <si>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</si>
  <si>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</si>
  <si>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</si>
  <si>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</si>
  <si>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</si>
  <si>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</si>
  <si>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</si>
  <si>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</si>
  <si>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</si>
  <si>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</si>
  <si>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</si>
  <si>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</si>
  <si>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</si>
  <si>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</si>
  <si>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</si>
  <si>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</si>
  <si>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</si>
  <si>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</si>
  <si>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</si>
  <si>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</si>
  <si>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</si>
  <si>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</si>
  <si>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</si>
  <si>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</si>
  <si>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</si>
  <si>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</si>
  <si>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</si>
  <si>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</si>
  <si>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</si>
  <si>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</si>
  <si>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</si>
  <si>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</si>
  <si>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</si>
  <si>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</si>
  <si>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</si>
  <si>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</si>
  <si>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</si>
  <si>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</si>
  <si>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</si>
  <si>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</si>
  <si>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</si>
  <si>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</si>
  <si>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</si>
  <si>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</si>
  <si>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</si>
  <si>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</si>
  <si>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</si>
  <si>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</si>
  <si>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</si>
  <si>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</si>
  <si>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</si>
  <si>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</si>
  <si>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</si>
  <si>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</si>
  <si>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</si>
  <si>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</si>
  <si>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</si>
  <si>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</si>
  <si>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</si>
  <si>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</si>
  <si>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</si>
  <si>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</si>
  <si>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</si>
  <si>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</si>
  <si>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</si>
  <si>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</si>
  <si>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</si>
  <si>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</si>
  <si>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</si>
  <si>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</si>
  <si>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</si>
  <si>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</si>
  <si>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</si>
  <si>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</si>
  <si>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</si>
  <si>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</si>
  <si>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</si>
  <si>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</si>
  <si>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</si>
  <si>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</si>
  <si>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</si>
  <si>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</si>
  <si>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</si>
  <si>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</si>
  <si>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</si>
  <si>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</si>
  <si>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</si>
  <si>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</si>
  <si>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</si>
  <si>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</si>
  <si>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</si>
  <si>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</si>
  <si>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</si>
  <si>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</si>
  <si>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</si>
  <si>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</si>
  <si>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</si>
  <si>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</si>
  <si>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</si>
  <si>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</si>
  <si>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</si>
  <si>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</si>
  <si>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</si>
  <si>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</si>
  <si>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</si>
  <si>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</si>
  <si>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</si>
  <si>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</si>
  <si>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</si>
  <si>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</si>
  <si>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</si>
  <si>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</si>
  <si>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</si>
  <si>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</si>
  <si>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</si>
  <si>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</si>
  <si>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</si>
  <si>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</si>
  <si>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</si>
  <si>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</si>
  <si>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</si>
  <si>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</si>
  <si>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</si>
  <si>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</si>
  <si>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</si>
  <si>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</si>
  <si>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</si>
  <si>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</si>
  <si>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</si>
  <si>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</si>
  <si>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</si>
  <si>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</si>
  <si>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</si>
  <si>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</si>
  <si>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</si>
  <si>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</si>
  <si>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</si>
  <si>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</si>
  <si>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</si>
  <si>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</si>
  <si>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</si>
  <si>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</si>
  <si>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</si>
  <si>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</si>
  <si>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</si>
  <si>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</si>
  <si>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</si>
  <si>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</si>
  <si>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</si>
  <si>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</si>
  <si>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</si>
  <si>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</si>
  <si>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</si>
  <si>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</si>
  <si>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</si>
  <si>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</si>
  <si>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</si>
  <si>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</si>
  <si>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</si>
  <si>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</si>
  <si>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</si>
  <si>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</si>
  <si>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</si>
  <si>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</si>
  <si>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</si>
  <si>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</si>
  <si>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</si>
  <si>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</si>
  <si>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</si>
  <si>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</si>
  <si>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</si>
  <si>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</si>
  <si>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</si>
  <si>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</si>
  <si>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</si>
  <si>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</si>
  <si>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</si>
  <si>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</si>
  <si>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</si>
  <si>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</si>
  <si>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</si>
  <si>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</si>
  <si>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</si>
  <si>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</si>
  <si>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</si>
  <si>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</si>
  <si>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</si>
  <si>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</si>
  <si>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</si>
  <si>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</si>
  <si>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</si>
  <si>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</si>
  <si>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</si>
  <si>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</si>
  <si>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</si>
  <si>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</si>
  <si>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</si>
  <si>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</si>
  <si>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</si>
  <si>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</si>
  <si>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</si>
  <si>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</si>
  <si>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</si>
  <si>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</si>
  <si>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</si>
  <si>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</si>
  <si>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</si>
  <si>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</si>
  <si>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</si>
  <si>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</si>
  <si>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</si>
  <si>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</si>
  <si>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</si>
  <si>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</si>
  <si>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</si>
  <si>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</si>
  <si>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</si>
  <si>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</si>
  <si>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</si>
  <si>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</si>
  <si>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</si>
  <si>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</si>
  <si>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</si>
  <si>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</si>
  <si>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</si>
  <si>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</si>
  <si>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</si>
  <si>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</si>
  <si>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</si>
  <si>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</si>
  <si>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</si>
  <si>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</si>
  <si>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</si>
  <si>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</si>
  <si>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</si>
  <si>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</si>
  <si>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</si>
  <si>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</si>
  <si>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</si>
  <si>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</si>
  <si>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</si>
  <si>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</si>
  <si>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</si>
  <si>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</si>
  <si>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</si>
  <si>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</si>
  <si>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</si>
  <si>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</si>
  <si>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</si>
  <si>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</si>
  <si>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</si>
  <si>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</si>
  <si>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</si>
  <si>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</si>
  <si>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</si>
  <si>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</si>
  <si>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</si>
  <si>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</si>
  <si>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</si>
  <si>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</si>
  <si>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</si>
  <si>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</si>
  <si>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</si>
  <si>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</si>
  <si>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</si>
  <si>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</si>
  <si>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</si>
  <si>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</si>
  <si>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</si>
  <si>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</si>
  <si>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</si>
  <si>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</si>
  <si>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</si>
  <si>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</si>
  <si>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</si>
  <si>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</si>
  <si>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</si>
  <si>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</si>
  <si>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</si>
  <si>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</si>
  <si>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</si>
  <si>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</si>
  <si>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</si>
  <si>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</si>
  <si>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</si>
  <si>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</si>
  <si>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</si>
  <si>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</si>
  <si>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</si>
  <si>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</si>
  <si>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</si>
  <si>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</si>
  <si>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</si>
  <si>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</si>
  <si>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</si>
  <si>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</si>
  <si>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</si>
  <si>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</si>
  <si>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</si>
  <si>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</si>
  <si>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</si>
  <si>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</si>
  <si>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</si>
  <si>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</si>
  <si>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</si>
  <si>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</si>
  <si>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</si>
  <si>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</si>
  <si>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</si>
  <si>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</si>
  <si>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</si>
  <si>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</si>
  <si>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</si>
  <si>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</si>
  <si>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</si>
  <si>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</si>
  <si>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</si>
  <si>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</si>
  <si>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</si>
  <si>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</si>
  <si>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</si>
  <si>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</si>
  <si>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</si>
  <si>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</si>
  <si>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</si>
  <si>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</si>
  <si>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</si>
  <si>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</si>
  <si>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</si>
  <si>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</si>
  <si>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</si>
  <si>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</si>
  <si>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</si>
  <si>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</si>
  <si>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</si>
  <si>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</si>
  <si>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</si>
  <si>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</si>
  <si>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</si>
  <si>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</si>
  <si>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</si>
  <si>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</si>
  <si>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</si>
  <si>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</si>
  <si>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</si>
  <si>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</si>
  <si>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</si>
  <si>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</si>
  <si>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</si>
  <si>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</si>
  <si>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</si>
  <si>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</si>
  <si>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</si>
  <si>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</si>
  <si>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</si>
  <si>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</si>
  <si>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</si>
  <si>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</si>
  <si>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</si>
  <si>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</si>
  <si>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</si>
  <si>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</si>
  <si>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</si>
  <si>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</si>
  <si>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</si>
  <si>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</si>
  <si>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</si>
  <si>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</si>
  <si>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</si>
  <si>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</si>
  <si>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</si>
  <si>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</si>
  <si>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</si>
  <si>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</si>
  <si>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</si>
  <si>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</si>
  <si>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</si>
  <si>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</si>
  <si>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</si>
  <si>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</si>
  <si>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</si>
  <si>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</si>
  <si>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</si>
  <si>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</si>
  <si>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</si>
  <si>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</si>
  <si>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</si>
  <si>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</si>
  <si>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</si>
  <si>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</si>
  <si>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</si>
  <si>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</si>
  <si>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</si>
  <si>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</si>
  <si>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</si>
  <si>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</si>
  <si>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</si>
  <si>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</si>
  <si>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</si>
  <si>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</si>
  <si>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</si>
  <si>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</si>
  <si>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</si>
  <si>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</si>
  <si>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</si>
  <si>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</si>
  <si>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</si>
  <si>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</si>
  <si>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</si>
  <si>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</si>
  <si>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</si>
  <si>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</si>
  <si>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</si>
  <si>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</si>
  <si>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</si>
  <si>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</si>
  <si>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</si>
  <si>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</si>
  <si>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</si>
  <si>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</si>
  <si>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</si>
  <si>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</si>
  <si>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</si>
  <si>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</si>
  <si>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</si>
  <si>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</si>
  <si>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</si>
  <si>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</si>
  <si>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</si>
  <si>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</si>
  <si>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</si>
  <si>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</si>
  <si>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</si>
  <si>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</si>
  <si>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</si>
  <si>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</si>
  <si>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</si>
  <si>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</si>
  <si>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</si>
  <si>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</si>
  <si>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</si>
  <si>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</si>
  <si>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</si>
  <si>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</si>
  <si>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</si>
  <si>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</si>
  <si>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</si>
  <si>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</si>
  <si>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</si>
  <si>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</si>
  <si>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</si>
  <si>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</si>
  <si>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</si>
  <si>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</si>
  <si>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</si>
  <si>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</si>
  <si>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</si>
  <si>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</si>
  <si>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</si>
  <si>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</si>
  <si>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</si>
  <si>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</si>
  <si>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</si>
  <si>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</si>
  <si>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</si>
  <si>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</si>
  <si>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</si>
  <si>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</si>
  <si>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</si>
  <si>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</si>
  <si>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</si>
  <si>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</si>
  <si>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</si>
  <si>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</si>
  <si>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</si>
  <si>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</si>
  <si>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</si>
  <si>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</si>
  <si>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</si>
  <si>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</si>
  <si>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</si>
  <si>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</si>
  <si>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</si>
  <si>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</si>
  <si>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</si>
  <si>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</si>
  <si>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</si>
  <si>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</si>
  <si>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</si>
  <si>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</si>
  <si>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</si>
  <si>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</si>
  <si>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</si>
  <si>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</si>
  <si>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</si>
  <si>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</si>
  <si>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</si>
  <si>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</si>
  <si>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</si>
  <si>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</si>
  <si>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</si>
  <si>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</si>
  <si>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</si>
  <si>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</si>
  <si>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</si>
  <si>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</si>
  <si>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</si>
  <si>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</si>
  <si>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</si>
  <si>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</si>
  <si>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</si>
  <si>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</si>
  <si>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</si>
  <si>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</si>
  <si>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</si>
  <si>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</si>
  <si>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</si>
  <si>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</si>
  <si>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</si>
  <si>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</si>
  <si>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</si>
  <si>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</si>
  <si>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</si>
  <si>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</si>
  <si>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</si>
  <si>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</si>
  <si>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</si>
  <si>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</si>
  <si>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</si>
  <si>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</si>
  <si>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</si>
  <si>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</si>
  <si>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</si>
  <si>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</si>
  <si>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</si>
  <si>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</si>
  <si>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</si>
  <si>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</si>
  <si>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</si>
  <si>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</si>
  <si>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</si>
  <si>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</si>
  <si>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</si>
  <si>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</si>
  <si>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</si>
  <si>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</si>
  <si>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</si>
  <si>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</si>
  <si>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</si>
  <si>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</si>
  <si>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</si>
  <si>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</si>
  <si>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</si>
  <si>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</si>
  <si>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</si>
  <si>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</si>
  <si>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</si>
  <si>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</si>
  <si>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</si>
  <si>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</si>
  <si>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</si>
  <si>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</si>
  <si>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</si>
  <si>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</si>
  <si>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</si>
  <si>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</si>
  <si>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</si>
  <si>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</si>
  <si>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</si>
  <si>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</si>
  <si>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</si>
  <si>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</si>
  <si>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</si>
  <si>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</si>
  <si>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</si>
  <si>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</si>
  <si>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</si>
  <si>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</si>
  <si>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</si>
  <si>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</si>
  <si>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</si>
  <si>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</si>
  <si>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</si>
  <si>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</si>
  <si>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</si>
  <si>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</si>
  <si>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</si>
  <si>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</si>
  <si>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</si>
  <si>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</si>
  <si>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</si>
  <si>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</si>
  <si>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</si>
  <si>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</si>
  <si>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</si>
  <si>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</si>
  <si>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</si>
  <si>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</si>
  <si>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</si>
  <si>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</si>
  <si>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</si>
  <si>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</si>
  <si>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</si>
  <si>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</si>
  <si>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</si>
  <si>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</si>
  <si>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</si>
  <si>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</si>
  <si>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</si>
  <si>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</si>
  <si>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</si>
  <si>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</si>
  <si>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</si>
  <si>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</si>
  <si>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</si>
  <si>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</si>
  <si>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</si>
  <si>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</si>
  <si>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</si>
  <si>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</si>
  <si>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</si>
  <si>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</si>
  <si>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</si>
  <si>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</si>
  <si>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</si>
  <si>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</si>
  <si>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</si>
  <si>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</si>
  <si>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</si>
  <si>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</si>
  <si>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</si>
  <si>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</si>
  <si>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</si>
  <si>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</si>
  <si>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</si>
  <si>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</si>
  <si>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</si>
  <si>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</si>
  <si>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</si>
  <si>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</si>
  <si>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</si>
  <si>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</si>
  <si>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</si>
  <si>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</si>
  <si>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</si>
  <si>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</si>
  <si>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</si>
  <si>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</si>
  <si>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</si>
  <si>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</si>
  <si>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</si>
  <si>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</si>
  <si>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</si>
  <si>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</si>
  <si>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</si>
  <si>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</si>
  <si>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</si>
  <si>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</si>
  <si>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</si>
  <si>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</si>
  <si>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</si>
  <si>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</si>
  <si>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</si>
  <si>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</si>
  <si>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</si>
  <si>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</si>
  <si>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</si>
  <si>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</si>
  <si>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</si>
  <si>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</si>
  <si>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</si>
  <si>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</si>
  <si>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</si>
  <si>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</si>
  <si>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</si>
  <si>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</si>
  <si>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</si>
  <si>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</si>
  <si>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</si>
  <si>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</si>
  <si>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</si>
  <si>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</si>
  <si>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</si>
  <si>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</si>
  <si>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</si>
  <si>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</si>
  <si>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</si>
  <si>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</si>
  <si>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</si>
  <si>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</si>
  <si>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</si>
  <si>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</si>
  <si>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</si>
  <si>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</si>
  <si>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</si>
  <si>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</si>
  <si>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</si>
  <si>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</si>
  <si>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</si>
  <si>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</si>
  <si>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</si>
  <si>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</si>
  <si>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</si>
  <si>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</si>
  <si>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</si>
  <si>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</si>
  <si>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</si>
  <si>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</si>
  <si>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</si>
  <si>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</si>
  <si>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</si>
  <si>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</si>
  <si>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</si>
  <si>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</si>
  <si>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</si>
  <si>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</si>
  <si>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</si>
  <si>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</si>
  <si>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</si>
  <si>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</si>
  <si>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</si>
  <si>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</si>
  <si>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</si>
  <si>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</si>
  <si>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</si>
  <si>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</si>
  <si>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</si>
  <si>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</si>
  <si>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</si>
  <si>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</si>
  <si>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</si>
  <si>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</si>
  <si>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</si>
  <si>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</si>
  <si>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</si>
  <si>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</si>
  <si>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</si>
  <si>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</si>
  <si>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</si>
  <si>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</si>
  <si>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</si>
  <si>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</si>
  <si>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</si>
  <si>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</si>
  <si>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</si>
  <si>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</si>
  <si>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</si>
  <si>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</si>
  <si>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</si>
  <si>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</si>
  <si>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</si>
  <si>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</si>
  <si>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</si>
  <si>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</si>
  <si>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</si>
  <si>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</si>
  <si>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</si>
  <si>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</si>
  <si>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</si>
  <si>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</si>
  <si>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</si>
  <si>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</si>
  <si>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</si>
  <si>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</si>
  <si>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</si>
  <si>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</si>
  <si>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</si>
  <si>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</si>
  <si>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</si>
  <si>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</si>
  <si>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</si>
  <si>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</si>
  <si>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</si>
  <si>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</si>
  <si>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</si>
  <si>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</si>
  <si>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</si>
  <si>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</si>
  <si>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</si>
  <si>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</si>
  <si>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</si>
  <si>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</si>
  <si>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</si>
  <si>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</si>
  <si>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</si>
  <si>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</si>
  <si>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</si>
  <si>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</si>
  <si>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</si>
  <si>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</si>
  <si>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</si>
  <si>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</si>
  <si>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</si>
  <si>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</si>
  <si>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</si>
  <si>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</si>
  <si>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</si>
  <si>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</si>
  <si>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</si>
  <si>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</si>
  <si>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</si>
  <si>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</si>
  <si>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</si>
  <si>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</si>
  <si>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</si>
  <si>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</si>
  <si>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</si>
  <si>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</si>
  <si>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</si>
  <si>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</si>
  <si>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</si>
  <si>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</si>
  <si>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</si>
  <si>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</si>
  <si>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</si>
  <si>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</si>
  <si>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</si>
  <si>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</si>
  <si>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</si>
  <si>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</si>
  <si>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</si>
  <si>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</si>
  <si>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</si>
  <si>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</si>
  <si>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</si>
  <si>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</si>
  <si>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</si>
  <si>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</si>
  <si>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</si>
  <si>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</si>
  <si>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</si>
  <si>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</si>
  <si>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</si>
  <si>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</si>
  <si>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</si>
  <si>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</si>
  <si>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</si>
  <si>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</si>
  <si>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</si>
  <si>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</si>
  <si>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</si>
  <si>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</si>
  <si>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</si>
  <si>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</si>
  <si>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</si>
  <si>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</si>
  <si>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</si>
  <si>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</si>
  <si>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</si>
  <si>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</si>
  <si>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</si>
  <si>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</si>
  <si>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</si>
  <si>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</si>
  <si>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</si>
  <si>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</si>
  <si>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</si>
  <si>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</si>
  <si>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</si>
  <si>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</si>
  <si>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</si>
  <si>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</si>
  <si>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</si>
  <si>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</si>
  <si>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</si>
  <si>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</si>
  <si>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</si>
  <si>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</si>
  <si>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</si>
  <si>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</si>
  <si>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</si>
  <si>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</si>
  <si>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</si>
  <si>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</si>
  <si>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</si>
  <si>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</si>
  <si>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</si>
  <si>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</si>
  <si>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</si>
  <si>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</si>
  <si>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</si>
  <si>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</si>
  <si>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</si>
  <si>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</si>
  <si>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</si>
  <si>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</si>
  <si>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</si>
  <si>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</si>
  <si>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</si>
  <si>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</si>
  <si>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</si>
  <si>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</si>
  <si>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</si>
  <si>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</si>
  <si>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</si>
  <si>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</si>
  <si>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</si>
  <si>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</si>
  <si>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</si>
  <si>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</si>
  <si>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</si>
  <si>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</si>
  <si>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</si>
  <si>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</si>
  <si>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</si>
  <si>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</si>
  <si>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</si>
  <si>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</si>
  <si>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</si>
  <si>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</si>
  <si>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</si>
  <si>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</si>
  <si>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</si>
  <si>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</si>
  <si>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</si>
  <si>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</si>
  <si>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</si>
  <si>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</si>
  <si>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</si>
  <si>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</si>
  <si>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</si>
  <si>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</si>
  <si>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</si>
  <si>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</si>
  <si>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</si>
  <si>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</si>
  <si>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</si>
  <si>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</si>
  <si>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</si>
  <si>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</si>
  <si>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</si>
  <si>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</si>
  <si>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</si>
  <si>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</si>
  <si>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</si>
  <si>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</si>
  <si>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</si>
  <si>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</si>
  <si>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</si>
  <si>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</si>
  <si>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</si>
  <si>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</si>
  <si>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</si>
  <si>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</si>
  <si>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</si>
  <si>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</si>
  <si>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</si>
  <si>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</si>
  <si>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</si>
  <si>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</si>
  <si>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</si>
  <si>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</si>
  <si>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</si>
  <si>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</si>
  <si>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</si>
  <si>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</si>
  <si>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</si>
  <si>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</si>
  <si>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</si>
  <si>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</si>
  <si>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</si>
  <si>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</si>
  <si>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</si>
  <si>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</si>
  <si>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</si>
  <si>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</si>
  <si>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</si>
  <si>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</si>
  <si>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</si>
  <si>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</si>
  <si>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</si>
  <si>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</si>
  <si>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</si>
  <si>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</si>
  <si>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</si>
  <si>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</si>
  <si>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</si>
  <si>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</si>
  <si>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</si>
  <si>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</si>
  <si>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</si>
  <si>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streľba - bežné transfery</t>
  </si>
  <si>
    <r>
      <t>Šp</t>
    </r>
    <r>
      <rPr>
        <b/>
        <sz val="8"/>
        <color indexed="8"/>
        <rFont val="Arial"/>
        <family val="2"/>
        <charset val="238"/>
      </rPr>
      <t>ortovostrelecký klub  Margecany, Zmluva 38/2025-</t>
    </r>
    <r>
      <rPr>
        <sz val="8"/>
        <color indexed="8"/>
        <rFont val="Arial"/>
        <family val="2"/>
        <charset val="238"/>
      </rPr>
      <t>Zákon o športe číslo 440/2015 Príspevok do klubu, na športovcov do 23 rokov, ktorý splnil podmienky nároku na príspevok finančné prostriedky poslané na klub  náklad preklopený z účtovníctva klubu, bankový prevod 52/2025/05/04/O-S-E; 52/2025/08/04/O-S-E.</t>
    </r>
  </si>
  <si>
    <t>VPD78</t>
  </si>
  <si>
    <t>PD7/2025</t>
  </si>
  <si>
    <t>23.2.2025</t>
  </si>
  <si>
    <t>16.5.2025</t>
  </si>
  <si>
    <t>Národná liga mládeže vzduchové zbrane Prešov 22.-23.2.2025 Sekčov, 2 športovci, šofér a tréner; stravné 4 osoby 2 dni, cestovné súkromné auto ĢL124BE 2 dni spolu najazdených 140km, štartovné 2 športovci 4 štarty</t>
  </si>
  <si>
    <t>Zdenek Mastilák vedúci tréner</t>
  </si>
  <si>
    <t>VPD75</t>
  </si>
  <si>
    <t>PD25-25-2-11, PD 25-2-16</t>
  </si>
  <si>
    <t>9.2.2025</t>
  </si>
  <si>
    <t>1. Slovenská liga dvojkolo a Pohár Petra Zborovjana 8.-9.2.2025,  2 športovci, doprovod, tréner; stravné 4 osoby a 2 dni, cestovné súkromné auto ĢL124BE 2 dni spolu najazdených 140km, štartovné 2 športovci 2 štarty</t>
  </si>
  <si>
    <t>VPD92</t>
  </si>
  <si>
    <t>10.9.2025</t>
  </si>
  <si>
    <t>Materiálovo technické zabezpečenie - športová obuv  pre trénera na súťaže a tréningy</t>
  </si>
  <si>
    <t>Ing. Eva Novotová</t>
  </si>
  <si>
    <t>VPD68</t>
  </si>
  <si>
    <t>22.3.2025</t>
  </si>
  <si>
    <t>Miroslav Jahvodka, Hôrky</t>
  </si>
  <si>
    <t>13.8.2025</t>
  </si>
  <si>
    <t>V/1</t>
  </si>
  <si>
    <t>2.1.2025</t>
  </si>
  <si>
    <t>15.5.2025</t>
  </si>
  <si>
    <t>Miroslav Jahvodka</t>
  </si>
  <si>
    <t>V/2</t>
  </si>
  <si>
    <t>Materiálovo technické zabezpečenie - spotrebný materiál irisová muška 1ks, muška monokulár 1ks</t>
  </si>
  <si>
    <t>V/3</t>
  </si>
  <si>
    <t>V/8</t>
  </si>
  <si>
    <t>Miroslav Záň</t>
  </si>
  <si>
    <t>V/4</t>
  </si>
  <si>
    <t>V/7</t>
  </si>
  <si>
    <t>Národná liga mládeže Prešov  22.-23.2.2025, 3 športovci a doprovod - cestovné súkromné motorové vozidlo AA137LM najazdených 398km, stravné 4 osoby 2 dni, ubytovanie 6 osôb a noc čiastočná úhrada z 301,47eur</t>
  </si>
  <si>
    <t>Peter Poliak</t>
  </si>
  <si>
    <t>Národná liga mládeže Prešov  22.-23.2.2025, 3 športovci a doprovod - cestovné súkromné motorové vozidlo AA137LM najazdených 398km, stravné 4 osoby 2 dni, ubytovanie 6 osôb a noc doplatok do 301,47eur</t>
  </si>
  <si>
    <t>V/17</t>
  </si>
  <si>
    <t>22.2.2025</t>
  </si>
  <si>
    <t>Národná liga mládeže Prešov 22.-23.2.2025 štartovné10 štartov</t>
  </si>
  <si>
    <t>ŠKP Prešov</t>
  </si>
  <si>
    <t>V/6</t>
  </si>
  <si>
    <t>12.1.2025</t>
  </si>
  <si>
    <t>V/5</t>
  </si>
  <si>
    <t>Spotrovo strelecký klub "Strieborník" ZV-0097 o.z.</t>
  </si>
  <si>
    <t>11.1.2025</t>
  </si>
  <si>
    <t>V 318</t>
  </si>
  <si>
    <t>Dohoda V318</t>
  </si>
  <si>
    <t>4.1.2025</t>
  </si>
  <si>
    <t>Ján Kisty</t>
  </si>
  <si>
    <t>V 319</t>
  </si>
  <si>
    <t>Športovostrelecký Klub Podhradová</t>
  </si>
  <si>
    <t>V 320</t>
  </si>
  <si>
    <t>DohodaV320</t>
  </si>
  <si>
    <t>5.1.2025</t>
  </si>
  <si>
    <t>Prípravný strelecký pretek 1Slovenská liga Dvojkolo v streľbe zo vzduchových zbraní Košice 2.1.2025, cestovné sukromné vozidlo MI224ET najazdených 120km,  stravné   2 športovci</t>
  </si>
  <si>
    <t>V 321</t>
  </si>
  <si>
    <t>V 322</t>
  </si>
  <si>
    <t>8.1.2025</t>
  </si>
  <si>
    <t>interNETmania SK S.R.O.</t>
  </si>
  <si>
    <t xml:space="preserve">V 323 </t>
  </si>
  <si>
    <t>16.1.2025</t>
  </si>
  <si>
    <t>Diaľničná známka 1ks 10 dňová</t>
  </si>
  <si>
    <t>Národná diaľničná spoločnosť a.s.</t>
  </si>
  <si>
    <t>V 324</t>
  </si>
  <si>
    <t>Dohoda V324</t>
  </si>
  <si>
    <t>21.1.2025</t>
  </si>
  <si>
    <t>V 325</t>
  </si>
  <si>
    <t>18.1.2025</t>
  </si>
  <si>
    <t>Športovo strelecký klub mesta Martin</t>
  </si>
  <si>
    <t>V 326</t>
  </si>
  <si>
    <t>004/2025</t>
  </si>
  <si>
    <t>30.1.2025</t>
  </si>
  <si>
    <t>V 327</t>
  </si>
  <si>
    <t>Materialové technické zabezpečenie tréningoveho procesu. Spotreba plastová šošovka pre 1 športovca</t>
  </si>
  <si>
    <t>IVIOPTIK s.r.o.</t>
  </si>
  <si>
    <t>V 329</t>
  </si>
  <si>
    <t>11.02.2025</t>
  </si>
  <si>
    <t>Materialové technické zabezpečenie tréningoveho procesu - antivirus Eset Nord32 pre potreby športového klubu, tréner</t>
  </si>
  <si>
    <t>Ing.Ján Zaremba</t>
  </si>
  <si>
    <t>V 331</t>
  </si>
  <si>
    <t xml:space="preserve"> Dohoda 331</t>
  </si>
  <si>
    <t>22.02.2025</t>
  </si>
  <si>
    <t>Prípravný strelecký pretek Národná liga mládeže v streľbe zo vzduchových zbraní, mládež, Prešov 22.2.2025, cestovné sukromné auta 3 najazdených spolu 480km, stravné 7 športovcov deň</t>
  </si>
  <si>
    <t>V 332</t>
  </si>
  <si>
    <t>Dohoda 332</t>
  </si>
  <si>
    <t>23.02.2025</t>
  </si>
  <si>
    <t>Prípravný strelecký pretek Národná liga mládeže v streľbe zo vzduchových zbraní, mládež, Prešov 23.2.2025, cestovné sukromné auta 2 najazdených spolu 320km, stravné 5 športovcov deň</t>
  </si>
  <si>
    <t>V 333</t>
  </si>
  <si>
    <t>Dohoda 333</t>
  </si>
  <si>
    <t>01.03.2025</t>
  </si>
  <si>
    <t>Prípravný strelecký pretek Národná liga mládeže v streľbe zo vzduchových zbraní, mládež, Gelnica 1.3.2025, cestovné sukromné auta 4ks  najazdených spolu 840km, stravné 11 športovcov deň</t>
  </si>
  <si>
    <t>V 334</t>
  </si>
  <si>
    <t>Prípravný strelecký pretek Národná liga mládeže v streľbe zo vzduchových zbraní, mládež, Gelnica 1.3.2025, 11 športovcov 11 štartov</t>
  </si>
  <si>
    <t>Športovostrelecký Klub Margecany</t>
  </si>
  <si>
    <t>V 335</t>
  </si>
  <si>
    <t>Dohoda 335</t>
  </si>
  <si>
    <t>02.03.2025</t>
  </si>
  <si>
    <t>Prípravný strelecký pretek Národná liga mládeže v streľbe zo vzduchových zbraní, mládež, Gelnica 2.3.2025, cestovné sukromné auta 2ks  najazdených spolu 420km, stravné 6 športovcov deň</t>
  </si>
  <si>
    <t>V 336</t>
  </si>
  <si>
    <t>Dohoda 336</t>
  </si>
  <si>
    <t>Prípravný strelecký pretek Národná liga mládeže v streľbe zo vzduchových zbraní, mládež, Gelnica 2.3.2025, 6 športovcov 6 štartov</t>
  </si>
  <si>
    <t>V 337</t>
  </si>
  <si>
    <t>Dohoda 337</t>
  </si>
  <si>
    <t>08.03.2025</t>
  </si>
  <si>
    <t>Prípravný strelecký pretek Majstovstva Prešovského kraja v streľbe zo vzduchových zbraní 8.3.2025, mládež, cestovné sukromné auta 4 spolu najazdených 640km, stravné 11 športovcov deň</t>
  </si>
  <si>
    <t>V 338</t>
  </si>
  <si>
    <t>Dohoda 338</t>
  </si>
  <si>
    <t>Prípravný strelecký pretek Majstovstva Prešovského kraja v streľbe zo vzduchových zbraní 9.3.2025, mládež, cestovné sukromné auta 2 spolu najazdených 320km, stravné 11 športovcov deň</t>
  </si>
  <si>
    <t>V 339</t>
  </si>
  <si>
    <t>09.03.2025</t>
  </si>
  <si>
    <t>Prípravný strelecký pretek MajstrovstvaPrešovského kraja v streľbe zo vzuchových zbraní , štartovné 8.3-9.3.2025 pre 11.športovcov ,18 štartov.</t>
  </si>
  <si>
    <t>Športový Klub Policie Športová streľba Prešov</t>
  </si>
  <si>
    <t>V 340</t>
  </si>
  <si>
    <t>Dohoda 340</t>
  </si>
  <si>
    <t>29.03.2025</t>
  </si>
  <si>
    <t>Pripravný strelecký pretekMajstrovstva Košického kraja v streľbe zo vzduchových zbraní, mládež Gelnica 29.3.2025, súkromné auta 4 spolu najazdených 840km, stravné 12 športovcov deň</t>
  </si>
  <si>
    <t>V 341</t>
  </si>
  <si>
    <t>Prípravný strelecký pretek Majstrovsva Košického kraja v streľbe zo vzduchových zbraní Gelnica 29.3.2025, štartovné 11.športovcov a 11 štartov</t>
  </si>
  <si>
    <t>V 342</t>
  </si>
  <si>
    <t>Dohoda 342</t>
  </si>
  <si>
    <t>30.03.2025</t>
  </si>
  <si>
    <t>Pripravný strelecký pretekMajstrovstva Košického kraja v streľbe zo vzduchových zbraní, mládež Gelnica 30.3.2025, súkromné auta 2 spolu najazdených 420km, stravné 6 športovcov deň</t>
  </si>
  <si>
    <t>V 343</t>
  </si>
  <si>
    <t>18/25</t>
  </si>
  <si>
    <t>Prípravný strelecký pretek Majstrovsva Košického kraja v streľbe zo vzduchových zbraní Gelnica 30.3.2025, štartovné 6.športovcov 6 štartov</t>
  </si>
  <si>
    <t>V 345</t>
  </si>
  <si>
    <t>Dohoda 345</t>
  </si>
  <si>
    <t>Majstrovstva Slovenska mládeže v streľbe zo vzduchových zbraní do 16.rokov Holíč 12.4.2025 tréner, vodič a 2 športovci,  súkromné auto AA451RF najazdených 900km čiastočná refundácia z 252,90eur</t>
  </si>
  <si>
    <t>Miloš Kozenčák</t>
  </si>
  <si>
    <t>VPD 01/2025</t>
  </si>
  <si>
    <t>4/01/2025</t>
  </si>
  <si>
    <t>Národná liga mládeže Zvolen, termín konania 11.-12.01.2025, 8 športovcov, 1 tréner, 1 vodič - štartovné 10 štartov, 8 športovcov</t>
  </si>
  <si>
    <t xml:space="preserve">Športovo strelecký klub Strieborník, Zvolenská Slatina </t>
  </si>
  <si>
    <t>21/01/2025</t>
  </si>
  <si>
    <t xml:space="preserve">Národná liga mládeže Zvolen, termín konania 11.-12.01.2025, 8 športovcov + 1 tréner a 1 vodič- štartovné 8 štartov 7 športovcov </t>
  </si>
  <si>
    <t>VPD 02/2025</t>
  </si>
  <si>
    <t>Extraliga Vzduchové zbrane Martin, termín konania 17.-19.01.2025, 2 športovci + 1 tréner a 1 vodič - štartovné 4 štarty 10€</t>
  </si>
  <si>
    <t xml:space="preserve">Extraliga Vzduchové zbrane Martin, termín konania 17.-19.01.2025, 2 športovci, 1 tréner a 1 vodič -  cestovné súkromné motorové vozidlo Renault Grand Scénic BB 989GZ </t>
  </si>
  <si>
    <t xml:space="preserve">Ľubomír Padúch - vodič, 3 športovci </t>
  </si>
  <si>
    <t>VPD 03/2025</t>
  </si>
  <si>
    <t>37/2025</t>
  </si>
  <si>
    <t>Národná liga mládeže Holíč, termín konania 1.-2.2.2025, 5 športovcov, 1 tréner, 1 vodič- štartovné 12 štartov  5€</t>
  </si>
  <si>
    <t>Športovo strelecký klub BETA 77</t>
  </si>
  <si>
    <t xml:space="preserve">Národná liga mládeže Holíč, termín konania 1.-2.2.2025, 5 športovcov + 1 tréner a 1 vodič -  cestovné súkromné motorové vozidlo Peugeot Expert BR 195BP </t>
  </si>
  <si>
    <t xml:space="preserve">Eduár Prachniar - vodič, 3 športovci </t>
  </si>
  <si>
    <t>VPD 8/2025</t>
  </si>
  <si>
    <t>88/25</t>
  </si>
  <si>
    <t>15.2.2025</t>
  </si>
  <si>
    <t>Extraliga Vzduchové zbrane Bratislava, termín konania 15.-16.02.2025, 2 športovci, tréner a vodič- štartovné 2 štarty  10€</t>
  </si>
  <si>
    <t>ŠSK Magic shot</t>
  </si>
  <si>
    <t>Extraliga Vzduchové zbrane Bratislava, termín konania 15.-16.02.2025, 2 športovci, tréner, vodič - cestovné súkromné motorové vozidlo Mazda CX 5, BR 259BY</t>
  </si>
  <si>
    <t xml:space="preserve">Eduár Prachniar - vodič, 2 športovci </t>
  </si>
  <si>
    <t>VPD 10/2025</t>
  </si>
  <si>
    <t>p. 25165</t>
  </si>
  <si>
    <t>Majstrovstvá SR dospelý, termín konania 21.-23.3.2025, 2 športovci MQS,  tréner, vodič - štartovné 2 štarty 10€</t>
  </si>
  <si>
    <t>Športovo strelecký klub Podhradová</t>
  </si>
  <si>
    <t>Majstrovstvá SR dospelý, termín konania 21.-23.3.2025, 2 športovci MQS, tréner, vodič - cestovné súkromné motorové vozidlo Mazda CX 5, BR 259BY</t>
  </si>
  <si>
    <t>Eduár Prachniar - vodič, 2 športovci, 1 tréner</t>
  </si>
  <si>
    <t>VPD 11/2025</t>
  </si>
  <si>
    <t>P-3/3/25</t>
  </si>
  <si>
    <t>Národná liga mládeže Sv. Peter, termín konania 29.-30.3.2025, 4 športovci, tréner a vodič -  štartovné 4 štarty  5€</t>
  </si>
  <si>
    <t>Športovo strelecký - atletický klub Elán Svätý Peter</t>
  </si>
  <si>
    <t>Národná liga mládeže Sv. Peter, termín konania 29.-30.3.2025, 4 športovci,1 tréner, 1 vodič - cestovné súkromné motorové vozidlo Renault Grand Scénic BB 989GZ</t>
  </si>
  <si>
    <t>VPD 12/2025</t>
  </si>
  <si>
    <t>149/2025</t>
  </si>
  <si>
    <t xml:space="preserve">Majstrovstvá SR mládeže Holíč, termín konania 11.-13.04.2025, 7 športovcov, 1 tréner, 1 vodič - štartovné 12 štartov  10€ </t>
  </si>
  <si>
    <t>Majstrovstvá SR mládeže Holíč, termín konania 11.-13.04.2025, 7 športovcov, 1 tréner, 1 vodič - cestovné súkromné motorové vozidlo Mazda CX 5, BR 259BY čiastočná refundácia z 157,36eur</t>
  </si>
  <si>
    <t>Eduár Prachniar - vodič, 3 športovci</t>
  </si>
  <si>
    <t>202/2025</t>
  </si>
  <si>
    <t>Majstrovstvá SR mládeže Holíč, termín konania 11.-13.04.2025, 7 športovcov, 1 tréner, 1 vodič -  ubytovanie 9 osôb 2 noci, cena 264€, vrátenie časti nákladov na ubytovanie podľa propozícii v sume 250€</t>
  </si>
  <si>
    <t>VPD 13/2025</t>
  </si>
  <si>
    <t>25/4/25-1</t>
  </si>
  <si>
    <t>Extraliga guľové zbrane 1.kolo Príbelce, termín konania 25.-27.04.2025, 2 športovci 1 tréner - štartovné 4 štarty  10€</t>
  </si>
  <si>
    <t>Športovo strelecký klub LIAZ Veľký Krtíš</t>
  </si>
  <si>
    <t>Extraliga guľové zbrane 1.kolo Príbelce, termín konania 25.-27.04.2025, 2 športovci, 1 tréner - cestovné súkromné motorové vozidlo KIA Stonic BR 391CR, dovoz zbraní a streliva</t>
  </si>
  <si>
    <t>Ján Medveď - vodič</t>
  </si>
  <si>
    <t>VPD 15/2025</t>
  </si>
  <si>
    <t>p25052404</t>
  </si>
  <si>
    <t>Extraliga guľové zbrane 2.kolo Košice, termín konania 23.-25.05.2025, 4 športovci, 1 tréner, 1 vodič - štartovné 10 štartov  10€</t>
  </si>
  <si>
    <t xml:space="preserve">Extraliga guľové zbrane 2.kolo Košice, termín konania 23.-25.05.2025, 4 športovci, 1 tréner, 1 vodič - cestovné súkromné motorové vozidlo Peugeot Expert BR 195BP </t>
  </si>
  <si>
    <t>VPD 16/2025</t>
  </si>
  <si>
    <t>Extraliga guľové zbrane 3.kolo Košice, termín konania 20.-22.06.2025, 4 športovci, 1 tréner, 1 vodič - štartovné 12 štartov 10€</t>
  </si>
  <si>
    <t>Dok:00456</t>
  </si>
  <si>
    <t xml:space="preserve">Extraliga guľové zbrane 3.kolo Košice, termín konania 20.-22.06.2025, 4 športovci,1 tréner, 1 vodič-ubytovanie 1 osoba 1 noc </t>
  </si>
  <si>
    <t>Lokomotíva a.s. Košice</t>
  </si>
  <si>
    <t>Extraliga guľové zbrane 3.kolo Košice, termín konania 20.-22.06.2025, 4 športovci, 1 tréner, 1 vodič- cestovné súkromné motorové vozidlo Peugeot Expert BR 195BP čiastočná úhrada z 109,59eur</t>
  </si>
  <si>
    <t>Extraliga guľové zbrane 3.kolo Košice, termín konania 20.-22.06.2025, 4 športovci, 1 tréner, 1 vodič- cestovné súkromné motorové vozidlo Peugeot Expert BR 195BP diplatok do sumy 109,59eur</t>
  </si>
  <si>
    <t>BU 06/2025</t>
  </si>
  <si>
    <t>FA 2025006</t>
  </si>
  <si>
    <t xml:space="preserve">Mindset v športovej streľbe, strelecké sústredenie talentovanej mládeže Domaniža, termin konania 30.06.-06.06.2025, 2 športovci </t>
  </si>
  <si>
    <t>ŠSK Kriváň</t>
  </si>
  <si>
    <t>VPD 18/2025</t>
  </si>
  <si>
    <t>21/8/25-1</t>
  </si>
  <si>
    <t>Majstrovstva BB kraja + 1. SLm Príbelce, termín konania 02.-03.08.2025, 5 športovcovi + 1 tréner a 1 vodič - štartovné 14 štartov  10€. Náklady znížené o 2 štarty á 10€</t>
  </si>
  <si>
    <t>Majstrovstva BB kraja + 1. SLm Príbelce, termín konania 02.-03.08.2025, 5 športovcovi + 1 tréner a 1 vodič - cestovné súkromné motorové vozidlo Renault Grand Scénic BB 989GZ</t>
  </si>
  <si>
    <t>VPD 19/2025</t>
  </si>
  <si>
    <t>46/8/25-2</t>
  </si>
  <si>
    <t xml:space="preserve">Extraliga guľové zbrane 4.kolo Príbelce, termín konania 29.-31.08.2025, 3 športovci,1 tréner - štartovné 8 štartov  </t>
  </si>
  <si>
    <t>Extraliga guľové zbrane 4.kolo Príbelce, termín konania 29.-31.08.2025, 3 športovci + 1 tréner- cestovné súkromné motorové vozidlo KIA Stonic BR 391CR, dovoz zbraní a streliva</t>
  </si>
  <si>
    <t>VPD 22/2025</t>
  </si>
  <si>
    <t>21/9/25-2</t>
  </si>
  <si>
    <t xml:space="preserve">Majstrovstva Slovenska guľa,  Príbelce, termín konania 12.- 14.09.2025, 4 športovcovi, 1 tréner- štartovné 6 štartov </t>
  </si>
  <si>
    <t>Majstrovstva Slovenska guľa,  Príbelce, termín konania 12.- 14.09.2025, 4 športovcovi + 1 tréner- cestovné súkromné motorové vozidlo KIA Stonic BR 391CR, dovoz zbraní a streliva</t>
  </si>
  <si>
    <t>VPD 24/2025</t>
  </si>
  <si>
    <t xml:space="preserve">Liga Talentovanej Mládeže, vzduchové zbrane Žiar nad Hronom, termín konania 25.- 26.10.2025, 3 športovci + 1 tréner a 1 vodič - štartovné  6 štartov  </t>
  </si>
  <si>
    <t>MŠK Žiar nad Hronom</t>
  </si>
  <si>
    <t xml:space="preserve">Liga Talentovenj Mládeže, vzduchové zbrane Žiar nad Hronom, termín konania 25.- 26.10.2025, 3 športovci + 1 tréner a 1 vodič, cestovné súkromné motorové vozidlo Renault Grand Scénic BB 989GZ </t>
  </si>
  <si>
    <t>VPD 25/2025</t>
  </si>
  <si>
    <t>Materialovo technické zabezpečenie -spotrebný materiál na zabezpečenie tréninhového procesu pre športovcov mládeže do 23 rokov, 1ks vzduchová kartuša na zbran Anschutz 9015</t>
  </si>
  <si>
    <t>J. G. Anschutz g.m.b.h.</t>
  </si>
  <si>
    <t>VPD 27/2025</t>
  </si>
  <si>
    <t>50/25</t>
  </si>
  <si>
    <t xml:space="preserve">ICOH Šamorín, termín konania 14.- 16.11.2025, 3 športovci + 1 tréner, štartovné 1 štart </t>
  </si>
  <si>
    <t>Slovenský strelecký zväz</t>
  </si>
  <si>
    <t>25.6.2025</t>
  </si>
  <si>
    <t>21.5.2025</t>
  </si>
  <si>
    <t>Materiálovo technické zabezpečenie - spotrebný strelecký materiál púzdra na prenos Slávii 4ks, tesnenia 8ks, pružinky 8ks, čistiace súpravy 4ks, olej na čistenie zbraní 2ks  čiastočná refundácia zo sumy 611,60eur</t>
  </si>
  <si>
    <t>MEGET s.r.o. Žarnovica</t>
  </si>
  <si>
    <t>25VPD024</t>
  </si>
  <si>
    <t>10.2.2025</t>
  </si>
  <si>
    <t>Marián Grúber tréner</t>
  </si>
  <si>
    <t>25VPD041</t>
  </si>
  <si>
    <t>12.3.2025</t>
  </si>
  <si>
    <t>25DF0081</t>
  </si>
  <si>
    <t>Materiálovo technické zabezpečenie - spotrebný strelecký materiál strelivo na zabezpečenie vzduchovkovej sezóny pre činnosť mládeže do 23 rokov 30ks krabičiek čiastočná refundácia z 300eur</t>
  </si>
  <si>
    <t>PARDINI Slovakia s.r.o.</t>
  </si>
  <si>
    <t>25DF0155</t>
  </si>
  <si>
    <t>30.4.2025</t>
  </si>
  <si>
    <t>Materiálovo technické zabezpečenie - spotrebný strelecký materiál strelivo veľkorážne  20ks krabičiek a  montážna lišta na vzduchovku čiastočná refundácia z 480eur</t>
  </si>
  <si>
    <t>MEGET s.r.o.</t>
  </si>
  <si>
    <t>v250119</t>
  </si>
  <si>
    <t>Extraliga a Liga talentovanej mládeže vzduchové zbrane, Martin, 17.-19.1.2025, 4 športovcovi, 2 tréneri-cestovné súkromné vozidlo KS586EO najazdených 480km, stravné 5 osôb 3 dni</t>
  </si>
  <si>
    <t>Jozef Maňo tréner</t>
  </si>
  <si>
    <t>Extraliga a Liga talentovanej mládeže vzduchové zbrane, Martin, 17.-19.1.2025, 4 športovcovi, 2 tréneri- ubytovanie 6 osôb 2 noci</t>
  </si>
  <si>
    <t>Penzion MartINN</t>
  </si>
  <si>
    <t>18-1-2025/1</t>
  </si>
  <si>
    <t>Extraliga a Liga talentovanej mládeže vzduchové zbrane, Martin, 17.-19.1.2025, 4 športovcovi, 2 tréneri-štartovné 8 štartov 4 športovci</t>
  </si>
  <si>
    <t>Športovo strelecký klub mesta MARTIN</t>
  </si>
  <si>
    <t>FA 20250004</t>
  </si>
  <si>
    <t>Materiálovo technické zabezoečenie - Fľaša na vzduch na plnenie streleckých kartuší 2 ks 300 bar 6,8l vrátane ochranných obalov</t>
  </si>
  <si>
    <t>AerDos, s.r.o. Borša</t>
  </si>
  <si>
    <t>v250208</t>
  </si>
  <si>
    <t>PD-25-2-02</t>
  </si>
  <si>
    <t>1.slovenský pohár Petra Zborovjana, Šarišské Michaľany, 8.-9.2.2025 - štartovné za 6 športovcov</t>
  </si>
  <si>
    <t>Športovostrelecký klub Šarišské Michaľany</t>
  </si>
  <si>
    <t>v251702</t>
  </si>
  <si>
    <t>Extraliga a liga talentovanje mládeže vzduchové zbrane Bratislava, 15.-16.2.2025, 2 športovci -  cestovné 1 osoba vo výške železnice, stravné 1 osoba 3 dni</t>
  </si>
  <si>
    <t>Sinčáková Miroslava športovec</t>
  </si>
  <si>
    <t>Extraliga a liga talentovanje mládeže vzduchové zbrane Bratislava, 15.-16.2.2025, 2 športovci -   štartovné 2 športovci 4 štarty</t>
  </si>
  <si>
    <t>Extraliga a liga talentovanje mládeže vzduchové zbrane Bratislava, 15.-16.2.2025, 2 športovci -  ubytovanie 2 osoby noc</t>
  </si>
  <si>
    <t>City Hotel Bratislava s.r.o.</t>
  </si>
  <si>
    <t>TB17062025</t>
  </si>
  <si>
    <t>FA 034/2025</t>
  </si>
  <si>
    <t>Materiálovo technické zabezpečenie - spotrebný materiál strelecké kartuše do vzduchových zbraní Anschutz 2ks</t>
  </si>
  <si>
    <t>Materiálovo technické zabezpečenie - spotrebný materiál strelecké kartuše do vzduchových zbraní Feinwerkbau 3ks</t>
  </si>
  <si>
    <t>FA 038/2025</t>
  </si>
  <si>
    <t>Materiálovo technické zabezpečenie  - spotrebné strelecké príslušenstvo, strelecké topánky Sauer1pár, strelecké topánky Simetra čiastočná refundácia z 437eur</t>
  </si>
  <si>
    <t>Materiálovo technické zabezpečenie  - spotrebné strelecké príslušenstvo, strelecké topánky Sauer1pár, strelecké topánky Simetra doplatok do 437eur</t>
  </si>
  <si>
    <t>Materiálovo technické zabezpečenie  - spotrebné strelecké príslušenstvo,strelecká rukavica Premium Open 1ks, strelecký štít Ahg de Luxe 1ks, strelecký šilt MEC 3ks, tienitko 10ks</t>
  </si>
  <si>
    <t>v250413</t>
  </si>
  <si>
    <t>2025/140</t>
  </si>
  <si>
    <t>Majstrovstva SR vzduchové zbrane mládež, Holíč, 12. - 13.4.2025, 5 športovcov, 1 tréner - ubytovanie 1osoba noc</t>
  </si>
  <si>
    <t>Dana Veselá, AB-Centrum HOTEL SAN</t>
  </si>
  <si>
    <t>Majstrovstva SR vzduchové zbrane mládež, Holíč, 12. - 13.4.2025, 5 športovcov, 1 tréner - stravné 6 osôb deň</t>
  </si>
  <si>
    <t>v250428</t>
  </si>
  <si>
    <t xml:space="preserve">Extraliga a Liga talentovanej mládeže guľové zbrane, Príbelce 1.kolo, 25. - 27.4.2025, 1 športovec -  cestovné 1 športovkyňa vo výške železnice, stravné </t>
  </si>
  <si>
    <t>26.4.2025</t>
  </si>
  <si>
    <t>Extraliga a Liga talentovanej mládeže guľové zbrane, Príbelce 1.kolo, 25. - 27.4.2025, 1 športovec - ubytovanie1 osoba 3 noci</t>
  </si>
  <si>
    <t>ATLAS, spol. s r.o.</t>
  </si>
  <si>
    <t>1/4/25-1</t>
  </si>
  <si>
    <t>25.4.2025</t>
  </si>
  <si>
    <t>Extraliga a Liga talentovanej mládeže guľové zbrane, Príbelce 1.kolo, 25. - 27.4.2025, 1 športovec - štartovné športovec 2 štarty</t>
  </si>
  <si>
    <t>TB16052025</t>
  </si>
  <si>
    <t>servis vzduchových zbraní Pardini 2x regulátory pušiek a 5x regulátory pušiek a pištolí</t>
  </si>
  <si>
    <t xml:space="preserve">PARDINI Slovakia s.r.o. </t>
  </si>
  <si>
    <t>v250831</t>
  </si>
  <si>
    <t>Extraliga a liga talentovanej mládeže guľové zbrane, Príbelce 4.kolo, 29. - 31.8.2025, 1 športovec, 1 tréner- cestovné súkromné vozidlo KE383HR najazdených 460km, stravné 2 osoby 3 dni</t>
  </si>
  <si>
    <t>Extraliga a liga talentovanej mládeže guľové zbrane, Príbelce 4.kolo, 29. - 31.8.2025, 1 športovec, 1 tréner- ubytovanie 2 noci 2 osoby</t>
  </si>
  <si>
    <t>21/8/25-2</t>
  </si>
  <si>
    <t>Extraliga a liga talentovanej mládeže guľové zbrane, Príbelce 4.kolo, 29. - 31.8.2025, 1 športovec, 1 tréner- štartovné 1 športovkyňa</t>
  </si>
  <si>
    <t>v251027</t>
  </si>
  <si>
    <t>Liga talentovanej mládeže +1Slovenská liga vzduchové zbrane, Žiar nad Hronom, 25.-26.10.2025, 7 športovcov, 2 doprovod - štartové 8 športovcov</t>
  </si>
  <si>
    <t>Liga talentovanej mládeže +1Slovenská liga vzduchové zbrane, Žiar nad Hronom, 25.-26.10.2025, 7 športovcov, 2 doprovod - ubytivanie 8 osôb noc</t>
  </si>
  <si>
    <t>Príjemný oddych s.r.o.</t>
  </si>
  <si>
    <t>TB24112025</t>
  </si>
  <si>
    <t>Materiálovo technické zabezpečenie - servis VzPi Pardini vrátane príslušenstva</t>
  </si>
  <si>
    <t>v251116</t>
  </si>
  <si>
    <t>ICOH vzduchové zbrane, Bratislava - Šamorín, 14.-16.11.2025, 5 športovcov, 1 tréner, 1 doprovod - cestovné súkromné vozidlo KE383HR najazdených 840km, stravné 5 osôb</t>
  </si>
  <si>
    <t>64/25</t>
  </si>
  <si>
    <t>ICOH vzduchové zbrane, Bratislava - Šamorín, 14.-16.11.2025, 5 športovcov, 1 tréner, 1 doprovod - štartovné, ubytovanie 2 noci 7 osôb</t>
  </si>
  <si>
    <t>FA 139/2025</t>
  </si>
  <si>
    <t>Materiálovo technické zabezpečenie -  strelecké oblečenie - strelecký kabát Simetra Basic 1ks, strelecký kabát Ahg Match 1ks , strelecké topánky Simetra Prim 10 - 2 páry čiastočná refundácia z 1154,90eur</t>
  </si>
  <si>
    <t>v251201</t>
  </si>
  <si>
    <t>Grand Prix JSB Bohumín, GP Bílovec - CZE, 29.-30.11.2025, 2 športovci - stravné</t>
  </si>
  <si>
    <t>88,89,489,490</t>
  </si>
  <si>
    <t>29.11.2025</t>
  </si>
  <si>
    <t>Grand Prix  JSB Bohumín, GP Bílovec - CZE, 29.-30.11.2025, 2 športovci -  štartovné 2 športovci po 2 štarty</t>
  </si>
  <si>
    <t>TJ SPARTAK BILOVEC, z.s.</t>
  </si>
  <si>
    <t>PV 24/25</t>
  </si>
  <si>
    <t>Materiálovo technické zabezpečenie - nákup spotrebného streleckého materiálu  kolieskový vak  1ks na prenos streleckej výstroje</t>
  </si>
  <si>
    <t>Marián Macho</t>
  </si>
  <si>
    <t>PV28/25</t>
  </si>
  <si>
    <t>6/25/25</t>
  </si>
  <si>
    <t>Cena Riaditeľa Školy Kriváň ZŠ dňa 11.2.2025 vzduchové zbrane - štartovné 9 športovcov</t>
  </si>
  <si>
    <t>Športovo strelecký klub Kriváň</t>
  </si>
  <si>
    <t>PV 31/25</t>
  </si>
  <si>
    <t>Cena Riaditeľa Školy Kriváň   dňa 11.2.2025, tréner a 3 športovci  vzduchové zbrane -  cestovné súkromné auto ŠPZ ZV 759940 CA najazdených 122km</t>
  </si>
  <si>
    <t>Bc. Branislav Krajč doprovod</t>
  </si>
  <si>
    <t>PV 32/25</t>
  </si>
  <si>
    <t>PV32/25</t>
  </si>
  <si>
    <t>strelecká súťaž Cena RŠ Kriváň   dňa 11.2.2025,, 3 súťažiaci, 1 tréner - cestovné súkromné auto ŠPZ BB166FS najazdených 94km</t>
  </si>
  <si>
    <t>Mgr. Alžbeta Krúpová doprovod</t>
  </si>
  <si>
    <t>PV33/25</t>
  </si>
  <si>
    <t>strelecká súťaž Cena RŠ Kriváň   dňa 11.2.2025, tréner a 3 športovci - cestovné súkromné auto ŠPZLJUBAVI najazdených 74km</t>
  </si>
  <si>
    <t>Ivana Urdová doprovod</t>
  </si>
  <si>
    <t>PV 61/25</t>
  </si>
  <si>
    <t>Materiálovo technické zabezpečenie  - spotrebný materiál nákup box s vekom - 7ks</t>
  </si>
  <si>
    <t>XLSK Nábytok s.r.o.</t>
  </si>
  <si>
    <t>DF 97/25</t>
  </si>
  <si>
    <t>Materiálovo technické zabezpečenie  - nitovanie 16 ks závesných profilov na strelecké steny na zabezpečenie streleckých tréningov</t>
  </si>
  <si>
    <t>DREVOVÝROBA- Pavel Bahýl</t>
  </si>
  <si>
    <t>PV 92/25</t>
  </si>
  <si>
    <t>Materiálono technické zabezpečenie - spotrebný materiál batérie alkalické - 1ks, zámok visiaci - 1ks</t>
  </si>
  <si>
    <t>OBI Slovakia s.r.o.</t>
  </si>
  <si>
    <t>PV 304/25</t>
  </si>
  <si>
    <t>krajská strelecká liga ZŠ a SŠ Zvolenská Slatina- 2. kolo dňa 10.10.2025 -  štartovné 3 osôb</t>
  </si>
  <si>
    <t>Športovo strelecký klub Príbelce</t>
  </si>
  <si>
    <t>PV 327/25</t>
  </si>
  <si>
    <t>strelecká súťaž II. kolo KSL Zvolenská Slatina - ZŠ Kriváň  dňa 4.11.2025 tréner a 3 športovci - cestovné súkromné auto ŠPZ ZV 786 CA najazdených 202km</t>
  </si>
  <si>
    <t>PV 343/25</t>
  </si>
  <si>
    <t xml:space="preserve">II. kolo KSL Zvolenská Slatina - ZŠ Kriváň  dňa 4.11.2025  - štartovné 6 osôb </t>
  </si>
  <si>
    <t xml:space="preserve">Športovo strelecký klub o.z. </t>
  </si>
  <si>
    <t>PV 344/25</t>
  </si>
  <si>
    <t>strelecká súťaž II. kolo KSL Zvolenská Slatina - ZŠ Kriváň  dňa 4.11.2025 tréner a 3 športovci- cestovné súkromné auto ŠPZ BB 492 AI najazdených 116km</t>
  </si>
  <si>
    <t>Tatiana Groves tréner</t>
  </si>
  <si>
    <t>PV 345/25</t>
  </si>
  <si>
    <t>strelecká súťažII. kolo KSL Zvolenská Slatina - ZŠ Kriváň  dňa 4.11.2025- cestovné súkromné auto ŠPZ BB 172 GI najazdených 116km</t>
  </si>
  <si>
    <t>Michael John Groves doprovod</t>
  </si>
  <si>
    <t>PV 355/25</t>
  </si>
  <si>
    <t>Materiálno technické zabezpečenie nákup pečiatka komplet - 1ks, grafické práce</t>
  </si>
  <si>
    <t>FaxCopy a.s.</t>
  </si>
  <si>
    <t>DF 470/25</t>
  </si>
  <si>
    <t>143/2025</t>
  </si>
  <si>
    <t>Materiálno technické zabezpečenie nákup spotrebného streleckého materiálu strelecká rukavica Simetra-5ks, strelecký šilt - 5ks, strelecký bežec -3ks na zabezpečenie tréningovej činnosti mládeže do 23 rokov čiastočná refundácia z 423,74eur</t>
  </si>
  <si>
    <t>Materiálno technické zabezpečenie nákup spotrebného streleckého materiálu strelecká rukavica Simetra-5ks, strelecký šilt - 5ks, strelecký bežec -3ks na zabezpečenie tréningovej činnosti mládeže do 23 rokov doplatok do sumy 423,74eur</t>
  </si>
  <si>
    <t>Materiálno technické zabezpečenie nákup spotrebný strelecký materiál strelecký remeň-2ks, strelecký kabát-1ks, strelecký valček s náplňou-2ks, chrániče sluchu-10párov na zabezpečenie tréningovej činnosti mládeže do 23 rokov</t>
  </si>
  <si>
    <t>PV 389/25</t>
  </si>
  <si>
    <t>Krajská strelecká liga-3. kolo Brezno dňa 11.12.2025,vzduchové zbrane 3 súťažiaci, 1 tréner - cestovné súkromné motorové vozidlo ŠPZ BB492 AI najazdených  164km</t>
  </si>
  <si>
    <t>PV 390/25</t>
  </si>
  <si>
    <t>Krajská strelecká liga-3. kolo Brezno dňa 11.12.2025, 3 súťažiaci, 1 tréner - cestovné súkromné motorové vozidlo ŠPZ BB172GI najazdených  164km</t>
  </si>
  <si>
    <t>PV 392/25</t>
  </si>
  <si>
    <t>PP 73/2025</t>
  </si>
  <si>
    <t xml:space="preserve"> Štartovné 6 osôb cena krajská strelecká liga - 3. kolo dňa 11.12.2025</t>
  </si>
  <si>
    <t>Športový strelecký klub pri MŠK Brezno</t>
  </si>
  <si>
    <t>DF 500/25</t>
  </si>
  <si>
    <t>Materiálno technické zabezpečenie spotreba  terče Slávia 8x5,5 mládež - 6 ks kotúčov</t>
  </si>
  <si>
    <t>PV3/26</t>
  </si>
  <si>
    <t xml:space="preserve"> Štartovné 7 športovcov cena Národná liga mládeže Zvolen dňa 17.1.2026 vzduchové zbrane</t>
  </si>
  <si>
    <t>Športovo strelecký klub Strieborník</t>
  </si>
  <si>
    <t>PV 4/26</t>
  </si>
  <si>
    <t>strelecká súťaž Národná liga mládeže dňa17.1.2026, 3 súťažiaci, 1 tréner - cestovné súkromné motorové vozidlo BB492 AI najazdených 52km</t>
  </si>
  <si>
    <t>PV 5/26</t>
  </si>
  <si>
    <t>strelecká súťaž Národná liga mládeže dňa17.1.2026, 3 súťažiaci, 1 tréner - cestovné súkromné motorové vozidlo BB172GI najazdených 52km</t>
  </si>
  <si>
    <t>DF 30/26</t>
  </si>
  <si>
    <t>Materiálno technické zabezpečeniecena  - ocenenia na súťaž Cena riaditeľky školy ZŠ Sliač 20.3.2026 - nákup emblém puška 50ks, poháre 4ks, stuha 50ks, medaile B-6 kc, medaila G 38ks, medaila S-8 ks, štítky 12ks čiastočná refundácia z 181,93eur</t>
  </si>
  <si>
    <t>VIVA TRADE s.r.o.</t>
  </si>
  <si>
    <t>Národná liga mládeže Zvolen, 11.-12.1.2025, doprava súkromnými vozidlami, 7 športovcov, 2 tréneri</t>
  </si>
  <si>
    <t>1DF250218</t>
  </si>
  <si>
    <t>12.01.2025</t>
  </si>
  <si>
    <t>štartovné 7 športovci, 24 štartov</t>
  </si>
  <si>
    <t>cestovné súkromné autá 2x 2 dni</t>
  </si>
  <si>
    <t xml:space="preserve"> stravné 7 športovci, 2 tréneri</t>
  </si>
  <si>
    <t xml:space="preserve">Extraliga vzduchové zbrane, Martin, 18.-19.1.2025, doprava súkromným vozidlom 1 športovec </t>
  </si>
  <si>
    <t>19.1.2025</t>
  </si>
  <si>
    <t>štartovné 1 športovec, 1 štart</t>
  </si>
  <si>
    <t>cestovné 1 športovec, 1 tréner</t>
  </si>
  <si>
    <t xml:space="preserve">stravné 1 športovec </t>
  </si>
  <si>
    <t>24.1.2025</t>
  </si>
  <si>
    <t>Materiálno technické zabezpečenie - spotrebný materiál strelecké topánky pre športovca č. 1</t>
  </si>
  <si>
    <t>28.1.2025</t>
  </si>
  <si>
    <t>Materiálno technické zabezpečenie - spotrebný materiál čiernidlá pre 3 športovcov č. 1 - č.3</t>
  </si>
  <si>
    <t>Majstrovstvá kraja BB žiakov ZŠ Brezno - 7.2.2025 4 športovci a tréner</t>
  </si>
  <si>
    <t>7.2.2025</t>
  </si>
  <si>
    <t>cestovné súkromné auto  1 osoba najazdených 250km</t>
  </si>
  <si>
    <t>dialničná známka tréner VK607BI pre potreby účasti na športových podujatiach a tréningoch mládeže do 23 rokov</t>
  </si>
  <si>
    <t>24.2.2025</t>
  </si>
  <si>
    <t>Materiálno technické zabezpečenie - športové oblečenie vrátane klubovej potlače fleesové vesty 6 športovcov a tréner</t>
  </si>
  <si>
    <t>Majstrovstvá kraja BB mládeže, Brezno - 8.2.2025, doprava súkromnými vozidlami, 5 športovci, 2 tréneri</t>
  </si>
  <si>
    <t>8.2.2025</t>
  </si>
  <si>
    <t>štartovné 5 športovci spolu 6 štartov</t>
  </si>
  <si>
    <t>Cestovné súkromné autá 2x, VK 914CK najazdených 250km, VK 607BI najazdených 250km</t>
  </si>
  <si>
    <t>stravné 5 športovci a 2 tréneri</t>
  </si>
  <si>
    <t>dialničná známka, tréner č. 2 VK914CK pre potreby účasti na športových podujatiach a tréningoch mládeže do 23 rokov</t>
  </si>
  <si>
    <t>Majstrovstvá kraja BB, Zvolenská Slatina - 2.3.2025, doprava súkromným vozidlom, 3 športovci,  1 tréner</t>
  </si>
  <si>
    <t>2.3.2025</t>
  </si>
  <si>
    <t>štartovné 3 športovci, 3 štarty</t>
  </si>
  <si>
    <t>cestovné súkromným autom VK 607 BI najazdených 134km</t>
  </si>
  <si>
    <t>stravné 3 športovci a 1 tréner</t>
  </si>
  <si>
    <t>Majstrovstvá kraja NR mládeže Šaľa-8.03.2025, doprava súkromným vozidlom, 3 športovci, 1 tréner</t>
  </si>
  <si>
    <t>8.3.2025</t>
  </si>
  <si>
    <t>štartovné 3 športovci 3 štarty</t>
  </si>
  <si>
    <t>cestovné súkromné vozidlo VK 607BI najazdených 279 km</t>
  </si>
  <si>
    <t>Národná liga mládeže, 15.-16.03.2025 Brezno, doprava súkromnými vozidlami, 6 športrovci, 2 tréneri</t>
  </si>
  <si>
    <t>16.3.2025</t>
  </si>
  <si>
    <t>štartovné 6 športovci spolu 20 štartov</t>
  </si>
  <si>
    <t>cestovné súkromné autá 2x, VK 914CK najazdených 258km, VK 607BI najazdených 250km</t>
  </si>
  <si>
    <t>stravné 6 športovci, 2 tréneri</t>
  </si>
  <si>
    <t>ubytovanie 4 osoby 1 noc</t>
  </si>
  <si>
    <t>Majstrovstvá SR vzduchové zbrane - ŠSK Podhradová Košice, 22-23.03.2025, 1 športovec, 1 tréner</t>
  </si>
  <si>
    <t>23.3.2025</t>
  </si>
  <si>
    <t>ubytovanie 2 osoby 1 noc</t>
  </si>
  <si>
    <t>stravné 1 športovec, 1 tréner</t>
  </si>
  <si>
    <t>cestovné súkromné auto VK607 BI najazdených 429km</t>
  </si>
  <si>
    <t>Národná liga mládeže Svätý Peter-29.03.2025, doprava súkromnými vozidlami, 6 športovci, 2 tréneri</t>
  </si>
  <si>
    <t>29.3.2025</t>
  </si>
  <si>
    <t>štartovné 6 športovci 11 štartov</t>
  </si>
  <si>
    <t xml:space="preserve">cestovné súkromné autá 2x, VK 914CK najazdených 216km, VK 607BI najazdených 234km </t>
  </si>
  <si>
    <t>stravné  6 športovci 2 tréneri</t>
  </si>
  <si>
    <t>7.4.2025</t>
  </si>
  <si>
    <t>Materiálno technické zabezpečenie - Strelivo 22LR (100 bal. RWS Club) pre 6 športovcov (čiastočná refundácia výdavkov z 640,-€)</t>
  </si>
  <si>
    <t>Majstrovstvá SR mládeže Holíč - 12.-13.04.2025, doprava súkromným vozidlom, 4 športovci, 1 tréner</t>
  </si>
  <si>
    <t>13.4.2025</t>
  </si>
  <si>
    <t>cestovné súkromné auto VK607 BI najazdených 516km</t>
  </si>
  <si>
    <t>štartovné 4 športovci 8 štartov</t>
  </si>
  <si>
    <t>24.4.2025</t>
  </si>
  <si>
    <t>1. Slovenská liga guľové zbrane 17.-18.5.2025 Zvolenská Slatina, doprava súkromným vozidlom, 5 športrovci, 1 tréner</t>
  </si>
  <si>
    <t>18.5.2025</t>
  </si>
  <si>
    <t>štartovné 5 športovci 5 štartov</t>
  </si>
  <si>
    <t>cestovné súkromné auto 2x VK607 BI spolu najazdených 268km</t>
  </si>
  <si>
    <t>stravné 5 športovci a 1 tréner</t>
  </si>
  <si>
    <t>14.6.2025</t>
  </si>
  <si>
    <t>VD1/2025</t>
  </si>
  <si>
    <t>19.5.2025</t>
  </si>
  <si>
    <t xml:space="preserve">Majstrovstva Košického kraja zo vzduchových zbraní Košice 25.1.2025,doprava súkromným autom ŠPZ SN 293CC najazdenýh 210km, 1 športovec, 1 doprovod - štartovné 1 športovec, cestovné a stravné 2 osoby, 
</t>
  </si>
  <si>
    <t>ŠSK RD Sp.Nová Ves</t>
  </si>
  <si>
    <t>VD2/2025</t>
  </si>
  <si>
    <t xml:space="preserve">1. Slovenská Liga zo vzduchových zbraní Bratislava, 9.2.2025, 2 športovci, 1 doprovod -štartovné 2 športovci , cestovné súkromné motorové vozidlo SN 293CC najazdenýh 150km, stravné 3 osoby deň
</t>
  </si>
  <si>
    <t>PARDINI SLOVAKIA strelecký klub</t>
  </si>
  <si>
    <t>Materiálovo technické zabezpečenie individuálneho tréningového procesu pre mládež  - spotrebný strelecký materiál - náboje RWS Club kal. 22 LR 1000 ks nábojov (20 krabičiek) čiastočná refundácia z 109eur</t>
  </si>
  <si>
    <t>Materiálovo technické zabezpečenie individuálneho tréningového procesu pre mládež  - spotrebný strelecký materiál - náboje RWS Club kal. 22 LR 1000 ks nábojov (20 krabičiek) doplatok do 109eur</t>
  </si>
  <si>
    <t>BV9/2025</t>
  </si>
  <si>
    <t>Materiálovo technické zabezpečenie individuálneho tréningového procesu pre mládež  - poplatok za obnovovací kurz 2 trénerov mládeže</t>
  </si>
  <si>
    <t>SSZ</t>
  </si>
  <si>
    <t>DFA1/2025</t>
  </si>
  <si>
    <t xml:space="preserve">Materiálovo technické zabezpečenie individuálneho tréningového procesu pre mládež  - oprava vzduchovej pištole a servis 2 vzduchových kartuší do vzduchových zbraní pre tréning a súťaže jednolivcov </t>
  </si>
  <si>
    <t>DFA1/2026</t>
  </si>
  <si>
    <t>Materiálovo technické zabezpečenie individuálneho tréningového procesu pre mládež  - spotrebný materiál papierové terčové masky vzduchová pištoľ na elektronické terče 15ks čiastočná refundácia z 3eur</t>
  </si>
  <si>
    <t>15/2025</t>
  </si>
  <si>
    <t>30/2025</t>
  </si>
  <si>
    <t>19.5.2026</t>
  </si>
  <si>
    <t>Štartovné - Holíč Národná liga mládeže 1.-2.2.2025 - 2. športovci štartovné</t>
  </si>
  <si>
    <t>ŠSK BETA 77 Holíč</t>
  </si>
  <si>
    <t>10/2025</t>
  </si>
  <si>
    <t>18/2025</t>
  </si>
  <si>
    <t>Štartovné  - Vištuk Národná liga mládeže - štartovné 2. športovci</t>
  </si>
  <si>
    <t>ŠSK Vištuk</t>
  </si>
  <si>
    <t>11/2025</t>
  </si>
  <si>
    <t>17/2025</t>
  </si>
  <si>
    <t>Štartovné  - Vištuk  Národná liga mládeže 12.1.2026 - štartovné 2. športovci</t>
  </si>
  <si>
    <t>ŠSK-  Vištuk</t>
  </si>
  <si>
    <t>14/2025</t>
  </si>
  <si>
    <t>6/2025</t>
  </si>
  <si>
    <t>Štartovné -  Šaľa - 1.SLm 2.2.2025 - 2. športovci</t>
  </si>
  <si>
    <t>ŠSK Šaľa</t>
  </si>
  <si>
    <t>13/2025</t>
  </si>
  <si>
    <t>7/2025</t>
  </si>
  <si>
    <t>Štartovné -  Šaľa - 1.SLm 1.2.2025 - štartovné 3.  športovcov</t>
  </si>
  <si>
    <t>20/2025</t>
  </si>
  <si>
    <t>pok.d..č. 0018</t>
  </si>
  <si>
    <t>Materialno technické zabezpečenie:  spotrebný materiál strelecký kabát - 1 športovec</t>
  </si>
  <si>
    <t>Merkúria.net, s.r.o.</t>
  </si>
  <si>
    <t>24/2025</t>
  </si>
  <si>
    <t>17</t>
  </si>
  <si>
    <t>Materialno technické zabezpečenie:  spotrba strelecký kabát - 1 športovec č. 1</t>
  </si>
  <si>
    <t>25/2025</t>
  </si>
  <si>
    <t>Štartovné  - ŠSK SAV BA strelecká liga vzduchové zbrane - štartovné 4. športovci</t>
  </si>
  <si>
    <t>ŠSK SAV</t>
  </si>
  <si>
    <t>26/2025</t>
  </si>
  <si>
    <t>19/2025</t>
  </si>
  <si>
    <t>Štartovné -  ŠSK - SAV BA strelecká liga vzduchové zbrane 23.2.2025  - štartovné 3.športovci</t>
  </si>
  <si>
    <t>8/2025</t>
  </si>
  <si>
    <t>Štartovné - Holíč Majstrovstva TT kraja 25.1.2025 - 3. športovci štartovné</t>
  </si>
  <si>
    <t>9/2025</t>
  </si>
  <si>
    <t xml:space="preserve">25.1.2025 </t>
  </si>
  <si>
    <t>Štartovné - Holíč Majstrovstva TT kraja mládeže 25.1.2025 - 3. športovci</t>
  </si>
  <si>
    <t>12/2025</t>
  </si>
  <si>
    <t>Štartovné - Vištuk 1.Slovenská liga - 2. športovci štartovné</t>
  </si>
  <si>
    <t>31/2025</t>
  </si>
  <si>
    <t>Štartovné - Vištuk 1.Slovenská liga  - 2. športovci štartovné</t>
  </si>
  <si>
    <t>55/2025</t>
  </si>
  <si>
    <t>Štartovné -  Holíč Majstrovstva TT kraja - štartovné 3  športovci</t>
  </si>
  <si>
    <t>Štartovné -  Holíč- Majstrovstva TT kraja mládeže 25.1.2025 - 1. športovec</t>
  </si>
  <si>
    <t>28/2025</t>
  </si>
  <si>
    <t>5/2025</t>
  </si>
  <si>
    <t>Štartovné -  Šaľa - 1.SLm 8.3.2025 - štartovné 2. športovci</t>
  </si>
  <si>
    <t>3/2025</t>
  </si>
  <si>
    <t>Štartovné -  Šaľa - 1.SLm - 9.3.2025 - štartovné 1. športovec</t>
  </si>
  <si>
    <t>33/2025</t>
  </si>
  <si>
    <t>Štartovné - Košice Majstrovstva SR vzduchové zbrane 23.3.2025 - 7 športovcov</t>
  </si>
  <si>
    <t>ŠSK Podhradová Košice</t>
  </si>
  <si>
    <t>34/2025</t>
  </si>
  <si>
    <t>Materialno technické zabezpečenie: spotreba strelecký kabát- 1 športovec č. 2</t>
  </si>
  <si>
    <t>Miroslav Jahvodka, Hôrky 198</t>
  </si>
  <si>
    <t>48/2025</t>
  </si>
  <si>
    <t>174/2025</t>
  </si>
  <si>
    <t>Štartovné -  Holíč Majstrovstva SR mládeže 12.-13.4.2025 - 11  športovcov</t>
  </si>
  <si>
    <t>49/2025</t>
  </si>
  <si>
    <t>172/2025</t>
  </si>
  <si>
    <t>Štartovné -  Holíč Majstrovstva SR mládeže 12.-13.4.2025 - 2. športovci</t>
  </si>
  <si>
    <t>50/2025</t>
  </si>
  <si>
    <t>151/2025</t>
  </si>
  <si>
    <t>Štartovné -  Holíč Mjstrovstva SR mládeže - 2  športovci Mix</t>
  </si>
  <si>
    <t>41/2025</t>
  </si>
  <si>
    <t>Materilno technické zabezpečenie Redukcia 330/200 bar - 1 športovec</t>
  </si>
  <si>
    <t>43/2025</t>
  </si>
  <si>
    <t>Fa.č.20250028</t>
  </si>
  <si>
    <t>Materiálovo technické zabezpečenie - diabolky 10balíkov, redikcia tlaku 1ks, kontrolné pásky na elektronický terč Iband 1ks  na tréningovú činnosť</t>
  </si>
  <si>
    <t>40/2025</t>
  </si>
  <si>
    <t>EL2/1-2-10/2024</t>
  </si>
  <si>
    <t>Zmluva o nájme nebytových priestorov č. BA347/2024/0809001-Nzpk - prenájom priestorov na tréningovú činnosť mládeže, 39 športovcov</t>
  </si>
  <si>
    <t>MO SR Námestie gen. Viesta Bratislava</t>
  </si>
  <si>
    <t>53/2025</t>
  </si>
  <si>
    <t>29.4.2025</t>
  </si>
  <si>
    <t>Materialno technické zabezpečenie - malorážkové strelivo 22ks krabičiek na tréningovú a súťažnú činnosť mládeže do 23 rokov</t>
  </si>
  <si>
    <t>58/2025</t>
  </si>
  <si>
    <t>6+7/2025</t>
  </si>
  <si>
    <t>Štartovné -  Šaľa - 1.SLm 14.6.2025 - 4. športovci</t>
  </si>
  <si>
    <t>59/2025</t>
  </si>
  <si>
    <t>Materialno technické zabezpečenie  spotrebný materiál  strelecké nohavice -5ks - 5 športovcov čiastočná refundácia z 875eur</t>
  </si>
  <si>
    <t>13.8.2026</t>
  </si>
  <si>
    <t>Materialno technické zabezpečenie  spotrebný materiál  strelecké nohavice -5ks - 5 športovcov doplatok do 875eur</t>
  </si>
  <si>
    <t>60/2025</t>
  </si>
  <si>
    <t>Materialno technické zabezpečenie - spotreba strelecký valček - ks - 4 športovcov</t>
  </si>
  <si>
    <t>69/2025</t>
  </si>
  <si>
    <t>14.7.2025</t>
  </si>
  <si>
    <t xml:space="preserve">Materiálovo technické zabezpečenie - diabolky 2balíky, tašky 5ks na elektronický terč Iband 1ks </t>
  </si>
  <si>
    <t>80/2025</t>
  </si>
  <si>
    <t>10/9/25-2</t>
  </si>
  <si>
    <t>Štartovné -  Príbelce Majstrovstva SR guľové zbrane 15.9.2025 - 4.  športovci</t>
  </si>
  <si>
    <t>72/2025</t>
  </si>
  <si>
    <t>Štartovné -  Domaníža Majstrovstva TN kraja guľové zbrane 23.8.2025  -  2. športovci</t>
  </si>
  <si>
    <t>ŠSK Domaníža</t>
  </si>
  <si>
    <t>71/2025</t>
  </si>
  <si>
    <t>Materialno technické zabezpečenie spotrebný materiál  kontrolná páska na el. terč Inband 5ks</t>
  </si>
  <si>
    <t>73/2025</t>
  </si>
  <si>
    <t>30.8.2025</t>
  </si>
  <si>
    <t>Materialno technické zabezpečenie - malorážkové strelivo 10ks krabičiek</t>
  </si>
  <si>
    <t>79/2025</t>
  </si>
  <si>
    <t>17.9.2025</t>
  </si>
  <si>
    <t>Ing.Pavol Koniarok</t>
  </si>
  <si>
    <t>88/2025</t>
  </si>
  <si>
    <t>Materialno technické zabezpečenie spotrebný materkiál strelecký - statív na pušku 1ka, strelecké topánky 1pár,plastový kufor na pušku čiastočná refundácia z 204eur</t>
  </si>
  <si>
    <t>Euroshooting, s.r.o.</t>
  </si>
  <si>
    <t>105/2025</t>
  </si>
  <si>
    <t>13.12.2025</t>
  </si>
  <si>
    <t>15.11.2025</t>
  </si>
  <si>
    <t>13.5.2025</t>
  </si>
  <si>
    <t>18.01.2025</t>
  </si>
  <si>
    <t>27.10.2025</t>
  </si>
  <si>
    <t>Strelnica Patrónka s.r.o.</t>
  </si>
  <si>
    <t>11.12.2025</t>
  </si>
  <si>
    <t>Strelecké centrum Trnava o.z.</t>
  </si>
  <si>
    <t>Športovo strelecký klub Šaľa</t>
  </si>
  <si>
    <t>ŠSK mesta Martin</t>
  </si>
  <si>
    <t>ŠSK Magic shot Čunovo</t>
  </si>
  <si>
    <t>2/2025</t>
  </si>
  <si>
    <t>FARMA OBECKOV s.r.o.</t>
  </si>
  <si>
    <r>
      <t>Šp</t>
    </r>
    <r>
      <rPr>
        <b/>
        <sz val="8"/>
        <color indexed="8"/>
        <rFont val="Arial"/>
        <family val="2"/>
        <charset val="238"/>
      </rPr>
      <t>ortovostrelecký klub  Martin, Zmluva 39/2025-</t>
    </r>
    <r>
      <rPr>
        <sz val="8"/>
        <color indexed="8"/>
        <rFont val="Arial"/>
        <family val="2"/>
        <charset val="238"/>
      </rPr>
      <t>Zákon o športe číslo 440/2015 Príspevok do klubu, na športovcov do 23 rokov, ktorý splnil podmienky nároku na príspevok finančné prostriedky poslané na klub  náklad preklopený z účtovníctva klubu, bankový prevod 52/2025/05/03/O-S-E; 52/2025/08/03/O-S-E.</t>
    </r>
  </si>
  <si>
    <r>
      <rPr>
        <b/>
        <sz val="8"/>
        <color theme="1"/>
        <rFont val="Arial"/>
        <family val="2"/>
      </rPr>
      <t>Šp</t>
    </r>
    <r>
      <rPr>
        <b/>
        <sz val="8"/>
        <color indexed="8"/>
        <rFont val="Arial"/>
        <family val="2"/>
      </rPr>
      <t>o</t>
    </r>
    <r>
      <rPr>
        <b/>
        <sz val="8"/>
        <color indexed="8"/>
        <rFont val="Arial"/>
        <family val="2"/>
        <charset val="238"/>
      </rPr>
      <t>rtovostrelecký klub  Mládež Michalovce, Zmluva 40/2025-</t>
    </r>
    <r>
      <rPr>
        <sz val="8"/>
        <color indexed="8"/>
        <rFont val="Arial"/>
        <family val="2"/>
        <charset val="238"/>
      </rPr>
      <t>Zákon o športe číslo 440/2015 Príspevok do klubu, na športovcov do 23 rokov, ktorý splnil podmienky nároku na príspevok finančné prostriedky poslané na klub  náklad preklopený z účtovníctva klubu, bankové prevody 52/2025/05/02/O-S-E a  52/2025/08/02/O-S-E</t>
    </r>
  </si>
  <si>
    <r>
      <rPr>
        <b/>
        <sz val="8"/>
        <color theme="1"/>
        <rFont val="Arial"/>
        <family val="2"/>
      </rPr>
      <t>Šp</t>
    </r>
    <r>
      <rPr>
        <b/>
        <sz val="8"/>
        <color indexed="8"/>
        <rFont val="Arial"/>
        <family val="2"/>
      </rPr>
      <t>o</t>
    </r>
    <r>
      <rPr>
        <b/>
        <sz val="8"/>
        <color indexed="8"/>
        <rFont val="Arial"/>
        <family val="2"/>
        <charset val="238"/>
      </rPr>
      <t>rtový strelecký klub pre MŠK Brezno, Zmluva 41/2025-</t>
    </r>
    <r>
      <rPr>
        <sz val="8"/>
        <color indexed="8"/>
        <rFont val="Arial"/>
        <family val="2"/>
        <charset val="238"/>
      </rPr>
      <t xml:space="preserve">Zákon o športe číslo 440/2015 Príspevok do klubu, na športovcov do 23 rokov, ktorý splnil podmienky nároku na príspevok finančné prostriedky poslané na klub  náklad preklopený z účtovníctva klubu, bankový prevod 52/2025/05/05/O-S-E ; 52/2025/08/05/O-S-E </t>
    </r>
  </si>
  <si>
    <r>
      <rPr>
        <b/>
        <sz val="8"/>
        <color indexed="8"/>
        <rFont val="Arial"/>
        <family val="2"/>
        <charset val="238"/>
      </rPr>
      <t>Mestský športový klub Žiar nad Hronom, spol.s.r.o., Zmluva 42/2025-</t>
    </r>
    <r>
      <rPr>
        <sz val="8"/>
        <color indexed="8"/>
        <rFont val="Arial"/>
        <family val="2"/>
        <charset val="238"/>
      </rPr>
      <t>Zákon o športe číslo 440/2015 Príspevok do klubu, na športovcov do 23 rokov, ktorý splnil podmienky nároku na príspevok finančné prostriedky poslané na klub</t>
    </r>
    <r>
      <rPr>
        <b/>
        <sz val="8"/>
        <color indexed="8"/>
        <rFont val="Arial"/>
        <family val="2"/>
        <charset val="238"/>
      </rPr>
      <t xml:space="preserve"> </t>
    </r>
    <r>
      <rPr>
        <sz val="8"/>
        <color indexed="8"/>
        <rFont val="Arial"/>
        <family val="2"/>
        <charset val="238"/>
      </rPr>
      <t xml:space="preserve"> náklad preklopený z účtovníctva klubu, bankový prevod Avízo 52/2025/05/12/O-S-E a 52/2025/08/12/O-S-E 
</t>
    </r>
  </si>
  <si>
    <r>
      <rPr>
        <b/>
        <sz val="8"/>
        <color theme="1"/>
        <rFont val="Arial"/>
        <family val="2"/>
      </rPr>
      <t xml:space="preserve">Majstrovstvá Banskobystrického kraja mládeže vzduchovka mládež Brezno 08.-09.02.2025, 2 športovci, tréner, vodič- </t>
    </r>
    <r>
      <rPr>
        <sz val="8"/>
        <color theme="1"/>
        <rFont val="Arial"/>
        <family val="2"/>
        <charset val="238"/>
      </rPr>
      <t>cestovné súkromné motorové vozidlo ZH435CC najazdených 230km, štartovné 2 športovci</t>
    </r>
  </si>
  <si>
    <r>
      <rPr>
        <b/>
        <sz val="8"/>
        <color theme="1"/>
        <rFont val="Arial"/>
        <family val="2"/>
      </rPr>
      <t>Majstrovstva Nitrianského kraja mládeže vzduchovka mládež ŠaľaZŠ Jána Holého 08.02.2025, 3 športovci, tréner -</t>
    </r>
    <r>
      <rPr>
        <sz val="8"/>
        <color theme="1"/>
        <rFont val="Arial"/>
        <family val="2"/>
        <charset val="238"/>
      </rPr>
      <t xml:space="preserve">  cestovné súkromné motorové vozidlo ZH435CC najazdených 230km, štartovné 3 športovci</t>
    </r>
  </si>
  <si>
    <r>
      <rPr>
        <b/>
        <sz val="8"/>
        <color indexed="8"/>
        <rFont val="Arial"/>
        <family val="2"/>
        <charset val="238"/>
      </rPr>
      <t xml:space="preserve">Športovostrelecký klub Podhradová Košice, Zmluva 46/2025 </t>
    </r>
    <r>
      <rPr>
        <sz val="8"/>
        <color indexed="8"/>
        <rFont val="Arial"/>
        <family val="2"/>
        <charset val="238"/>
      </rPr>
      <t xml:space="preserve"> -Zákon o športe číslo 440/2015 Príspevok do klubu, na športovcov do 23 rokov, ktorý splnil podmienky nároku na príspevok finančné prostriedky poslané na klub  náklad preklopený z účtovníctva klubu, bankový prevod Avízo 52/2025/06/01/O-S-E  bankový prevod Avízo 52/2025/08/17O-S-E </t>
    </r>
  </si>
  <si>
    <r>
      <rPr>
        <b/>
        <sz val="8"/>
        <color indexed="8"/>
        <rFont val="Arial"/>
        <family val="2"/>
        <charset val="238"/>
      </rPr>
      <t xml:space="preserve">ZŠ A.Sládkoviča, Sliač, Zmluva47/2025 - </t>
    </r>
    <r>
      <rPr>
        <sz val="8"/>
        <color indexed="8"/>
        <rFont val="Arial"/>
        <family val="2"/>
        <charset val="238"/>
      </rPr>
      <t xml:space="preserve">Zákon o športe číslo 440/2015 Príspevok do klubu, na športovcov do 23 rokov, ktorý splnil podmienky nároku na príspevok finančné prostriedky, finančné prostriedky poslané na klub  náklad preklopený z účtovníctva klubu , bankový prevod Avízo  52/2025/05/13/O-S-E; bankový prevod Avízo  52/2025/08/13/O-S-E;  </t>
    </r>
  </si>
  <si>
    <r>
      <rPr>
        <b/>
        <sz val="8"/>
        <color theme="1"/>
        <rFont val="Arial"/>
        <family val="2"/>
        <charset val="238"/>
      </rPr>
      <t xml:space="preserve">Športovo strelecký klub Príbelce, Zmluva 48/2025 </t>
    </r>
    <r>
      <rPr>
        <sz val="8"/>
        <color theme="1"/>
        <rFont val="Arial"/>
        <family val="2"/>
        <charset val="238"/>
      </rPr>
      <t xml:space="preserve"> -Zákon o športe číslo 440/2015 Príspevok do klubu, na športovcov do 23 rokov, ktorý splnil podmienky nároku na príspevok finančné prostriedky, náklady refakturované </t>
    </r>
  </si>
  <si>
    <r>
      <t xml:space="preserve">Extraliga a Liga talentovanej mládeže guľové zbrane Príbelce - 26.-27.04.2025 - </t>
    </r>
    <r>
      <rPr>
        <sz val="8"/>
        <rFont val="Arial"/>
        <family val="2"/>
      </rPr>
      <t>štartovné  2 športovci spolu 3 štarty</t>
    </r>
  </si>
  <si>
    <r>
      <t xml:space="preserve">Sústredenie talentovanej mládeže BB kraja, 14.6.2025 Zvolenská Slatina 2 športrovci,  tréner - </t>
    </r>
    <r>
      <rPr>
        <sz val="8"/>
        <rFont val="Arial"/>
        <family val="2"/>
      </rPr>
      <t>cestovné súkromným vozidlomVK607BI najazdených 137km</t>
    </r>
  </si>
  <si>
    <r>
      <rPr>
        <b/>
        <sz val="8"/>
        <color theme="1"/>
        <rFont val="Arial"/>
        <family val="2"/>
        <charset val="238"/>
      </rPr>
      <t xml:space="preserve">Športovo strelecký klub Rušňové depo Spišská Nová Ves, Zmluva 49/2025 </t>
    </r>
    <r>
      <rPr>
        <sz val="8"/>
        <color theme="1"/>
        <rFont val="Arial"/>
        <family val="2"/>
        <charset val="238"/>
      </rPr>
      <t xml:space="preserve"> -Zákon o športe číslo 440/2015 Príspevok do klubu, na športovcov do 23 rokov, ktorý splnil podmienky nároku na príspevok finančné prostriedky poslané na klub  náklad preklopený z účtovníctva klubu , bankový prevod Avizom  52/2025/05/09/O-S-E,  bankový prevod Avizom  52/2025/08/09/O-S-E </t>
    </r>
  </si>
  <si>
    <r>
      <rPr>
        <b/>
        <sz val="8"/>
        <color indexed="8"/>
        <rFont val="Arial"/>
        <family val="2"/>
        <charset val="238"/>
      </rPr>
      <t>Športovo strelecký klub-Strelecká akadémia, Nové Mesto nad Váhom, Zmluva 50/2025-</t>
    </r>
    <r>
      <rPr>
        <sz val="8"/>
        <color indexed="8"/>
        <rFont val="Arial"/>
        <family val="2"/>
        <charset val="238"/>
      </rPr>
      <t>Zákon o športe číslo 440/2015 Príspevok do klubu, na športovcov do 23 rokov, ktorý splnil podmienky nároku na príspevok finančné prostriedky poslané na klub</t>
    </r>
    <r>
      <rPr>
        <b/>
        <sz val="8"/>
        <color indexed="8"/>
        <rFont val="Arial"/>
        <family val="2"/>
        <charset val="238"/>
      </rPr>
      <t xml:space="preserve"> </t>
    </r>
    <r>
      <rPr>
        <sz val="8"/>
        <color indexed="8"/>
        <rFont val="Arial"/>
        <family val="2"/>
        <charset val="238"/>
      </rPr>
      <t xml:space="preserve"> náklad preklopený z účtovníctva klubu , bankový prevod Avizom  52/2025/05/11/O-S-E,  bankový prevod Avizom  52/2025/08/11/O-S-E </t>
    </r>
  </si>
  <si>
    <t>Talentovaná mládež SSZ , prípravný pretek 24.-26.1.2025, HN VUP Mnichov  2 treneri, 2  športovci</t>
  </si>
  <si>
    <t>1PV2500023</t>
  </si>
  <si>
    <t>11.490</t>
  </si>
  <si>
    <t xml:space="preserve">ubytovanie 4 osoby a 2 noci s raňajkami, </t>
  </si>
  <si>
    <t>DE290924058</t>
  </si>
  <si>
    <t>Hotel Gasthof Soller</t>
  </si>
  <si>
    <t>štartovné 1 športovec a 2 štarty refundované SSZ, stravné 2 osoby športovec a tréner a 3 dni 2x krátené o raňajky</t>
  </si>
  <si>
    <t>vedúci tréner pre CTM Bratislava Michal Slavkovský</t>
  </si>
  <si>
    <t>1DF250074</t>
  </si>
  <si>
    <t>03/2025</t>
  </si>
  <si>
    <t>3.4.2025</t>
  </si>
  <si>
    <t>7.5.2025</t>
  </si>
  <si>
    <r>
      <t>Talentovaná mládež SSZ , prípravný pretek 12.-15.6.2025, Memoriál Bednářika Brno CZE - 15 športovcov -</t>
    </r>
    <r>
      <rPr>
        <sz val="8"/>
        <rFont val="Arial"/>
        <family val="2"/>
      </rPr>
      <t xml:space="preserve"> štartovné 5 športovcov a tréning 5 osôb a 3 položky športovec</t>
    </r>
  </si>
  <si>
    <t>Športovné strělecký klub polície Kometa Brno z.s.</t>
  </si>
  <si>
    <t>1ZDFA4</t>
  </si>
  <si>
    <t>21.03.2025</t>
  </si>
  <si>
    <t>26.5.2025</t>
  </si>
  <si>
    <t>ubytovanie na 3 noci 4 športovci  zúčtovné zúčtovacou FA 1 DF25146</t>
  </si>
  <si>
    <t>VAKABRNOCZ s.r.o.</t>
  </si>
  <si>
    <t>I2506036</t>
  </si>
  <si>
    <t>11.6.2025</t>
  </si>
  <si>
    <t>poistenie tréner 3 dni</t>
  </si>
  <si>
    <t>ALLIANZ- Slovenská poisťovňa, a.s.</t>
  </si>
  <si>
    <t>I2506038</t>
  </si>
  <si>
    <t>poistenie 5 športovcov 3 dni</t>
  </si>
  <si>
    <t>CZKPV002A</t>
  </si>
  <si>
    <t>13.6.2025</t>
  </si>
  <si>
    <t>doplatok úhrady ubytovania na 3 noci 5 športovcov zúčtované zúčtovacou FA 1 DF250155A</t>
  </si>
  <si>
    <t>1PV2500189</t>
  </si>
  <si>
    <t>229902</t>
  </si>
  <si>
    <t>ubytovanie s raňajkami 1 osoba 2 noci</t>
  </si>
  <si>
    <t>04318021</t>
  </si>
  <si>
    <t>CTP Hotel Operations Brno, spol. s r.o.</t>
  </si>
  <si>
    <t>11</t>
  </si>
  <si>
    <t>tréningové položky 2 športovcov 6 položiek</t>
  </si>
  <si>
    <t>00539520</t>
  </si>
  <si>
    <t>Český střelecký svaz, z.s.</t>
  </si>
  <si>
    <t>12</t>
  </si>
  <si>
    <t>tréningové položky 3 športovci 12 položiek</t>
  </si>
  <si>
    <t>cestovné súkromné vozidlo Škoda Superb Combi GA819FM najazdených 460km</t>
  </si>
  <si>
    <t>vedúci výpravy Mário Filipovič</t>
  </si>
  <si>
    <t>1032904261</t>
  </si>
  <si>
    <t>diaľničná známka 10 dní Česká republika súkromné vozidlo Škoda SuperB Combi GA819FM</t>
  </si>
  <si>
    <t>70856508</t>
  </si>
  <si>
    <t>Státní fond dopravní infrastruktury</t>
  </si>
  <si>
    <t>25061507076</t>
  </si>
  <si>
    <t>pohonné hmoty vozidlo Športového centra polície Volkswagen Caravelle BL831HD najazdených 427km</t>
  </si>
  <si>
    <t>36521931</t>
  </si>
  <si>
    <t>REAL - K, s.r.o.</t>
  </si>
  <si>
    <t>1032810982</t>
  </si>
  <si>
    <t>diaľničná známka 10 dní Česká republika vozidlo Športového centra polície Volkswagen Caravelle BL831HD</t>
  </si>
  <si>
    <t>CZKPV013</t>
  </si>
  <si>
    <t>stravné 5 osôb 4 dni a 1 osoba 3 dni</t>
  </si>
  <si>
    <t>Talentovaná mládež SSZ , prípravný pretek 19.-27.5.2025 Suhl Nemecko  Svetový pohár Juniori- 12 športovcov, 5 tréneri</t>
  </si>
  <si>
    <t>1DF250099</t>
  </si>
  <si>
    <t>B8913/500</t>
  </si>
  <si>
    <t>28.4.2025</t>
  </si>
  <si>
    <t>5.5.2025</t>
  </si>
  <si>
    <t>ubytovanie 3 osoby 4 noci, 7 osôb 3 noci, 2 5 nocí 2 osoby</t>
  </si>
  <si>
    <t>DE204738289</t>
  </si>
  <si>
    <t>hk travel plus GmbH</t>
  </si>
  <si>
    <t>1DF250106</t>
  </si>
  <si>
    <t>2025/53</t>
  </si>
  <si>
    <t>DE113890227</t>
  </si>
  <si>
    <t>ISSF-SHOOTING.ORG</t>
  </si>
  <si>
    <t>I2505005</t>
  </si>
  <si>
    <t>14.5.2025</t>
  </si>
  <si>
    <t>poistenie tréner  4 dní</t>
  </si>
  <si>
    <t>I2505006</t>
  </si>
  <si>
    <t>poistenie 4 športovci 4 dní</t>
  </si>
  <si>
    <t>I2505008</t>
  </si>
  <si>
    <t>poistenie športovec 6 dní</t>
  </si>
  <si>
    <t>I2505007</t>
  </si>
  <si>
    <t>poistenie tréner skeet 6 dní</t>
  </si>
  <si>
    <t>1PV2500173</t>
  </si>
  <si>
    <t>19.8.2025</t>
  </si>
  <si>
    <t>stravné 4 osoby 5 dní</t>
  </si>
  <si>
    <t>JUDr. Michal Slamka vedúci výpravy</t>
  </si>
  <si>
    <t>235751</t>
  </si>
  <si>
    <t>25.5.2025</t>
  </si>
  <si>
    <t>hotelové parkovné 5 dní</t>
  </si>
  <si>
    <t>DE263025001</t>
  </si>
  <si>
    <t>AHORN Panorama Hotel Oberhof</t>
  </si>
  <si>
    <t>B0451</t>
  </si>
  <si>
    <t>tréningové položky 10x</t>
  </si>
  <si>
    <t>DE308428613</t>
  </si>
  <si>
    <t>Schiesssportcentrum Suhl</t>
  </si>
  <si>
    <t>4922/018/00002</t>
  </si>
  <si>
    <t>Pohonné hmoty auto ŠCP FORD CUSTOM AA151IM spolu najazdených 1863km</t>
  </si>
  <si>
    <t>171/251/12358</t>
  </si>
  <si>
    <t>Total Suhl- Friedberg</t>
  </si>
  <si>
    <t>594279</t>
  </si>
  <si>
    <t xml:space="preserve">Pohonné hmoty auto ŠCP FORD CUSTOM AA151IM </t>
  </si>
  <si>
    <t>4540/008/00001</t>
  </si>
  <si>
    <t>Pohonné hmoty auto ŠCP FORD CUSTOM AA151IM</t>
  </si>
  <si>
    <t>ATU44593908</t>
  </si>
  <si>
    <t>BP Aistershein</t>
  </si>
  <si>
    <t>2320802</t>
  </si>
  <si>
    <t>Slovnaft, a.s.</t>
  </si>
  <si>
    <t>1PV2500151</t>
  </si>
  <si>
    <t>1.8.2025</t>
  </si>
  <si>
    <t>stravné 2 osoby 6 dní</t>
  </si>
  <si>
    <t>Juraj Sedlák vedúci výpravy</t>
  </si>
  <si>
    <t>235453</t>
  </si>
  <si>
    <t>22.5.2025</t>
  </si>
  <si>
    <t>A1107</t>
  </si>
  <si>
    <t>tréningová položka 1x</t>
  </si>
  <si>
    <t>A1156</t>
  </si>
  <si>
    <t>20.5.2025</t>
  </si>
  <si>
    <t>tréningová položka 5x</t>
  </si>
  <si>
    <t>17.5.2025</t>
  </si>
  <si>
    <t>dialničná známka Rakúsko 10 dní</t>
  </si>
  <si>
    <t>OMV Slovensko, s.r.o.</t>
  </si>
  <si>
    <t>591524</t>
  </si>
  <si>
    <t>Pohonné hmoty auto sekretariátu SSZ VW Passat BA 720VF najazdených 795km</t>
  </si>
  <si>
    <t>592810</t>
  </si>
  <si>
    <t>Pohonné hmoty auto sekretariátu SSZ VW Passat BA 720VF najazdených 288km</t>
  </si>
  <si>
    <t>07796</t>
  </si>
  <si>
    <t>23.5.2025</t>
  </si>
  <si>
    <t>TIR Petroleum, s.r.o.</t>
  </si>
  <si>
    <t>I2505015</t>
  </si>
  <si>
    <t>poistenie 3 športovci a 5 dní</t>
  </si>
  <si>
    <t>I2505014</t>
  </si>
  <si>
    <t>poistenie tréner  5 dní</t>
  </si>
  <si>
    <t>I2505013</t>
  </si>
  <si>
    <t>I2505012</t>
  </si>
  <si>
    <t>poistenie športovec 5 dní</t>
  </si>
  <si>
    <t>1PV2500097</t>
  </si>
  <si>
    <t>30.5.2025</t>
  </si>
  <si>
    <t>stravné  1 športovec a tréner 5 dni</t>
  </si>
  <si>
    <t>Stanislav Poljovka vedúci puškových disciplín tréner</t>
  </si>
  <si>
    <t>28.5.2025</t>
  </si>
  <si>
    <t>cestovné súkromné auto</t>
  </si>
  <si>
    <t>77147</t>
  </si>
  <si>
    <t>dialničná známka 10dňová AT</t>
  </si>
  <si>
    <t>ATU79252969</t>
  </si>
  <si>
    <t>GST GMBH KITTSSE AUTOBAHNRENZUBERGANG A6</t>
  </si>
  <si>
    <t>235693</t>
  </si>
  <si>
    <t>24.5.2025</t>
  </si>
  <si>
    <t>parkovné pri ubytovaní 20.-24.5.2025</t>
  </si>
  <si>
    <t>AHOR Panorama Hotel Pberhof</t>
  </si>
  <si>
    <t>1PV2500095</t>
  </si>
  <si>
    <t>27.5.2025</t>
  </si>
  <si>
    <t>stravné 4 športovci a tréner 4 dni</t>
  </si>
  <si>
    <t xml:space="preserve">Ján Kriško vedúci pištoľových disciplín tréner </t>
  </si>
  <si>
    <t xml:space="preserve"> cestovné 1 osoba 16.5.2025 dovoz auta SSZ do BA-Liptovský Hrádok a späť</t>
  </si>
  <si>
    <t>113311969442600, 1133119694449808</t>
  </si>
  <si>
    <t>cestovné železnica 2 športovci 19.5.-22.5.2025</t>
  </si>
  <si>
    <t>9091198</t>
  </si>
  <si>
    <t>dialničná známka na služobné auto SSZ 10 dňová do CZE ,  BL 320 ND</t>
  </si>
  <si>
    <t>barely digital GmbH&amp;Co.KG</t>
  </si>
  <si>
    <t>235455</t>
  </si>
  <si>
    <t>parkovné pri ubytovaní 19.-22.5.2025</t>
  </si>
  <si>
    <t>03518</t>
  </si>
  <si>
    <t>PHM  služobné motorové vozidlo Ford Transit TOURNEO, BL 320 ND, počet najazdených 485km</t>
  </si>
  <si>
    <t>00604381</t>
  </si>
  <si>
    <t>591886</t>
  </si>
  <si>
    <t>PHM  služobné motorové vozidlo Ford Transit TOURNEO, BL 320 ND, počet najazdených 720km</t>
  </si>
  <si>
    <t>Total Suhl-Friedberg</t>
  </si>
  <si>
    <t>8077/009/00001</t>
  </si>
  <si>
    <t>PHM  služobné motorové vozidlo Ford Transit TOURNEO, BL 320 ND, počet najazdených 325km</t>
  </si>
  <si>
    <t>DE129726504</t>
  </si>
  <si>
    <t>TANK und Rastanlage</t>
  </si>
  <si>
    <t>9854</t>
  </si>
  <si>
    <t>PHM  služobné motorové vozidlo Ford Transit TOURNEO, BL 320 ND, počet najazdených km 583km</t>
  </si>
  <si>
    <t>PHM  služobné motorové vozidlo Ford Transit TOURNEO, BL 320 ND, počet najazdených km 650km</t>
  </si>
  <si>
    <t>VC Oslobodenia Plzeň CZE 8.-10.5.2025  - 2 športovci a  tréner</t>
  </si>
  <si>
    <t>1PV2500104</t>
  </si>
  <si>
    <t>09.05.2025</t>
  </si>
  <si>
    <t>ubytovanie 1športovec 3 noci</t>
  </si>
  <si>
    <t>Miloš Ditrych</t>
  </si>
  <si>
    <t>07.05.2025</t>
  </si>
  <si>
    <t>Štartovné 2 športovci a 5 štartov</t>
  </si>
  <si>
    <t>Sdružení streleckých klubu mesta Plzen</t>
  </si>
  <si>
    <t>10.05.2025</t>
  </si>
  <si>
    <t>Cestovné súkromne auto</t>
  </si>
  <si>
    <t>Ing. Michal Slavkovský vedúci výpravy</t>
  </si>
  <si>
    <t>33rd MEETING of the SHOOTING HOPES 2025 Plzeň CZE 9.-12.7.2025, 18športovcov a 5 trénerov; 3 športovci a 1 tréner, športovec a doprovod</t>
  </si>
  <si>
    <t>1DF250213</t>
  </si>
  <si>
    <t>2025/4</t>
  </si>
  <si>
    <t>Cestovné súkromne auto, štartovné  3 športovci, ubytovanie 4 osoby 1 noc</t>
  </si>
  <si>
    <t>Športovo-strelecký klub Vištuk</t>
  </si>
  <si>
    <t>CZKPV012</t>
  </si>
  <si>
    <t>stravné 12 osôb 4 dni 3 osoby 3 dni 8 osôb 2 dni</t>
  </si>
  <si>
    <t>vedúci výpravy Michal Slavkovský</t>
  </si>
  <si>
    <t>pohonné hmoty auto SSZ Volkswagen Caravella BA987SR, prevoz športovcov, celkovo najazdených 900km</t>
  </si>
  <si>
    <t>MOL Česká republika, s.r.o.</t>
  </si>
  <si>
    <t>129012507120469</t>
  </si>
  <si>
    <t>pohonné hmoty auto SSZ Ford Tourneo BL320ND, prevoz športovcov, celkovo najazdených 940km</t>
  </si>
  <si>
    <t>ORLEN Unipetrol RPA s.r.o. - BENZINA, odštěpný závod</t>
  </si>
  <si>
    <t>I2507014</t>
  </si>
  <si>
    <t>4.7.2025</t>
  </si>
  <si>
    <t>I2507010</t>
  </si>
  <si>
    <t>poistenie tréner 2 dni</t>
  </si>
  <si>
    <t>I2507009</t>
  </si>
  <si>
    <t>poistenie 5 športovcov 2 dni</t>
  </si>
  <si>
    <t>I2507011</t>
  </si>
  <si>
    <t>poistenie 9 športovcov 4 dni</t>
  </si>
  <si>
    <t>I2507012</t>
  </si>
  <si>
    <t>poistenie 3 tréneri 4 dni</t>
  </si>
  <si>
    <t>I2507013</t>
  </si>
  <si>
    <t>poistenie 2 športovci 3 dni</t>
  </si>
  <si>
    <t>I2508014</t>
  </si>
  <si>
    <t>HU2501519</t>
  </si>
  <si>
    <t>10.7.2025</t>
  </si>
  <si>
    <t>26.8.2025</t>
  </si>
  <si>
    <t>ubytovanie športovec a doprovod  3 noci</t>
  </si>
  <si>
    <t>U PRAMENU</t>
  </si>
  <si>
    <t>1PV2500183</t>
  </si>
  <si>
    <t>9.7.2025</t>
  </si>
  <si>
    <t>5.9.2025</t>
  </si>
  <si>
    <t>18športovcov 45 štartov</t>
  </si>
  <si>
    <t>Sdružení streleckých klubu města Plzně</t>
  </si>
  <si>
    <t>štartovné 7x team</t>
  </si>
  <si>
    <t>ubytovanie 14 osôb 3 noci, 9 osôb noc</t>
  </si>
  <si>
    <t xml:space="preserve">parkovné 3 noci hotel </t>
  </si>
  <si>
    <t>11.7.2025</t>
  </si>
  <si>
    <t>parkovné BA hl.stanica</t>
  </si>
  <si>
    <t>Bratislavský parkovací asistent Parkovisko Hlavná stanica</t>
  </si>
  <si>
    <t>Cestovné súkromne auto ZV 138 DL najazdených  1288km</t>
  </si>
  <si>
    <t>Stanislav Poljovka tréner</t>
  </si>
  <si>
    <t>Cestovné súkromne auto LM060EC najazdených  1300km</t>
  </si>
  <si>
    <t>Ján Kriško tréner</t>
  </si>
  <si>
    <t>INV-CZ-9230856</t>
  </si>
  <si>
    <t>6.7.2025</t>
  </si>
  <si>
    <t xml:space="preserve">Diallničná známka 10 dní CZK LM060EC </t>
  </si>
  <si>
    <t>Cestovné súkromne auto VK607BI najazdených  1322km</t>
  </si>
  <si>
    <t>Pavel Tomaškin tréner</t>
  </si>
  <si>
    <t>CZ-9233736</t>
  </si>
  <si>
    <t>7.7.2025</t>
  </si>
  <si>
    <t xml:space="preserve">Dialničná známka 10 dni CZK na VK607BI </t>
  </si>
  <si>
    <t>Pohonné hmoty auto SSZ BA 987 SR VW Caravella, prevoz športovcov, celkovo najazdených 900km</t>
  </si>
  <si>
    <t>SLOVNAFT, a. s.</t>
  </si>
  <si>
    <t>24.7.2025</t>
  </si>
  <si>
    <t>Pohonné hmoty auto SSZ BA BL 320 ND Ford Tourneo, prevoz športovcov, celkovo najazdených 940km</t>
  </si>
  <si>
    <t>1033589673</t>
  </si>
  <si>
    <t>5.7.2025</t>
  </si>
  <si>
    <t>dialničná známka 10 dní CZK na auto SSZ BL 320 ND Ford Tourneo</t>
  </si>
  <si>
    <t>Státni fond doprovní infrastruktúry</t>
  </si>
  <si>
    <t>1033505853</t>
  </si>
  <si>
    <t>dialničná známka 10 dní CZK na auto SSZ BA 987SR VW Caravela</t>
  </si>
  <si>
    <t>cestovné 11.7.2025 ŽSR športovec č. 7 (lístok 20,20x2)</t>
  </si>
  <si>
    <t xml:space="preserve">Železničná spoločnosť Slovensko, a. s. </t>
  </si>
  <si>
    <t>2.7.2025</t>
  </si>
  <si>
    <t>cestovné 11.7.2025 ŽSR športovec č. 9 (lístok 17,30x2)</t>
  </si>
  <si>
    <t>cestovné 11.7.2025 ŽSR športovec č. 11 (lístok 9,15eur x 2)</t>
  </si>
  <si>
    <t>cestovné 11.7.2025 ŽSR športovec č. 8 (lístok 14eur x 2)</t>
  </si>
  <si>
    <t>cestovné 11.7.2025 ŽSR športovec č. 7 (lístok 4,20 eur x 2)</t>
  </si>
  <si>
    <t>cestovné 11.7.2025 ŽSR športovec č. 12 (lístok 2eur x 2)</t>
  </si>
  <si>
    <t>Záverečná strelecká príprava pred ME Skeet, Sielnica 15.-17.7.2025, 1 športovec a tréner</t>
  </si>
  <si>
    <t>1PV2500254</t>
  </si>
  <si>
    <t>stravné 1 osoba 3 dni</t>
  </si>
  <si>
    <t>vedúci výpravy Juraj Sedlák</t>
  </si>
  <si>
    <t>ZU 0000032291</t>
  </si>
  <si>
    <t>ubytovanie 1 osoba 2 noci</t>
  </si>
  <si>
    <t>SOŠ hotelových služieb a obchodu</t>
  </si>
  <si>
    <t>ZU 0000032304</t>
  </si>
  <si>
    <t>parkovné na hoteli 1 noc</t>
  </si>
  <si>
    <t>1246693</t>
  </si>
  <si>
    <t>pohonné hmoty súkromné vozidlo Kia Sportage KN543FV najazdených 276km</t>
  </si>
  <si>
    <t xml:space="preserve">Centrum talentovanej mládeže Bratislava ,prípravný pretek Extraliga LTM Martin 17.1. - 19.1.2025, 5 športovcov a 3 tréneri; 5 osôb a 10 štartov spolu, stravné 6  osôb a 3 dni a 2 osoby a 2 dni, cestovné súkromné auto a 2 osoby vo výške žsr, ubytovanie 4 osoby 2 noci, </t>
  </si>
  <si>
    <t>1PV2500024</t>
  </si>
  <si>
    <t>14.2.2025</t>
  </si>
  <si>
    <t>stravné 6 osôôb a 3 dni, 2 osoby a 2 dni</t>
  </si>
  <si>
    <t>Mgr. Michal Slavkovský vedúci CTM Bratislava</t>
  </si>
  <si>
    <t>štartovné 5 športovcov a 10 štartov</t>
  </si>
  <si>
    <t>ubytovanie tréner a športovec 2 noci</t>
  </si>
  <si>
    <t>František Padych - Penzion Čierna pani</t>
  </si>
  <si>
    <t>ubytovanie tréner a športovec 1 noc</t>
  </si>
  <si>
    <t>4 Travel s.r.o.; Košťany nad Turcom 332, 03841 Košťany nad Turcom</t>
  </si>
  <si>
    <t>cestovné súkromné auto tréner, 2 osoby cestovné vo výške železnice</t>
  </si>
  <si>
    <t>Centrum talentovanej mládeže BA ,prípravný pretekExtraliga Liga Talentovanej Mládeže Bratislava 15. - 16.2.2025, 5 športovcov a tréner</t>
  </si>
  <si>
    <t>1PV2500038</t>
  </si>
  <si>
    <t>118/25, 1/25</t>
  </si>
  <si>
    <t>16.2.2025</t>
  </si>
  <si>
    <t>19.3.2025</t>
  </si>
  <si>
    <t>štartovné 4 štarty 2 športovci, 5 štartov 5 športovcov, 1štart mix športovec</t>
  </si>
  <si>
    <t>stravné 2 športovci a tréner, cestovné súkromné auto tréner a športovec vo výške železnice, 1 športovec cestovné vo výške železnice</t>
  </si>
  <si>
    <t>Centrum talentovanej mládeže Bratislava, Majstrovstva Slovenskej republiky vzduchové zbrane Košicce 21. - 23.3.2025, 6 športovcov a 3 tréneri</t>
  </si>
  <si>
    <t>1PV2500064</t>
  </si>
  <si>
    <t>23.03.2025</t>
  </si>
  <si>
    <t>Štartovné 1 x 10,- € 1 športovec,  5 x 15,-€ pre 5 športovcov</t>
  </si>
  <si>
    <t>ŠSK Podhradová</t>
  </si>
  <si>
    <t>stravné 5 športovcov a tréner 3 dni, tréner 2 dni, tréner a športovec 1 deň, celkovo 9 osôb</t>
  </si>
  <si>
    <t>Ubytovanie - Penzion Hradbová tréner a 2 športovci noc</t>
  </si>
  <si>
    <t>Penzion Hradbová s.r.o.</t>
  </si>
  <si>
    <t>ZU 2025000293</t>
  </si>
  <si>
    <t>22.03.2025</t>
  </si>
  <si>
    <t>Ubytovanie - Boutique Hotel Maraton tréner a 1 športovec</t>
  </si>
  <si>
    <t>Boutique Hotel Maraton</t>
  </si>
  <si>
    <t>Cestovné  súkromné auto 1 osoba, 2 osoby vo výške železnice</t>
  </si>
  <si>
    <t>Centrum talentovanej mládeže BA ,prípravný pretek 2.kolo Extraliga Liga Talentovanej Mládeže malorážne zbrane Košice 24. - 26.5.2025, 4 športovcov, tréner, vedúci výpravy</t>
  </si>
  <si>
    <t>1PV2500139</t>
  </si>
  <si>
    <t>P25052540</t>
  </si>
  <si>
    <t>17.7.2025</t>
  </si>
  <si>
    <t>štartovné 4 športovci spolu 15 štartov</t>
  </si>
  <si>
    <t>stravné 6 osôb  4 dni</t>
  </si>
  <si>
    <t>ubytovanie šporrtovec a tréner 1 noc</t>
  </si>
  <si>
    <t>Cestovné  súkromné auto 1x, 2 osoby vo výške železnice</t>
  </si>
  <si>
    <t>Centrum talentovanej mládeže BA ,prípravný pretek 3.kolo Extraliga Liga Talentovanej Mládeže malorážne zbrane Košice 19. - 22.6.2025, 5 športovcov, 2 tréneri, vedúci výpravy</t>
  </si>
  <si>
    <t>1PV2500140</t>
  </si>
  <si>
    <t>P25062223</t>
  </si>
  <si>
    <t>štartovné 5 športovci spolu 21 štartov</t>
  </si>
  <si>
    <t>21.6.2025</t>
  </si>
  <si>
    <t>stravné 8 osôb 4 dni</t>
  </si>
  <si>
    <t>20.6.2025</t>
  </si>
  <si>
    <t>ubytovanie športovec a tréner 1 noc</t>
  </si>
  <si>
    <t>Cestovné súkromné auto 1x, 2 osoby vo výške železnice</t>
  </si>
  <si>
    <t>ubytovanie športovec a tréner 2 noci</t>
  </si>
  <si>
    <t>EM-PA s.r.o.</t>
  </si>
  <si>
    <t xml:space="preserve">Centrum talentovanej mládeže Stred ,prípravný pretekExtraliga LTM Martin 17.1. - 19.1.2025,diety 11 osôb,štartovné 8 osôb 15 štartov, cestovné,dva súkromné autá 2 tréneri a päť športovcov, cestovné 1 trener a 1 športovec, ubytovanie 4 osoby 1 noc, </t>
  </si>
  <si>
    <t>1PV2500008</t>
  </si>
  <si>
    <t>31.01.2025</t>
  </si>
  <si>
    <t>Ubytovanie 4 osoby 1 noci</t>
  </si>
  <si>
    <t>4 TRAVEL, s.r.o.</t>
  </si>
  <si>
    <t>19.01.2025</t>
  </si>
  <si>
    <t>štartovné 8 osob a 15 štartov</t>
  </si>
  <si>
    <t>C1ažC12</t>
  </si>
  <si>
    <t>stravné 11osôb z toho 1 osoba 3 dni a 10 osôb 2 dni</t>
  </si>
  <si>
    <t xml:space="preserve">vedúci tréner pre CTM Stred Ján Kriško </t>
  </si>
  <si>
    <t>3-7</t>
  </si>
  <si>
    <t>cestovné  2 súkromné autá a 2 dni a 1súkromné auto deň a 1 súkromné auto vo výške železnice</t>
  </si>
  <si>
    <t>Centrum talentovanej mládeže Stred ,Prípravný pretek 4 kolo  Extraliga a Liga talentovanej mládeže vzduchových zbraní Bratislava 14.-16.2.2025, doprava súkromné autá - 5 trénerov, 9 športovcov</t>
  </si>
  <si>
    <t>I2502009</t>
  </si>
  <si>
    <t>0001</t>
  </si>
  <si>
    <t>ubytovanie 3 športovci a 1 tréner a noc</t>
  </si>
  <si>
    <t>Annamária Bellus Ondíková,s.r.o.</t>
  </si>
  <si>
    <t>502060937, 502060835</t>
  </si>
  <si>
    <t>ubytovanie 2 športovci a 1 tréner a noc</t>
  </si>
  <si>
    <t>Rusovský penzión, ZADA Group, s.r.o.</t>
  </si>
  <si>
    <t>diéty 9 osôb a 2 dni,  4 oosby a 3 dni</t>
  </si>
  <si>
    <t xml:space="preserve">vedúci výpravy  Ján Kriško </t>
  </si>
  <si>
    <t xml:space="preserve">cestovné 2 súkromné autá 2 osoby, 4 osoby cestovné vo výške železnice </t>
  </si>
  <si>
    <t>98/25</t>
  </si>
  <si>
    <t>štartovné 8 športovcova 18 štartov, 1x mix za 2 športovcov</t>
  </si>
  <si>
    <t>Športovo strelecký klub Magic shot Čunovo</t>
  </si>
  <si>
    <t>Centrum talentovanej  mládeže  Stred -  Majtrovstva SR vzduchové zbrane Košice, 21.-23.3.2025, 5 športovcov, 2 tréneri,1 vedúci výpravy</t>
  </si>
  <si>
    <t>I2503010</t>
  </si>
  <si>
    <t>1.4.2025</t>
  </si>
  <si>
    <t>stravné 4 športovci a 3 tréneri</t>
  </si>
  <si>
    <t>0057, 58,58</t>
  </si>
  <si>
    <t>21.3.2025</t>
  </si>
  <si>
    <t>ubytovanie 4 športovci a 3 tréneri</t>
  </si>
  <si>
    <t>Strojár, s.r.o</t>
  </si>
  <si>
    <t>cestovné 2 súkromné autá, 1 cestovné vo výške železnice</t>
  </si>
  <si>
    <t>25132</t>
  </si>
  <si>
    <t>štartovné 4 osoby,   5  štartov</t>
  </si>
  <si>
    <t>Centrum talentovanej mládeže Stred ,Prípravný pretek 1.kolo  Extraliga a Liga talentovanej mládeže malorážne zbrane Príbelce 25.-27.4.2025 -  8 športovcov, 4 tréneri, 1 vedúci výpravy</t>
  </si>
  <si>
    <t>I2505011</t>
  </si>
  <si>
    <t>ubytovanie 2 osoby 2 noci s raňajkami</t>
  </si>
  <si>
    <t>ATLAS, spol. r s. o.</t>
  </si>
  <si>
    <t>27.4.2025</t>
  </si>
  <si>
    <t>cestovné sukromné auto 1 osoba</t>
  </si>
  <si>
    <t>cestovné tréner a športovec vo výške železnice 2 dni</t>
  </si>
  <si>
    <t>5,6,7</t>
  </si>
  <si>
    <t>cestovné tréner a športovec vo výške železnice 3 dni</t>
  </si>
  <si>
    <t>28/4/25-1</t>
  </si>
  <si>
    <t>štartovné 7 osôb a 18  štartov</t>
  </si>
  <si>
    <t>Športovo strelecký klub o.z.</t>
  </si>
  <si>
    <t>stravné  12 osôb</t>
  </si>
  <si>
    <t>Centrum talentovanej  mládeže  Východ, Extraliga a Liga talentovanej mládeže 2.kolo malorážne zbrane, 23.-25.5.2025 Košice, 8 športovcov, 4 tréneri, 1 vedúci výpravy</t>
  </si>
  <si>
    <t>1PV2500096</t>
  </si>
  <si>
    <t>stravné  13 osôb</t>
  </si>
  <si>
    <t>400,401, 402</t>
  </si>
  <si>
    <t>ubytovanie 9 osôb a 2 noci</t>
  </si>
  <si>
    <t>MUZA GROUP, s.r.o.</t>
  </si>
  <si>
    <t xml:space="preserve">cestovné 2 súkromné autá, 4x cestovné vo výške železnice </t>
  </si>
  <si>
    <t>štartovné 8 osôb a 20 štartov</t>
  </si>
  <si>
    <t>Centrum talentovanej  mládeže  Východ, Extraliga a Liga talentovanej mládeže 3.kolo malorážne zbrane, 20.-22.6.2025 Košice, 8 športovcov, 4 tréneri, 1 vedúci výpravy</t>
  </si>
  <si>
    <t>I2507021</t>
  </si>
  <si>
    <t>P25062214</t>
  </si>
  <si>
    <t>22.6.2025</t>
  </si>
  <si>
    <t>štartovné 8 osôb a 22 štartov</t>
  </si>
  <si>
    <t>4650,4649,4648</t>
  </si>
  <si>
    <t>Centrum talentovanej  mládeže  Východ                                     Extraliga+LTM 3.kolo - vzduchové zbrane, prípravná súťaž, 18.1.-19.1.2025 Martin, cestovné 4 autá,  4x ŽSR, ubytovanie pre 23 osôb, štartovné pre 16 osôb, diety pre 21 osôb.</t>
  </si>
  <si>
    <t>I2502006</t>
  </si>
  <si>
    <t>U1-2,U3-7b, U3-7b, U8-9, U10-12, U13-16, U19-21</t>
  </si>
  <si>
    <t>10.02.2025</t>
  </si>
  <si>
    <t>ubytovanie 16 osôb a noc;  7 osôb a 2 noci</t>
  </si>
  <si>
    <t>vedúca výpravy  CTM Východ Mgr. Viera Dancáková Fodorová </t>
  </si>
  <si>
    <t>Š2a,Š2b, Š4-7, Š9, Š11-12, Š 14-16, Š18a b, Š20-21</t>
  </si>
  <si>
    <t>štartovné 4 osoby a štart, 12 osôb a 2 štarty</t>
  </si>
  <si>
    <t>stravné 21osôb z toho 12 osôb 3 dni a 9 osôb 2 dni</t>
  </si>
  <si>
    <t>C1,C2,C3-7, C10-12,C13-16,C17,C18, C19-21</t>
  </si>
  <si>
    <t>cestovné 19 osôb z toho 4 osoby vo výške železnice, 4 súkromné autá a prevoz 11 športovocov</t>
  </si>
  <si>
    <t xml:space="preserve">Centrum talentovanej  mládeže  Východ                      Extraliga+LTM 4.kolo - vzduchové zbrane, prípravná súťaž, 15.-16.2.2025 Bratislava, 9 športovcov, 3 tréneri, 1 vedúci výpravy </t>
  </si>
  <si>
    <t>I2502008</t>
  </si>
  <si>
    <t>C1-C13</t>
  </si>
  <si>
    <t>21.2.2025</t>
  </si>
  <si>
    <t>cestovné 6 osôb vo výške železnice, 2 súkromné autá</t>
  </si>
  <si>
    <t>U1-U13</t>
  </si>
  <si>
    <t xml:space="preserve">ubytovanie 10 športovcov a 2 tréneri  a parkovanie 1 auto vedúca výpravy </t>
  </si>
  <si>
    <t>Š2-Š10</t>
  </si>
  <si>
    <t>štartovné 8 športovci a 2 štarty, 1 športovec 1 štartovné</t>
  </si>
  <si>
    <t>stravné 13osôb z toho 9 osôb 3 dni a 3 osôb 2 dni</t>
  </si>
  <si>
    <t>stravné 1 športovec, ubytovanie 1 športovec, štartovné 1 športovec</t>
  </si>
  <si>
    <t>Centrum talentovanej  mládeže  Východ                       Majstrovstva SR vzduchové zbrane, 21.-23.3.2025 Košice, 10 športovcov, 4 tréneri</t>
  </si>
  <si>
    <t>I2504009</t>
  </si>
  <si>
    <t>15.4.2025</t>
  </si>
  <si>
    <t>cestovné 8 osôb vo výške železnice, 1 súkromné auto</t>
  </si>
  <si>
    <t>25122,25161,25172, 25173, 25127, 25109</t>
  </si>
  <si>
    <t>štartovné 10 športovci a 10 štartov</t>
  </si>
  <si>
    <t xml:space="preserve">stravné 12osôb </t>
  </si>
  <si>
    <t>I2504007</t>
  </si>
  <si>
    <r>
      <t xml:space="preserve">Centrum talentovanej  mládeže  Východ                                príprava sústredenie pred guľovou sezónou BA strelnica Jarove, 31.3.-4.4.2025, 2 športovkyne a tréner                          </t>
    </r>
    <r>
      <rPr>
        <sz val="8"/>
        <rFont val="Arial"/>
        <family val="2"/>
      </rPr>
      <t xml:space="preserve">       cestovné súkromné auto</t>
    </r>
  </si>
  <si>
    <t>Centrum talentovanej  mládeže  Východ, Extraliga a Liga talentovanej mládeže 1.kolo malorážne zbrane, 25.-27.4.2025 Príbelce, 7 športovcov, 3 tréneri,vedúci výpravy, vodič</t>
  </si>
  <si>
    <t>I2505023</t>
  </si>
  <si>
    <t>ubytovanie 3 športovci a vedúci výpravy 3 noci</t>
  </si>
  <si>
    <t>ubytovanie 1 športovec a tréner 2 noci</t>
  </si>
  <si>
    <t>ubytovanie 1 športovec</t>
  </si>
  <si>
    <t>ubytovanie tréner 2 noci</t>
  </si>
  <si>
    <t>ubytovanie športovec 2 noci</t>
  </si>
  <si>
    <t>13/4/25-1, 8/4/25-1, 4/4/25-1, 14/4/25-1, 5/4/25-1</t>
  </si>
  <si>
    <t>štartovné 7 športovci a 17 štartov</t>
  </si>
  <si>
    <t>Športovo strelecký klub o.z. LIAZ - Veľký Krtíš</t>
  </si>
  <si>
    <t xml:space="preserve">stravné 11osôb </t>
  </si>
  <si>
    <t>Centrum talentovanej  mládeže  Východ, Extraliga a Liga talentovanej mládeže 2.kolo malorážne zbrane, 23.-25.5.2025 Košice, 10športovcov, 4 tréneri</t>
  </si>
  <si>
    <t>I2505025</t>
  </si>
  <si>
    <t>cestovné 5 osôb vo výške železnice, 2 súkromné auta</t>
  </si>
  <si>
    <t>štartovné 10 športovci a 29 štartov</t>
  </si>
  <si>
    <t>Centrum talentovanej  mládeže  Východ, Majtrovstvá SR Mládeže vzduchové zbrane Holíč, 12.-13.4.2025 4 športovci, 4 tréneri</t>
  </si>
  <si>
    <t>I2505026</t>
  </si>
  <si>
    <t>cestovné 6 osôb vo výške železnice, cestovné 1 súkromné auto čiastočná refundácia zo sumy 478,71eur</t>
  </si>
  <si>
    <t>cestovné 6 osôb vo výške železnice, cestovné 1 súkromné auto doplatok donárokovateľnej sumy 478,71eur</t>
  </si>
  <si>
    <t>182,198,193,175/2025</t>
  </si>
  <si>
    <t>štartovné 4 športovci 6 štartov čiastočná refundácia zo sumy 60,-eur</t>
  </si>
  <si>
    <t>štartovné 4 športovci 6 štartov doplatok donárokovateľnej sumy 60,-eur</t>
  </si>
  <si>
    <t>Centrum talentovanej  mládeže  Východ, Extraliga a Liga talentovanej mládeže 3.kolo malorážne zbrane, 20.-22.6.2025 Košice, 13športovcov, 4 tréneri</t>
  </si>
  <si>
    <t>I2508001</t>
  </si>
  <si>
    <t>5.8.2025</t>
  </si>
  <si>
    <t>cestovné 4 osoby vo výške železnice, 3 súkromné auta</t>
  </si>
  <si>
    <t>P25062231,2209232,234</t>
  </si>
  <si>
    <t>štartovné 13 športovci a 43 štartov</t>
  </si>
  <si>
    <t xml:space="preserve">stravné 14osôb </t>
  </si>
  <si>
    <t>1DF250086</t>
  </si>
  <si>
    <r>
      <t xml:space="preserve">Centrum talentovanej mládeže brokové disciplíny </t>
    </r>
    <r>
      <rPr>
        <b/>
        <sz val="8"/>
        <color indexed="8"/>
        <rFont val="Arial"/>
        <family val="2"/>
        <charset val="238"/>
      </rPr>
      <t>Prípravný pretek Jarný pohár 2025 TRAP strelnica Trnava  28.-30.3.2025</t>
    </r>
    <r>
      <rPr>
        <sz val="8"/>
        <color indexed="8"/>
        <rFont val="Arial"/>
        <family val="2"/>
        <charset val="238"/>
      </rPr>
      <t>, štartovné 5 športovcxov, tréning 5 osôb a 3 položky športovec</t>
    </r>
  </si>
  <si>
    <t>Združenie brokových klubov  Trnava</t>
  </si>
  <si>
    <t>1DF250085</t>
  </si>
  <si>
    <r>
      <t xml:space="preserve">Centrum talentovanej mládeže brokové disciplíny </t>
    </r>
    <r>
      <rPr>
        <b/>
        <sz val="8"/>
        <color indexed="8"/>
        <rFont val="Arial"/>
        <family val="2"/>
        <charset val="238"/>
      </rPr>
      <t>BORNAGHI CUP 2025 TRAP strelnica Trnava  04.-06.04.2025</t>
    </r>
    <r>
      <rPr>
        <sz val="8"/>
        <color indexed="8"/>
        <rFont val="Arial"/>
        <family val="2"/>
        <charset val="238"/>
      </rPr>
      <t>, štartovné 5 športovcxov, tréning 5 osôb a 3 položky športovec</t>
    </r>
  </si>
  <si>
    <t>1DF250097</t>
  </si>
  <si>
    <t>17.4.2025</t>
  </si>
  <si>
    <r>
      <t xml:space="preserve">Centrum talentovanej mládeže brokové disciplíny </t>
    </r>
    <r>
      <rPr>
        <b/>
        <sz val="8"/>
        <color indexed="8"/>
        <rFont val="Arial"/>
        <family val="2"/>
        <charset val="238"/>
      </rPr>
      <t>Memoriál Vojtecha Vargu st. TRAP strelnica Trnava  11..-13.04.2025</t>
    </r>
    <r>
      <rPr>
        <sz val="8"/>
        <color indexed="8"/>
        <rFont val="Arial"/>
        <family val="2"/>
        <charset val="238"/>
      </rPr>
      <t>, štartovné 5 športovcxov, tréning 5 osôb a 3 položky športovec</t>
    </r>
  </si>
  <si>
    <t>1DF250090</t>
  </si>
  <si>
    <t>25-S-00268</t>
  </si>
  <si>
    <t>poplatok za pridelenie ID čísla medzinárodnou streleckou federáciou ISSF za 2 športovcov</t>
  </si>
  <si>
    <t>D-80538</t>
  </si>
  <si>
    <t>INTERNATIONAL SHOOTING SPORT FEDERATION</t>
  </si>
  <si>
    <r>
      <rPr>
        <sz val="8"/>
        <rFont val="Arial"/>
        <family val="2"/>
      </rPr>
      <t xml:space="preserve">Centrum talentovanej mládeže brokové disciplíny SSZ </t>
    </r>
    <r>
      <rPr>
        <b/>
        <sz val="8"/>
        <rFont val="Arial"/>
        <family val="2"/>
        <charset val="238"/>
      </rPr>
      <t>- prípravný pretek 12.-15.6.2025, Memoriál Bednářika Brno CZE - 15 športovcov -</t>
    </r>
    <r>
      <rPr>
        <sz val="8"/>
        <rFont val="Arial"/>
        <family val="2"/>
      </rPr>
      <t xml:space="preserve"> štartovné 7 športovcov a tréning 7 osôb a 3 položky športovec</t>
    </r>
  </si>
  <si>
    <t>ubytovanie na 3 noci 2  športovci zúčtovné zúčtovacou FA 1 DF250146</t>
  </si>
  <si>
    <t>doplatok úhrady ubytovania na 3 noci 2 športovci zúčtované zúčtovacou FA 1 DF250155A</t>
  </si>
  <si>
    <t>I2506037</t>
  </si>
  <si>
    <t>poistenie športovec 3 dni</t>
  </si>
  <si>
    <t>FVH20251402</t>
  </si>
  <si>
    <t>26271664</t>
  </si>
  <si>
    <t>KASKÁDA BRNO, s.r.o.</t>
  </si>
  <si>
    <t>DD250001535</t>
  </si>
  <si>
    <t>ubytovanie s raňajkami 2 osoby 2 noci</t>
  </si>
  <si>
    <t>26907453</t>
  </si>
  <si>
    <t>IMOS facility, a.s.</t>
  </si>
  <si>
    <t>tréningové položky 3 športovci 9 položiek</t>
  </si>
  <si>
    <t>25061507021</t>
  </si>
  <si>
    <t>pohonné hmoty vozidlo Športového centra polície Peugeot Boxer BL358TS najazdených 397km</t>
  </si>
  <si>
    <t>1032851769</t>
  </si>
  <si>
    <t>diaľničná známka 10 dní Česká republika vozidlo Športového centra polície Peugeot Boxer BL358TS</t>
  </si>
  <si>
    <t>stravné 3 osoby 4 dni a 3 osoby 3 dni</t>
  </si>
  <si>
    <t>Memoriál Dr. Halasy Gyula _ TRAP, Sarlóspuszta HUNGARY, 8.-11.5.2025, 2 tréneri, 8 športovcov</t>
  </si>
  <si>
    <t>I2505003</t>
  </si>
  <si>
    <t>poistenie 2 tréneri na 5 dní</t>
  </si>
  <si>
    <t>I2505002</t>
  </si>
  <si>
    <t xml:space="preserve">poistnenie 7 športovcov na 5 dní </t>
  </si>
  <si>
    <t>1ZDFA9</t>
  </si>
  <si>
    <t>F11-137/2025</t>
  </si>
  <si>
    <t>ubytovanie 3 noci 10 športovcov zúčtovné zúčtovacou FA 1 DF250114</t>
  </si>
  <si>
    <t>13066158-2-13</t>
  </si>
  <si>
    <t>FLOW-HOTEL Kft.</t>
  </si>
  <si>
    <t>1ZDFA10</t>
  </si>
  <si>
    <t>DB00001/2025</t>
  </si>
  <si>
    <t>štartovné 2 dni 8 športovcov zúčtovné zúčtovacou FA 1DF250117</t>
  </si>
  <si>
    <t>HU23349825</t>
  </si>
  <si>
    <t>Pronobiscum Vagyonvédelmi és Szolgáltató Zrt.</t>
  </si>
  <si>
    <t>I2505016</t>
  </si>
  <si>
    <t>stravné 10 osôb 4 dni</t>
  </si>
  <si>
    <t>vedúci výpravy Michal Slamka</t>
  </si>
  <si>
    <t>11898</t>
  </si>
  <si>
    <t>spotreba streliva na športovom podujatí 8 športovcov 3600ks</t>
  </si>
  <si>
    <t>36272485</t>
  </si>
  <si>
    <t>Sagitarius, s.r.o.</t>
  </si>
  <si>
    <t>2477</t>
  </si>
  <si>
    <t>pohonné hmoty vozidlo Športového centra polície Volkswagen Caravelle BL427KM najazdených 842km</t>
  </si>
  <si>
    <t>51294010</t>
  </si>
  <si>
    <t>Albatross s.r.o.</t>
  </si>
  <si>
    <t>00575</t>
  </si>
  <si>
    <t>pohonné hmoty vozidlo Športového centra polície Peugeot Boxer BL358TS najazdených 842km</t>
  </si>
  <si>
    <t>VIGEN-2025-1597</t>
  </si>
  <si>
    <t>diaľničné známky 10 dní Maďarsko 2x - vozidlá Športového centra polície Peugeot Boxer BL358TS a Volkswagen Caravelle BL427KM</t>
  </si>
  <si>
    <t>HU27116861</t>
  </si>
  <si>
    <t>AutoVignet Kft.</t>
  </si>
  <si>
    <t>1DF250118</t>
  </si>
  <si>
    <r>
      <t xml:space="preserve">Centrum talentovanej mládeže brokové disciplíny </t>
    </r>
    <r>
      <rPr>
        <b/>
        <sz val="8"/>
        <color indexed="8"/>
        <rFont val="Arial"/>
        <family val="2"/>
        <charset val="238"/>
      </rPr>
      <t>1.kolo Extraliga a Liga talentovanej mládeže TRAP strelnica Trnava  25.-27.04.2025</t>
    </r>
    <r>
      <rPr>
        <sz val="8"/>
        <color indexed="8"/>
        <rFont val="Arial"/>
        <family val="2"/>
        <charset val="238"/>
      </rPr>
      <t>, štartovné 5 športovcxov, tréning 5 osôb a 3 položky športovec</t>
    </r>
  </si>
  <si>
    <t>1DF250166</t>
  </si>
  <si>
    <t>24.6.2025</t>
  </si>
  <si>
    <r>
      <t xml:space="preserve">Centrum talentovanej mládeže brokové disciplíny </t>
    </r>
    <r>
      <rPr>
        <b/>
        <sz val="8"/>
        <color indexed="8"/>
        <rFont val="Arial"/>
        <family val="2"/>
        <charset val="238"/>
      </rPr>
      <t>Prípravný pretek Veľká cena ZVOLENA TRAP strelnica Sielnica  30.5.-1.6.2025</t>
    </r>
    <r>
      <rPr>
        <sz val="8"/>
        <color indexed="8"/>
        <rFont val="Arial"/>
        <family val="2"/>
        <charset val="238"/>
      </rPr>
      <t>, štartovné 4 športovcI, tréning 4 osoby a 3 položky športovec</t>
    </r>
  </si>
  <si>
    <t>1PV2500130</t>
  </si>
  <si>
    <t>29.5.2025</t>
  </si>
  <si>
    <r>
      <t xml:space="preserve">Centrum talentovanej mládeže brokové disciplíny </t>
    </r>
    <r>
      <rPr>
        <b/>
        <sz val="8"/>
        <color indexed="8"/>
        <rFont val="Arial"/>
        <family val="2"/>
        <charset val="238"/>
      </rPr>
      <t>Prípravný pretek Veľká cena ZVOLENA TRAP strelnica Sielnica  30.5.-1.6.2025</t>
    </r>
    <r>
      <rPr>
        <sz val="8"/>
        <color indexed="8"/>
        <rFont val="Arial"/>
        <family val="2"/>
        <charset val="238"/>
      </rPr>
      <t>, regenerácia pred pretekom 29.5.2025 - vstup do bazéna pre 3 osoby</t>
    </r>
  </si>
  <si>
    <t>1DF250165</t>
  </si>
  <si>
    <r>
      <t xml:space="preserve">Centrum talentovanej mládeže brokové disciplíny </t>
    </r>
    <r>
      <rPr>
        <b/>
        <sz val="8"/>
        <color indexed="8"/>
        <rFont val="Arial"/>
        <family val="2"/>
        <charset val="238"/>
      </rPr>
      <t>Prípravný pretek GRAND PRIX TRNAVA 2025 strelnica Trnava  6.-8.6.2025</t>
    </r>
    <r>
      <rPr>
        <sz val="8"/>
        <color indexed="8"/>
        <rFont val="Arial"/>
        <family val="2"/>
        <charset val="238"/>
      </rPr>
      <t>, štartovné 1 športovec</t>
    </r>
  </si>
  <si>
    <t>1DF250232</t>
  </si>
  <si>
    <r>
      <t xml:space="preserve">Centrum talentovanej mládeže brokové disciplíny </t>
    </r>
    <r>
      <rPr>
        <b/>
        <sz val="8"/>
        <color indexed="8"/>
        <rFont val="Arial"/>
        <family val="2"/>
        <charset val="238"/>
      </rPr>
      <t>Prípravný pretek Veľká cena Cyrila Orešanského strelnica Trnava  4.-6.7.2025</t>
    </r>
    <r>
      <rPr>
        <sz val="8"/>
        <color indexed="8"/>
        <rFont val="Arial"/>
        <family val="2"/>
        <charset val="238"/>
      </rPr>
      <t>, štartovné 4 športovcoia 9 tréningových položiek</t>
    </r>
  </si>
  <si>
    <t>1DF250204</t>
  </si>
  <si>
    <t>30.7.2025</t>
  </si>
  <si>
    <r>
      <t xml:space="preserve">Centrum talentovanej mládeže brokové disciplíny </t>
    </r>
    <r>
      <rPr>
        <b/>
        <sz val="8"/>
        <color indexed="8"/>
        <rFont val="Arial"/>
        <family val="2"/>
        <charset val="238"/>
      </rPr>
      <t>Prípravný pretek Extraliga a Liga talentovanej mládeže II.kolo Sielnica  16.-18.5.2025</t>
    </r>
    <r>
      <rPr>
        <sz val="8"/>
        <color indexed="8"/>
        <rFont val="Arial"/>
        <family val="2"/>
        <charset val="238"/>
      </rPr>
      <t>,</t>
    </r>
    <r>
      <rPr>
        <b/>
        <sz val="8"/>
        <color rgb="FF000000"/>
        <rFont val="Arial"/>
        <family val="2"/>
      </rPr>
      <t xml:space="preserve">5 športovcov, tréner </t>
    </r>
    <r>
      <rPr>
        <sz val="8"/>
        <color indexed="8"/>
        <rFont val="Arial"/>
        <family val="2"/>
        <charset val="238"/>
      </rPr>
      <t>štartovné 5 športovcov a 15 tréningových položiek</t>
    </r>
  </si>
  <si>
    <t>I2507056</t>
  </si>
  <si>
    <t>stravné 6 osôb 3 dni</t>
  </si>
  <si>
    <t>176</t>
  </si>
  <si>
    <t xml:space="preserve">ubytovanie 2 noci 1 osoba </t>
  </si>
  <si>
    <t>Green investments, s.r.o.</t>
  </si>
  <si>
    <t>133</t>
  </si>
  <si>
    <t>VIA BS s.r.o.</t>
  </si>
  <si>
    <t>92025</t>
  </si>
  <si>
    <t>13.1.2025</t>
  </si>
  <si>
    <t>ubytovanie 2 noci 1 osoba</t>
  </si>
  <si>
    <t>Mgr. Ľubica Balciarová</t>
  </si>
  <si>
    <t>137</t>
  </si>
  <si>
    <t>1DF250203</t>
  </si>
  <si>
    <r>
      <t xml:space="preserve">Centrum talentovanej mládeže brokové disciplíny </t>
    </r>
    <r>
      <rPr>
        <b/>
        <sz val="8"/>
        <color indexed="8"/>
        <rFont val="Arial"/>
        <family val="2"/>
        <charset val="238"/>
      </rPr>
      <t>Prípravný pretek GP Slovakia Trnava 23.-25.5.2025</t>
    </r>
    <r>
      <rPr>
        <sz val="8"/>
        <color indexed="8"/>
        <rFont val="Arial"/>
        <family val="2"/>
        <charset val="238"/>
      </rPr>
      <t>,4</t>
    </r>
    <r>
      <rPr>
        <b/>
        <sz val="8"/>
        <color rgb="FF000000"/>
        <rFont val="Arial"/>
        <family val="2"/>
      </rPr>
      <t xml:space="preserve"> športovci, tréner </t>
    </r>
    <r>
      <rPr>
        <sz val="8"/>
        <color indexed="8"/>
        <rFont val="Arial"/>
        <family val="2"/>
        <charset val="238"/>
      </rPr>
      <t>štartovné 4 športovcov a 15 tréningových položiek</t>
    </r>
  </si>
  <si>
    <t>1DF250231</t>
  </si>
  <si>
    <r>
      <t xml:space="preserve">Centrum talentovanej mládeže brokové disciplíny </t>
    </r>
    <r>
      <rPr>
        <b/>
        <sz val="8"/>
        <color indexed="8"/>
        <rFont val="Arial"/>
        <family val="2"/>
        <charset val="238"/>
      </rPr>
      <t>Prípravný pretek Extraliga, Liga talentovanej mládežea Memoriál J.Čavaru III.kolo Trnava  27.-29.6.2025</t>
    </r>
    <r>
      <rPr>
        <sz val="8"/>
        <color indexed="8"/>
        <rFont val="Arial"/>
        <family val="2"/>
        <charset val="238"/>
      </rPr>
      <t>,3</t>
    </r>
    <r>
      <rPr>
        <b/>
        <sz val="8"/>
        <color rgb="FF000000"/>
        <rFont val="Arial"/>
        <family val="2"/>
      </rPr>
      <t xml:space="preserve"> športovci - </t>
    </r>
    <r>
      <rPr>
        <sz val="8"/>
        <color indexed="8"/>
        <rFont val="Arial"/>
        <family val="2"/>
        <charset val="238"/>
      </rPr>
      <t>štartovné 3 športovcci a 6 tréningových položiek</t>
    </r>
  </si>
  <si>
    <t>1DF250262</t>
  </si>
  <si>
    <r>
      <t xml:space="preserve">Centrum talentovanej mládeže brokové disciplíny </t>
    </r>
    <r>
      <rPr>
        <b/>
        <sz val="8"/>
        <color indexed="8"/>
        <rFont val="Arial"/>
        <family val="2"/>
        <charset val="238"/>
      </rPr>
      <t>Prípravný pretek VC Sielnice 8.-10.8.2025</t>
    </r>
    <r>
      <rPr>
        <sz val="8"/>
        <color indexed="8"/>
        <rFont val="Arial"/>
        <family val="2"/>
        <charset val="238"/>
      </rPr>
      <t>,4</t>
    </r>
    <r>
      <rPr>
        <b/>
        <sz val="8"/>
        <color rgb="FF000000"/>
        <rFont val="Arial"/>
        <family val="2"/>
      </rPr>
      <t xml:space="preserve"> športovci - </t>
    </r>
    <r>
      <rPr>
        <sz val="8"/>
        <color indexed="8"/>
        <rFont val="Arial"/>
        <family val="2"/>
        <charset val="238"/>
      </rPr>
      <t>štartovné 4 športovcci a 12 tréningových položiek</t>
    </r>
  </si>
  <si>
    <t>1DF250261</t>
  </si>
  <si>
    <r>
      <t xml:space="preserve">Centrum talentovanej mládeže brokové disciplíny </t>
    </r>
    <r>
      <rPr>
        <b/>
        <sz val="8"/>
        <color indexed="8"/>
        <rFont val="Arial"/>
        <family val="2"/>
        <charset val="238"/>
      </rPr>
      <t>Prípravný pretek VC ŠSK Sielnice TRAP 18.-20.7.2025</t>
    </r>
    <r>
      <rPr>
        <sz val="8"/>
        <color indexed="8"/>
        <rFont val="Arial"/>
        <family val="2"/>
        <charset val="238"/>
      </rPr>
      <t>,4</t>
    </r>
    <r>
      <rPr>
        <b/>
        <sz val="8"/>
        <color rgb="FF000000"/>
        <rFont val="Arial"/>
        <family val="2"/>
      </rPr>
      <t xml:space="preserve"> športovci - </t>
    </r>
    <r>
      <rPr>
        <sz val="8"/>
        <color indexed="8"/>
        <rFont val="Arial"/>
        <family val="2"/>
        <charset val="238"/>
      </rPr>
      <t>štartovné 4 športovcci a 12 tréningových položiek</t>
    </r>
  </si>
  <si>
    <t>Prípravný pretek TRAP 125, Sielnica 2.-4.5.2025, 5 športovcov</t>
  </si>
  <si>
    <t>1PV2500135</t>
  </si>
  <si>
    <t>2.5.2025</t>
  </si>
  <si>
    <t>stravné 5 osôb 3 dni</t>
  </si>
  <si>
    <t>102025138</t>
  </si>
  <si>
    <t>3.5.2025</t>
  </si>
  <si>
    <t>102025142</t>
  </si>
  <si>
    <t>01/2025</t>
  </si>
  <si>
    <t xml:space="preserve">ubytovanie 1 noc 1 osoba </t>
  </si>
  <si>
    <t>Zuzana Očovanová</t>
  </si>
  <si>
    <t>102025139</t>
  </si>
  <si>
    <t>03-05/25</t>
  </si>
  <si>
    <t>štartovné 4 športovci a tréningové položky 15x</t>
  </si>
  <si>
    <t>Športový klub polície ŠSK ZV 341 Zvolen</t>
  </si>
  <si>
    <t>Svetový pohár LONATO Taliansko 4.-14.7.2025 1 športovec</t>
  </si>
  <si>
    <t>1ZFA18</t>
  </si>
  <si>
    <t>17.6.2025</t>
  </si>
  <si>
    <t>ubytovanie 1 športovec7 nocí zúčtovacia FA 1 DF250265</t>
  </si>
  <si>
    <t>P.IVA01772090989</t>
  </si>
  <si>
    <t>GARDAHTL</t>
  </si>
  <si>
    <t>1PV2500194</t>
  </si>
  <si>
    <t>stravné 1 osoba 8 dní</t>
  </si>
  <si>
    <t>vedúci výpravy Štefan Zemko</t>
  </si>
  <si>
    <t>05-07-2025/1</t>
  </si>
  <si>
    <t>neoficiálny tréning 1 športovec 9 položiek</t>
  </si>
  <si>
    <t>00644340986</t>
  </si>
  <si>
    <t>CONCAVERDE S.R.L.</t>
  </si>
  <si>
    <t>I2507007</t>
  </si>
  <si>
    <t>1.7.2025</t>
  </si>
  <si>
    <t>poistenie športovec 8dní</t>
  </si>
  <si>
    <t>1DF250173A</t>
  </si>
  <si>
    <t>62WCUP25/2025</t>
  </si>
  <si>
    <t>3.7.2025</t>
  </si>
  <si>
    <t>štartovné 1 športovec</t>
  </si>
  <si>
    <t>Id 0080041100980</t>
  </si>
  <si>
    <t>ASSOCIAZIONE SPORTIVA DILETTANTISTICA TIRO A VOLO TRAP CONCAVERDE</t>
  </si>
  <si>
    <t>1DF250094</t>
  </si>
  <si>
    <t>225004</t>
  </si>
  <si>
    <t xml:space="preserve">Prenájom streleckých stanovíšt na trénigový proces talentovanej mládeže- strelnica Podhradová Košice Január- Marec 2025, 3 športovci  </t>
  </si>
  <si>
    <t>Športovostrelecký klub Podhradová</t>
  </si>
  <si>
    <t xml:space="preserve"> Prenájom streleckých stanovíšt  na tréning - strelnica Podhradová Košice Január- Marec2025, 1 športovec </t>
  </si>
  <si>
    <t>1DF250185</t>
  </si>
  <si>
    <t>225008</t>
  </si>
  <si>
    <t>18.7.2025</t>
  </si>
  <si>
    <t xml:space="preserve">Prenájom streleckých stanovíšt na trénigový proces talentovanej mládeže- strelnica Podhradová Košice April- Jún 2025, 3 športovci z 5  </t>
  </si>
  <si>
    <t>1DF250105</t>
  </si>
  <si>
    <t>1/2025</t>
  </si>
  <si>
    <t xml:space="preserve">Trénerský výkon práce  súvisiace so zabezpečením a realizáciou športovej prípravy Centra talentovanej mládeže Východ -Zmluva 21/2025  -1  štvrťrok </t>
  </si>
  <si>
    <t>Mgr. Viera Dancáková Fodorová</t>
  </si>
  <si>
    <t>1DF250179</t>
  </si>
  <si>
    <t xml:space="preserve">Trénerský výkon práce  súvisiace so zabezpečením a realizáciou športovej prípravy Centra talentovanej mládeže Východ -Zmluva 21/2025  -2  štvrťrok </t>
  </si>
  <si>
    <t>1DF250110</t>
  </si>
  <si>
    <t>05.05.2025</t>
  </si>
  <si>
    <t xml:space="preserve">Trénerský výkon práce  súvisiace so zabezpečením a realizáciou športovej prípravy Centra talentovanej mládeže Stred -Zmluva 20/2025  -1  štvrťrok </t>
  </si>
  <si>
    <t>Ján Kriško</t>
  </si>
  <si>
    <t>1DF250177</t>
  </si>
  <si>
    <t xml:space="preserve">Trénerský výkon práce  súvisiace so zabezpečením a realizáciou športovej prípravy Centra talentovanej mládeže Stred -Zmluva 20/2025  -2 štvrťrok </t>
  </si>
  <si>
    <t>1DF250122</t>
  </si>
  <si>
    <t xml:space="preserve">Trénerský výkon práce  súvisiace so zabezpečením a realizáciou športovej prípravy Centra talentovanej mládeže Bratislava -Zmluva 19/2025  -1 štvrťrok </t>
  </si>
  <si>
    <t>Mgr. Michal Slavkovský</t>
  </si>
  <si>
    <t>1DF250190</t>
  </si>
  <si>
    <t xml:space="preserve">Trénerský výkon práce  súvisiace so zabezpečením a realizáciou športovej prípravy Centra talentovanej mládeže Bratislava -Zmluva 19/2025  -2 štvrťrok </t>
  </si>
  <si>
    <t>IX07001</t>
  </si>
  <si>
    <t>8.8.2025</t>
  </si>
  <si>
    <t>Hrubé mzdy vyplatené osobám (zamestnancom) športových odborníkov pre športovú činnosť centier talentovanej mládeže SSZ  vrátane odvodov zamestnávateľa, počet fyzických osôb 1, Júl</t>
  </si>
  <si>
    <t>Osobné náklady športových odborníkov osobné číslo 67</t>
  </si>
  <si>
    <t>1DF250076</t>
  </si>
  <si>
    <t>1320250085</t>
  </si>
  <si>
    <t>9.4.2025</t>
  </si>
  <si>
    <t>Prenájom priestorov na uloženie športovej výstroje a zbraní na strelnici Podhradová Košice za 1 štvrťrok, pre trénerov a uskladnenie športových potrieb počas tréningového procesu</t>
  </si>
  <si>
    <t>Cassovia Efekt, spol. s.r.o Košice</t>
  </si>
  <si>
    <t>1DF250186</t>
  </si>
  <si>
    <t>1320250212</t>
  </si>
  <si>
    <t>Prenájom priestorov na uloženie športovej výstroje a zbraní na strelnici Podhradová Košice za 2 štvrťrok, pre trénerov a uskladnenie športových potrieb počas tréningového procesu</t>
  </si>
  <si>
    <t>1DF250350</t>
  </si>
  <si>
    <t>28.10.2025</t>
  </si>
  <si>
    <t>Materiálovo technické zabezpečenie - reprezentačné oblečenie pre talentovnú mládež SSZ pre potreby CTM: polokošele biele 55ks BRIZZO 565 pre športovcov, trénerov a realizačný tím</t>
  </si>
  <si>
    <t>EUROSPORTS s.r.o.</t>
  </si>
  <si>
    <t>Materiálovo technické zabezpečenie - reprezentačné oblečenie pre talentovnú mládež SSZ pre potreby CTM: tričká 71ks BLIVE 193 pre športovcov, trénerov a realizačný tím</t>
  </si>
  <si>
    <t>Materiálovo technické zabezpečenie - reprezentačné oblečenie pre talentovnú mládež SSZ pre potreby CTM: tričká 55ks BRIZZO 193 pre športovcov, trénerov a realizačný tím</t>
  </si>
  <si>
    <t>Materiálovo technické zabezpečenie - reprezentačné oblečenie pre talentovnú mládež SSZ pre potreby CTM: nástupové oblečenie 32ks DALCITOA02 veľkosť S a M pre športovcov, trénerov a realizačný tím</t>
  </si>
  <si>
    <t>Materiálovo technické zabezpečenie - reprezentačné oblečenie pre talentovnú mládež SSZ pre potreby CTM: nástupové oblečenie 23ks DALVITO A02 ostatné veľkosti pre športovcov, trénerov a realizačný tím</t>
  </si>
  <si>
    <t>Materiálovo technické zabezpečenie - reprezentačné oblečenie pre talentovnú mládež SSZ pre potreby CTM: kratase 55ks BARLI A05 pre športovcov, trénerov a realizačný tím</t>
  </si>
  <si>
    <t>1ZDFA30</t>
  </si>
  <si>
    <t>22.10.2025</t>
  </si>
  <si>
    <r>
      <t xml:space="preserve">Materiálovo technické zabezpečenie - spotrebný materiál strelivo pre zabezpečenie tréningového procesu mládeže zaradenej do CTM, 50ks Match light weight 4,5mm 0,5g; 50ks Match light weight 4,5mm 0,4,49g; </t>
    </r>
    <r>
      <rPr>
        <sz val="8"/>
        <color theme="1"/>
        <rFont val="Arial"/>
        <family val="2"/>
      </rPr>
      <t>zúčtované žúčtovacou FA č. 1DF250349</t>
    </r>
  </si>
  <si>
    <t>JSB Match Diabolo a. s.</t>
  </si>
  <si>
    <t xml:space="preserve">Materiálovo technické zabezpečenie - spotrebný materiál strelivo pre zabezpečenie tréningového procesu mládeže zaradenej do CTM, 100ks Match middle weight 4,49mm zúčtované žúčtovacou FA č.1DF250349 </t>
  </si>
  <si>
    <t>Materiálovo technické zabezpečenie - spotrebný materiál strelivo pre zabezpečenie tréningového procesu mládeže zaradenej do CTM, 200ks Match heavy weight 4,49mm zúčtované žúčtovacou FA č.1DF250349</t>
  </si>
  <si>
    <t>Materiálovo technické zabezpečenie - spotrebný materiál strelivo pre zabezpečenie tréningového procesu mládeže zaradenej do CTM, 50ks Match heavy weight 4,50mm zúčtované žúčtovacou FA č.1DF250249</t>
  </si>
  <si>
    <t>Prípravný pretek Grand Prix Brno 15.-17.8.2025 Brno CZE - 4 športovci</t>
  </si>
  <si>
    <t>I2508004</t>
  </si>
  <si>
    <t>poistenie 4 športovci 3 dni</t>
  </si>
  <si>
    <t>CZKPV010</t>
  </si>
  <si>
    <t>stravné 4 osoby 3 dni</t>
  </si>
  <si>
    <t>1PV2500179</t>
  </si>
  <si>
    <t>0000015405</t>
  </si>
  <si>
    <t>ubytovanie s raňajkami 4 osoby 2 noci</t>
  </si>
  <si>
    <t>05637279</t>
  </si>
  <si>
    <t>CZECHOTEL s.r.o.</t>
  </si>
  <si>
    <t>61</t>
  </si>
  <si>
    <t>štartovné a 3 tréningové položky  športovec č. 1</t>
  </si>
  <si>
    <t>62</t>
  </si>
  <si>
    <t>štartovné a 3 tréningové položky športovec č. 2</t>
  </si>
  <si>
    <t>63</t>
  </si>
  <si>
    <t>štartovné a 3 tréningové položky športovec č. 3</t>
  </si>
  <si>
    <t>64</t>
  </si>
  <si>
    <t>štartovné a 3 tréningové položky športovec č. 4</t>
  </si>
  <si>
    <t>cestovné súkromné vozidlo Ford Ranger AA752RT najazdených 496km</t>
  </si>
  <si>
    <t>INV-CZ-9371200</t>
  </si>
  <si>
    <t>diaľničné poplatky 10 dní CZE súkromné vozidlo Ford Ranger AA752RT</t>
  </si>
  <si>
    <t>CZ686046522</t>
  </si>
  <si>
    <t>barely digital GmbH &amp; Co. KG</t>
  </si>
  <si>
    <t>1PV2500346</t>
  </si>
  <si>
    <t>13387</t>
  </si>
  <si>
    <t>materiálovo technické zabezpečenie športovej činnosti za dosiahnuté športové výsledky športovca č.2 zaradeného do centra talentovanej mládeže brokových disciplín Trap v roku 2025 - termooblečenie 2ks a čistenie na zbraň</t>
  </si>
  <si>
    <t>1PV2500350</t>
  </si>
  <si>
    <t>0000708</t>
  </si>
  <si>
    <t>11.9.2025</t>
  </si>
  <si>
    <t>materiálovo technické zabezpečenie športovej činnosti za dosiahnuté športové výsledky športovca č.5 zaradeného do centra talentovanej mládeže brokových disciplín Trap v roku 2025 - športové tenisky</t>
  </si>
  <si>
    <t>46509500</t>
  </si>
  <si>
    <t>Modivo Slovakia, s.r.o.</t>
  </si>
  <si>
    <t>579</t>
  </si>
  <si>
    <t>materiálovo technické zabezpečenie športovej činnosti za dosiahnuté športové výsledky športovca č.5 zaradeného do centra talentovanej mládeže brokových disciplín Trap v roku 2025 - športové nohavice, obuv a impregnácia obuvi</t>
  </si>
  <si>
    <t>47652454</t>
  </si>
  <si>
    <t>Marketing Investment Group Slovakia s.r.o.</t>
  </si>
  <si>
    <t>11-12-2025/0207</t>
  </si>
  <si>
    <t>materiálovo technické zabezpečenie športovej činnosti za dosiahnuté športové výsledky športovca č.5 zaradeného do centra talentovanej mládeže brokových disciplín Trap v roku 2025 - komplex vitamínov</t>
  </si>
  <si>
    <t>31634397</t>
  </si>
  <si>
    <t>VARTEX s.r.o.</t>
  </si>
  <si>
    <t>1PV2500341</t>
  </si>
  <si>
    <t>623988</t>
  </si>
  <si>
    <t>9.10.2025</t>
  </si>
  <si>
    <t>materiálovo technické zabezpečenie komplexnej prípravy športového odborníka č.3 z realizačného tímu športovcov zaradených v centre talentovanej mládeže pištoľových disciplín v období 1.1.-31.12.2025 - športová mikina</t>
  </si>
  <si>
    <t>ATU68941425</t>
  </si>
  <si>
    <t>PUMA Outlet Parndorf</t>
  </si>
  <si>
    <t>25091401026</t>
  </si>
  <si>
    <t>14.9.2025</t>
  </si>
  <si>
    <t>materiálovo technické zabezpečenie komplexnej prípravy športového odborníka č.3 z realizačného tímu športovcov zaradených v centre talentovanej mládeže pištoľových disciplín v období 1.1.-31.12.2025 - športové tenisky a športové náčinie na kondičnú prípravu (pumpa a ihlice na loptu), čiastočná refundácia zo sumy 41,65eur</t>
  </si>
  <si>
    <t>Decathlon SK s.r.o.</t>
  </si>
  <si>
    <t>1PV2500342</t>
  </si>
  <si>
    <t>1054</t>
  </si>
  <si>
    <t>materiálovo technické zabezpečenie komplexnej prípravy športového odborníka č.19 z realizačného tímu športovcov zaradených v centre talentovanej mládeže brokových disciplín Skeet v období 1.1.-31.12.2025 - športové ponožky 5párov</t>
  </si>
  <si>
    <t>Sportisimo SK s.r.o.</t>
  </si>
  <si>
    <t>20292184</t>
  </si>
  <si>
    <t>materiálovo technické zabezpečenie komplexnej prípravy športového odborníka č.19 z realizačného tímu športovcov zaradených v centre talentovanej mládeže brokových disciplín Skeet v období 1.1.-31.12.2025 - športové tričká 7ks vrátane dopravy</t>
  </si>
  <si>
    <t>Karma SK s.r.o.</t>
  </si>
  <si>
    <t>4</t>
  </si>
  <si>
    <t>materiálovo technické zabezpečenie komplexnej prípravy športového odborníka č.19 z realizačného tímu športovcov zaradených v centre talentovanej mládeže brokových disciplín Skeet v období 1.1.-31.12.2025 - športové kraťasy a plavky</t>
  </si>
  <si>
    <t>PPG Group s.r.o.</t>
  </si>
  <si>
    <t>25102403439</t>
  </si>
  <si>
    <t>24.10.2025</t>
  </si>
  <si>
    <t>materiálovo technické zabezpečenie komplexnej prípravy športového odborníka č.19 z realizačného tímu športovcov zaradených v centre talentovanej mládeže brokových disciplín Skeet v období 1.1.-31.12.2025 - športové boxerky 2balenia po 3ks</t>
  </si>
  <si>
    <t>1PV2500343</t>
  </si>
  <si>
    <t>26.9.2025</t>
  </si>
  <si>
    <t>materiálovo technické zabezpečenie komplexnej prípravy športového odborníka č.21 z realizačného tímu športovcov zaradených v centre talentovanej mládeže brokových disciplín Trap v období 1.1.-31.12.2025 - účasť na športovom podujatí Jesenné preteky Sielnica 19.-21.9.2025, cestovné súkromné vozidlo Honda HR-V TT479HH najazdených 318km, čiastočná refundácia zo sumy 120,40eur</t>
  </si>
  <si>
    <t>Ing. Roman Gese, tréner CTM BD Trap</t>
  </si>
  <si>
    <t>1PV2500344</t>
  </si>
  <si>
    <t>SK152921324468</t>
  </si>
  <si>
    <t>materiálovo technické zabezpečenie komplexnej prípravy športového odborníka č.23 z realizačného tímu športovcov zaradených v centre talentovanej mládeže brokových disciplín Trap v období 1.1.-31.12.2025 - športové tenisky</t>
  </si>
  <si>
    <t>SK4120246196</t>
  </si>
  <si>
    <t>Zalando SE</t>
  </si>
  <si>
    <t>SK105630705638</t>
  </si>
  <si>
    <t>2.12.2025</t>
  </si>
  <si>
    <t>materiálovo technické zabezpečenie komplexnej prípravy športového odborníka č.23 z realizačného tímu športovcov zaradených v centre talentovanej mládeže brokových disciplín Trap v období 1.1.-31.12.2025 - športová šiltovka - čiastočná refundácia zo sumy 15,50eur</t>
  </si>
  <si>
    <t>1PV2500345</t>
  </si>
  <si>
    <t>0007</t>
  </si>
  <si>
    <t>15.1.2025</t>
  </si>
  <si>
    <t>materiálovo technické zabezpečenie komplexnej prípravy športového odborníka č.22 z realizačného tímu športovcov zaradených v centre talentovanej mládeže brokových disciplín Trap v období 1.1.-31.12.2025 - kondičná príprava - permanentka na 10 vstupov do fitnesscentra - čiastočná refundácia zo sumy 185,-eur</t>
  </si>
  <si>
    <t>47024054</t>
  </si>
  <si>
    <t>D Ideal, s.r.o.</t>
  </si>
  <si>
    <t>1PV2500371</t>
  </si>
  <si>
    <t>2025000704</t>
  </si>
  <si>
    <t>16.4.2025</t>
  </si>
  <si>
    <t>materiálovo technické zabezpečenie komplexnej prípravy športového odborníka č.5 z realizačného tímu športovcov zaradených v centre talentovanej mládeže puškových disciplín v období 1.1.-31.12.2025 - strelivo Diabolky QYS Flat Nose Training 4,5mm 10krabičiek čiastočná refundácia zo sumy 97,51eur</t>
  </si>
  <si>
    <t>NEXT COMPANY s.r.o.</t>
  </si>
  <si>
    <t>1PV2500375</t>
  </si>
  <si>
    <t>5408619430</t>
  </si>
  <si>
    <t>22.1.2025</t>
  </si>
  <si>
    <t>materiálovo technické zabezpečenie komplexnej prípravy športového odborníka č.20 z realizačného tímu športovcov zaradených v centre talentovanej mládeže brokových disciplín Trap v období 1.1.-31.12.2025 - výživové doplnky a pomôcky (proteín, anabolizér a shaker Nutrend) vrátane dopravy</t>
  </si>
  <si>
    <t>36562939</t>
  </si>
  <si>
    <t>Alza.sk s.r.o.</t>
  </si>
  <si>
    <t>5413236455</t>
  </si>
  <si>
    <t>25.8.2025</t>
  </si>
  <si>
    <t>materiálovo technické zabezpečenie komplexnej prípravy športového odborníka č.20 z realizačného tímu športovcov zaradených v centre talentovanej mládeže brokových disciplín Trap v období 1.1.-31.12.2025 - výživové doplnky (proteín, anabolizér a kreatín)</t>
  </si>
  <si>
    <t>29.9.2025</t>
  </si>
  <si>
    <t>materiálovo technické zabezpečenie komplexnej prípravy športového odborníka č.20 z realizačného tímu športovcov zaradených v centre talentovanej mládeže brokových disciplín Trap v období 1.1.-31.12.2025 - snímač telesných funkcií športtester (snímač a aplikácia Elonga) vrátane dopravy čiastočná refundácia zo sumy 81,50eur</t>
  </si>
  <si>
    <t>04786220</t>
  </si>
  <si>
    <t>mySASY a.s.</t>
  </si>
  <si>
    <t>1PV2500376</t>
  </si>
  <si>
    <t>2218</t>
  </si>
  <si>
    <t>2.6.2025</t>
  </si>
  <si>
    <t>materiálovo technické zabezpečenie komplexnej prípravy športového odborníka č.15 z realizačného tímu športovcov zaradených v centre talentovanej mládeže pištoľových disciplín v období 1.1.-31.12.2025 - strelecké doplnky puškohľad Valiant lynx 6-24x50 čiastočná refundácia zo sumy 185eur</t>
  </si>
  <si>
    <t>Lenka Rajnohová</t>
  </si>
  <si>
    <t>1PV2500377</t>
  </si>
  <si>
    <t>119</t>
  </si>
  <si>
    <t>6.12.2025</t>
  </si>
  <si>
    <t>materiálovo technické zabezpečenie komplexnej prípravy športového odborníka č.24 z realizačného tímu športovcov zaradených v centre talentovanej mládeže brokových disciplín Skeet v období 1.1.-31.12.2025 - zimné rukavice</t>
  </si>
  <si>
    <t>HUSKY SK, s.r.o.</t>
  </si>
  <si>
    <t>98382/0052</t>
  </si>
  <si>
    <t>12.12.2025</t>
  </si>
  <si>
    <t>materiálovo technické zabezpečenie komplexnej prípravy športového odborníka č.24 z realizačného tímu športovcov zaradených v centre talentovanej mládeže brokových disciplín Skeet v období 1.1.-31.12.2025 - liek na zníženie očného tlaku (Taflotan)</t>
  </si>
  <si>
    <t>BEJAS, s.r.o.</t>
  </si>
  <si>
    <t>09340/0032</t>
  </si>
  <si>
    <t>18.11.2025</t>
  </si>
  <si>
    <t>materiálovo technické zabezpečenie komplexnej prípravy športového odborníka č.24 z realizačného tímu športovcov zaradených v centre talentovanej mládeže brokových disciplín Skeet v období 1.1.-31.12.2025 - kompresné pančuchy 2páry</t>
  </si>
  <si>
    <t>FARMENA s.r.o.</t>
  </si>
  <si>
    <t>29-12-2025/1516</t>
  </si>
  <si>
    <t>29.12.2025</t>
  </si>
  <si>
    <t>materiálovo technické zabezpečenie komplexnej prípravy športového odborníka č.24 z realizačného tímu športovcov zaradených v centre talentovanej mládeže brokových disciplín Skeet v období 1.1.-31.12.2025 - očná masť (Opticleaner)</t>
  </si>
  <si>
    <t>APOTPHARM, spol. s r.o.</t>
  </si>
  <si>
    <t>23-04-2025/1280</t>
  </si>
  <si>
    <t>23.4.2025</t>
  </si>
  <si>
    <t>materiálovo technické zabezpečenie komplexnej prípravy športového odborníka č.24 z realizačného tímu športovcov zaradených v centre talentovanej mládeže brokových disciplín Skeet v období 1.1.-31.12.2025 - liek na zníženie cholesterolu (Zetovar)</t>
  </si>
  <si>
    <t>05-12-2025/0329</t>
  </si>
  <si>
    <t>5.12.2025</t>
  </si>
  <si>
    <t>materiálovo technické zabezpečenie komplexnej prípravy športového odborníka č.24 z realizačného tímu športovcov zaradených v centre talentovanej mládeže brokových disciplín Skeet v období 1.1.-31.12.2025 - výživový doplnok na kosti (Calcichew) čiastočná refundácia zo sumy 6,70eur</t>
  </si>
  <si>
    <t>1PV2500378</t>
  </si>
  <si>
    <t>26</t>
  </si>
  <si>
    <t>20.12.2025</t>
  </si>
  <si>
    <r>
      <t>materiálovo technické zabezpečenie komplexnej prípravy športového odborníka č.10 z realizačného tímu športovcov zaradených v centre talentovanej mládeže</t>
    </r>
    <r>
      <rPr>
        <sz val="8"/>
        <rFont val="Arial"/>
        <family val="2"/>
        <charset val="238"/>
      </rPr>
      <t xml:space="preserve"> puškových</t>
    </r>
    <r>
      <rPr>
        <sz val="8"/>
        <color indexed="8"/>
        <rFont val="Arial"/>
        <family val="2"/>
        <charset val="238"/>
      </rPr>
      <t xml:space="preserve"> disciplín v období 1.1.-31.12.2025 - termooblečenie 2ks</t>
    </r>
  </si>
  <si>
    <t>1PV2500380</t>
  </si>
  <si>
    <t>202501/00258</t>
  </si>
  <si>
    <t>materiálovo technické zabezpečenie komplexnej prípravy športového odborníka č.18 z realizačného tímu športovcov zaradených v centre talentovanej mládeže brokových disciplín Trap v období 1.1.-31.12.2025 - kondičná príprava - zateplené zimné topánky</t>
  </si>
  <si>
    <t>Sportsdirect.com Slovakia s.r.o.</t>
  </si>
  <si>
    <t>202502/02044</t>
  </si>
  <si>
    <t>materiálovo technické zabezpečenie komplexnej prípravy športového odborníka č.18 z realizačného tímu športovcov zaradených v centre talentovanej mládeže brokových disciplín Trap v období 1.1.-31.12.2025 - kondičná príprava - nepremokavé turistické topánky</t>
  </si>
  <si>
    <t>202502/02045</t>
  </si>
  <si>
    <t>materiálovo technické zabezpečenie komplexnej prípravy športového odborníka č.18 z realizačného tímu športovcov zaradených v centre talentovanej mládeže brokových disciplín Trap v období 1.1.-31.12.2025 - kondičná príprava - športová bunda na cyklistiku</t>
  </si>
  <si>
    <t>materiálovo technické zabezpečenie komplexnej prípravy športového odborníka č.18 z realizačného tímu športovcov zaradených v centre talentovanej mládeže brokových disciplín Trap v období 1.1.-31.12.2025 - kondičná príprava - športové tenisky 2páry</t>
  </si>
  <si>
    <t>DEICHMANN-OBUV SK s.r.o.</t>
  </si>
  <si>
    <t>materiálovo technické zabezpečenie komplexnej prípravy športového odborníka č.18 z realizačného tímu športovcov zaradených v centre talentovanej mládeže brokových disciplín Trap v období 1.1.-31.12.2025 - kondičná príprava - nohavice na turistiku 2ks</t>
  </si>
  <si>
    <t>TESCO STORES SR, a.s.</t>
  </si>
  <si>
    <t>materiálovo technické zabezpečenie komplexnej prípravy športového odborníka č.18 z realizačného tímu športovcov zaradených v centre talentovanej mládeže brokových disciplín Trap v období 1.1.-31.12.2025 - kondičná príprava - plavecké okuliare</t>
  </si>
  <si>
    <t>materiálovo technické zabezpečenie komplexnej prípravy športového odborníka č.18 z realizačného tímu športovcov zaradených v centre talentovanej mládeže brokových disciplín Trap v období 1.1.-31.12.2025 - kondičná príprava - športové tričká 2ks, tepláky, štuple do uší 2páry, šálka na turistiku</t>
  </si>
  <si>
    <t>12-06-2025/0837</t>
  </si>
  <si>
    <t>materiálovo technické zabezpečenie komplexnej prípravy športového odborníka č.18 z realizačného tímu športovcov zaradených v centre talentovanej mládeže brokových disciplín Trap v období 1.1.-31.12.2025 - lieky proti hnačke (Enhydrol, Enterol, Tasectan)</t>
  </si>
  <si>
    <t>JARIM, s.r.o.</t>
  </si>
  <si>
    <t>13202</t>
  </si>
  <si>
    <t>materiálovo technické zabezpečenie komplexnej prípravy športového odborníka č.18 z realizačného tímu športovcov zaradených v centre talentovanej mládeže brokových disciplín Trap v období 1.1.-31.12.2025 - strelecká príprava - tréningové položky Parkúr</t>
  </si>
  <si>
    <t>Združenie brokových klubov Trnava</t>
  </si>
  <si>
    <t>13314</t>
  </si>
  <si>
    <t>materiálovo technické zabezpečenie komplexnej prípravy športového odborníka č.18 z realizačného tímu športovcov zaradených v centre talentovanej mládeže brokových disciplín Trap v období 1.1.-31.12.2025 - strelecká príprava - brokové strelivo 1kartón (250ks)</t>
  </si>
  <si>
    <t>materiálovo technické zabezpečenie komplexnej prípravy športového odborníka č.18 z realizačného tímu športovcov zaradených v centre talentovanej mládeže brokových disciplín Trap v období 1.1.-31.12.2025 - strelecká príprava - 4 tréningové položky Trap</t>
  </si>
  <si>
    <t>materiálovo technické zabezpečenie komplexnej prípravy športového odborníka č.18 z realizačného tímu športovcov zaradených v centre talentovanej mládeže brokových disciplín Trap v období 1.1.-31.12.2025 - strelecká príprava - 2 tréningové položky Trap</t>
  </si>
  <si>
    <t>materiálovo technické zabezpečenie komplexnej prípravy športového odborníka č.18 z realizačného tímu športovcov zaradených v centre talentovanej mládeže brokových disciplín Trap v období 1.1.-31.12.2025 - strelecká príprava - 4 tréningové položky Americký Trap</t>
  </si>
  <si>
    <t>materiálovo technické zabezpečenie komplexnej prípravy športového odborníka č.18 z realizačného tímu športovcov zaradených v centre talentovanej mládeže brokových disciplín Trap v období 1.1.-31.12.2025 - strelecká príprava - 3 tréningové položky Trap</t>
  </si>
  <si>
    <t>materiálovo technické zabezpečenie komplexnej prípravy športového odborníka č.18 z realizačného tímu športovcov zaradených v centre talentovanej mládeže brokových disciplín Trap v období 1.1.-31.12.2025 - strelecká príprava - 5 tréningových položiek Trap</t>
  </si>
  <si>
    <t>materiálovo technické zabezpečenie komplexnej prípravy športového odborníka č.18 z realizačného tímu športovcov zaradených v centre talentovanej mládeže brokových disciplín Trap v období 1.1.-31.12.2025 - strelecká príprava - 6 tréningových položiek Trap</t>
  </si>
  <si>
    <t>materiálovo technické zabezpečenie komplexnej prípravy športového odborníka č.18 z realizačného tímu športovcov zaradených v centre talentovanej mládeže brokových disciplín Trap v období 1.1.-31.12.2025 - strelecká príprava - 2 tréningové položky Americký Trap</t>
  </si>
  <si>
    <t>materiálovo technické zabezpečenie komplexnej prípravy športového odborníka č.18 z realizačného tímu športovcov zaradených v centre talentovanej mládeže brokových disciplín Trap v období 1.1.-31.12.2025 - strelecká príprava - 12 tréningových položiek Trap</t>
  </si>
  <si>
    <t>materiálovo technické zabezpečenie komplexnej prípravy športového odborníka č.18 z realizačného tímu športovcov zaradených v centre talentovanej mládeže brokových disciplín Trap v období 1.1.-31.12.2025 - batéria</t>
  </si>
  <si>
    <t>Mountfield SK, s.r.o.</t>
  </si>
  <si>
    <t>3644</t>
  </si>
  <si>
    <t>28.8.2025</t>
  </si>
  <si>
    <t>materiálovo technické zabezpečenie komplexnej prípravy športového odborníka č.18 z realizačného tímu športovcov zaradených v centre talentovanej mládeže brokových disciplín Trap v období 1.1.-31.12.2025 - športová mikina, tričká 2ks, opasok a nohavice</t>
  </si>
  <si>
    <t>LPP Slovakia, s.r.o.</t>
  </si>
  <si>
    <t>215</t>
  </si>
  <si>
    <t>17.11.2025</t>
  </si>
  <si>
    <t>materiálovo technické zabezpečenie komplexnej prípravy športového odborníka č.18 z realizačného tímu športovcov zaradených v centre talentovanej mládeže brokových disciplín Trap v období 1.1.-31.12.2025 - obuv 2 páry - čiastočná refundácia zo sumy 71,80eur</t>
  </si>
  <si>
    <t>31322859</t>
  </si>
  <si>
    <t>PROTETIKA, a.s.</t>
  </si>
  <si>
    <t>Centrum talentovanej mládeže BA, Majstrovstvá banskobystrického kraja Príbelce 1.-3.8.2025, 2 športovci, 2 tréneri</t>
  </si>
  <si>
    <t>1PV2500169</t>
  </si>
  <si>
    <t>24/8/25-1</t>
  </si>
  <si>
    <t>štartovné 2 športovci spolu 6 štartov</t>
  </si>
  <si>
    <t>Michal Slavkovský vedúci výpravy</t>
  </si>
  <si>
    <t>16</t>
  </si>
  <si>
    <t>ubytovanie 4 osoby 2 noci</t>
  </si>
  <si>
    <t>cestovné súkromné vozidlo Opel Astra BL387DY najazdených 492km</t>
  </si>
  <si>
    <t>Centrum talentovanej mládeže BA ,prípravný pretek 4.kolo Extraliga Liga Talentovanej Mládeže malorážne zbrane Košice 28. - 31.8.2025, 3 športovcov, 3 tréneri, vedúci výpravy</t>
  </si>
  <si>
    <t>1PV2500240</t>
  </si>
  <si>
    <t>43/8/25-2</t>
  </si>
  <si>
    <t>štartovné 3 športovci spolu 9 štartov</t>
  </si>
  <si>
    <t>stravné 3 osoby 4 dni, 5 osôb 3 dni</t>
  </si>
  <si>
    <t>31.8.2025</t>
  </si>
  <si>
    <t>ubytovanie 2 osoby 2 noci</t>
  </si>
  <si>
    <t>Cestovné  súkromné auto 1 osoba BL387DY najazdených 526km; 2 osoby vo výške železnice</t>
  </si>
  <si>
    <t>22/8/25-38</t>
  </si>
  <si>
    <t>Memoriál genmjr. Jana Ploce, Hradec Králové CZE, 11.-13.7.2025, 1 športovec</t>
  </si>
  <si>
    <t>I2509011</t>
  </si>
  <si>
    <t>16.9.2025</t>
  </si>
  <si>
    <t>ČSS, z.s.-SSK DUKLA Hradec Králové</t>
  </si>
  <si>
    <t>Majstrovstva Európy U 16 a U 18 Talin ESTÓNSKO vzduchové disciplíny 9.-15.2.2025,  6 športovcov, 2 tréneri, 1 vedúci výpravy</t>
  </si>
  <si>
    <t>I2502001</t>
  </si>
  <si>
    <t>07.02.2025</t>
  </si>
  <si>
    <t>poistenie 3 osoby a 7 dní</t>
  </si>
  <si>
    <t>I2502002</t>
  </si>
  <si>
    <t>poistenie 6 športovcov a 7 dní z toho 3 puškári a 3 pištoliari</t>
  </si>
  <si>
    <t>1PV2500013</t>
  </si>
  <si>
    <t>3026480389,3026480391,3026480392,3026480393,3026480409,3026480410</t>
  </si>
  <si>
    <t>27.01.2025</t>
  </si>
  <si>
    <t>05.02.2025</t>
  </si>
  <si>
    <t>preprava na letisko autobus Košice - Budapesť 9.2.2025 spolu 9 osôb</t>
  </si>
  <si>
    <t>Ing. Jozef Maňo vedúci výpravy</t>
  </si>
  <si>
    <t>3026480394,96,97,98, 3026480404,406,407,408, 411,412,3057414809</t>
  </si>
  <si>
    <t>preprava z letisko autobus Budapesť- Košice 13.2.2025 spolu 9 osôb vrátane servisného poplatku</t>
  </si>
  <si>
    <t>1DF250004</t>
  </si>
  <si>
    <t>30.01.2025</t>
  </si>
  <si>
    <t>letenky 9 osôb Budapešť -Tallinn a späť vrátane poistenia storno letenniek a preprava zbraní</t>
  </si>
  <si>
    <t>GO travel Slovakia, s.r.o.</t>
  </si>
  <si>
    <t>1DF250010</t>
  </si>
  <si>
    <t>20.01.2025</t>
  </si>
  <si>
    <t>ubytovanie 9osôb 7 nocí, štartovné 6 športovcov a 3 osoby tréneri a vedúci výpravy akreditácie, preprava na letisko 2x za 9 osôb</t>
  </si>
  <si>
    <t>Kaitseliidu lasketiir ESTONIA</t>
  </si>
  <si>
    <t>1DF250020</t>
  </si>
  <si>
    <t>01.02.2025</t>
  </si>
  <si>
    <t>Materiálovo technické zabezpečenie -dialničná známka  auta  FORD TOURNEO BL320ND, prevod z BA na letisko Budapešť</t>
  </si>
  <si>
    <t>NÁRODNÁ DIAĽNIČNÁ SPOLOČNOSŤ</t>
  </si>
  <si>
    <t>1DF2500235</t>
  </si>
  <si>
    <t>21.02.2025</t>
  </si>
  <si>
    <t>Materiálno technické zabezpečenie - trička pre 6 športovcov a 3 trénerov SVK</t>
  </si>
  <si>
    <t>Roman Michálik</t>
  </si>
  <si>
    <t>2DF250001</t>
  </si>
  <si>
    <t>25022</t>
  </si>
  <si>
    <t>10.3.2025</t>
  </si>
  <si>
    <t xml:space="preserve">účastnícky poplatok 1 osoba </t>
  </si>
  <si>
    <t>1PV250068A</t>
  </si>
  <si>
    <t>6.5.2025</t>
  </si>
  <si>
    <t>stravné 9 osôb a 5 dní</t>
  </si>
  <si>
    <t>Jozef Maňo vedúci výpravy</t>
  </si>
  <si>
    <t>25.2.2025</t>
  </si>
  <si>
    <t>parkovné za motorové vozidlo na letisku 5 dní</t>
  </si>
  <si>
    <t>Peter Buberník tréner puškových disciplín</t>
  </si>
  <si>
    <t>cestovné 4x súkromné auto</t>
  </si>
  <si>
    <t>1176255</t>
  </si>
  <si>
    <t>pohonné hmoty na vozidlo SSZ Ford Transit BL 320 ND najazdených 664km</t>
  </si>
  <si>
    <t>Majstrovstva Európy Juniori  OSIJEK CROATIA vzduchové disciplíny 1.-7.3.2025, 4 športovci, 2 tréneri</t>
  </si>
  <si>
    <t>I2502007</t>
  </si>
  <si>
    <t>28.2.2025</t>
  </si>
  <si>
    <t>poistenie 4 športovci a a 6 dní</t>
  </si>
  <si>
    <t>poistenie 2 tréneri a a 6 dní</t>
  </si>
  <si>
    <t>I2502302</t>
  </si>
  <si>
    <t>poistenie 3 športovci a 6 dní</t>
  </si>
  <si>
    <t>poistenie tréner a a 6 dní</t>
  </si>
  <si>
    <t>1ZDFA2</t>
  </si>
  <si>
    <t>EP31/1/2</t>
  </si>
  <si>
    <t>11.2.2025</t>
  </si>
  <si>
    <t>štartovné 6 športovcov a účastnícky poplatok za 4 osoby zúčtované zúčtovacou FA 1 DF250050</t>
  </si>
  <si>
    <t>MB3371158</t>
  </si>
  <si>
    <t>OSIJEK 1784 GRADANSKO STRELJAČKO DRUŽSTVO</t>
  </si>
  <si>
    <t>1PV2500036</t>
  </si>
  <si>
    <t>R1-020/2025</t>
  </si>
  <si>
    <t>1.3.2025</t>
  </si>
  <si>
    <t>18.3.2025</t>
  </si>
  <si>
    <t>ubytovanie športovec a tréner 5 nocí</t>
  </si>
  <si>
    <t>OIB08027808371</t>
  </si>
  <si>
    <t>DOMIN Darko Domin</t>
  </si>
  <si>
    <t>stravné 2osoby a 6 dní</t>
  </si>
  <si>
    <t>vedúci výpravy Ján Kriško</t>
  </si>
  <si>
    <t>cestovné železnicou 4 osoby na území SR</t>
  </si>
  <si>
    <t>HU-7460915</t>
  </si>
  <si>
    <t>dialničná známka na vozidlo SSZ Ford Transit BL 320 ND</t>
  </si>
  <si>
    <t>30499654-2-51</t>
  </si>
  <si>
    <t>4.3.2025</t>
  </si>
  <si>
    <t>pohonné hmoty na vozidlo SSZ Ford Transit BL 320 ND najazdených 478km</t>
  </si>
  <si>
    <t>OIB77607495225</t>
  </si>
  <si>
    <t>TIFON d.o.o.</t>
  </si>
  <si>
    <t>6.3.2025</t>
  </si>
  <si>
    <t>pohonné hmoty na vozidlo SSZ Ford Transit BL 320 ND najazdených 477km</t>
  </si>
  <si>
    <t>ubytovanie 2 športovci  5 nocí</t>
  </si>
  <si>
    <t>stravné 4 osoby a 6 dní</t>
  </si>
  <si>
    <t>cestovné železnicou 2 osoby na území SR</t>
  </si>
  <si>
    <t>I2506045</t>
  </si>
  <si>
    <t>19.6.2025</t>
  </si>
  <si>
    <t>stravné 2osoby 5 dní</t>
  </si>
  <si>
    <t>vedúci výpravy Peter Novotný</t>
  </si>
  <si>
    <t>3.3.2025</t>
  </si>
  <si>
    <t>ubytovanie 2 osoby 4noci</t>
  </si>
  <si>
    <t>OIB04730565938</t>
  </si>
  <si>
    <t>CITY APARTMAN VINKA</t>
  </si>
  <si>
    <t>dialničná známka 10 dní Maďarsko súkromné motorové vozidlo BT075DV</t>
  </si>
  <si>
    <t>8.4.2025</t>
  </si>
  <si>
    <t>cestovné súkromné motorové vozidlo, najazdených 1530km</t>
  </si>
  <si>
    <t>Majstrovstva Európy dospelí OSIJEK CROATIA vzduchové disciplíny 7.-13.3.2025,  10 športovci, 5 trénerov, fyzioterapeut</t>
  </si>
  <si>
    <t>štartovné 7 športovcov a účastnícky poplatok za 3 osoby zúčtované zúčtovacou FA 1 DF250050</t>
  </si>
  <si>
    <t>I2504022</t>
  </si>
  <si>
    <t>stravné 4 športovci a tréner a 6 dní</t>
  </si>
  <si>
    <t>Zoltán Baláž vedúci výpravy</t>
  </si>
  <si>
    <t>13.3.2025</t>
  </si>
  <si>
    <t>pohonné hmoty auto Športového centra polície</t>
  </si>
  <si>
    <t>5984/5/1</t>
  </si>
  <si>
    <t>11.3.2025</t>
  </si>
  <si>
    <t>ubytovanie 4 športovci a tréner 5 nocí</t>
  </si>
  <si>
    <t>PANSION KOD RUZE STROSSMAYER 1</t>
  </si>
  <si>
    <t>NMFR682664</t>
  </si>
  <si>
    <t>7.3.2025</t>
  </si>
  <si>
    <t>dialničná známka mikrobus Dukla</t>
  </si>
  <si>
    <t>HU24386106</t>
  </si>
  <si>
    <t>OTP Mobil Szolgáltató Kft.</t>
  </si>
  <si>
    <t>5686/00011</t>
  </si>
  <si>
    <t>dialničná známka auto Športového centra polície</t>
  </si>
  <si>
    <t>HU27106192</t>
  </si>
  <si>
    <t>Border Solution Consulting Kft.</t>
  </si>
  <si>
    <t>I2506040</t>
  </si>
  <si>
    <t>4492613029</t>
  </si>
  <si>
    <t>05.03.2025</t>
  </si>
  <si>
    <t xml:space="preserve">ubytovanie 2 osoby 5 nocí </t>
  </si>
  <si>
    <t>LEGA-LEGA APARTMAN</t>
  </si>
  <si>
    <t>5982/5/1</t>
  </si>
  <si>
    <t>11.03.2025</t>
  </si>
  <si>
    <t>ubytovanie tréner 5 nocí</t>
  </si>
  <si>
    <t>VIDEOTON GRUPA d.o.o.</t>
  </si>
  <si>
    <t>REN-2025-8273</t>
  </si>
  <si>
    <t>06.03.2025</t>
  </si>
  <si>
    <t>dialničná známka 10 dní Maďarsko</t>
  </si>
  <si>
    <t>cestovné súkromné auto AA212BI, najazdených 1024km</t>
  </si>
  <si>
    <t>Juraj Tužinský vedúci výpravy</t>
  </si>
  <si>
    <t>stravné športovec a tréner a 6 dní</t>
  </si>
  <si>
    <t>Majstrovstva Európy U-18 Malakasa Grécko brokové disciplíny  27.6.-3.7.2025, 4 športovci  a tréner</t>
  </si>
  <si>
    <t>1ZDFA8</t>
  </si>
  <si>
    <t>ubytovanie 26.6.-3.7.2025, 7 nocí, 4 športovci a tréner zúčtované zúčtovacou FA 1DF250183</t>
  </si>
  <si>
    <t>EL095776278</t>
  </si>
  <si>
    <t>mideast International Tours LTD</t>
  </si>
  <si>
    <t>1DF250134</t>
  </si>
  <si>
    <t>letenky 5 osôb Viedeň-Atheny a späť vrátane poistenia storno letenniek 26.6.-3.7.2025</t>
  </si>
  <si>
    <t>I2506052</t>
  </si>
  <si>
    <t>poistenie 4 športovci na 9dní</t>
  </si>
  <si>
    <t>I2506053</t>
  </si>
  <si>
    <t>poistenie tréner na 9dní</t>
  </si>
  <si>
    <t>1DF250180</t>
  </si>
  <si>
    <t>202504807</t>
  </si>
  <si>
    <t xml:space="preserve">transfer strelnica Trnava - letisko Viedeň a späť 26.06.-03.07.2025 tréner a 4 športovci </t>
  </si>
  <si>
    <t>Matúš Kulich</t>
  </si>
  <si>
    <t>1ZDFA20</t>
  </si>
  <si>
    <t>17062025</t>
  </si>
  <si>
    <t>transfer letisko Atény - hotel a späť 26.06.-03.07.2025 tréner a 4 športovci zúčtované zúčtovacou FA 1DF250184</t>
  </si>
  <si>
    <t>1PV2500178</t>
  </si>
  <si>
    <t>stravné 5 osôb 8 dní</t>
  </si>
  <si>
    <t>0000000015</t>
  </si>
  <si>
    <t>štartovné 4 športovci a 1 družstvo, účastnícky poplatok tréner</t>
  </si>
  <si>
    <t>Psachna Shooting Club</t>
  </si>
  <si>
    <t>0000000027</t>
  </si>
  <si>
    <t>tréning 4 športovci 22 položiek, strelivo 4 športovci 75 krabičiek</t>
  </si>
  <si>
    <t>0000014851</t>
  </si>
  <si>
    <t>parkovné požičané auto</t>
  </si>
  <si>
    <t>ANAΣTAΣIOY IΩANNHΣ EMMANOYHΛ</t>
  </si>
  <si>
    <t>1287716</t>
  </si>
  <si>
    <t>pohonné hmoty do požičaného auta</t>
  </si>
  <si>
    <t>IΩANNHΣ N. ΦΛΩPOΣ</t>
  </si>
  <si>
    <t>0447105</t>
  </si>
  <si>
    <t>ΔHMOΠOYΛOΣ-KAYΣIMA MON. I.K.E.</t>
  </si>
  <si>
    <t>5903</t>
  </si>
  <si>
    <t>prenájom auta 27.6.-2.7.2025</t>
  </si>
  <si>
    <t>059122372</t>
  </si>
  <si>
    <t>AUTOGR GRILLIAS</t>
  </si>
  <si>
    <t>127A015000022068</t>
  </si>
  <si>
    <t>diaľničné poplatky Grécko na požičané auto</t>
  </si>
  <si>
    <t>NEA OΔOΣ A.E.</t>
  </si>
  <si>
    <t>126L015000021623</t>
  </si>
  <si>
    <t>127A015000022199</t>
  </si>
  <si>
    <t>126L015000021795</t>
  </si>
  <si>
    <t>127A015000022387</t>
  </si>
  <si>
    <t>126L015000021995</t>
  </si>
  <si>
    <t>126L015000022194</t>
  </si>
  <si>
    <t>127A015000022656</t>
  </si>
  <si>
    <t>127A015000022808</t>
  </si>
  <si>
    <t>126L015000022250</t>
  </si>
  <si>
    <t>126L015000022423</t>
  </si>
  <si>
    <t>127A015000022953</t>
  </si>
  <si>
    <t>2574004866263</t>
  </si>
  <si>
    <t>letiskové poplatky za zbraň letisko Viedeň športovec č.1</t>
  </si>
  <si>
    <t>Austrian</t>
  </si>
  <si>
    <t>2574004866264</t>
  </si>
  <si>
    <t>letiskové poplatky za zbraň letisko Viedeň športovec č.3</t>
  </si>
  <si>
    <t>2574004866265</t>
  </si>
  <si>
    <t>letiskové poplatky za zbraň letisko Viedeň športovec č.4</t>
  </si>
  <si>
    <t>2574004866266</t>
  </si>
  <si>
    <t>letiskové poplatky za zbraň letisko Viedeň športovec č.2</t>
  </si>
  <si>
    <t>724 4000528209 4</t>
  </si>
  <si>
    <t>letiskové poplatky za zbraň letisko Atény športovec č.2</t>
  </si>
  <si>
    <t>SWISS INTERNATIONAL AIR</t>
  </si>
  <si>
    <t>724 4000528210 5</t>
  </si>
  <si>
    <t>letiskové poplatky za zbraň letisko Atény športovec č.1</t>
  </si>
  <si>
    <t>724 4000528211 6</t>
  </si>
  <si>
    <t>letiskové poplatky za zbraň letisko Atény športovec č.3</t>
  </si>
  <si>
    <t>724 4000528212 0</t>
  </si>
  <si>
    <t>letiskové poplatky za zbraň letisko Atény športovec č.4</t>
  </si>
  <si>
    <t xml:space="preserve">Majstrovstva Európy dospelí Chateauroux Francúzsko puškové disciplíny, pištoľové disciplíny, brokové disciplíny trap a skeet 23.7.-7.8.2025,   25 športovci, 7 trénerov, fyzioterapeut </t>
  </si>
  <si>
    <t>1DF250147</t>
  </si>
  <si>
    <t>12.6.2025</t>
  </si>
  <si>
    <t>ubytovanie 4 osoby a 9 nocí</t>
  </si>
  <si>
    <t>Sylvie Lenaerts</t>
  </si>
  <si>
    <t>ubytovanie 3 osoby 9 nocí prefinancované z projektu Generácia Olymp, Zmluva o poskytnutí príspevku LOH Los Angeles 2028 zo dňa 26.9.2025</t>
  </si>
  <si>
    <t>1ZFA17</t>
  </si>
  <si>
    <t>SVK002</t>
  </si>
  <si>
    <t>ubytovanie 19 osob (12 osôb 7 nocí, 4 osoby 6 nocí, 3 osoby 3 noci) zúčtovacia FA 1DF250171</t>
  </si>
  <si>
    <t xml:space="preserve">FRENCH SHOOTING FEDERETION </t>
  </si>
  <si>
    <t>ubytovanie 13 osôb (9 osôb 7 nocí, 2 osoby 6 nocí, 2 osoby 3 noci) zúčtovacia FA 1DF250171 prefinancované z projektu Generácia Olymp, Zmluva o poskytnutí príspevku LOH Los Angeles 2028 zo dňa 26.9.2025</t>
  </si>
  <si>
    <t>1ZFA16</t>
  </si>
  <si>
    <t>025180</t>
  </si>
  <si>
    <t>12.6.2026</t>
  </si>
  <si>
    <t>ubytovanie 9 osob 9 nocí zúčtovacia FA 1DF250296</t>
  </si>
  <si>
    <t>FR80832721872</t>
  </si>
  <si>
    <t>SARL LHOTEL-Lieu dit Rosiers</t>
  </si>
  <si>
    <t>ubytovanie s raňajkami 4 osoby 9 nocí zúčtovacia FA 1DF250296 prefinancované z projektu Generácia Olymp, Zmluva o poskytnutí príspevku LOH Los Angeles 2028 zo dňa 26.9.2025</t>
  </si>
  <si>
    <t>1.9.2025</t>
  </si>
  <si>
    <t>ubytovanie 1 osob 9 nocí zúčtovacia FA 1DF250296</t>
  </si>
  <si>
    <t>1DF250160</t>
  </si>
  <si>
    <t>16.6.2025</t>
  </si>
  <si>
    <t>letenky Vieden - Paríž a späť 6 športovcov 21.-28.7.2025vrátane poistenia storno letenky</t>
  </si>
  <si>
    <t>letenky Vieden - Paríž a späť 4 športovci 21.-28.7.2025 vrátane poistenia storna letenky prefinancované z projektu Generácia Olymp, Zmluva o poskytnutí príspevku LOH Los Angeles 2028 zo dňa 26.9.2025</t>
  </si>
  <si>
    <t>1DF250162</t>
  </si>
  <si>
    <t>letenky Vieden - Paríž a späť 12 športovcov, 3 tréneri  29.7.-.7.82025 vrátane poistenia storno letenky</t>
  </si>
  <si>
    <t>letenky Vieden - Paríž a späť 4 športovci, 3 tréneri  29.7.-7.8.2025 vrátane poistenia storna letenky prefinancované z projektu Generácia Olymp, Zmluva o poskytnutí príspevku LOH Los Angeles 2028 zo dňa 26.9.2025</t>
  </si>
  <si>
    <t>1DF250163</t>
  </si>
  <si>
    <t>letenky Vieden - Paríž a späť 8 športovcov, 4 tréneri  vrátane poistenia storno letenky</t>
  </si>
  <si>
    <t>letenky Vieden - Paríž a späť 5 športovcov, 3 tréneri vrátane poistenia storna letenky prefinancované z projektu Generácia Olymp, Zmluva o poskytnutí príspevku LOH Los Angeles 2028 zo dňa 26.9.2025</t>
  </si>
  <si>
    <t>1DF250167</t>
  </si>
  <si>
    <t>požičanie aut 4ks (č.1 až č.4) pre disciplínu TRAP na obddobie 29.7.-7.8.2025</t>
  </si>
  <si>
    <t>požičanie áut 4ks (č.1 až č.4) pre disciplínu TRAP na obddobie 29.7.-7.8.2025 prefinancované z projektu Generácia Olymp, Zmluva o poskytnutí príspevku LOH Los Angeles 2028 zo dňa 26.9.2025</t>
  </si>
  <si>
    <t>1DF250175</t>
  </si>
  <si>
    <t>SVK-ECH-20250037</t>
  </si>
  <si>
    <t>8.7.2025</t>
  </si>
  <si>
    <t>aiport transfer Pariž-Chateauroux a späť 17 osôb</t>
  </si>
  <si>
    <t>FEDERATION FRANCAISE DE TIR</t>
  </si>
  <si>
    <t>aiport transfer Paríž-Chateauroux a späť 11 osôb prefinancované z projektu Generácia Olymp, Zmluva o poskytnutí príspevku LOH Los Angeles 2028 zo dňa 26.9.2025</t>
  </si>
  <si>
    <t>1ZFA21</t>
  </si>
  <si>
    <t>ubytovanie s raňajkami 2 osoby 10 nocí zúčtovacia FA 1DF250295</t>
  </si>
  <si>
    <t>ubytovanie s raňajkami 1 osoba 10 nocí zúčtovacia FA 1DF250295 prefinancované z projektu Generácia Olymp, Zmluva o poskytnutí príspevku LOH Los Angeles 2028 zo dňa 26.9.2025</t>
  </si>
  <si>
    <t>1DF250201</t>
  </si>
  <si>
    <t>ubytovanie 3 osoby 1 noc</t>
  </si>
  <si>
    <t>Regent and Co., spol.s r.o.</t>
  </si>
  <si>
    <t>ubytovanie 2 osoby 1 noc prefinancované z projektu Generácia Olymp, Zmluva o poskytnutí príspevku LOH Los Angeles 2028 zo dňa 26.9.2025</t>
  </si>
  <si>
    <t>1DF250189</t>
  </si>
  <si>
    <t>SVK-ECH-20250100</t>
  </si>
  <si>
    <t>štartovné 25 športovcov 27 štartov, štartovné 3x mix, štartovné 3x team a účastnícky poplatok za 11 osôb čiastočná refundácia zo sumy 8020,- eur</t>
  </si>
  <si>
    <t>štartovné 25 športovcov 27 štartov, štartovné 3x mix, štartovné 3x team a účastnícky poplatok za 11 osôb doplatok do sumy 8020,- eur</t>
  </si>
  <si>
    <t>štartovné 13 športovcov 18 štartov, štartovné 1x mix, štartovné 2x team a účastnícky poplatok za 9 osôb prefinancované z projektu Generácia Olymp, Zmluva o poskytnutí príspevku LOH Los Angeles 2028 zo dňa 26.9.2025</t>
  </si>
  <si>
    <t>I2507026</t>
  </si>
  <si>
    <t>poistenie 2 tréneri 9 dní</t>
  </si>
  <si>
    <t>00151700</t>
  </si>
  <si>
    <t>poistenie 2 tréneri 9 dní prefinancované z projektu Generácia Olymp, Zmluva o poskytnutí príspevku LOH Los Angeles 2028 zo dňa 26.9.2025</t>
  </si>
  <si>
    <t>I2507027</t>
  </si>
  <si>
    <t>poistenie 2 tréneri 7 dní</t>
  </si>
  <si>
    <t>poistenie 1 tréner 7 dní prefinancované z projektu Generácia Olymp, Zmluva o poskytnutí príspevku LOH Los Angeles 2028 zo dňa 26.9.2025</t>
  </si>
  <si>
    <t>I2507028</t>
  </si>
  <si>
    <t>poistenie 2 športovci 7 dní</t>
  </si>
  <si>
    <t>poistenie 1 športovec 7 dní prefinancované z projektu Generácia Olymp, Zmluva o poskytnutí príspevku LOH Los Angeles 2028 zo dňa 26.9.2025</t>
  </si>
  <si>
    <t>I2507029</t>
  </si>
  <si>
    <t>poistenie 4 športovci 8 dní</t>
  </si>
  <si>
    <t>poistenie 3 športovci 8 dní prefinancované z projektu Generácia Olymp, Zmluva o poskytnutí príspevku LOH Los Angeles 2028 zo dňa 26.9.2025</t>
  </si>
  <si>
    <t>I2507030</t>
  </si>
  <si>
    <t>poistenie 1 tréner 8 dní</t>
  </si>
  <si>
    <t>poistenie 1 tréner 8 dní prefinancované z projektu Generácia Olymp, Zmluva o poskytnutí príspevku LOH Los Angeles 2028 zo dňa 26.9.2025</t>
  </si>
  <si>
    <t>I2507031</t>
  </si>
  <si>
    <t>poistenie 1 tréner 4 dni</t>
  </si>
  <si>
    <t>poistenie 1 tréner 4 dni prefinancované z projektu Generácia Olymp, Zmluva o poskytnutí príspevku LOH Los Angeles 2028 zo dňa 26.9.2025</t>
  </si>
  <si>
    <t>I2507032</t>
  </si>
  <si>
    <t>poistenie 2 športovci 4 dni</t>
  </si>
  <si>
    <t>poistenie 1 športovec 4 dni prefinancované z projektu Generácia Olymp, Zmluva o poskytnutí príspevku LOH Los Angeles 2028 zo dňa 26.9.2025</t>
  </si>
  <si>
    <t>I2507034</t>
  </si>
  <si>
    <t>poistenie 4 osoby 10 dní</t>
  </si>
  <si>
    <t>poistenie 3 osoby 10 dní prefinancované z projektu Generácia Olymp, Zmluva o poskytnutí príspevku LOH Los Angeles 2028 zo dňa 26.9.2025</t>
  </si>
  <si>
    <t>I2507035</t>
  </si>
  <si>
    <t>poistenie 2 tréneri 13 dní</t>
  </si>
  <si>
    <t>poistenie 1 osoba 13 dní prefinancované z projektu Generácia Olymp, Zmluva o poskytnutí príspevku LOH Los Angeles 2028 zo dňa 26.9.2025</t>
  </si>
  <si>
    <t>I2507036</t>
  </si>
  <si>
    <t>poistenie 11 športovcov 10 dní</t>
  </si>
  <si>
    <t>poistenie 4 športovci 10 dní prefinancované z projektu Generácia Olymp, Zmluva o poskytnutí príspevku LOH Los Angeles 2028 zo dňa 26.9.2025</t>
  </si>
  <si>
    <t>I2507037</t>
  </si>
  <si>
    <t>poistenie 1 športovec 8 dní</t>
  </si>
  <si>
    <t>poistenie 1 športovec 8 dní prefinancované z projektu Generácia Olymp, Zmluva o poskytnutí príspevku LOH Los Angeles 2028 zo dňa 26.9.2025</t>
  </si>
  <si>
    <t>I2507038</t>
  </si>
  <si>
    <t>poistenie 5 športovcov 8 dní</t>
  </si>
  <si>
    <t>1DF250238</t>
  </si>
  <si>
    <t>202505908</t>
  </si>
  <si>
    <t xml:space="preserve">transfer Bratislava - letisko Viedeň a späť 29.07.-01.08.2025 tréner a 2 športovci </t>
  </si>
  <si>
    <t>transfer Bratislava - letisko Viedeň a späť 29.07.-01.08.2025 tréner a 1 športovec prefinancované z projektu Generácia Olymp, Zmluva o poskytnutí príspevku LOH Los Angeles 2028 zo dňa 26.9.2025</t>
  </si>
  <si>
    <t>1DF250239</t>
  </si>
  <si>
    <t>202505308</t>
  </si>
  <si>
    <t xml:space="preserve">transfer Dubovany - letisko Viedeň a späť 29.07.-01.08.2025 tréner a 3 športovci </t>
  </si>
  <si>
    <t>transfer Dubovany - letisko Viedeň a späť 29.07.-07.08.2025 1 športovec prefinancované z projektu Generácia Olymp, Zmluva o poskytnutí príspevku LOH Los Angeles 2028 zo dňa 26.9.2025</t>
  </si>
  <si>
    <t>1DF250240</t>
  </si>
  <si>
    <t>202505608</t>
  </si>
  <si>
    <t>transfer strelnica Trnava - letisko Viedeň a späť 21.07.-28.07.2025 5 športovcov</t>
  </si>
  <si>
    <t>transfer strelnica Trnava - letisko Viedeň a späť 21.07.-28.07.2025 3 športovci prefinancované z projektu Generácia Olymp, Zmluva o poskytnutí príspevku LOH Los Angeles 2028 zo dňa 26.9.2025</t>
  </si>
  <si>
    <t>1DF250241</t>
  </si>
  <si>
    <t>202505708</t>
  </si>
  <si>
    <t>transfer Bratislava - letisko Viedeň a späť 21.07.-28.07.2025 1 športovec</t>
  </si>
  <si>
    <t>transfer Bratislava - letisko Viedeň a späť 21.07.-28.07.2025 1 športovec prefinancované z projektu Generácia Olymp, Zmluva o poskytnutí príspevku LOH Los Angeles 2028 zo dňa 26.9.2025</t>
  </si>
  <si>
    <t>1DF250242</t>
  </si>
  <si>
    <t>202505508</t>
  </si>
  <si>
    <t>transfer strelnica Trnava - letisko Viedeň a späť 29.07.-07.08.2025 3 športovci a 2 tréneri</t>
  </si>
  <si>
    <t>transfer strelnica Trnava - letisko Viedeň a späť 29.07.-07.08.2025 3 športovci a 2 tréneri prefinancované z projektu Generácia Olymp, Zmluva o poskytnutí príspevku LOH Los Angeles 2028 zo dňa 26.9.2025</t>
  </si>
  <si>
    <t>1DF250243</t>
  </si>
  <si>
    <t>202505408</t>
  </si>
  <si>
    <t>transfer strelnica Trnava - letisko Viedeň a späť 29.07.-07.08.2025 5 športovcov a tréner</t>
  </si>
  <si>
    <t>transfer strelnica Trnava - letisko Viedeň a späť 29.07.-07.08.2025 tréner prefinancované z projektu Generácia Olymp, Zmluva o poskytnutí príspevku LOH Los Angeles 2028 zo dňa 26.9.2025</t>
  </si>
  <si>
    <t>1DF250244</t>
  </si>
  <si>
    <t>202505808</t>
  </si>
  <si>
    <t>transfer strelnica Bratislava - letisko Viedeň a späť 23.07.-29.07.2025 2 športovci a 2tréneri</t>
  </si>
  <si>
    <t>transfer strelnica Bratislava - letisko Viedeň a späť 23.07.-29.07.2025 1 športovec a 1 tréner</t>
  </si>
  <si>
    <t>I2509039</t>
  </si>
  <si>
    <t>SVK-ECH-20250100-1</t>
  </si>
  <si>
    <t>doplatok za štartovné 2 športovci 2 štarty a štartovné 5x team</t>
  </si>
  <si>
    <t>doplatok za štartovné 1 športovec 1 štart</t>
  </si>
  <si>
    <t>1PV2500184</t>
  </si>
  <si>
    <t>stravné 2 osoby 9 dní a 6 osôb 8 dní</t>
  </si>
  <si>
    <t>stravné 2 osoby 9 dní a 4 osoby 8 dní prefinancované z projektu Generácia Olymp, Zmluva o poskytnutí príspevku LOH Los Angeles 2028 zo dňa 26.9.2025</t>
  </si>
  <si>
    <t>1</t>
  </si>
  <si>
    <t>neoficiálne tréningové položky 6 športovcov 12 položiek</t>
  </si>
  <si>
    <t>Federation Francaise de Tir</t>
  </si>
  <si>
    <t>neoficiálne tréningové položky 4 športovci 8 položiek prefinancované z projektu Generácia Olymp, Zmluva o poskytnutí príspevku LOH Los Angeles 2028 zo dňa 26.9.2025</t>
  </si>
  <si>
    <t>neoficiálne tréningové položky 3 športovci 3 položky</t>
  </si>
  <si>
    <t>neoficiálne tréningové položky 2 športovci 2 položky prefinancované z projektu Generácia Olymp, Zmluva o poskytnutí príspevku LOH Los Angeles 2028 zo dňa 26.9.2025</t>
  </si>
  <si>
    <t>2574005022148</t>
  </si>
  <si>
    <t>letiskové poplatky za zbraň letisko Viedeň 1 športovec</t>
  </si>
  <si>
    <t>Austrian Airlines</t>
  </si>
  <si>
    <t>letiskové poplatky za zbraň letisko Viedeň 1 športovec prefinancované z projektu Generácia Olymp, Zmluva o poskytnutí príspevku LOH Los Angeles 2028 zo dňa 26.9.2025</t>
  </si>
  <si>
    <t>2574005022149</t>
  </si>
  <si>
    <t>2574005022150</t>
  </si>
  <si>
    <t>2574005022272</t>
  </si>
  <si>
    <t>2204090059762</t>
  </si>
  <si>
    <t>letiskové poplatky za zbraň letisko Paríž 1 športovec</t>
  </si>
  <si>
    <t>Lufthansa</t>
  </si>
  <si>
    <t>letiskové poplatky za zbraň letisko Paríž 1 športovec prefinancované z projektu Generácia Olymp, Zmluva o poskytnutí príspevku LOH Los Angeles 2028 zo dňa 26.9.2025</t>
  </si>
  <si>
    <t>2204090059763</t>
  </si>
  <si>
    <t>2204090059764</t>
  </si>
  <si>
    <t>22633</t>
  </si>
  <si>
    <t>ubytovanie s raňajkami počas cesty do Francúzska 2 osoby 1 noc</t>
  </si>
  <si>
    <t>DE 218856221</t>
  </si>
  <si>
    <t>Markus Schmid</t>
  </si>
  <si>
    <t>ubytovanie s raňajkami počas cesty do Francúzska 2 osoby 1 noc prefinancované z projektu Generácia Olymp, Zmluva o poskytnutí príspevku LOH Los Angeles 2028 zo dňa 26.9.2025</t>
  </si>
  <si>
    <t>7/020/00001</t>
  </si>
  <si>
    <t xml:space="preserve">pohonné hmoty do vozidla Športového centra polície Mercedes V-Klasse BL273TR celkovo najazdených 3506km cesta z BA do Francúzska </t>
  </si>
  <si>
    <t>DE362357373</t>
  </si>
  <si>
    <t>SteKu UG &amp; Co.KG</t>
  </si>
  <si>
    <t>pohonné hmoty do vozidla Športového centra polície Mercedes V-Klasse BL273TR celkovo najazdených 3506km cesta z BA do Francúzska prefinancované z projektu Generácia Olymp, Zmluva o poskytnutí príspevku LOH Los Angeles 2028 zo dňa 26.9.2025</t>
  </si>
  <si>
    <t>012000391868</t>
  </si>
  <si>
    <t>FR81813687142</t>
  </si>
  <si>
    <t>Total Energies</t>
  </si>
  <si>
    <t>012000393066</t>
  </si>
  <si>
    <t>pohonné hmoty do vozidla Športového centra polície Mercedes V-Klasse BL273TR celkovo najazdených 3506km, dotankovanie Francúzsko</t>
  </si>
  <si>
    <t>pohonné hmoty do vozidla Športového centra polície Mercedes V-Klasse BL273TR celkovo najazdených 3506km, dotankovanie Francúzsko prefinancované z projektu Generácia Olymp, Zmluva o poskytnutí príspevku LOH Los Angeles 2028 zo dňa 26.9.2025</t>
  </si>
  <si>
    <t>9162/006/00002</t>
  </si>
  <si>
    <t>pohonné hmoty do vozidla Športového centra polície Mercedes V-Klasse BL273TR celkovo najazdených 3506km cesta Francúzsko - BA</t>
  </si>
  <si>
    <t>DE210960508</t>
  </si>
  <si>
    <t>Ste.Ku UG &amp; Co.KG</t>
  </si>
  <si>
    <t>pohonné hmoty do vozidla Športového centra polície Mercedes V-Klasse BL273TR celkovo najazdených 3506km cesta Francúzsko - BA prefinancované z projektu Generácia Olymp, Zmluva o poskytnutí príspevku LOH Los Angeles 2028 zo dňa 26.9.2025</t>
  </si>
  <si>
    <t>16540</t>
  </si>
  <si>
    <t>OMV Slovensko</t>
  </si>
  <si>
    <t>07445</t>
  </si>
  <si>
    <t>diaľničná známka 10 dní Rakúsko na vozidlo Športového centra polície Mercedes V-Klasse BL273TR</t>
  </si>
  <si>
    <t>diaľničná známka 10 dní Rakúsko na vozidlo Športového centra polície Mercedes V-Klasse BL273TR prefinancované z projektu Generácia Olymp, Zmluva o poskytnutí príspevku LOH Los Angeles 2028 zo dňa 26.9.2025</t>
  </si>
  <si>
    <t>1 431 57 0013128883</t>
  </si>
  <si>
    <t>diaľničné poplatky Francúzsko na vozidlo Športového centra polície Mercedes V-Klasse BL273TR</t>
  </si>
  <si>
    <t>APRR</t>
  </si>
  <si>
    <t>diaľničné poplatky Francúzsko na vozidlo Športového centra polície Mercedes V-Klasse BL273TR prefinancované z projektu Generácia Olymp, Zmluva o poskytnutí príspevku LOH Los Angeles 2028 zo dňa 26.9.2025</t>
  </si>
  <si>
    <t>1 116 02 0012974111</t>
  </si>
  <si>
    <t>1 061 01 0006082832</t>
  </si>
  <si>
    <t>1 001 02 0000603066</t>
  </si>
  <si>
    <t>1 132 10 0008474403</t>
  </si>
  <si>
    <t>1 431 07 0013769082</t>
  </si>
  <si>
    <t>1DF250193</t>
  </si>
  <si>
    <t>200251069</t>
  </si>
  <si>
    <t>materiálovo technické zabezpečenie výpravy SR na ME - šiltovky s potlačou loga SSZ a SVK 45ks</t>
  </si>
  <si>
    <t>1DF250194</t>
  </si>
  <si>
    <t>200251070</t>
  </si>
  <si>
    <t>materiálovo technické zabezpečenie výpravy SR na ME - tričká s potlačou loga SSZ a SVK 90ks</t>
  </si>
  <si>
    <t>1PV2500197</t>
  </si>
  <si>
    <t>22.7.2025</t>
  </si>
  <si>
    <t>vedúci výpravy Vladimír Skýva</t>
  </si>
  <si>
    <t>101000028344</t>
  </si>
  <si>
    <t>25.7.2025</t>
  </si>
  <si>
    <t>pohonné hmoty do vozidla SSZ Volkswagen Passat BA720VF celkovo najazdených 4147km Bratislava - Pariž - Chateauroux a späť Bratislava</t>
  </si>
  <si>
    <t>FR 59306916099</t>
  </si>
  <si>
    <t>TotalEnergies</t>
  </si>
  <si>
    <t>105000043433</t>
  </si>
  <si>
    <t>28.7.2025</t>
  </si>
  <si>
    <t>pohonné hmoty do vozidla SSZ VolkswagenPassat BA720VF</t>
  </si>
  <si>
    <t>1730530171</t>
  </si>
  <si>
    <t>pohonné hmoty do vozidla SSZ Volkswagen Passat BA720VF</t>
  </si>
  <si>
    <t>STATION AVIA</t>
  </si>
  <si>
    <t>3416/110/00002</t>
  </si>
  <si>
    <t>31.7.2025</t>
  </si>
  <si>
    <t>Shell A1 Ansfelden</t>
  </si>
  <si>
    <t>20703</t>
  </si>
  <si>
    <t>GBYI114892</t>
  </si>
  <si>
    <t>parkovanie vozidla SSZ VolkswagenPassat BA720VF, 1 deň</t>
  </si>
  <si>
    <t>DE297308020</t>
  </si>
  <si>
    <t>Premier Inn Karlsruhe City Am Wasserturm</t>
  </si>
  <si>
    <t>10343</t>
  </si>
  <si>
    <t>21.7.2025</t>
  </si>
  <si>
    <t>oprava defektu na vozidle SSZ Volkswagen Passat BA720VF</t>
  </si>
  <si>
    <t>51901838</t>
  </si>
  <si>
    <t>SOS-AUTOSERVIS s.r.o.</t>
  </si>
  <si>
    <t>INV-1627086</t>
  </si>
  <si>
    <t>23.7.2025</t>
  </si>
  <si>
    <t>diaľničná známka 10 dní Rakúsko na vozidlo SSZ Volkswagen Passat BA720VF</t>
  </si>
  <si>
    <t>ATU77933426</t>
  </si>
  <si>
    <t>DMC Digital Maut Consulting GmbH</t>
  </si>
  <si>
    <t>1 064 02 0008048838</t>
  </si>
  <si>
    <t>diaľničné poplatky Francúzsko na vozidlo SSZ VW Passat BA720VF</t>
  </si>
  <si>
    <t>1 061 01 0006084143</t>
  </si>
  <si>
    <t>diaľničné poplatky Francúzsko na vozidlo SSZ Volkswagen Passat BA720VF</t>
  </si>
  <si>
    <t>1 116 04 0014287201</t>
  </si>
  <si>
    <t>415P035209050000209</t>
  </si>
  <si>
    <t>FR 83632050019</t>
  </si>
  <si>
    <t>sanef</t>
  </si>
  <si>
    <t>718P555209140000435</t>
  </si>
  <si>
    <t>202507286019309083537</t>
  </si>
  <si>
    <t>29.7.2025</t>
  </si>
  <si>
    <t>FR 31512377060</t>
  </si>
  <si>
    <t>VINCI AUTOROUTES</t>
  </si>
  <si>
    <t>202507246019407381183</t>
  </si>
  <si>
    <t>202507247117410318641</t>
  </si>
  <si>
    <t>diaľničné poplatky Francúzsko na vozidlo SSZ VolkswagenPassat BA720VF</t>
  </si>
  <si>
    <t>202507287137509362285</t>
  </si>
  <si>
    <t>202507240556413380951</t>
  </si>
  <si>
    <t>136P045209100500230</t>
  </si>
  <si>
    <t>199P055209065200448</t>
  </si>
  <si>
    <t>420P045209120300064</t>
  </si>
  <si>
    <t>1PV2500208</t>
  </si>
  <si>
    <t>stravné 4 osoby 7 dní 5 osôb 8 dní</t>
  </si>
  <si>
    <t>stravné 2 osoby 7 dní 4 osoby 8 dní prefinancované z projektu Generácia Olymp, Zmluva o poskytnutí príspevku LOH Los Angeles 2028 zo dňa 26.9.2025</t>
  </si>
  <si>
    <t>stravné 3 osoby 5 dní</t>
  </si>
  <si>
    <t>stravné 2 osoby 5 dní prefinancované z projektu Generácia Olymp, Zmluva o poskytnutí príspevku LOH Los Angeles 2028 zo dňa 26.9.2025</t>
  </si>
  <si>
    <t>225003408530</t>
  </si>
  <si>
    <t>ATU15416707</t>
  </si>
  <si>
    <t>Austrian Airlines AG</t>
  </si>
  <si>
    <t>225003408531</t>
  </si>
  <si>
    <t>letiskové poplatky za zbraň letisko Viedeň športovec č.2 prefinancované z projektu Generácia Olymp, Zmluva o poskytnutí príspevku LOH Los Angeles 2028 zo dňa 26.9.2025</t>
  </si>
  <si>
    <t>225003408516</t>
  </si>
  <si>
    <t>225003408515</t>
  </si>
  <si>
    <t>letiskové poplatky za zbraň letisko Viedeň športovec č.4 prefinancované z projektu Generácia Olymp, Zmluva o poskytnutí príspevku LOH Los Angeles 2028 zo dňa 26.9.2025</t>
  </si>
  <si>
    <t>225003408514</t>
  </si>
  <si>
    <t>letiskové poplatky za zbraň letisko Viedeň športovec č.6</t>
  </si>
  <si>
    <t>letiskové poplatky za zbraň letisko Viedeň športovec č.6 prefinancované z projektu Generácia Olymp, Zmluva o poskytnutí príspevku LOH Los Angeles 2028 zo dňa 26.9.2025</t>
  </si>
  <si>
    <t>225003408513</t>
  </si>
  <si>
    <t>letiskové poplatky za zbraň letisko Viedeň športovec č.5</t>
  </si>
  <si>
    <t>letiskové poplatky za zbraň letisko Viedeň športovec č.5 prefinancované z projektu Generácia Olymp, Zmluva o poskytnutí príspevku LOH Los Angeles 2028 zo dňa 26.9.2025</t>
  </si>
  <si>
    <t>2204090144726</t>
  </si>
  <si>
    <t>letiskové poplatky za zbraň letisko Paríž športovec č.3</t>
  </si>
  <si>
    <t>2204090144725</t>
  </si>
  <si>
    <t>letiskové poplatky za zbraň letisko Paríž športovec č.4</t>
  </si>
  <si>
    <t>letiskové poplatky za zbraň letisko Paríž športovec č.4 prefinancované z projektu Generácia Olymp, Zmluva o poskytnutí príspevku LOH Los Angeles 2028 zo dňa 26.9.2025</t>
  </si>
  <si>
    <t>2204090144727</t>
  </si>
  <si>
    <t>letiskové poplatky za zbraň letisko Paríž športovec č.5</t>
  </si>
  <si>
    <t>letiskové poplatky za zbraň letisko Paríž športovec č.5 prefinancované z projektu Generácia Olymp, Zmluva o poskytnutí príspevku LOH Los Angeles 2028 zo dňa 26.9.2025</t>
  </si>
  <si>
    <t>2204090144724</t>
  </si>
  <si>
    <t>letiskové poplatky za zbraň letisko Paríž športovec č.6</t>
  </si>
  <si>
    <t>letiskové poplatky za zbraň letisko Paríž športovec č.6 prefinancované z projektu Generácia Olymp, Zmluva o poskytnutí príspevku LOH Los Angeles 2028 zo dňa 26.9.2025</t>
  </si>
  <si>
    <t>2574005059424</t>
  </si>
  <si>
    <t>letiskové poplatky za zbraň letisko Viedeň športovec č.7</t>
  </si>
  <si>
    <t>letiskové poplatky za zbraň letisko Viedeň športovec č.7 prefinancované z projektu Generácia Olymp, Zmluva o poskytnutí príspevku LOH Los Angeles 2028 zo dňa 26.9.2025</t>
  </si>
  <si>
    <t>2574005059425</t>
  </si>
  <si>
    <t>letiskové poplatky za zbraň letisko Viedeň športovec č.8</t>
  </si>
  <si>
    <t>2204090217871</t>
  </si>
  <si>
    <t>letiskové poplatky za zbraň letisko Paríž športovec č.7</t>
  </si>
  <si>
    <t>letiskové poplatky za zbraň letisko Paríž športovec č.7 prefinancované z projektu Generácia Olymp, Zmluva o poskytnutí príspevku LOH Los Angeles 2028 zo dňa 26.9.2025</t>
  </si>
  <si>
    <t>2204090217872</t>
  </si>
  <si>
    <t>letiskové poplatky za zbraň letisko Paríž športovec č.8</t>
  </si>
  <si>
    <t>neoficiálny tréning 6 športovcov 12 tréningov</t>
  </si>
  <si>
    <t>neoficiálny tréning 4 športovci 8 tréningovprefinancované z projektu Generácia Olymp, Zmluva o poskytnutí príspevku LOH Los Angeles 2028 zo dňa 26.9.2025</t>
  </si>
  <si>
    <t>30-07-2025/1</t>
  </si>
  <si>
    <t>taxi 3 osoby</t>
  </si>
  <si>
    <t>Uber</t>
  </si>
  <si>
    <t>taxi 2 osoby prefinancované z projektu Generácia Olymp, Zmluva o poskytnutí príspevku LOH Los Angeles 2028 zo dňa 26.9.2025</t>
  </si>
  <si>
    <t>cestovné súkromné vozidlo Mercedes V-Klasse PO639HC najazdených 840km</t>
  </si>
  <si>
    <t>Peter Novotný tréner puškových disciplín</t>
  </si>
  <si>
    <t>cestovné súkromné vozidlo Mercedes V-Klasse PO639HC najazdených 840km prefinancované z projektu Generácia Olymp, Zmluva o poskytnutí príspevku LOH Los Angeles 2028 zo dňa 26.9.2025</t>
  </si>
  <si>
    <t>1PV2500195</t>
  </si>
  <si>
    <t>stravné 15 osôb 10 dní a 2 osoby 13 dní</t>
  </si>
  <si>
    <t>stravné 7 osôb 10 dní a 1 osoba 13 dní prefinancované z projektu Generácia Olymp, Zmluva o poskytnutí príspevku LOH Los Angeles 2028 zo dňa 26.9.2025</t>
  </si>
  <si>
    <t>4329600028</t>
  </si>
  <si>
    <t>pohonné hmoty do požičaného vozidla č.1 a 10 dní</t>
  </si>
  <si>
    <t>FR55439793811</t>
  </si>
  <si>
    <t>Station ESSO Aire Des Champs D´Amour A20</t>
  </si>
  <si>
    <t>pohonné hmoty do požičaného vozidla č.1 a 10 dní prefinancované z projektu Generácia Olymp, Zmluva o poskytnutí príspevku LOH Los Angeles 2028 zo dňa 26.9.2025</t>
  </si>
  <si>
    <t>103000003166</t>
  </si>
  <si>
    <t>FR59306916099</t>
  </si>
  <si>
    <t>202508076019211050066</t>
  </si>
  <si>
    <t>diaľničné poplatky Francúzsko na požičané vozidlo č.1</t>
  </si>
  <si>
    <t>diaľničné poplatky Francúzsko na požičané vozidlo č.1 prefinancované z projektu Generácia Olymp, Zmluva o poskytnutí príspevku LOH Los Angeles 2028 zo dňa 26.9.2025</t>
  </si>
  <si>
    <t>202507290556415043070</t>
  </si>
  <si>
    <t>202508073096209527943</t>
  </si>
  <si>
    <t>012000394689</t>
  </si>
  <si>
    <t>pohonné hmoty do požičaného vozidla č.2 a 10 dní</t>
  </si>
  <si>
    <t>pohonné hmoty do požičaného vozidla č.2 a 10 dní prefinancované z projektu Generácia Olymp, Zmluva o poskytnutí príspevku LOH Los Angeles 2028 zo dňa 26.9.2025</t>
  </si>
  <si>
    <t>121000003742</t>
  </si>
  <si>
    <t>202507290556413253017</t>
  </si>
  <si>
    <t>diaľničné poplatky Francúzsko na požičané vozidlo č.2</t>
  </si>
  <si>
    <t>diaľničné poplatky Francúzsko na požičané vozidlo č.2 prefinancované z projektu Generácia Olymp, Zmluva o poskytnutí príspevku LOH Los Angeles 2028 zo dňa 26.9.2025</t>
  </si>
  <si>
    <t>202508076019709478533</t>
  </si>
  <si>
    <t>011000168787</t>
  </si>
  <si>
    <t>pohonné hmoty do požičaného vozidla č.3 a 10 dní</t>
  </si>
  <si>
    <t>pohonné hmoty do požičaného vozidla č.3 a 10 dní prefinancované z projektu Generácia Olymp, Zmluva o poskytnutí príspevku LOH Los Angeles 2028 zo dňa 26.9.2025</t>
  </si>
  <si>
    <t>011000169062</t>
  </si>
  <si>
    <t>202508056019914379752</t>
  </si>
  <si>
    <t>diaľničné poplatky Francúzsko na požičané vozidlo č.3</t>
  </si>
  <si>
    <t>diaľničné poplatky Francúzsko na požičané vozidlo č.3 prefinancované z projektu Generácia Olymp, Zmluva o poskytnutí príspevku LOH Los Angeles 2028 zo dňa 26.9.2025</t>
  </si>
  <si>
    <t>202508076019910220161</t>
  </si>
  <si>
    <t>202508077137510524767</t>
  </si>
  <si>
    <t>012000394695</t>
  </si>
  <si>
    <t>pohonné hmoty do požičaného vozidla č.4 a 10 dní</t>
  </si>
  <si>
    <t>pohonné hmoty do požičaného vozidla č.4 a 10 dní prefinancované z projektu Generácia Olymp, Zmluva o poskytnutí príspevku LOH Los Angeles 2028 zo dňa 26.9.2025</t>
  </si>
  <si>
    <t>104000046676</t>
  </si>
  <si>
    <t>202507290556414143040</t>
  </si>
  <si>
    <t>diaľničné poplatky Francúzsko na požičané vozidlo č.4</t>
  </si>
  <si>
    <t>diaľničné poplatky Francúzsko na požičané vozidlo č.4 prefinancované z projektu Generácia Olymp, Zmluva o poskytnutí príspevku LOH Los Angeles 2028 zo dňa 26.9.2025</t>
  </si>
  <si>
    <t>202508076019709488534</t>
  </si>
  <si>
    <t>202508077137510174758</t>
  </si>
  <si>
    <t>105</t>
  </si>
  <si>
    <t>neoficiálny tréning 11 športovcov 11 položiek</t>
  </si>
  <si>
    <t>neoficiálny tréning 4 športovci 4 položky prefinancované z projektu Generácia Olymp, Zmluva o poskytnutí príspevku LOH Los Angeles 2028 zo dňa 26.9.2025</t>
  </si>
  <si>
    <t>93X6YG</t>
  </si>
  <si>
    <t>príplatok za druhého vodiča požičaného vozidla č.4</t>
  </si>
  <si>
    <t>Enterprise Rent-A-Car</t>
  </si>
  <si>
    <t>príplatok za druhého vodiča požičaného vozidla č.4 prefinancované z projektu Generácia Olymp, Zmluva o poskytnutí príspevku LOH Los Angeles 2028 zo dňa 26.9.2025</t>
  </si>
  <si>
    <t>20251760</t>
  </si>
  <si>
    <t>letenka Viedeň - Paríž a späť 1 šofér  29.7.-7.8.2025 vrátane poistenia storna letenky</t>
  </si>
  <si>
    <t>GO travel Slovakia s.r.o.</t>
  </si>
  <si>
    <t>1PV2500196</t>
  </si>
  <si>
    <t>2595/2/250727/409</t>
  </si>
  <si>
    <t>pohonné hmoty do vozidla SSZ Ford Tourneo BL320ND celkovo najazdených 3969km Trnava - Chateauroux a späť</t>
  </si>
  <si>
    <t>ATU53391002</t>
  </si>
  <si>
    <t>OMV Tankstelle</t>
  </si>
  <si>
    <t>pohonné hmoty do vozidla SSZ Ford Tourneo BL320ND celkovo najazdených 3969km Trnava - Chateauroux a späť prefinancované z projektu Generácia Olymp, Zmluva o poskytnutí príspevku LOH Los Angeles 2028 zo dňa 26.9.2025</t>
  </si>
  <si>
    <t>27-07-2025/1</t>
  </si>
  <si>
    <t>diaľničné poplatky Taliansko na vozidlo SSZ Ford Tourneo BL320ND</t>
  </si>
  <si>
    <t>AUTOSTRADA BRESCIA VERONA VICENZA PADOVA S.p.A</t>
  </si>
  <si>
    <t>diaľničné poplatky Taliansko na vozidlo SSZ Ford Tourneo BL320ND prefinancované z projektu Generácia Olymp, Zmluva o poskytnutí príspevku LOH Los Angeles 2028 zo dňa 26.9.2025</t>
  </si>
  <si>
    <t>27-07-2025/2</t>
  </si>
  <si>
    <t>Societá Autostrade Alto Adriatico S.p.A.</t>
  </si>
  <si>
    <t>0255-0001</t>
  </si>
  <si>
    <t>02200930986</t>
  </si>
  <si>
    <t>TRATTORIA BETTOLA</t>
  </si>
  <si>
    <t>ubytovanie s raňajkami počas cesty do Francúzska 1 osoba 1 noc prefinancované z projektu Generácia Olymp, Zmluva o poskytnutí príspevku LOH Los Angeles 2028 zo dňa 26.9.2025</t>
  </si>
  <si>
    <t>0141408250728120844306</t>
  </si>
  <si>
    <t>S.A.V. S.p.A.</t>
  </si>
  <si>
    <t>0000007D6CF8F6</t>
  </si>
  <si>
    <t>autostrade per l´Italia</t>
  </si>
  <si>
    <t>232532</t>
  </si>
  <si>
    <t>pohonné hmoty do vozidla SSZ Ford Tourneo BL320ND</t>
  </si>
  <si>
    <t>03882130986</t>
  </si>
  <si>
    <t>STAZIONE DI SERVIZIO Q8</t>
  </si>
  <si>
    <t>pohonné hmoty do vozidla SSZ Ford Tourneo BL320ND prefinancované z projektu Generácia Olymp, Zmluva o poskytnutí príspevku LOH Los Angeles 2028 zo dňa 26.9.2025</t>
  </si>
  <si>
    <t>2420221308415</t>
  </si>
  <si>
    <t>FR534894852</t>
  </si>
  <si>
    <t>STATION AVIA A71</t>
  </si>
  <si>
    <t>01001101753701557</t>
  </si>
  <si>
    <t>diaľničné poplatky tunel Taliansko-Francúzsko na vozidlo SSZ Ford Tourneo BL320ND</t>
  </si>
  <si>
    <t>Traforo del Monte Bianco - GEIE</t>
  </si>
  <si>
    <t>diaľničné poplatky tunel Taliansko-Francúzsko na vozidlo SSZ Ford Tourneo BL320ND prefinancované z projektu Generácia Olymp, Zmluva o poskytnutí príspevku LOH Los Angeles 2028 zo dňa 26.9.2025</t>
  </si>
  <si>
    <t>1 001 09 0011658434</t>
  </si>
  <si>
    <t>diaľničné poplatky Francúzsko na vozidlo SSZ Ford Tourneo BL320ND</t>
  </si>
  <si>
    <t>A.T.M.B.</t>
  </si>
  <si>
    <t>diaľničné poplatky Francúzsko na vozidlo SSZ Ford Tourneo BL320ND prefinancované z projektu Generácia Olymp, Zmluva o poskytnutí príspevku LOH Los Angeles 2028 zo dňa 26.9.2025</t>
  </si>
  <si>
    <t>1 243 02 0003496616</t>
  </si>
  <si>
    <t>1 011 07 0017192528</t>
  </si>
  <si>
    <t>1 242 01 0001590231</t>
  </si>
  <si>
    <t>1 061 01 0006089235</t>
  </si>
  <si>
    <t>012000393452</t>
  </si>
  <si>
    <t>012000395244</t>
  </si>
  <si>
    <t>1 174 01 0005718157</t>
  </si>
  <si>
    <t>718P565219090200123</t>
  </si>
  <si>
    <t>FR83632050019</t>
  </si>
  <si>
    <t>199P035219050000136</t>
  </si>
  <si>
    <t>0939110068</t>
  </si>
  <si>
    <t>FR93479576563</t>
  </si>
  <si>
    <t>SHELL METZ ST PRIVAT</t>
  </si>
  <si>
    <t>671206</t>
  </si>
  <si>
    <t>57072/32259</t>
  </si>
  <si>
    <t>EuroRastpark Crailsheim GmbH &amp; Co.KG</t>
  </si>
  <si>
    <t>1810</t>
  </si>
  <si>
    <t>1DF250315</t>
  </si>
  <si>
    <t>20251887</t>
  </si>
  <si>
    <t>7.10.2025</t>
  </si>
  <si>
    <t>poistenie storno letenky 29.7.-7.8.225, 1 osoba</t>
  </si>
  <si>
    <t>I2601016</t>
  </si>
  <si>
    <t>RC8HS5HQ5D</t>
  </si>
  <si>
    <t>doplatok za ubytovanie 1 osoba 7 nocí</t>
  </si>
  <si>
    <t>IE 9827384L</t>
  </si>
  <si>
    <t>Airbnb Ireland UC</t>
  </si>
  <si>
    <t>RC5KSPRN3E</t>
  </si>
  <si>
    <t>9.6.2025</t>
  </si>
  <si>
    <t>ubytovanie 1 osoba 7 nocí</t>
  </si>
  <si>
    <t>42</t>
  </si>
  <si>
    <t>neoficiálny tréning 1 športovec 12 položiek</t>
  </si>
  <si>
    <t>stravné 1 osoba 10 dní</t>
  </si>
  <si>
    <t>vedúci výpravy Martin Bolek</t>
  </si>
  <si>
    <t>cestovné súkromné vozidlo Volkswagen Caravelle NO162DE najazdených 3574km</t>
  </si>
  <si>
    <t xml:space="preserve">Svetový pohár NICOSIA CYPRUS brokové disciplíny 01.-12.05.2025,  13 športovcov,  3tréneri, lekár  </t>
  </si>
  <si>
    <t>1DF250063</t>
  </si>
  <si>
    <t>27.3.2025</t>
  </si>
  <si>
    <t xml:space="preserve">letenka športovkyňa č. 1 Viedeň- Larnaka a späť vrátane poistenia storno letenniek </t>
  </si>
  <si>
    <t>1DF250064</t>
  </si>
  <si>
    <t xml:space="preserve">letenka tréner Viedeň- Larnaka a späť vrátane poistenia storno letenniek </t>
  </si>
  <si>
    <t>1DF250065</t>
  </si>
  <si>
    <t xml:space="preserve">letenka športovkyňa č. 2 Viedeň- Larnaka a späť vrátane poistenia storno letenniek </t>
  </si>
  <si>
    <t>1DF250103</t>
  </si>
  <si>
    <t>09754</t>
  </si>
  <si>
    <t>štartovné 3 športovci a účastnícky poplatok tréner</t>
  </si>
  <si>
    <t>90000429P</t>
  </si>
  <si>
    <t>Nicosia Shooting Club</t>
  </si>
  <si>
    <t>1PV2500148</t>
  </si>
  <si>
    <t>stravné 3 osoby 8 dní</t>
  </si>
  <si>
    <t>09754/2</t>
  </si>
  <si>
    <t>oficiálny tréning 1 športovec Trap 4 položky a 2 športovci Skeet 2 položky</t>
  </si>
  <si>
    <t>00001432</t>
  </si>
  <si>
    <t>strelivo 10 krabičiek 2 športovci</t>
  </si>
  <si>
    <t>00001455</t>
  </si>
  <si>
    <t>strelivo 12 krabičiek 2 športovci</t>
  </si>
  <si>
    <t>0155082</t>
  </si>
  <si>
    <t>neoficiálny tréning 10 položiek 2 športovci</t>
  </si>
  <si>
    <t>Lefkosia Shooting Club</t>
  </si>
  <si>
    <t>2574004549058</t>
  </si>
  <si>
    <t>letiskové poplatky za zbrane letisko Viedeň 1 športovec</t>
  </si>
  <si>
    <t>2574004549059</t>
  </si>
  <si>
    <t>ALAP-0026467</t>
  </si>
  <si>
    <t>požičanie auta 8 dní</t>
  </si>
  <si>
    <t>30011974 N</t>
  </si>
  <si>
    <t>ASTRA &amp; PETSAS Rent A Car J.V.</t>
  </si>
  <si>
    <t>12573369</t>
  </si>
  <si>
    <t>PHM - požičané auto 8 dní</t>
  </si>
  <si>
    <t>10001018J</t>
  </si>
  <si>
    <t>PETROLINA SERVICE STATION</t>
  </si>
  <si>
    <t>2204087280545</t>
  </si>
  <si>
    <t>letiskové poplatky za zbrane letisko Cyprus 1 športovec</t>
  </si>
  <si>
    <t>2204087280559</t>
  </si>
  <si>
    <t>EMD-2574000825571</t>
  </si>
  <si>
    <t>servisné poplatky za zbrane letisko Cyprus 1 športovec</t>
  </si>
  <si>
    <t>EMD-2574000825572</t>
  </si>
  <si>
    <t>I2504015</t>
  </si>
  <si>
    <t>poistenie 2 športovkyne na 8 dní</t>
  </si>
  <si>
    <t>I2505009</t>
  </si>
  <si>
    <t>storno - poistenie športovkyne na 8 dní</t>
  </si>
  <si>
    <t>I2504016</t>
  </si>
  <si>
    <t>poistenie tréner na 8 dní</t>
  </si>
  <si>
    <t>I2505010</t>
  </si>
  <si>
    <t>storno - poistenie tréner na 8 dní</t>
  </si>
  <si>
    <t>1ZDFA6</t>
  </si>
  <si>
    <t>ubytovanie 2 športovci a tréner 7 nocí zútované zúčtovacou FA 1DF250311 a 1DF250307</t>
  </si>
  <si>
    <t>10008088V</t>
  </si>
  <si>
    <t>Lordos Beach Hotel &amp; Spa</t>
  </si>
  <si>
    <t>1DF250138</t>
  </si>
  <si>
    <t xml:space="preserve">transfer strelnica Trnava - letisko Viedeň a späť 01.05.-08.05.2025 tréner a 2 športovci </t>
  </si>
  <si>
    <t>1PV2500211</t>
  </si>
  <si>
    <t>001519</t>
  </si>
  <si>
    <t>neoficiálny tréning 1 športovec 3 položky</t>
  </si>
  <si>
    <t>90000429 P</t>
  </si>
  <si>
    <t>2572607301705</t>
  </si>
  <si>
    <t>EMD-2204087407658</t>
  </si>
  <si>
    <t>letiskové a servisné poplatky za zbraň letisko Cyprus 1 športovec</t>
  </si>
  <si>
    <t>KELOPA, KLEO</t>
  </si>
  <si>
    <t>Svetový pohár Buenos Aires Argentína 1.-11.4.2025, 4 športovci a tréner</t>
  </si>
  <si>
    <t>1PV2500049</t>
  </si>
  <si>
    <t>400039547158</t>
  </si>
  <si>
    <t>28.03.2025</t>
  </si>
  <si>
    <t>02.04.2025</t>
  </si>
  <si>
    <t xml:space="preserve">
Jednodňová dialničná známka AUT na služobné motorové vozidlo VW Passat, BA720VF - doprovod na letisko Schvechat  kvôli prevozu zbraní mimo EU</t>
  </si>
  <si>
    <t>ATU43143200</t>
  </si>
  <si>
    <t>ASFiNAG</t>
  </si>
  <si>
    <t>501684750</t>
  </si>
  <si>
    <t>Parkovanie na letisku Schwechat so služobným motorovým vozidlom VW Passat, BA720VF - doprpvod výpravy SSZ kvôli prevozu zbraní mimo EU</t>
  </si>
  <si>
    <t>ATU15447005</t>
  </si>
  <si>
    <t>Flughafen Wien AG</t>
  </si>
  <si>
    <t>1198377</t>
  </si>
  <si>
    <t>31.03.2025</t>
  </si>
  <si>
    <t>PHM  služobné motorové vozidlo VW Passat, BA720VF, počet najazdených km 138km</t>
  </si>
  <si>
    <t>SLOVAFT, a.s.</t>
  </si>
  <si>
    <t>diety 1 osoba a deň AT</t>
  </si>
  <si>
    <t>Andrea Spevárová doprovod SSZ</t>
  </si>
  <si>
    <t>Svetový pohár Mníchov Nemecko 8.-13.6.2025, 5 športovcov, 3 tréneri</t>
  </si>
  <si>
    <t>1PV2500141</t>
  </si>
  <si>
    <t>cestovné vo výške železnice doprava súkromným autom z bydliska do Bratislavy najazdených 318 km</t>
  </si>
  <si>
    <t>cestovné vo výške železnice doprava súkromným autom z bydliska do Bratislavy najazdených 820 km</t>
  </si>
  <si>
    <t>PHM - služobné vozidlo SSZ Ford Tourneo BL320ND najazdených 1106km</t>
  </si>
  <si>
    <t>7463/003/00001</t>
  </si>
  <si>
    <t>DE333901677</t>
  </si>
  <si>
    <t>ESSO Tankstelle</t>
  </si>
  <si>
    <t>diaľničná známka 10 dní Rakúsko - služobné vozidlo SSZ Ford Tourneo BL320ND</t>
  </si>
  <si>
    <t>Autobahnen- und Schnellstrassen- Finanzierungs-AG</t>
  </si>
  <si>
    <t>11.06.</t>
  </si>
  <si>
    <t>servis SSZ zbrane pre športovca - Pištoľ 1ks</t>
  </si>
  <si>
    <t>Carl Walther GmbH</t>
  </si>
  <si>
    <t>Hellenic Grand Prix Malakasa Grécko 20.-26.5.2025, 5 športovcov a tréner</t>
  </si>
  <si>
    <t>1DF250104</t>
  </si>
  <si>
    <t xml:space="preserve">letenka športovkyňa č. 5 Viedeň- ATHENY a späť 22.-26.5.2025 vrátane poistenia storno letenky </t>
  </si>
  <si>
    <t>I2505019</t>
  </si>
  <si>
    <t>poistenie športovkyňa  na 5dní</t>
  </si>
  <si>
    <t>1ZDFA14</t>
  </si>
  <si>
    <t>ubytovanie športovkyňa 4 noci zúčtovacia FA č. 1DF250252</t>
  </si>
  <si>
    <t>THA2108132024</t>
  </si>
  <si>
    <t>ANASTAZIA LUXURY SUITES AND ROOMS</t>
  </si>
  <si>
    <t>ubytovanie športovkyňa 4 noci zúčtovacia FA č. 1DF250253</t>
  </si>
  <si>
    <t>1DF250136</t>
  </si>
  <si>
    <t xml:space="preserve">transfer na letisko Viedeň-strelnica a späť  22.-26.5.2025 športovec </t>
  </si>
  <si>
    <t>1PV2500174</t>
  </si>
  <si>
    <t>stravné 1 osoba 5 dní</t>
  </si>
  <si>
    <t>5229</t>
  </si>
  <si>
    <t>štartovné 1 športovec, 3 tréningové položky, strelivo 4 krabičky</t>
  </si>
  <si>
    <t>724 4559097806 2</t>
  </si>
  <si>
    <t>letiskové poplatky za zbraň letisko Atény 1 športovec</t>
  </si>
  <si>
    <t>Swiss International Air</t>
  </si>
  <si>
    <t>VC Oslobodenia Plzeň CZE 7.-10.5.2025  - tréner</t>
  </si>
  <si>
    <t>1PV2500098</t>
  </si>
  <si>
    <t>9.5.2025</t>
  </si>
  <si>
    <t xml:space="preserve">Ing. Michal Copák tréner pištoľových disciplín </t>
  </si>
  <si>
    <t>Miloš Ditrych cestovní</t>
  </si>
  <si>
    <t>dialničná známka 10 dní CZE</t>
  </si>
  <si>
    <t>8.5.2025</t>
  </si>
  <si>
    <t>parkovné 2 dni</t>
  </si>
  <si>
    <t>Kovářka TREND s.r.o.</t>
  </si>
  <si>
    <t>1DF250005</t>
  </si>
  <si>
    <t>16.01.2025</t>
  </si>
  <si>
    <t>ocenenia pre najúspešnejších športovcov SSZ za 2024</t>
  </si>
  <si>
    <t>SKLOVAKIA, s.r.o.</t>
  </si>
  <si>
    <t>1DF250011</t>
  </si>
  <si>
    <t>grafická úprava foto, spracovanie a tlač foietk športovcov a trénerov z vyhodnotenia najúspešnejších športovcov SSZ za 2024 14.1.2025 hotel TATRA</t>
  </si>
  <si>
    <t>Ing. Alena Masárošová - ALUMO</t>
  </si>
  <si>
    <t>1DF250034</t>
  </si>
  <si>
    <t>12.02.2025</t>
  </si>
  <si>
    <t xml:space="preserve"> ocenenia pre naj družstvá SSZ a tlač banneru SSZ s logom MCRaŠ SR  na  vyhodnotenie najúspešnejších športovcov SSZ za 2024 14.1.2025 hotel TATRA</t>
  </si>
  <si>
    <t>1PV2500050</t>
  </si>
  <si>
    <t>17.1.2025</t>
  </si>
  <si>
    <t>4.4.2025</t>
  </si>
  <si>
    <t>PHM VW Passat BA 720VF - dovoz ocenení pre vyhodnotených športovcov BA - Púchov a späť najazdených 534km</t>
  </si>
  <si>
    <t>1DF250102</t>
  </si>
  <si>
    <t>20250001</t>
  </si>
  <si>
    <t>Trénerský výkon činnosti vedúceho trénera súvisiaca so zabezpečením a realizáciou športovej prípravy brokových disciplín športovej streľby Trap ZML 18/2025  - január-marec25</t>
  </si>
  <si>
    <t xml:space="preserve">Ing. Branislav Slamka </t>
  </si>
  <si>
    <t>1DF250093</t>
  </si>
  <si>
    <t xml:space="preserve">Výkon práce vedúceho trénera súvisiaca so zabezpečením a realizáciou športovej prípravy reprezentácie SR športovej streľby  Zmluva 15/2025, obdobie Január až Marec </t>
  </si>
  <si>
    <t>Ing. Jozef Maňo- Cassovia Efekt</t>
  </si>
  <si>
    <t>1DF250187</t>
  </si>
  <si>
    <t>1DF250087</t>
  </si>
  <si>
    <t>Výkon činnosti vedúceho trénera súvisiaca so zabezpečením a realizáciou športovej prípravy puškových disciplín reprezentacie športovej streľby  ZML 17 v období Januar-Marec</t>
  </si>
  <si>
    <t>1DF250082</t>
  </si>
  <si>
    <t xml:space="preserve">Trénerský výkon činnosti vedúceho trénera súvisiaca so zabezpečením a realizáciou športovej prípravy pištolových olympijských disciplín  športovej streľby  ZML 16/2024  - Január až Marec  </t>
  </si>
  <si>
    <t>Ivan Némethy</t>
  </si>
  <si>
    <t>IX01002</t>
  </si>
  <si>
    <t>Hrubé mzdy vyplatené osobám (zamestnancom) vrátane odvodov zamestnávateľa počet fyzických osôb 6, Dohoda o pracovnej činnosti - Administratívny-technický pracovník 84 hodín 2 osoby, Január</t>
  </si>
  <si>
    <t>Osobné náklady aparátu Slovenského streleckého zväzu osobné číslo   4,23,67,123,125,151,152,10</t>
  </si>
  <si>
    <t>IX02001</t>
  </si>
  <si>
    <t>Hrubé mzdy vyplatené osobám (zamestnancom) vrátane odvodov zamestnávateľa počet fyzických osôb 6, Dohoda o pracovnej činnosti - Administratívny-technický pracovník 80 hodín 2 osoby, Február</t>
  </si>
  <si>
    <t>IX03001</t>
  </si>
  <si>
    <t>Hrubé mzdy vyplatené osobám (zamestnancom) vrátane odvodov zamestnávateľa počet fyzických osôb 7, Dohoda o pracovnej činnosti - Administratívny-technický pracovník 84 hodín 2 osoby, Marec</t>
  </si>
  <si>
    <t>Osobné náklady aparátu Slovenského streleckého zväzu osobné číslo   4,23,67,123,125,151,152,153,10</t>
  </si>
  <si>
    <t>IX04001</t>
  </si>
  <si>
    <t>Hrubé mzdy vyplatené osobám (zamestnancom) vrátane odvodov zamestnávateľa počet fyzických osôb 7, Dohoda o pracovnej činnosti - Administratívny-technický pracovník 80 hodín 2 osoby, Apríl</t>
  </si>
  <si>
    <t>IX05001</t>
  </si>
  <si>
    <t>6.6.2025</t>
  </si>
  <si>
    <t xml:space="preserve">Hrubé mzdy vyplatené osobám (zamestnancom) vrátane odvodov zamestnávateľa počet fyzických osôb 7, Dohoda o pracovnej činnosti - Administratívny-technický pracovník 80 hodín 2 osoby, Máj  </t>
  </si>
  <si>
    <t>Osobné náklady aparátu Slovenského streleckého zväzu osobné číslo  4,23,67,123,125,151,152,153,10</t>
  </si>
  <si>
    <t>IX06001</t>
  </si>
  <si>
    <t>Hrubé mzdy vyplatené osobám (zamestnancom) vrátane odvodov zamestnávateľa počet fyzických osôb 6, Dohoda o pracovnej činnosti - Administratívny-technický pracovník 84 hodín 2 osoby, Jún</t>
  </si>
  <si>
    <t>Osobné náklady aparátu Slovenského streleckého zväzu osobné číslo  4,23,67,123,125,151,152,10</t>
  </si>
  <si>
    <t xml:space="preserve">Zákonná tvorba sociálneho fondu z hrubých miezd vyplatené osobám (zamestnancom) zamestnávateľa počet fyzických osôb 6, za Január </t>
  </si>
  <si>
    <t>Osobné náklady aparátu Slovenského streleckého zväzu osobné číslo   23,67,123,125,151,152</t>
  </si>
  <si>
    <t xml:space="preserve">Zákonná tvorba sociálneho fondu z hrubých miezd vyplatené osobám (zamestnancom) zamestnávateľa počet fyzických osôb 6, za Február  </t>
  </si>
  <si>
    <t xml:space="preserve">Zákonná tvorba sociálneho fondu z hrubých miezd vyplatené osobám (zamestnancom) zamestnávateľa počet fyzických osôb 7, za Marec </t>
  </si>
  <si>
    <t>Osobné náklady aparátu Slovenského streleckého zväzu osobné číslo   23,67,123,125,151,152,153</t>
  </si>
  <si>
    <t>Zákonná tvorba sociálneho fondu z hrubých miezd vyplatené osobám (zamestnancom) zamestnávateľa počet fyzických osôb 7, za Apríl</t>
  </si>
  <si>
    <t>Zákonná tvorba sociálneho fondu z hrubých miezd vyplatené osobám (zamestnancom) zamestnávateľa počet fyzických osôb 7, za Máj</t>
  </si>
  <si>
    <t>Zákonná tvorba sociálneho fondu z hrubých miezd vyplatené osobám (zamestnancom) zamestnávateľa počet fyzických osôb 6, za Jún</t>
  </si>
  <si>
    <t>138</t>
  </si>
  <si>
    <t>6.2.2025</t>
  </si>
  <si>
    <t>Prevádzkové náklady sekretariátu zákonné čerpanie zo sociálneho fondu 121 ks á 0,50€, 6 osôb</t>
  </si>
  <si>
    <t>Prevádzkové náklady sekretariátu zákonné čerpanie zo sociálneho fondu 99 ks á 0,50€, 6 osôb</t>
  </si>
  <si>
    <t>Prevádzkové náklady sekretariátu zákonné čerpanie zo sociálneho fondu 112 ks á 0,50€, 7 osôb</t>
  </si>
  <si>
    <t>Osobné náklady aparátu Slovenského streleckého zväzu osobné číslo   23,67,123,125,151,152, 153</t>
  </si>
  <si>
    <t>Prevádzkové náklady sekretariátu zákonné čerpanie zo sociálneho fondu 111 ks á 0,50€, 7 osôb</t>
  </si>
  <si>
    <t>Prevádzkové náklady sekretariátu zákonné čerpanie zo sociálneho fondu 132 ks á 0,50€, 6 osôb</t>
  </si>
  <si>
    <t>I2502005</t>
  </si>
  <si>
    <t>Hlavné mesto BA rozhodnutie č. 4/25/004857-36/63/148353 -zákonný miestny poplatok za komunálny odpad za rok 2025  - obdobie 01.01 - 31. 12. 2025 , alikv.časť nákladu 19,92%</t>
  </si>
  <si>
    <t>00603481</t>
  </si>
  <si>
    <t xml:space="preserve">Hlavné mesto Slovenskej republiky Bratislava </t>
  </si>
  <si>
    <t>I2503007</t>
  </si>
  <si>
    <t>1ú25/01-36/57/666926</t>
  </si>
  <si>
    <t>26.3.2025</t>
  </si>
  <si>
    <t>28.3.202</t>
  </si>
  <si>
    <t>prevádzkové náklady sekretariátu daň z nehnuteľnosti na rok 2025 vo výške 30,40% z 1. splátky</t>
  </si>
  <si>
    <t>Hlavné mesto Slovenskej republiky Bratislava</t>
  </si>
  <si>
    <t>1PV2500020</t>
  </si>
  <si>
    <t>23.01.2025</t>
  </si>
  <si>
    <t>notárske služby - overenie podpisu štatutára pre prepis Škoda Fábia BL078SX</t>
  </si>
  <si>
    <t>JUDr. Petra Ježková</t>
  </si>
  <si>
    <t>I2501002</t>
  </si>
  <si>
    <t>0345003681</t>
  </si>
  <si>
    <t>24.01.2025</t>
  </si>
  <si>
    <t>04.02.2025</t>
  </si>
  <si>
    <t>Prevádzkové náklady sekretariátu poistné osôb pri preprave v aute VW Caravelle BA987SR 25.1.2025-24.1.2025</t>
  </si>
  <si>
    <t>Allianz- Slovenská poisťovňa, a.s.</t>
  </si>
  <si>
    <t>I2502003</t>
  </si>
  <si>
    <t>001298827</t>
  </si>
  <si>
    <t>03.02.2025</t>
  </si>
  <si>
    <t>Telefónny poplatok prevádzkový  člen Výkonného Výboru SSZ  za Jan25 číslo 0905230229</t>
  </si>
  <si>
    <t>Orange Slovensko. a.s.</t>
  </si>
  <si>
    <t>I2503006</t>
  </si>
  <si>
    <t>2819100876</t>
  </si>
  <si>
    <t>04.03.2025</t>
  </si>
  <si>
    <t>Telefónny poplatok prevádzkový  člen Výkonného Výboru SSZ  za Február 25 číslo 0905230229</t>
  </si>
  <si>
    <t>I2504006</t>
  </si>
  <si>
    <t>2823765961</t>
  </si>
  <si>
    <t>04.04.2025</t>
  </si>
  <si>
    <t>14.4.2025</t>
  </si>
  <si>
    <t>Telefónny poplatok prevádzkový  člen Výkonného Výboru SSZ  za Marec 25 číslo 0905230229</t>
  </si>
  <si>
    <t>I2505022</t>
  </si>
  <si>
    <t>2828435849</t>
  </si>
  <si>
    <t>04.05.2025</t>
  </si>
  <si>
    <t>27.05.2025</t>
  </si>
  <si>
    <t>Telefónny poplatok prevádzkový  člen Výkonného Výboru SSZ  za Apríl  25 číslo 0905230229</t>
  </si>
  <si>
    <t>I2507008</t>
  </si>
  <si>
    <t>2832845209</t>
  </si>
  <si>
    <t>3.6.2025</t>
  </si>
  <si>
    <t>Telefónny poplatok prevádzkový  člen Výkonného Výboru SSZ  za Máj  25 číslo 0905230229</t>
  </si>
  <si>
    <t>I2507024</t>
  </si>
  <si>
    <t>2837474641</t>
  </si>
  <si>
    <t>04.07.2025</t>
  </si>
  <si>
    <t>Telefónny poplatok prevádzkový  člen Výkonného Výboru SSZ  za Jún  25 číslo 0905230229</t>
  </si>
  <si>
    <t>I2508002</t>
  </si>
  <si>
    <t>2842135971</t>
  </si>
  <si>
    <t>05.08.2025</t>
  </si>
  <si>
    <t>Telefónny poplatok prevádzkový predseda legislatívnej komisie SSZ za Júl  25 číslo 0905230229</t>
  </si>
  <si>
    <t>1DF250003</t>
  </si>
  <si>
    <t>13.01.2025</t>
  </si>
  <si>
    <t>Doména SSZ webhosting shooting.sk, e-mailove schránky, 30000MB priesotru  01.01.-31.12.2025</t>
  </si>
  <si>
    <t>WEBY GROUP, s r.o.</t>
  </si>
  <si>
    <t>1DF250108</t>
  </si>
  <si>
    <t>Prevádzkové náklady SSZ za internetovú doménu www.shooting.sk na obdobie 17.4.2025 - 16.4.2026</t>
  </si>
  <si>
    <t>1DF250274</t>
  </si>
  <si>
    <t>Doména SSZ www.shooting.sk, navýšenie priestoru, 370 Space only 100-rok, navýšenie priestoru o 100 GB k web hostingu</t>
  </si>
  <si>
    <t>1PV2500005</t>
  </si>
  <si>
    <t>Telefónny poplatok prevádzkový zamestnanec SSZ osobné číslo 125 za Január ,  číslo 0905342531</t>
  </si>
  <si>
    <t>Slovak Telekom a.s</t>
  </si>
  <si>
    <t>1PV2500026</t>
  </si>
  <si>
    <t>17.02.2025</t>
  </si>
  <si>
    <t>18.02.2025</t>
  </si>
  <si>
    <t>Telefónny poplatok prevádzkový zamestnanec SSZ osobné číslo 125 za Február ,  číslo 0905342531</t>
  </si>
  <si>
    <t>1PV2500040</t>
  </si>
  <si>
    <t>19.03.2025</t>
  </si>
  <si>
    <t>20.3.2025</t>
  </si>
  <si>
    <t>Telefónny poplatok prevádzkový zamestnanec SSZ osobné číslo 125 za Marec ,  číslo 0905342531</t>
  </si>
  <si>
    <t>1PV2500063</t>
  </si>
  <si>
    <t>Telefónny poplatok prevádzkový zamestnanec SSZ osobné číslo 125 za April ,  číslo 0905342531</t>
  </si>
  <si>
    <t>1PV2500089</t>
  </si>
  <si>
    <t>Telefónny poplatok prevádzkový zamestnanec SSZ osobné číslo 125 za Máj ,  číslo 0905342531</t>
  </si>
  <si>
    <t>1PV2500121</t>
  </si>
  <si>
    <t>Telefónny poplatok prevádzkový zamestnanec SSZ osobné číslo 125 za Jún ,  číslo 0905342531</t>
  </si>
  <si>
    <t>1PV2500152</t>
  </si>
  <si>
    <t>Telefónny poplatok prevádzkový zamestnanec SSZ osobné číslo 125 za Júl ,  číslo 0905342531</t>
  </si>
  <si>
    <t>1DF250027</t>
  </si>
  <si>
    <t>Telefónny poplatok  sekretariát  - čísla 02/62244077,62247252, Internet sekretariát,  číslo 0903 414 810, 09027880068,0908787838, 0904931626,Telekom Cloud Server 1EA7J26Q06, ekonomické 0905431727 Januar</t>
  </si>
  <si>
    <t>1DF250047</t>
  </si>
  <si>
    <t>Telefónny poplatok  sekretariát  - čísla 02/62244077,62247252, Internet sekretariát,  číslo 0903 414 810, 09027880068,0908787838, 0904931626,Telekom Cloud Server 1EA7J26Q06, ekonomické 0905431727 Február</t>
  </si>
  <si>
    <t>1DF250075</t>
  </si>
  <si>
    <t>Telefónny poplatok  sekretariát  - čísla 02/62244077,62247252, Internet sekretariát,  číslo 0903 414 810, 09027880068,0908787838, 0904931626,Telekom Cloud Server 1EA7J26Q06, ekonomické 0905431727 Marec</t>
  </si>
  <si>
    <t>1DF250111</t>
  </si>
  <si>
    <t>Telefónny poplatok  sekretariát  - čísla 02/62244077,62247252, Internet sekretariát,  číslo 0903 414 810, 09027880068,0908787838, 0904931626,Telekom Cloud Server 1EA7J26Q06, ekonomické 0905431727 Apríl</t>
  </si>
  <si>
    <t>1DF250142</t>
  </si>
  <si>
    <t>04.06.2025</t>
  </si>
  <si>
    <t>Telefónny poplatok  sekretariát  - čísla 02/62244077,62247252, Internet sekretariát,  číslo 0903 414 810, 09027880068,0908787838, 0904931626,Telekom Cloud Server 1EA7J26Q06, ekonomické 0905431727 Máj</t>
  </si>
  <si>
    <t>1DF250173</t>
  </si>
  <si>
    <t>08.07.2025</t>
  </si>
  <si>
    <t>Telefónny poplatok  sekretariát  - čísla 02/62244077,62247252, Internet sekretariát,  číslo 0903 414 810, 09027880068,0908787838, 0904931626,Telekom Cloud Server 1EA7J26Q06, ekonomické 0905431727 Jún</t>
  </si>
  <si>
    <t>1DF250212</t>
  </si>
  <si>
    <t>Telefónny poplatok  sekretariát  - čísla 02/62244077,62247252, Internet sekretariát,  číslo 0903 414 810, 09027880068,0908787838, 0904931626,Telekom Cloud Server 1EA7J26Q06, ekonomické 0905431727 Júl</t>
  </si>
  <si>
    <t>1DF250031</t>
  </si>
  <si>
    <t>Telefónny poplatok  sekretariát  - číslo 0911510604, Magio internet vzduchom Jan</t>
  </si>
  <si>
    <t>1DF250049</t>
  </si>
  <si>
    <t>8365633070</t>
  </si>
  <si>
    <t>10.03.2025</t>
  </si>
  <si>
    <t>Telefónny poplatok  sekretariát  - číslo 0911510604, Magio internet vzduchom Február</t>
  </si>
  <si>
    <t>1DF250078</t>
  </si>
  <si>
    <t>8367229545</t>
  </si>
  <si>
    <t>Telefónny poplatok  sekretariát  - číslo 0911510604, Magio internet vzduchom Marec</t>
  </si>
  <si>
    <t>1DF250113</t>
  </si>
  <si>
    <t>8368818374</t>
  </si>
  <si>
    <t>Telefónny poplatok  sekretariát  - číslo 0911510604, Magio internet vzduchom Apríl</t>
  </si>
  <si>
    <t>1DF250148</t>
  </si>
  <si>
    <t>8370408117</t>
  </si>
  <si>
    <t>10.06.2025</t>
  </si>
  <si>
    <t>Telefónny poplatok  sekretariát  - číslo 0911510604, Magio internet vzduchom Máj</t>
  </si>
  <si>
    <t>1DF250174</t>
  </si>
  <si>
    <t>8372012183</t>
  </si>
  <si>
    <t>Telefónny poplatok  sekretariát  - číslo 0911510604, Magio internet vzduchom Jún</t>
  </si>
  <si>
    <t>1DF250219</t>
  </si>
  <si>
    <t>8373631876</t>
  </si>
  <si>
    <t>Telefónny poplatok  sekretariát  - číslo 0911510604, Magio internet vzduchom Júl</t>
  </si>
  <si>
    <t>1DF250008</t>
  </si>
  <si>
    <t>Prevádzkové náklady  sekretariát , redakčná rada  Multifunkčné zariadenie tlačiareň a kopírka Minolta bizhub C360i  prenájom zariadenia Január</t>
  </si>
  <si>
    <t>Konica Minolta Slovakia spolocnosť s.r.o.</t>
  </si>
  <si>
    <t>1DF250033</t>
  </si>
  <si>
    <t>Prevádzkové náklady  sekretariát , redakčná rada  Multifunkčné zariadenie tlačiareň a kopírka Minolta bizhub C360i  prenájom zariadenia Február</t>
  </si>
  <si>
    <t>1DF250051</t>
  </si>
  <si>
    <t>2240071158</t>
  </si>
  <si>
    <t>Prevádzkové náklady  sekretariát , redakčná rada  Multifunkčné zariadenie tlačiareň a kopírka Minolta bizhub C360i  prenájom zariadenia Marec</t>
  </si>
  <si>
    <t>1DF250081</t>
  </si>
  <si>
    <t>2250002569</t>
  </si>
  <si>
    <t>Prevádzkové náklady  sekretariát , redakčná rada  Multifunkčné zariadenie tlačiareň a kopírka Minolta bizhub C360i  prenájom zariadenia April</t>
  </si>
  <si>
    <t>1DF250115</t>
  </si>
  <si>
    <t>2250008504</t>
  </si>
  <si>
    <t>Prevádzkové náklady  sekretariát , redakčná rada  Multifunkčné zariadenie tlačiareň a kopírka Minolta bizhub C360i  prenájom zariadenia Máj</t>
  </si>
  <si>
    <t>1DF250152</t>
  </si>
  <si>
    <t>2250014995</t>
  </si>
  <si>
    <t>Prevádzkové náklady  sekretariát , redakčná rada  Multifunkčné zariadenie tlačiareň a kopírka Minolta bizhub C360i  prenájom zariadenia Jún</t>
  </si>
  <si>
    <t>1DF250182</t>
  </si>
  <si>
    <t>2250021750</t>
  </si>
  <si>
    <t>Prevádzkové náklady  sekretariát , redakčná rada  Multifunkčné zariadenie tlačiareň a kopírka Minolta bizhub C360i  prenájom zariadenia Júl</t>
  </si>
  <si>
    <t>1DF250225</t>
  </si>
  <si>
    <t>2250027651</t>
  </si>
  <si>
    <t>Prevádzkové náklady  sekretariát , redakčná rada  Multifunkčné zariadenie tlačiareň a kopírka Minolta bizhub C360i  prenájom zariadenia August</t>
  </si>
  <si>
    <t>1DF250042</t>
  </si>
  <si>
    <t>Prevádzkové náklady  sekretariát , redakčná rada, Tlačiarne a Multifunkčné zariadenie tlačiareň, kopírka Minolta  vyúčtovanie- spotreba papier farebný, čiernobiely za Jan  až časť Február 2025</t>
  </si>
  <si>
    <t>1DF250143</t>
  </si>
  <si>
    <t>Prevádzkové náklady  sekretariát , redakčná rada, Tlačiarne a Multifunkčné zariadenie tlačiareň, kopírka Minolta  vyúčtovanie- spotreba papier farebný, čiernobiely za Marec až Máj 2025</t>
  </si>
  <si>
    <t>1DF250002</t>
  </si>
  <si>
    <t>07.01.2025</t>
  </si>
  <si>
    <t xml:space="preserve">Zabezpečenie výkonnu činnosti zodpovednej osoby pri ochrane osobných údajov dotknutých spracovaných u prevádzkovateľa , za Január </t>
  </si>
  <si>
    <t>Osobnyudaj.sk, s.r.o.</t>
  </si>
  <si>
    <t>1DF250021</t>
  </si>
  <si>
    <t>Zabezpečenie výkonnu činnosti zodpovednej osoby pri ochrane osobných údajov dotknutých spracovaných u prevádzkovateľa , za Február</t>
  </si>
  <si>
    <t>1DF250044</t>
  </si>
  <si>
    <t>03.03.2025</t>
  </si>
  <si>
    <t>Zabezpečenie výkonnu činnosti zodpovednej osoby pri ochrane osobných údajov dotknutých spracovaných u prevádzkovateľa , za Marec</t>
  </si>
  <si>
    <t>1DF250070</t>
  </si>
  <si>
    <t>01.04.2025</t>
  </si>
  <si>
    <t>Zabezpečenie výkonnu činnosti zodpovednej osoby pri ochrane osobných údajov dotknutých spracovaných u prevádzkovateľa , za Apríl</t>
  </si>
  <si>
    <t>1DF250112</t>
  </si>
  <si>
    <t>Zabezpečenie výkonnu činnosti zodpovednej osoby pri ochrane osobných údajov dotknutých spracovaných u prevádzkovateľa , za Máj</t>
  </si>
  <si>
    <t>1DF250138A</t>
  </si>
  <si>
    <t>Zabezpečenie výkonnu činnosti zodpovednej osoby pri ochrane osobných údajov dotknutých spracovaných u prevádzkovateľa , za Jún</t>
  </si>
  <si>
    <t>1DF250170</t>
  </si>
  <si>
    <t>01.07.2025</t>
  </si>
  <si>
    <t>Zabezpečenie výkonnu činnosti zodpovednej osoby pri ochrane osobných údajov dotknutých spracovaných u prevádzkovateľa , za Júl</t>
  </si>
  <si>
    <t>1DF250206</t>
  </si>
  <si>
    <t>Zabezpečenie výkonnu činnosti zodpovednej osoby pri ochrane osobných údajov dotknutých spracovaných u prevádzkovateľa , za August</t>
  </si>
  <si>
    <t>1DF250024</t>
  </si>
  <si>
    <t xml:space="preserve">Prevádzkové náklady sekretariát SSZ,  Dod1 k ZML  o spolupráci zo dňa 25.8,2023 ekonomická administratívna činnosť - prvotná evidencia dodavateľských a  odberateľských faktúr, vedenie interných dokladov,vedenie pokladničných kníh v domácej a zahraničnej mene , finančné operácie s bankami pre odberateľovne  za Január   173 hodín  </t>
  </si>
  <si>
    <t xml:space="preserve">Katarína Vlašicová </t>
  </si>
  <si>
    <t>1DF250045</t>
  </si>
  <si>
    <t xml:space="preserve">Prevádzkové náklady sekretariát SSZ,  Dod1 k ZML  o spolupráci zo dňa 25.8,2023 ekonomická administratívna činnosť - prvotná evidencia dodavateľských a  odberateľských faktúr, vedenie interných dokladov,vedenie pokladničných kníh v domácej a zahraničnej mene , finančné operácie s bankami pre odberateľovne  za Február   168 hodín  </t>
  </si>
  <si>
    <t>1DF250077</t>
  </si>
  <si>
    <t xml:space="preserve">Prevádzkové náklady sekretariát SSZ,  Dod1 k ZML  o spolupráci zo dňa 25.8,2023 ekonomická administratívna činnosť - prvotná evidencia dodavateľských a  odberateľských faktúr, vedenie interných dokladov,vedenie pokladničných kníh v domácej a zahraničnej mene , finančné operácie s bankami pre odberateľovne  za Marec 172 hodín  </t>
  </si>
  <si>
    <t>3DF250001</t>
  </si>
  <si>
    <t>08.01.2025</t>
  </si>
  <si>
    <t xml:space="preserve">Prevádzkové náklady SSZ alikv.časť  vedenie a spracovanie  účtovníctva </t>
  </si>
  <si>
    <t>POR FIN.SK s.r.o.</t>
  </si>
  <si>
    <t>3DF250006</t>
  </si>
  <si>
    <t>13.02.2025</t>
  </si>
  <si>
    <t>Prevádzkové náklady SSZ alikv.časť  vedenie a spracovanie  účtovníctva za Január</t>
  </si>
  <si>
    <t>3DF250015</t>
  </si>
  <si>
    <t>Prevádzkové náklady SSZ alikv.časť  vedenie a spracovanie  účtovníctva za Február</t>
  </si>
  <si>
    <t>3DF250028</t>
  </si>
  <si>
    <t>07.04.2025</t>
  </si>
  <si>
    <t>09.04.2025</t>
  </si>
  <si>
    <t>Prevádzkové náklady SSZ alikv.časť  vedenie a spracovanie  účtovníctva za Marec</t>
  </si>
  <si>
    <t>3DF250041</t>
  </si>
  <si>
    <t>08.05.2025</t>
  </si>
  <si>
    <t>12.05.2025</t>
  </si>
  <si>
    <t>Prevádzkové náklady SSZ alikv.časť  vedenie a spracovanie  účtovníctva za Apríl</t>
  </si>
  <si>
    <t>3DF250048</t>
  </si>
  <si>
    <t>09.06.2025</t>
  </si>
  <si>
    <t>Prevádzkové náklady SSZ alikv.časť  vedenie a spracovanie  účtovníctva za Máj</t>
  </si>
  <si>
    <t>3DF250059</t>
  </si>
  <si>
    <t>09.07.2025</t>
  </si>
  <si>
    <t>10.07.2025</t>
  </si>
  <si>
    <t>Prevádzkové náklady SSZ alikv.časť  vedenie a spracovanie  účtovníctva za Jún</t>
  </si>
  <si>
    <t>8.9.2025</t>
  </si>
  <si>
    <t>1DF250030</t>
  </si>
  <si>
    <t>kancelárske potreby pre sekretariát SSZ</t>
  </si>
  <si>
    <t>Lamitec, spol. s r.o.</t>
  </si>
  <si>
    <t>1DF250107</t>
  </si>
  <si>
    <t>1DF250032</t>
  </si>
  <si>
    <t>inštalácia ver.25.101 účtovný softwer Money S3 Automatic</t>
  </si>
  <si>
    <t>Daniel Labanič - DL System</t>
  </si>
  <si>
    <t>1DF250083</t>
  </si>
  <si>
    <t>inštalácia ver.25.300 účtovný softwer Money S3 Automatic, kontrola zálohovania, údržba dát, nastavenie prístupov a formulárov</t>
  </si>
  <si>
    <t>1DF250210</t>
  </si>
  <si>
    <t>Inštalácia ver.25.602 účtovný softwer Money S3 Automatic</t>
  </si>
  <si>
    <t>1DF250229</t>
  </si>
  <si>
    <t>Servisné práce, nastavenie prístupu do Money S3 zamestanancovi SSZ</t>
  </si>
  <si>
    <t>1DF250046</t>
  </si>
  <si>
    <t>služby - antivírová ochrana počítačov SSZ na 3 roky do 20 zariadení ESET PROTECT On-Prem 23.2.2025 do 22.2.2028</t>
  </si>
  <si>
    <t>ITP Invest, s. r.o.</t>
  </si>
  <si>
    <t>1DF250058</t>
  </si>
  <si>
    <t xml:space="preserve">tonery na činnosť sekretatiátu a matričnej komisie 6ks </t>
  </si>
  <si>
    <t>AGEM Computers</t>
  </si>
  <si>
    <t>1DF250144</t>
  </si>
  <si>
    <t>21.05.2025</t>
  </si>
  <si>
    <t>tonery na činnosť ekonomického a účtovného oddelenia</t>
  </si>
  <si>
    <t>1DF250145</t>
  </si>
  <si>
    <t>1ZF23</t>
  </si>
  <si>
    <t>tonery na činnosť ekonomického a účtovného oddelenia 2ks zúčtovacia FA1DF250233</t>
  </si>
  <si>
    <t>1DF250062</t>
  </si>
  <si>
    <t>26.03.2025</t>
  </si>
  <si>
    <t xml:space="preserve">Materiálovo - technické zabezpečenie - drobný sportrebný materiál 2x myš, 1x klávesnica, </t>
  </si>
  <si>
    <t>Mironet.cz a.s.</t>
  </si>
  <si>
    <t>1DF250079</t>
  </si>
  <si>
    <t>Prevádzkové náklady SSZ - 4ks letných pneumatik na služobné auto HONDA CRV 991CV vrátane dopravy</t>
  </si>
  <si>
    <t>Andros s.r.o.</t>
  </si>
  <si>
    <t>1PV2500052</t>
  </si>
  <si>
    <t>20.2.2025</t>
  </si>
  <si>
    <t>prevádzkové náklady sekretariátu  -  Passat BA 720 VF, najazdených 205km</t>
  </si>
  <si>
    <t>1PV2500072</t>
  </si>
  <si>
    <t>5367</t>
  </si>
  <si>
    <t>Prevádzkové náklady auta SSZ - Extraliga a Liga talentovanej mládeoe BA - Príbelce a späť PHM auto SSZ  VW Caravela BA987SR voda do odstrekovača</t>
  </si>
  <si>
    <t>1PV2500113</t>
  </si>
  <si>
    <t>10.6.2025</t>
  </si>
  <si>
    <t>Prevádzkové  náklady  auta VW Caravela BA987SR najazdených 540km Bratislava - Príbelce a späť</t>
  </si>
  <si>
    <t>1PV2500092</t>
  </si>
  <si>
    <t>Prevádzkové  náklady  auta VW Caravela BA987SR najazdených - umytie auta, Majstrovstva kraja Poprad žiakov ZŠ a OG 7.3.2025  a Majstrovstva kraja PO mládeže 8.-9.3.2025 stravné 2 osoby deň</t>
  </si>
  <si>
    <t>1PV2500163</t>
  </si>
  <si>
    <t>26.6.2025</t>
  </si>
  <si>
    <t>7.8.2025</t>
  </si>
  <si>
    <t>1PV2500165</t>
  </si>
  <si>
    <t>Miloslav Benca, prezident SSZ</t>
  </si>
  <si>
    <t>MIMAT s.r.o SHELL</t>
  </si>
  <si>
    <t>diéty oficiálna osoba 1 deň</t>
  </si>
  <si>
    <t>1PV2500116</t>
  </si>
  <si>
    <t>4931, 4930</t>
  </si>
  <si>
    <t>Prevádzkové náklady auta SSZ  VW Passat BA720VF najazdených 61km a  voda do odstrekovača</t>
  </si>
  <si>
    <t>OMV Slovensko,s.r.o.</t>
  </si>
  <si>
    <t>1PV2500079</t>
  </si>
  <si>
    <t>12.5.2025</t>
  </si>
  <si>
    <t>Materiálovo - technické zabezpečenie - drobný spotrebný materiál pamäťová karta Kingston Canvas Select 1ks</t>
  </si>
  <si>
    <t>NAY, a. s.</t>
  </si>
  <si>
    <t>1DF250121</t>
  </si>
  <si>
    <t>Import dát SSZ do Informačného systému športu za 2.až 4 týždeň 2025 v rozssahu 55 hodín</t>
  </si>
  <si>
    <t>Projekt PBS, s.r.o.</t>
  </si>
  <si>
    <t>1DF250129</t>
  </si>
  <si>
    <t>Import dát SSZ do Informačného systému športu za 6.až 8.týždeň 2025 v rozssahu 45 hodín</t>
  </si>
  <si>
    <t>1DF250130</t>
  </si>
  <si>
    <t>Import dát SSZ do Informačného systému športu za 11.až 13.týždeň 2025 v rozssahu 45 hodín</t>
  </si>
  <si>
    <t>1PV2500124</t>
  </si>
  <si>
    <t>12.06.2025</t>
  </si>
  <si>
    <t>Materiálovo - technické zabezpečenie - drobný spotrebný materiál pamäťová karta Verbatim Premium 1ks</t>
  </si>
  <si>
    <t>25.06.2025</t>
  </si>
  <si>
    <t>I2506001</t>
  </si>
  <si>
    <t>31.5.2025</t>
  </si>
  <si>
    <t>licencia office 2024 pre MacBook od 31.05.2025</t>
  </si>
  <si>
    <t>Microsoft</t>
  </si>
  <si>
    <t>1PV2500128</t>
  </si>
  <si>
    <t xml:space="preserve">Materálovo technické zabezpečenie volebného zjazdu SSZ 28.6.2025 - rámy 21ks na ocenenia pre navrhnutých členov  SSZ </t>
  </si>
  <si>
    <t>IKEA Bratislava, s.r.o.</t>
  </si>
  <si>
    <t>3DF250058</t>
  </si>
  <si>
    <t>služby BTS a OPP z 2.kvartal 2025</t>
  </si>
  <si>
    <t>BP PROFI, s.r.o.</t>
  </si>
  <si>
    <t>1PV2500009</t>
  </si>
  <si>
    <t xml:space="preserve">Prevádzkové náklady sekretariát poštovné SSZ za Január </t>
  </si>
  <si>
    <t>Slovenská pošta a.s.</t>
  </si>
  <si>
    <t>1PV2500017</t>
  </si>
  <si>
    <t>06.02.2025</t>
  </si>
  <si>
    <t xml:space="preserve">Prevádzkové náklady sekretariát poštovné SSZ dokumentácia pre volebný zjazd SSZ 28.6.2025 </t>
  </si>
  <si>
    <t>1PV2500029</t>
  </si>
  <si>
    <t>28.02.2025</t>
  </si>
  <si>
    <t>Prevádzkové náklady sekretariát poštovné SSZ za Február</t>
  </si>
  <si>
    <t>1PV250048</t>
  </si>
  <si>
    <t>Prevádzkové náklady sekretariát poštovné SSZ za Marec</t>
  </si>
  <si>
    <t>1PV2500059</t>
  </si>
  <si>
    <t>11-04OA</t>
  </si>
  <si>
    <t>10.4.2025</t>
  </si>
  <si>
    <t>Prevádzkové náklady sekretariát poštovné SSZ členské Apríl</t>
  </si>
  <si>
    <t>1PV2500071</t>
  </si>
  <si>
    <t>Prevádzkové náklady sekretariát poštovné SSZ Apríl</t>
  </si>
  <si>
    <t>1PV2500101</t>
  </si>
  <si>
    <t>Prevádzkové náklady sekretariát poštovné SSZ Máj</t>
  </si>
  <si>
    <t>1PV2500107</t>
  </si>
  <si>
    <t>11.06.2025</t>
  </si>
  <si>
    <t>Prevádzkové náklady sekretariát poštovné SSZ - oznámenie o konaní Volebného Zjazdu SSZ 9.6.2025</t>
  </si>
  <si>
    <t>1PV2500119</t>
  </si>
  <si>
    <t>19.06.2025</t>
  </si>
  <si>
    <t>Prevádzkové náklady sekretariát poštovné SSZ - pozvánky pre hostí volebného zjazdu SSZ a členské</t>
  </si>
  <si>
    <t>1PV2500122</t>
  </si>
  <si>
    <t>Prevádzkové náklady sekretariát poštovné SSZ -hodnotiaca správa 2021-2024 pre delegátov volebného zjazdu SSZ</t>
  </si>
  <si>
    <t>1PV2500131</t>
  </si>
  <si>
    <t>Prevádzkové náklady sekretariát poštovné SSZ Jún</t>
  </si>
  <si>
    <t>1PV2500162</t>
  </si>
  <si>
    <t>Prevádzkové náklady sekretariát poštovné SSZ Júl</t>
  </si>
  <si>
    <t>Prevádzkové náklady sekretariátu auta Honda CRV BL 911IC , Ročná diaľničná známka  v SR ,  1 kus</t>
  </si>
  <si>
    <t>Prevádzkové náklady sekretariátu auta VW Pasat BA720VF , Ročná diaľničná známka  v SR ,  1 kus</t>
  </si>
  <si>
    <t>Prevádzkové náklady sekretariátu auta  FORD TRANSIT BT091EJ , Ročná diaľničná známka  v SR ,  1 kus</t>
  </si>
  <si>
    <t>1DF250017</t>
  </si>
  <si>
    <t>006/2025</t>
  </si>
  <si>
    <t>28.01.2025</t>
  </si>
  <si>
    <t>Prevádzkové náklady sekretariátu auta -údržba VW Pasat BA720VF výmena  filtrov 4ks, oleja vrátane materiálu, oprava parkovacieho čidla</t>
  </si>
  <si>
    <t xml:space="preserve"> GIVIMA s.r.o.</t>
  </si>
  <si>
    <t>1DF250037</t>
  </si>
  <si>
    <t>022/2025</t>
  </si>
  <si>
    <t>20.02.2025</t>
  </si>
  <si>
    <t>Prevádzkové náklady sekretariátu auta  - Náhradné diely - vodná trubka, vákuové čerpadlo, nemrznúca zmes do chladiča a oprava služobného vozidla VW BA720VF</t>
  </si>
  <si>
    <t>1DF250052</t>
  </si>
  <si>
    <t>036/2025</t>
  </si>
  <si>
    <t>12.03.2025</t>
  </si>
  <si>
    <t>Prevádzkové náklady sekretariátu auta - servis služobného vozidla - BT091EJ, Výmena oleja a filtrov, čistič</t>
  </si>
  <si>
    <t>1DF250098</t>
  </si>
  <si>
    <t>070/2025</t>
  </si>
  <si>
    <t>24.04.2025</t>
  </si>
  <si>
    <t>Prevádzkové náklady sekretariátu auta - servis služobného vozidla - BL991IC Honda CRV, Výmena oleja a filtrov, potrebie EGR ventila a jeho výmena, diagnostika vozidla, prezutie a vyváženie kolies</t>
  </si>
  <si>
    <t>1DF250128</t>
  </si>
  <si>
    <t>085/2025</t>
  </si>
  <si>
    <t>22.05.2025</t>
  </si>
  <si>
    <t>Prevádzkové náklady sekretariátu auta - Prezutie a vyváženie kolies na služobných autách SSZ, BT091EJ, BA720VF, BA987SR</t>
  </si>
  <si>
    <t>1DF250159</t>
  </si>
  <si>
    <t>17.06.2025</t>
  </si>
  <si>
    <t>Prevádzkové náklady sekretariátu auta - servis služobného vozidla sekretariátu SSZ, výmena oleja, filtrov, motorčekov, čistič, kladka, kotrola klímy a diagnostika el. sústavy vozidla, Caravella BA987SR</t>
  </si>
  <si>
    <t>1DF250195</t>
  </si>
  <si>
    <t>136/2025</t>
  </si>
  <si>
    <t>Prevádzkové náklady sekretariátu auta  - oprava služobného vozidla tesnenie ventylového veka, diagnostika el.sústavy vozidla, výmena žhaviča, oprava defektu VW BA720VF</t>
  </si>
  <si>
    <t>1DF250019</t>
  </si>
  <si>
    <t>Prevádzkové náklady auta Ford Tourneo Tranzit BL 320 Ndoprava čelného skla - zaliatie ťuknutia od kameňa</t>
  </si>
  <si>
    <t>EUROP-AUTOSKLO BA, s.r.o.</t>
  </si>
  <si>
    <t>1DF250158</t>
  </si>
  <si>
    <t>FV22530159</t>
  </si>
  <si>
    <t>16.06.2025</t>
  </si>
  <si>
    <t>Prevádzkové náklady auta Honda CRV BL991IC - oprava čelného skla</t>
  </si>
  <si>
    <t>1PV2500007</t>
  </si>
  <si>
    <t xml:space="preserve"> 18.1.2025</t>
  </si>
  <si>
    <t>1PV2500012</t>
  </si>
  <si>
    <t>1545, 2 PV2500003</t>
  </si>
  <si>
    <t>03.01.2025</t>
  </si>
  <si>
    <t>OMV Slovensko, a. s.</t>
  </si>
  <si>
    <t>1PV2500021</t>
  </si>
  <si>
    <t>1PV2500031</t>
  </si>
  <si>
    <t>Prevádzkové náklady sekretariátu auta -údržba VW Pasat BA720VF voda do odstrekovača</t>
  </si>
  <si>
    <t>VOMS SK, s.r.o.</t>
  </si>
  <si>
    <t>1PV1500022</t>
  </si>
  <si>
    <t>08.02.2025</t>
  </si>
  <si>
    <t>AUTODECHA BARÁNEK, s.r.o.</t>
  </si>
  <si>
    <t>Prevádzkové náklady sekretariátu auta -údržba VW Pasat BA720VF najazdené 1082km účasť na zabezpečenie športového podujatia Extraliga Bratislava 14.-16.2.2025 najazdených 326km</t>
  </si>
  <si>
    <t>Jánošík-NEA, s.r.o.</t>
  </si>
  <si>
    <t>1PV2500004</t>
  </si>
  <si>
    <t>Materiálovo technické zabezpečenie - ADATA Premium MicroSDHC pamäťová karta spotreba</t>
  </si>
  <si>
    <t>TPD, spol. s r.o.</t>
  </si>
  <si>
    <t>1PV2500035</t>
  </si>
  <si>
    <t>Materiálovo technické zabezpečenie - káble do počítača pre nového zamestnanca</t>
  </si>
  <si>
    <t>1DF250072</t>
  </si>
  <si>
    <t>3/25</t>
  </si>
  <si>
    <t>Prevádzkové náklady - umytie a upratanie  služobných vozidiel SSZ  BL 991IC 2x, BL320ND 2x, BA 720VF 1x za obdobie január-marec25</t>
  </si>
  <si>
    <t>Pavol Strapek</t>
  </si>
  <si>
    <t>1DF250192</t>
  </si>
  <si>
    <t>8/25</t>
  </si>
  <si>
    <t>Prevádzkové náklady - umytie a upratanie  služobných vozidiel SSZ  BL 991IC 1x+umytie motora, BA 987SR + umytie motora 1x, BA 720VF 1x za obdobie april-jún25</t>
  </si>
  <si>
    <t>prevádzkové náklady sekretariátu  -  Passat BA 720 VF technická a emisná kontrola motorového vozidla</t>
  </si>
  <si>
    <t>STK Prievozská, s.r.o.</t>
  </si>
  <si>
    <t>1PV2500110</t>
  </si>
  <si>
    <t>5.4.2025</t>
  </si>
  <si>
    <t>prevádzkové náklady sekretariátu  -  Passat BA 720 VF žiarovky 2ks</t>
  </si>
  <si>
    <t>1PV2500153</t>
  </si>
  <si>
    <t>4.8.2025</t>
  </si>
  <si>
    <t>prevádzkové náklady sekretariátu  -  Passat BA 720 Vf voda do odstrekovača 1ks</t>
  </si>
  <si>
    <t>3DF250003</t>
  </si>
  <si>
    <t>4251148321</t>
  </si>
  <si>
    <t xml:space="preserve">Prevádzkové náklady sekretariát SSZ  -Vodné stočné úžitková voda FA číslo  2410109834 obdobie 1.1.2025-16.1.2025 reálna spotreba čiastočná refundácia 19,9%  </t>
  </si>
  <si>
    <t>3DF250011</t>
  </si>
  <si>
    <t>17.2.2025</t>
  </si>
  <si>
    <t>Prevádzkové náklady SSZ- Spotreba vodné stočné 17.1.-16.2.2025 čiastočná refundácia 19,92%</t>
  </si>
  <si>
    <t>3DF250019</t>
  </si>
  <si>
    <t>4254151291</t>
  </si>
  <si>
    <t>17.3.2025</t>
  </si>
  <si>
    <t>Prevádzkové náklady SSZ- Spotreba vodné stočné 17.2.-16.3.2025 čiastočná refundácia 19,92%</t>
  </si>
  <si>
    <t>3DF250022</t>
  </si>
  <si>
    <t>4251198061</t>
  </si>
  <si>
    <t>24.3.2025</t>
  </si>
  <si>
    <t>25.03.2025</t>
  </si>
  <si>
    <t>Prevádzkové náklady SSZ- Spotreba vodné stočné 17.1.-17.3.2025zúčtovanie nedoplatku</t>
  </si>
  <si>
    <t>3DF250037</t>
  </si>
  <si>
    <t>23.04.2025</t>
  </si>
  <si>
    <t>13.05.2025</t>
  </si>
  <si>
    <t>Prevádzkové náklady SSZ- Spotreba vodné, stočné, zrážky, obdobie 17.3.2025-17.4.2025, čiastočná refundácia 19,92%</t>
  </si>
  <si>
    <t>3DF250044</t>
  </si>
  <si>
    <t>Prevádzkové náklady SSZ- Spotreba vodné, stočné, zrážky, obdobie 18.4.2025-17.5.2025, čiastočná refundácia 19,92%</t>
  </si>
  <si>
    <t>3DF250054</t>
  </si>
  <si>
    <t>19.05.2025</t>
  </si>
  <si>
    <t>Prevádzkové náklady SSZ- Spotreba vodné, stočné, zrážky, obdobie 18.5.2025-17.6.2025, čiastočná refundácia 19,92%</t>
  </si>
  <si>
    <t>3DF250061</t>
  </si>
  <si>
    <t>Prevádzkové náklady SSZ- Spotreba vodné, stočné, zrážky, obdobie 18.6.2025-30.6.2025, čiastočná refundácia 19,92%</t>
  </si>
  <si>
    <t>3DF250008</t>
  </si>
  <si>
    <t xml:space="preserve">Prevádzkové náklady sekretariát SSZ- Spotreba elektrickej energie,Jan25 čiastočná refundácia 19,9%  </t>
  </si>
  <si>
    <t>ZSE Energia</t>
  </si>
  <si>
    <t>3DF250016</t>
  </si>
  <si>
    <t xml:space="preserve">Prevádzkové náklady sekretariát SSZ- Spotreba elektrickej energie,Feb25 čiastočná refundácia 19,9%  </t>
  </si>
  <si>
    <t>3DF250030</t>
  </si>
  <si>
    <t xml:space="preserve">Prevádzkové náklady sekretariát SSZ- Spotreba elektrickej energie, Marec25 čiastočná refundácia 19,9%  </t>
  </si>
  <si>
    <t>3DF250042</t>
  </si>
  <si>
    <t xml:space="preserve">Prevádzkové náklady sekretariát SSZ- Spotreba elektrickej energie,Apríl 25 čiastočná refundácia 19,9%  </t>
  </si>
  <si>
    <t>3DF250051</t>
  </si>
  <si>
    <t xml:space="preserve">Prevádzkové náklady sekretariát SSZ- Spotreba elektrickej energie,Máj 25 čiastočná refundácia 19,9%  </t>
  </si>
  <si>
    <t>9.9.2025</t>
  </si>
  <si>
    <t>3DF250002</t>
  </si>
  <si>
    <t>2410109834</t>
  </si>
  <si>
    <t>Zúčtovaná dodavatelská FA 2410109134 - Prevádzkové náklady SSZ - Dodávka tepelnej energie</t>
  </si>
  <si>
    <t xml:space="preserve">VEOLIA </t>
  </si>
  <si>
    <t>3DF250009</t>
  </si>
  <si>
    <t>2510100609</t>
  </si>
  <si>
    <t>Zúčtovaná dodavatelská FA 2510100609 Variab. Symbol 5111011146 -Prevádzkové náklady sekretariiát SSZ - Dodávka tepelnej energie obdobie Január, častočná refundácia 19,92%</t>
  </si>
  <si>
    <t>3DF250017</t>
  </si>
  <si>
    <t>Zúčtovaná dodavatelská FA 2510101308 Variab. Symbol 5111011146 -Prevádzkové náklady sekretariiát SSZ - Dodávka tepelnej energie obdobie Február, častočná refundácia 19,92%</t>
  </si>
  <si>
    <t>3DF250032</t>
  </si>
  <si>
    <t>14.04.2025</t>
  </si>
  <si>
    <t>Zúčtovaná dodavatelská FA 2510102750 Variab. Symbol 5111011146 -Prevádzkové náklady sekretariiát SSZ - Dodávka tepelnej energie obdobie Marec, častočná refundácia 19,92%</t>
  </si>
  <si>
    <t>3DF250043</t>
  </si>
  <si>
    <t>Zúčtovaná dodavatelská FA 2510104182 Variab. Symbol 5111011146 -Prevádzkové náklady sekretariiát SSZ - Dodávka tepelnej energie obdobie Apríl čiastočná refundácia 19,92%</t>
  </si>
  <si>
    <t>3DF250053</t>
  </si>
  <si>
    <t>23.05.2025</t>
  </si>
  <si>
    <t>13.06.2025</t>
  </si>
  <si>
    <t>Zúčtovaná dodavatelská FA 2510104875 Variab. Symbol 5111011146 -Prevádzkové náklady sekretariiát SSZ - Dodávka tepelnej energie obdobie Máj čiastočná refundácia 19,92%</t>
  </si>
  <si>
    <t>22.12.2025</t>
  </si>
  <si>
    <t>bankový výpis 1/2025</t>
  </si>
  <si>
    <t>bankové poplatky za cezhraničný prevod EB, OUR poplatky zahr.banky a vklad na účet ATM, výbery kartou, vedenie účtu Január2025</t>
  </si>
  <si>
    <t>00151653</t>
  </si>
  <si>
    <t>Slovenská sporiteľňa, a. s.</t>
  </si>
  <si>
    <t>bankový výpis 2/2025</t>
  </si>
  <si>
    <t>bankové poplatky  a vklady na účet ATM, výbery kartou, vedenie účtu Február2025</t>
  </si>
  <si>
    <t>bankový výpis 3/2025</t>
  </si>
  <si>
    <t>31.3.2025</t>
  </si>
  <si>
    <t>bankové poplatky  a vklady na účet ATM, výbery kartou, vedenie účtu Marec2025</t>
  </si>
  <si>
    <t>bankový výpis 4/2025</t>
  </si>
  <si>
    <t>bankové poplatky  a vklady na účet ATM, výbery kartou, vedenie účtu April2025</t>
  </si>
  <si>
    <t>bankový výpis 5/2025</t>
  </si>
  <si>
    <t>31.05.2025</t>
  </si>
  <si>
    <t>bankové poplatky  a vklady na účet ATM, výbery kartou, vedenie účtu  Máj 2025</t>
  </si>
  <si>
    <t>bankový výpis 6/2025</t>
  </si>
  <si>
    <t>bankové poplatky  a vklady na účet ATM, výbery kartou, vedenie účtu  Jún 2025</t>
  </si>
  <si>
    <t>bankový výpis 7/2025</t>
  </si>
  <si>
    <t>bankové poplatky  a vklady na účet ATM, výbery kartou, vedenie účtu  Júl 2025</t>
  </si>
  <si>
    <t>I2503005</t>
  </si>
  <si>
    <t>8001170501</t>
  </si>
  <si>
    <t>18.03.2025</t>
  </si>
  <si>
    <t>UNIQA poisťovňa a.s.</t>
  </si>
  <si>
    <t>I2501005</t>
  </si>
  <si>
    <t>8020200661</t>
  </si>
  <si>
    <t>Prevádzkové náklady sekretariátu zákonné poistné auta Volkswagen Passat BA 720 VF</t>
  </si>
  <si>
    <t>I2501004</t>
  </si>
  <si>
    <t>0700411094</t>
  </si>
  <si>
    <t>Prevádzkové náklady sekretariátu havarijné poistné auta Volswaggen Pasat BA720 VF</t>
  </si>
  <si>
    <t>I2504011</t>
  </si>
  <si>
    <t>24.06.2025</t>
  </si>
  <si>
    <t>I2503004</t>
  </si>
  <si>
    <t>8001170427</t>
  </si>
  <si>
    <t>Prevádzkové náklady sekretariátu havarijné poistné auta Honda CRV 2,2 BL 991 IC obdobie od 01.04.-30.06.2025</t>
  </si>
  <si>
    <t>Prevádzkové náklady sekretariátu povinné zmluvné poistenie auta Honda CRV 2,2 BL 991 IC obdobie od 01.04.-30.06.2025</t>
  </si>
  <si>
    <t>I2506025</t>
  </si>
  <si>
    <t>1DF250009</t>
  </si>
  <si>
    <t>Vyhodnotenie najúspešnejších športovcov a trénerov SSZ za 2024  14.1.2025 hotel TATRA prenájom priestorov a občerstvenie pre športovcov, trénerov,média a hostí podujatia</t>
  </si>
  <si>
    <t>TATRA UNITED CORPORATION a. s.</t>
  </si>
  <si>
    <t>1PV2500011</t>
  </si>
  <si>
    <t xml:space="preserve">vyhodnotenie najúspešnejších športovcov a trénerov SSZ za 2024 - hotel Tatra 14.1.2025 - cestovné a stravné </t>
  </si>
  <si>
    <t>Ing. Jozef Maňo - víceprezident SSZ</t>
  </si>
  <si>
    <r>
      <t>Organizovanie šport podujatí : Majstrovstvá Slovenska vzduchové zbrane, miesto: Košice, termín: 21.3.-23.3.2025,</t>
    </r>
    <r>
      <rPr>
        <b/>
        <sz val="8"/>
        <color theme="1"/>
        <rFont val="Arial"/>
        <family val="2"/>
      </rPr>
      <t xml:space="preserve"> 180 športovcov, 216 štartov, 10 rozhodcov a technický personál, 2 organizačný 10pomocný a ostatní personál, 3 oficiálne osoby, AVIZO č.52/2025/03/01/O-S-E bankovou úhradou dňa 17.3.2025, 6000,-eur </t>
    </r>
  </si>
  <si>
    <t>1DF250059</t>
  </si>
  <si>
    <t>008/2025</t>
  </si>
  <si>
    <t>mediálny servis - spracovanie výstupov zo športového podujatia pre TASR, tlačové média, facebook SSZ bez komerčných partnerov</t>
  </si>
  <si>
    <t>Mgr. Ivan Janko</t>
  </si>
  <si>
    <t>1PV2500042</t>
  </si>
  <si>
    <r>
      <t xml:space="preserve">PHM služobné motorové vozidlo SSZ              EČV: </t>
    </r>
    <r>
      <rPr>
        <sz val="8"/>
        <color theme="1"/>
        <rFont val="Arial"/>
        <family val="2"/>
      </rPr>
      <t xml:space="preserve">BL 320 ND  Ford Tourneo   </t>
    </r>
    <r>
      <rPr>
        <sz val="8"/>
        <color rgb="FFFF0000"/>
        <rFont val="Arial"/>
        <family val="2"/>
      </rPr>
      <t xml:space="preserve">  </t>
    </r>
    <r>
      <rPr>
        <sz val="8"/>
        <rFont val="Arial"/>
        <family val="2"/>
        <charset val="238"/>
      </rPr>
      <t xml:space="preserve">            G120 obdobie: 20.-23.03.2025.                        najazdené kilomentre: 830</t>
    </r>
  </si>
  <si>
    <t>1PV2500045</t>
  </si>
  <si>
    <t>8386, 11241</t>
  </si>
  <si>
    <t>PHM služobné motorové vozidlo SSZ              EČV:BA 987SR  VW Caravella                  obdobie: 20.-23.03.2025.                        najazdené kilomentre: 1313</t>
  </si>
  <si>
    <t>Daniel Taročka člen výkonného výboru SSZ</t>
  </si>
  <si>
    <t>1DF250069</t>
  </si>
  <si>
    <t>225003</t>
  </si>
  <si>
    <t>vyplatenie náhrad za stratu času rozhodcom a technickému personálu 392,50hodín a 11 osôb</t>
  </si>
  <si>
    <t>Športovostrelecký klub Podhradová Košice</t>
  </si>
  <si>
    <t xml:space="preserve">cestovné 3 súkromné auta, stravné 5 osôb a 4 dni krátené </t>
  </si>
  <si>
    <t>prenájom vozidla dovoz a odvoz materiálu zo strelnice do športovej haly na začiatku a po ukonční podujatia</t>
  </si>
  <si>
    <t>ubytovanie rozhodcovia, Technický personál a  hostia 3 osoby a 3 noci, 4 osoby a 2 noci</t>
  </si>
  <si>
    <t>potlač promo stena logo MCRaŠ SR a streleckého zväzu, tlač diplomov 50ks, roll up 1ks pre športové podujatie bez komerčných partnerov, potlač mikin celkovo 7ks pre organizátora preteku, výroba stupňov víťazov, drobné vecné ceny magnetky pre súťažiacich 300ks</t>
  </si>
  <si>
    <t>občertvenie a pitný režim</t>
  </si>
  <si>
    <t>materiálovo technické zabezpečenie- spotrebný materiál pásky stahovacie, zakrývacie plachty 70m</t>
  </si>
  <si>
    <t>služby - prenájom dopravne značky na vyhradenia parkoviska pre účastníkov podujatia čiastková refundácia zo sumy 100eur</t>
  </si>
  <si>
    <t xml:space="preserve">občerstvenie hostia 2x obložené misy, obedy pre rozhodcov a technický personál 3 dni (2 dni 18 obedov a 1 deň 15 obedov) </t>
  </si>
  <si>
    <t>1PV2500043</t>
  </si>
  <si>
    <t>PHM služobné motorové vozidlo SSZ              EČV:BT091EJ Ford Transit                         obdobie: 20.03.2025                              najazdené kilomentre: 500                             prevoz elektornických zariadení SIUS ASCOR  z BA do KE</t>
  </si>
  <si>
    <t>močovina auto SSZ  Ford Transit BT091EJ najazdených 13,79l prevoz elektornických zariadení SIUS ASCOR  z KE do BA a späť</t>
  </si>
  <si>
    <t>PHM služobné motorové vozidlo SSZ              EČV:BT091EJ Ford Transit                         obdobie: 23.03.2025.                            najazdené kilomentre: 452                             prevoz elektornických zariadení SIUS ASCOR  z KE do BA</t>
  </si>
  <si>
    <t>1DF250155</t>
  </si>
  <si>
    <t>225007</t>
  </si>
  <si>
    <t>prenájom športovej haly na 3 dni spolu 33hodín čiastočná refundácia z 2645eur</t>
  </si>
  <si>
    <t>slávnostné otvorenie športového podujatia - kultúrne vytúpenie 2 dni spolu 6 choreografií</t>
  </si>
  <si>
    <t>prenájom veľkoplošnej obrazovky 3 dni</t>
  </si>
  <si>
    <t>prenájom streleckých stien komplet (42ks stien, 15ks predeľovacích stien, stoličky, stoly, osvetlenie a elektrorozvody) 3 dni, 12eur/deň1ks</t>
  </si>
  <si>
    <t>4.3., 19.3.2025</t>
  </si>
  <si>
    <t>materiálovo techbické zabezpečenie - štetce 2ks, kartáč 1ks, plátno na zatienenie 10ks, dosky na stupne víťazov vrátane príslušenstva</t>
  </si>
  <si>
    <t>občertvenie pre rozhodcov, technický personál a hostia</t>
  </si>
  <si>
    <t>Organizovanie šport podujatí : Majstrovstvá SR mládeže  v streľbe zo vzduchových zbraní športová hala Holíč 11.-13.4.2025- 135 športovcov, 192 štartov, 52 trénerov,9 rozhodcov, 5 organizačných pracovníkov, 5 osôb pomocný, 3 ostatní a hostia, 1 oficiálna osoba, Avízo 52/2025/04/01/O-S-E suma 8000,-€ 7.4.2025; suma 4100,-€ poskytnuta z PÚŠ  doplatená z prostriedkov MŠ 24.6.2025</t>
  </si>
  <si>
    <t>1PV2500047</t>
  </si>
  <si>
    <t>organizačný výbor k MSR mládeže 31.3.2025- cestovné súkromne auto</t>
  </si>
  <si>
    <t>Lukáš Jediný riaditeľ organizačného výboru</t>
  </si>
  <si>
    <t>1PV2500046</t>
  </si>
  <si>
    <t>Stanislav Poljovka predseda športovo technickej komisie SSZ</t>
  </si>
  <si>
    <t>1PV2500061</t>
  </si>
  <si>
    <t xml:space="preserve">Organizovanie športového podujatia MSR žiakov a mládeže odvoz dovoz materiálu a osôb 1. - 3.4., 11. a 13.4. 3x cesta BA - Holič a späť PHM auto SSZ  VW Caravela BA987SR najazdených  635 km </t>
  </si>
  <si>
    <t>1PV2500062</t>
  </si>
  <si>
    <t xml:space="preserve">Organizovanie športového podujatia M SR žiakov a mládeže Holíč - prevoz elektornických zariadení SIUS ASCOR  z BA do Holíča 3x cesta BA - Holič a späť PHM auto SSZ  Ford Transit BT051EJ najazdených 573 km </t>
  </si>
  <si>
    <t>1DF250084</t>
  </si>
  <si>
    <t>044/2025</t>
  </si>
  <si>
    <t>ocenenia pre víťazov - diabolo RA Start.177 40ks- čiastočná úhrada z 232,22eur</t>
  </si>
  <si>
    <t>6.5..2025</t>
  </si>
  <si>
    <t>ocenenia pre víťazov - diabolo RA Start.177 40ks-  doplatok čiastkovej úhrady</t>
  </si>
  <si>
    <t>1DF250150</t>
  </si>
  <si>
    <t>Rozhodcovská a organizačná činnosť  Dohoda o vykonaní práce  180 hodín  9 osôb 2 dni</t>
  </si>
  <si>
    <t>ŠSK BETA 77 HOLÍČ</t>
  </si>
  <si>
    <t>ocenenia pre víťazov športového podujatia 72ks pohárov a 69ks medailý vrátane príslušenstva</t>
  </si>
  <si>
    <t>28,4.2025</t>
  </si>
  <si>
    <t>služby - oprava drevenej streleckej zásteny lepenie , výmena skrutiek , pridávanie drevenýh výstuhových prvkov</t>
  </si>
  <si>
    <t>2.4.2025</t>
  </si>
  <si>
    <t>materiálovo technické zabezpečenie- elektroinštalačný materiál</t>
  </si>
  <si>
    <t>materiálovo technické zabezpečenie- masky SIUS ASCOR na vzduchovku, terče rýclopalné pištoľ 100ks</t>
  </si>
  <si>
    <t>25.3.2025</t>
  </si>
  <si>
    <t>drobné vecné ceny pre účastníkov súťaže - perá 200ks s potlačov MSR Holiíč2025, perníky s logom MSR mládeže Holíč, papierové tašky 250ks</t>
  </si>
  <si>
    <t>materiálovo technické zabezpečenie- papiere na diplomy,  pre víťazov športového podujatia</t>
  </si>
  <si>
    <t>26.2.2025</t>
  </si>
  <si>
    <t>drobné vecné ceny pre účastníkov súťaže - obojstranne gravírovaná medaila 200ks</t>
  </si>
  <si>
    <t>materiálovo technické zabezpečenie- textília na zatienenie okien 5ks</t>
  </si>
  <si>
    <t>materiálovo technické zabezpečenie- koberce na palubovku pod strelcov a obojstranná páska kobercová</t>
  </si>
  <si>
    <t>26.2.2025, 24.4.2025</t>
  </si>
  <si>
    <t>materiálovo technické zabezpečenie- gzmové podložky  Unipad 5850 pod strelcov 15ks</t>
  </si>
  <si>
    <t>ubytovanie rozhodcov 3 osoby a 2 noci</t>
  </si>
  <si>
    <t>materiálovo technické zabezpečenie - 2ks bannerov bez komerných partnerov k MSR žiakov a mládeže</t>
  </si>
  <si>
    <t xml:space="preserve">Strava - obedy účastníci + technický personál
262 obedov  a dovoz obedov pre  rozhodcov a technický personál </t>
  </si>
  <si>
    <t>materiálovo technické zabezpečenie- spotrebný materiál obaly na jedlo a príbor, obrúsky, plastové poháre 12ks</t>
  </si>
  <si>
    <t>12.4.2025</t>
  </si>
  <si>
    <t>materiálovo technické zabezpečenie- spotrebný materiál tácky 25ks</t>
  </si>
  <si>
    <t>drogéria</t>
  </si>
  <si>
    <t>občerstvenie - káva pre rozhodcov a technický personál</t>
  </si>
  <si>
    <t>cestovné súkromné auto - prevoz terčov, techniky pred a po ukončení športového podujatia, Holíč-Bratislava SSZ - Holíč 2x, najazdených 340km čiastočne refundované zo sumy  95,54eur</t>
  </si>
  <si>
    <t>cestovné súkromné auto - prevzatie cien na MSR</t>
  </si>
  <si>
    <t xml:space="preserve">cestovné 2 súkromné autá- prevoz streleckých stien Vištuk a Bratislava 10.4.2025  a späť do Vištuku 14.4.2025 po ukončení podujatia   </t>
  </si>
  <si>
    <t>11.4.2025</t>
  </si>
  <si>
    <t>cestovné súkromné auto - hlavný rozhodca 424km</t>
  </si>
  <si>
    <t>cestovné súkromné auto  3x- SIUS Operátor  660km</t>
  </si>
  <si>
    <t xml:space="preserve">Strava -  166x večera a raňajky
148x - ubytovaný športovci
18x - technický personál
+ prevádzkové náklady 140 euro, čiastková úhrada 2215eur, AVÍZOM 52/2025/04/01O-S-E </t>
  </si>
  <si>
    <t>Strava -  166x večera a raňajky
148x - ubytovaný športovci
18x - technický personál
+ prevádzkové náklady 140 euro, doplatok do sumy 2215eur</t>
  </si>
  <si>
    <t>Ubytovanie - Športovci + doprovod 148x
Ubytovanie 148x =1835,2 euro
Miestna daň 148x = 88,80 euro
čiastočná refundácai zo sumy 2080eur, zbytok boli samoplatcovia</t>
  </si>
  <si>
    <t>Ubytovanie - Športovci + tréner pre ŠSK Brezno 2 noci 3 osoby</t>
  </si>
  <si>
    <t>pitný režim pre rozhodcov, technický personál 10.4.2025</t>
  </si>
  <si>
    <t>Organizovanie šport podujatí : Majstrovstvá SR žiakov ZŠ a OG  v streľbe zo vzduchových zbraní športová hala Holíč 11.4.2025- 80 športovcov, 80 štartov, 19 trénerov,9 rozhodcov, 5 organizačných pracovníkov, 10 osôb pomocný a ostatní, 3 hostia, 2 oficiálne osoby</t>
  </si>
  <si>
    <t>Rozhodcovská a organizačná činnosť  Dohoda o vykonaní práce  90 hodín  9 osôb a deň</t>
  </si>
  <si>
    <t>ubytovanie hlavný rozhodca 1 noc</t>
  </si>
  <si>
    <t xml:space="preserve">Strava - obedy účastníci + technický personál
118 obedov  a dovoz obedovpre  rozhodcov a technický personál </t>
  </si>
  <si>
    <t>28.3.2025</t>
  </si>
  <si>
    <t>ocenenia pre víťazov športového podujatia 19ks pohárov a 18ks medailý vrátane príslušenstva</t>
  </si>
  <si>
    <t>Ubytovanie 52 športovcov noc vrátane dane mestu</t>
  </si>
  <si>
    <t>Strava - večere a raňajky pre ubytovaných účastníkov  52 osôb pre doprovod a 6osôb technický personál</t>
  </si>
  <si>
    <t>cestovné  súkromné autom, ZŠ s MŠ Trakovice 160 km</t>
  </si>
  <si>
    <t>cestovné  2 súkromné auta,   ZŠ Sv. Fr. Z Assissi Bratislava 170 km</t>
  </si>
  <si>
    <t>cestovné  súkromné auto, ZŠ Budatínska Bratislava 160 km</t>
  </si>
  <si>
    <t>cestovné súkromné auto, ZŠ s MŠ Vištuk 150 km</t>
  </si>
  <si>
    <t>cestovné  2 súkromné auta,   ZŠ s MŠ SvätýPeter 640 km</t>
  </si>
  <si>
    <t>cestovné súkromné auto, ZŠ VMJ Neded 255 km</t>
  </si>
  <si>
    <t>cestovné súkromné auto, ZŠ Trnovec n. Váhom, ZŠ VMJ Diakovce 230 km</t>
  </si>
  <si>
    <t>cestovné súkromné auto, ZŠ s MŠ Podolie, ZŠ s MŠ Horná streda 160 km</t>
  </si>
  <si>
    <t>cestovné súkromné auto, ZŠ Plevník-Drienové 280 km</t>
  </si>
  <si>
    <t>cestovné 2 súkromné auta,ZŠ Domaniža 270 km</t>
  </si>
  <si>
    <t>cestovné súkromné auto, ZŠ Malinovského Partizánske 260 km</t>
  </si>
  <si>
    <t>cestovné súkromné auto,ZŠ s MŠ Kalinovo 275 km</t>
  </si>
  <si>
    <t>cestovné súkromné auto, ZŠ A. Ipolyiho - Balog nad Ipľom 550 km</t>
  </si>
  <si>
    <t>cestovné súkromné auto,ZŠ Vigľaš 460 km</t>
  </si>
  <si>
    <t>cestovné 2 súkromné auta,ZŠ s MŠ T. Vansovej - Zv. Slatina 920 km</t>
  </si>
  <si>
    <t>cestovné súkromné auto, gym. Š. Moyzesa 21 - Ružomberok 450 km</t>
  </si>
  <si>
    <t>cestovné 3 súkromné autáZŠ s MŠ Hôrky 960 km</t>
  </si>
  <si>
    <t>cestovné súkromné auto, ZŠ Bernolákova 16 Košice 820km</t>
  </si>
  <si>
    <t>cestovné súkromné auto, ZŠ Kežmarská 30 Košice 820 km</t>
  </si>
  <si>
    <t>cestovné súkromné auto, ZŠ P. Horova Michalovce 910 km</t>
  </si>
  <si>
    <t>cestovné súkromné auto,ZŠ Krymská Michalovce910 km</t>
  </si>
  <si>
    <t>cestovné súkromné auto, ZŠ s MŠ Gaboltov 800 km</t>
  </si>
  <si>
    <t>cestovné súkromné auto, ZŠ s MŠ Francisciho Poprad 750 km</t>
  </si>
  <si>
    <t>cestovné 2 súkromné autá, ZŠ s MŠ Scherfelova Poprad 1200 km</t>
  </si>
  <si>
    <t>výpočtová technika 1ks HP Slim S01-pF2053 BLACK HPCD0216k4 čiastočná refundácia z 611,75eur</t>
  </si>
  <si>
    <t xml:space="preserve">Extraliga a liga talentovanej mládeže v streľbe zo vzduchových zbraní v Martine - Športová hala TENNIS SPORT  v dňoch 7.-19.1.2025- 181 športovcov, 347 štartov,21trénerov, 8 rozhodcov, 6 organizačných pracovníkov, 6 pomocní personál, 20 ostatní </t>
  </si>
  <si>
    <t>1PV250028</t>
  </si>
  <si>
    <t>diéty oficiálna osoba</t>
  </si>
  <si>
    <t xml:space="preserve">PHM auto SSZ  Ford Transit BT091EJ najazdených520 km prevoz elektornických zariadení SIUS ASCOR </t>
  </si>
  <si>
    <t>1PV2500054</t>
  </si>
  <si>
    <t>PHM auto SSZ  BA 987SR  VW Caravella , obdobie: 17.-19.1.2025,  najazdené kilomentre: 710km prevoz materiálovo technického zabezpečenia športového podujatia</t>
  </si>
  <si>
    <t>auto SSZ VW Caravela BA 987  SR  , diaľničná známka  v SR ,  1 kus zabezpečenie športových podujatí</t>
  </si>
  <si>
    <t xml:space="preserve">Extraliga a liga talentovanej mládeže v streľbe zo vzduchových zbraní v Bratislave - Športová hala FEI STU Ilkovičova  v dňoch 14.-16.2.2025- 187 športovcov, 352 štartov, 30trénerov, 10 rozhodcov, 3 organizačných pracovníkov, 4 pomocní personál, 2 ostatní </t>
  </si>
  <si>
    <t>1DF250054</t>
  </si>
  <si>
    <t>14.02.2025</t>
  </si>
  <si>
    <t>Materiálovo technické zabezpečenie - drobný spotrebný materiál hmoždinky, vruty, podložky na zaktyrie parkiet</t>
  </si>
  <si>
    <t>18.2.2025</t>
  </si>
  <si>
    <t>drobné občerstvenie  zabezpččené  organizátorom</t>
  </si>
  <si>
    <t>ubytovanie 2 noci,  parkovné a cestovné 1 súkromné auto hlavný rozhodca 362,90eur; ubytovanie rozhodca 1 noc, parkovné a  cestovné 1 súkromné auto 419,32eur; cestovná 1 súkromné auto SIUS ASCOR 176,12eur</t>
  </si>
  <si>
    <t>3.2.2025</t>
  </si>
  <si>
    <t>ocenenia pre športovcov -medaile personalizované  pre jednostlivocv, mixy aj družstvá 180ks čiastočná refundácia z 917,33eur</t>
  </si>
  <si>
    <t>stravné 3 dni rozhodcovia a tech.personal  a 17osôb</t>
  </si>
  <si>
    <t>Materiálovo technické zabezpečenie - prenájom malej a veľkej haly 14.-16. február 2025 čiastočná refundácia z 1500eur</t>
  </si>
  <si>
    <t>Materiálovo technické zabezpečenie - bannery s potlačou loga MCRaŠ SR, SSZ pre športové podujatie, tlač diplomov pre víťazov podujatia</t>
  </si>
  <si>
    <t>12.2.2025</t>
  </si>
  <si>
    <t>Materiálovo technické zabezpečenie - spotrebný materiál Káble na prenos výsledkov do TV a projektorov 3ks, Kábel HDMI na prenos výsledkov do TV a projektorov</t>
  </si>
  <si>
    <t xml:space="preserve"> Dohoda o dobrovoľníctve náhrada za stratu času 9 osôb a 2dni spolu 220hodín a 1 osoba a 4 dni 60hodín spolu 1120eur čiastočná refundácia v sume 520eur</t>
  </si>
  <si>
    <t>1PV2500055</t>
  </si>
  <si>
    <t>PHM auto SSZ  BA 987SR  VW Caravella , obdobie: 13.-16.2.2025,  najazdené kilomentre: 505km prevoz materiálovo technického zabezpečenia športového podujatia</t>
  </si>
  <si>
    <t>Organizovanie športových podujatí :  I.kolo Extraliga+LTM - brokové disciplíny, 25.-27.4.2025, Strelnica Štrky Trnava - 66 športovcov, 66 štartov,10 trénerov, 7 rozhodcov, 2 organizační pracovníci, 1 pomocný personál</t>
  </si>
  <si>
    <t>1DF250116</t>
  </si>
  <si>
    <t>Prenájom strelnice  1 deň z 3dní čiastočná refundácia z 1368eur</t>
  </si>
  <si>
    <t xml:space="preserve"> Materiálovo technické zabezpečenie spotreba asfaltových terčov 5452 z / 14 478 ks, čiastočná refundácia zo sumy 3 329,94eur</t>
  </si>
  <si>
    <t>Rozhodcovská a organizačná činnosť  Dohoda o vykonaní práce  61,25 hodín  7 osôb a 2 dni</t>
  </si>
  <si>
    <t xml:space="preserve">Ocenenie športovcov - Medaile 30 ks </t>
  </si>
  <si>
    <t xml:space="preserve"> Organizovanie športových podujatí : 1 kolo EXTRALIGA a Liga talentovanej mládeže v streľbe z guľových  zbraní  v strelecký areál Príbelce 25.-27.4.2025 - 121 športovcov,314 štartov,15 rozhodcov, 2 org. pracovníci, 8 technický  personál, 13 tréneri, 7 ostatní </t>
  </si>
  <si>
    <t>1DF250080</t>
  </si>
  <si>
    <t>86245</t>
  </si>
  <si>
    <t>Materiálovo technické zabezpečenie- spotrebný terčový materiál 80ks masiek ISSF pre elektronické zariadenia SIUS ASCOR pre športové podujatie</t>
  </si>
  <si>
    <t>CHE-1.107.937.782</t>
  </si>
  <si>
    <t>SIUS AG</t>
  </si>
  <si>
    <t>1PV2500073</t>
  </si>
  <si>
    <t>11544</t>
  </si>
  <si>
    <t xml:space="preserve">Prevádzkové náklady auta SSZ - Organizovanie športového podujatia Extraliga a Liga talentovanej mládeoe BA - Príbelce a späť PHM auto SSZ  VW Caravela BA987SR najazdených  913 km </t>
  </si>
  <si>
    <t>Prevádzkové náklady auta SSZ - Extraliga a Liga talentovanej mládeoe BA - Príbelce a späť PHM auto SSZ  VW Caravela BA987SR najazdených   402km</t>
  </si>
  <si>
    <t>9477</t>
  </si>
  <si>
    <t>Prevádzkové náklady auta SSZ - Extraliga a Liga talentovanej mládeoe BA - Príbelce a späť PHM auto SSZ  VW Caravela BA987SR najazdených   225km</t>
  </si>
  <si>
    <t>01105</t>
  </si>
  <si>
    <t>22.4.2025</t>
  </si>
  <si>
    <t>Prevádzkové náklady auta SSZ - Extraliga a Liga talentovanej mládeže BA - Príbelce a späť PHM auto SSZ  VW Caravela BA987SR najazdených   607km</t>
  </si>
  <si>
    <t>1PV2500085</t>
  </si>
  <si>
    <t>1005094</t>
  </si>
  <si>
    <t>Prevádzkové náklady auta SSZ -  Extraliga a Liga talentovanej mládeže prevoz prvej časti pištoľového terčového zariadenia SIUS ASCOR z BA do PRIBELIEC PHM - Nafta BA-PRIBELCE-BA mesto km 460 FORD TRANZIT BT091EJ</t>
  </si>
  <si>
    <t>1213613</t>
  </si>
  <si>
    <t>28.04.2024</t>
  </si>
  <si>
    <t>Prevádzkové náklady auta SSZ -  Extraliga a Liga talentovanej mládeže prevoz druhej časti puškárskeho terčového zariadenia SIUS ASCOR z BA do PRIBELIEC PHM - Nafta BA-PRIBELCE-BA mesto km 460 FORD TRANZIT BT091EJ</t>
  </si>
  <si>
    <t>1PV2500094</t>
  </si>
  <si>
    <t xml:space="preserve">Prevádzkové  náklady  auto sekretariátu SSZ Honda CRV 2,2 BL 991 IC, PHM obdobie 25.-27.4.2025 najazdených  520km, </t>
  </si>
  <si>
    <t>1DF250153</t>
  </si>
  <si>
    <t xml:space="preserve">cestovné 3 súkromné autá, ubytovanie hlavný rozhodca 2 noci </t>
  </si>
  <si>
    <t>ŠSK LIAZ Veľký Krtíš</t>
  </si>
  <si>
    <t>ubytovanie rozhodcov 5 osôb 2 noci na strelnici</t>
  </si>
  <si>
    <t>Rozhodcovia a tech. obsluha, org. - 24 osôb, 3,5 dňa zabezpečenie stravy počas preteku,raňajky 46 ks, obedy 61 ks, večera 38 kusov</t>
  </si>
  <si>
    <t xml:space="preserve">Dobrovoľníci, náhrada za stratu času-rozhodcovia a technický personál 23 osôb spolu 602 hodín </t>
  </si>
  <si>
    <t>19,4.2025</t>
  </si>
  <si>
    <t>drobné vecné cena pre účastníkov športového podujatia</t>
  </si>
  <si>
    <t xml:space="preserve">materiálovo technické zabezpečenie - masky SIUS ASCOR 35ks puška a 1 balík masky na pištoľ, terče na 50m 3 balíky, terče rýchlopaľné pištaľové  1 balík, </t>
  </si>
  <si>
    <t xml:space="preserve"> prenájom strelnice 3 dni - pušková strelnica 30 stavov, pištolová strelnica 16 stavov,vzduch. hala 8 stavov </t>
  </si>
  <si>
    <t xml:space="preserve">materiálovo techbické zabezpečenie - spotrebný kancelársky materiál a drogéria </t>
  </si>
  <si>
    <t>materiálovo techbické zabezpečenie -  drobný spotrebný materiál pásky rukavice pvc pás</t>
  </si>
  <si>
    <t xml:space="preserve"> Organizovanie športových podujatí : 2 kolo EXTRALIGA a Liga talentovanej mládeže v streľbe z guľových  zbraní  strelnica Košice 23.-25.5.2025 - 124 športovcov,283 štartov,10 rozhodcov, 2 org. pracovníci, 10 technický  personál</t>
  </si>
  <si>
    <t>1PV2500117</t>
  </si>
  <si>
    <t>Prevádzkové náklady auta SSZ - Extraliga a Liga talentovanej mládeže BA - Košice PHM auto SSZ  VW Caravela BA987SR najazdených   859km</t>
  </si>
  <si>
    <t>TANKER, s.r.o.</t>
  </si>
  <si>
    <t>Prevádzkové náklady auta SSZ - Extraliga a Liga talentovanej mládeže Košie -  Bratislava PHM auto SSZ  VW Caravela BA987SR najazdených   358km</t>
  </si>
  <si>
    <t>1PV2500188</t>
  </si>
  <si>
    <t>Prevádzkové náklady auta SSZ - Extraliga a Liga talentovanej mládeže Košie - auto SSZ FORD Transit BT091 EJ najazdených 600km, prevoz terčových. Zaraiadení SIUS ASCOR</t>
  </si>
  <si>
    <t>Prevádzkové náklady auta SSZ - Extraliga a Liga talentovanej mládeže Košie - auto SSZ FORD Transit BT091 EJ najazdených 283km, prevoz terčových zaraiadení SIUS ASCOR, dotankovanie</t>
  </si>
  <si>
    <t>DF250464</t>
  </si>
  <si>
    <t>19.12.2025</t>
  </si>
  <si>
    <t xml:space="preserve">Dobrovoľníci, náhrada za stratu času-rozhodcovia a technický personál 10 osôb spolu 305 hodín </t>
  </si>
  <si>
    <t xml:space="preserve">Športovostrelecký klub Podhradová </t>
  </si>
  <si>
    <t>cestovné 2 rozhodcovia vo výške železnice, 1 rozhodca cestovné ŠPZ PO568ER najazdených 140km, stravné 4 osoby 3 dni 2 osoby 3 dni</t>
  </si>
  <si>
    <t>rozhodcovia ubytovanie  5 osôb 3 noci, 1 osoba 2 noci</t>
  </si>
  <si>
    <t>Materiálovo technické zabezpečenie - tabuľky čísla na označenie terčov puška a pištoľ spolu 92ks, tričká pre technický personál potlač klubová 20ks</t>
  </si>
  <si>
    <t>občertvenie a pitný režim, drobný kancelársky materiál</t>
  </si>
  <si>
    <t>strava obedy pre rozhodcov pre personál príprava súťaze, ktorým nebolo poskytnuté stravné 21.5.2025</t>
  </si>
  <si>
    <t>strava obedy pre 2 rozhodcov pre personál príprava súťaze, ktorým nebolo poskytnuté stravné 23.5.2025, 4 rozhodcom 25.5.2025 čiastočná refundácia z 178,70eur</t>
  </si>
  <si>
    <t>prenájom puškovej strelnice 3dni 20hodín, pištolovej strelnice 36hodín 2 dni, vzduchovkovej strelnice 20hodín 2 dni v cene 3000eur čiastočná refundácia</t>
  </si>
  <si>
    <t>Organizovanie športových podujatí :  II.kolo Extraliga+LTM - brokové disciplíny, 16.-18.5.2025, Strelnica Štrky Trnava - 52 športovcov, 52 štartov,6 trénerov, 5 rozhodcov, 2 organizační pracovníci</t>
  </si>
  <si>
    <t>1DF250140</t>
  </si>
  <si>
    <t>4.6.2025</t>
  </si>
  <si>
    <t>Materiálovo technické zabezpečenie spotreba asfaltových terčov 7350ks/0,23centov/ks čiastočná refundácia za 2574ks</t>
  </si>
  <si>
    <t xml:space="preserve"> Materiálovo technické zabezpečenie spotreba asfaltových terčov 1750ks/0,23centov/ks</t>
  </si>
  <si>
    <t>Rozhodcovia a organizační pracovníci - Dohoda o vykonaní práce Rozhodcovská a organizačná činnosť 36 hodín 3 osoby</t>
  </si>
  <si>
    <t>Rozhodcovská a organizačná činnosť 9 hodín 1 osoba</t>
  </si>
  <si>
    <t xml:space="preserve">Ocenenie športovcov - Medaile 24 ks </t>
  </si>
  <si>
    <t>Organizovanie športových podujatí :  GP Slovakia - brokové disciplíny, 23.-25.5.2025, Strelnica Štrky Trnava - 58 športovcov, 58 štartov,7 trénerov, 6 rozhodcov, 2 organizační pracovníci</t>
  </si>
  <si>
    <t>1DF250139</t>
  </si>
  <si>
    <t>Prenájom strelnice  1 deň z 3dní čiastočná refundácia z 2268eur</t>
  </si>
  <si>
    <t>Materiálovo technické zabezpečenie - kancelárske potreby euroobaly a spinky na štartovné čísla pre strelcov + fixky, perá, ceruzky, opravné pásky a lepidlá na položkové listy, informačné tabule a oznamy pre strelcov + obálky na odmeny pre víťazov</t>
  </si>
  <si>
    <t>Materiálovo technické zabezpečenie - Spotreba asfaltové terče 11 627 ks, cena ks/0,23eur</t>
  </si>
  <si>
    <t>Rozhodcovia a organizační pracovníci - Dohoda o vykonaní práce Rozhodcovská a organizačná činnosť 42 hodín 5 osôb v cene 840eur čiastočná refundácia</t>
  </si>
  <si>
    <t xml:space="preserve">Ocenenie športovcov - sklenené plakety 30 ks </t>
  </si>
  <si>
    <t>Organizovanie športových podujatí :  III.kolo Extraliga+LTM - brokové disciplíny 27.-29.6.2025, Strelnica Štrky Trnava - 51 športovcov, 52 štartov,6 trénerov, 5 rozhodcov, 2 organizační pracovníci</t>
  </si>
  <si>
    <t>1DF250208</t>
  </si>
  <si>
    <t>Materiálovo technické zabezpečenie spotreba asfaltových terčov  11988ks/0,23centov/ks, čiastočná refundácia za 6000ks z celkovej sumy 2757,24eur</t>
  </si>
  <si>
    <t>Rozhodcovia a organizační pracovníci - Dohoda o vykonaní práce Rozhodcovská a organizačná činnosť 61,25 hodín 7 osôb čiastočná refundácia zo sumy 1225eur</t>
  </si>
  <si>
    <t xml:space="preserve">Oganizovanie podujatí : Prípravný pretek Národná liga mládeže v streľbe zo vzduchových zbraní ZŠ Gelnica konané v dňoch1-2.3.2025 -81 športovcov, 81 štartov, 13 trénerov, 6 rozhodcov, 2 organizačný pracovníci </t>
  </si>
  <si>
    <t>1DF250053</t>
  </si>
  <si>
    <t xml:space="preserve"> Dohoda o dobrovoľníctve náhrada za stratu času 8 osôb a 2dni spolu 134hodín</t>
  </si>
  <si>
    <t>Športovo strelecký klub Marecany</t>
  </si>
  <si>
    <t>cestovné súkromné auta 3x  a 2 dni</t>
  </si>
  <si>
    <t>stravné 2 dni rozhodcovia a tech.personal  a 10osôb</t>
  </si>
  <si>
    <t>prenájom 20ks sreleckých zariadení a 2 dni (steny, lapače brokov vrátane osvetlenia, ovládače, podložka pod strelcov) čiastočná refundácia z 300eur</t>
  </si>
  <si>
    <t>tlač diplomov 26ks pre víťazov športového podujatia</t>
  </si>
  <si>
    <t>Ocenenie -športové medaile 36 ks vrátane štítkov, emblémov a stuh</t>
  </si>
  <si>
    <t>Oganizovanie podujatí : Prípravný pretek Národná liga mládeže v streľbe zo vzduchových zbraní ZŠ Šrobárova Prešov konané v dňoch22-23.02.2025 -92 športovcov, 170 štartov, 13 trénerov, 6 rozhodcov, 3 organizačný pracovníci a 1 pomocní</t>
  </si>
  <si>
    <t>1PV2500032</t>
  </si>
  <si>
    <t>5078, 1663</t>
  </si>
  <si>
    <t xml:space="preserve"> materiálovo technické zabezpečenie športového podujatia hlavný rozhodca a zástupca organizátora podujatia - náklady auta SSZ  Passat BA 720 VF , Pohonné hmoty najazdené 950 km, spotrebný materiál HDMI kábel</t>
  </si>
  <si>
    <t>Daniel Taročka</t>
  </si>
  <si>
    <t>1DF250067</t>
  </si>
  <si>
    <t>225</t>
  </si>
  <si>
    <t>prenájom telocvične ZŠ 2 dni</t>
  </si>
  <si>
    <t>35222232</t>
  </si>
  <si>
    <t>Športový klub polícia Prešov</t>
  </si>
  <si>
    <t>Ocenenie -športové medaile 39 ks vrátane štítkov, emblémov a stuh</t>
  </si>
  <si>
    <t>prenájom streleckých zariadení a 2 dni (steny, lapače brokov vrátane osvetlenia, ovládače, podložka pod strelcov) čiastočná refundácia z 700eur</t>
  </si>
  <si>
    <t xml:space="preserve"> Dohoda o dobrovoľníctve náhrada za stratu času 10 osôb a 2dni spolu 100hodín čiastočná refundácia z 680eur 6osôb a 60hodín</t>
  </si>
  <si>
    <t>1DF250071</t>
  </si>
  <si>
    <t>251586</t>
  </si>
  <si>
    <t>ocenenia - vyhodnotenie najúspešnejších športovcov a družstiev národnej ligy mládeže vzduchovková sezóna 2024/2025 na MSR mládeže v Holíči športová hala 13.04.2025, poháre 81ks, 72ks medaili</t>
  </si>
  <si>
    <t>46936238</t>
  </si>
  <si>
    <t>3G, s.r.o.</t>
  </si>
  <si>
    <t>Oganizovanie podujatí : Prípravný pretek Národná liga mládeže v streľbe zo vzduchových zbraní ZŠ s MŠ Svätý Peter konané   29.-30.03.2025 - 110 športovcov, 269 štartov, 23 trénerov, 3 rozhodcovia, 3 organizačný pracovníci, 4 pomocní a 2 ostatní</t>
  </si>
  <si>
    <t>1DF250095</t>
  </si>
  <si>
    <t>25002</t>
  </si>
  <si>
    <t>Ocenenie -športové medaile 96 ks vrátane štítkov, emblémov a stuh</t>
  </si>
  <si>
    <t>Športovo strelecko-atletický klub Elán</t>
  </si>
  <si>
    <t xml:space="preserve"> Dohoda o dobrovoľníctve náhrada za stratu času 7osôb a 2dni spolu 88hodín</t>
  </si>
  <si>
    <t>materiálovo technické zabezpečenie - drobný spotrebný materiál a hygienické potreby</t>
  </si>
  <si>
    <t>prenájom streleckých zariadení 40ks spolu,  2,5eur a kus a 6hodín a 2 dni ( bezpečnostné steny s lapačmi brokov vrátane osvetlenia, ovládače, podložka pod strelcov) čiastočná refundácia zo sumy 600eur</t>
  </si>
  <si>
    <t xml:space="preserve">Oganizovanie podujatí : Prípravný pretek Národná liga mládeže v streľbe zo vzduchových zbraní ZŠ s MŠ MPČĽ Brezno konané  15.-16.3.2025 - 183 športovcov, 260 štartov,15 trénerov, 5 rozhodcovia a 5 pomocní </t>
  </si>
  <si>
    <t>1PV2500056</t>
  </si>
  <si>
    <t>PHM auto SSZ  BA 987SR  VW Caravella , obdobie: 14.-16.3.2025,  najazdené kilomentre: 723km prevoz materiálovo technického zabezpečenia športového podujatia Národná liga mládeže v Brezne vzduchové zbrane</t>
  </si>
  <si>
    <t>1DF250383</t>
  </si>
  <si>
    <t>4/2025</t>
  </si>
  <si>
    <t>3.12.2025</t>
  </si>
  <si>
    <t>prenájom streleckej steny s lapačom, 2,50eur/hod./1ks, spolu19hod.a 25ks čiastková refundácia z 1 187,50eur</t>
  </si>
  <si>
    <t xml:space="preserve">Športovo strelecký klub pri Mestskom športovom klube Brezno </t>
  </si>
  <si>
    <t>1DF250057</t>
  </si>
  <si>
    <r>
      <t xml:space="preserve">Organizovanie športových podujatí: </t>
    </r>
    <r>
      <rPr>
        <b/>
        <sz val="8"/>
        <color theme="1"/>
        <rFont val="Arial"/>
        <family val="2"/>
      </rPr>
      <t>Streľba vzduchových zbraní Základných škôl postupové súťaže Krajské kolo Nitra v telocvični ZŠ Holého Nitra 07.03.2025-</t>
    </r>
    <r>
      <rPr>
        <sz val="8"/>
        <color theme="1"/>
        <rFont val="Arial"/>
        <family val="2"/>
      </rPr>
      <t xml:space="preserve"> 35 športovcov,  7 pedagogický dozor a  trénerov-doprovod ,5 rozhodci, 4 pomocní a ostatní -   Materiálovo technické zabezpečenie terčepuška ISSF 6tis.ks, terče mládežnícke Slávia 3tis.ks 240eur, ,cestovné 1 súkromné auto 58eur,  , dobrovoľníci náhrada za stratu času 35hodín a  5 osôb 140eur, poštové poplatky 12,50eur, ceny pre víťazov športového podujatia poháre 23ks a medaily 5ks spolu v cene 154,10eur čiastočná refundácia  v cene 149,50eur</t>
    </r>
  </si>
  <si>
    <t>1DF250073</t>
  </si>
  <si>
    <t>22025</t>
  </si>
  <si>
    <r>
      <t>Organizovanie športových podujatí:</t>
    </r>
    <r>
      <rPr>
        <b/>
        <sz val="8"/>
        <color theme="1"/>
        <rFont val="Arial"/>
        <family val="2"/>
      </rPr>
      <t xml:space="preserve"> Streľba vzduchových zbraní Základných škôl postupové súťaže Krajské kolo Bratislava strelnica SAV 27.03.2025</t>
    </r>
    <r>
      <rPr>
        <sz val="8"/>
        <color theme="1"/>
        <rFont val="Arial"/>
        <family val="2"/>
      </rPr>
      <t>- 41 športovcov a 41 štartov  8 pedagogický dozor a  trénerov-doprovod ,3 rozhodcovia-   Materiálovo technické zabezpečenie - ceny pre víťazov športového podujatia poháre 21ks a medaily 12ks spolu v cene 257,85eur čiastočná refundácia  v cene 260eur; prenájom vzduchovkovej strelnice deň do 6hod. 17stanovišť v cene 320eur; občerstvenie pre súťažiacich v cene 22,15eur</t>
    </r>
  </si>
  <si>
    <t>Športovo-strelecký klub SAV Bratislava</t>
  </si>
  <si>
    <t>1DF250101</t>
  </si>
  <si>
    <t>32025</t>
  </si>
  <si>
    <r>
      <t>Organizovanie športových podujatí:</t>
    </r>
    <r>
      <rPr>
        <b/>
        <sz val="8"/>
        <color theme="1"/>
        <rFont val="Arial"/>
        <family val="2"/>
      </rPr>
      <t xml:space="preserve"> Streľba vzduchových zbraní Základných škôl postupové súťaže Krajské kolo Košice Základná škola Gelnica 28.03.202</t>
    </r>
    <r>
      <rPr>
        <sz val="8"/>
        <color theme="1"/>
        <rFont val="Arial"/>
        <family val="2"/>
      </rPr>
      <t>5- 42 športovcov a 42 štartov  9 pedagogický dozor a  trénerov-doprovod ,4 rozhodcovia, 4organizační pracovníci -  Smernica o rozhodovaní rozhodci dobrovoľníctvo náhrada za stratu času  8osôb /deň a 51 hodín 184eur; cestovné 2 súkromné autá 39,34eur; občerstvenie a pitný režim pre súťažiacich 89,70eur; ceny pre víťazov športového podujatia medaily 27ks spolu v cene33,20eur; obedy pre rozhodcov a technický personál 10ks v cene 59eur;  tlač diplomov 36ks v cene 54eur;  prenájom streleckých zariadení (stena, lapač brokov, ovládač, podložka pod strelca, osvetlaenie) pre 20 stanovišť v cene 140eur;</t>
    </r>
  </si>
  <si>
    <t>Športovostrelecký klub Margecany</t>
  </si>
  <si>
    <t>1DF250125</t>
  </si>
  <si>
    <t>202503</t>
  </si>
  <si>
    <r>
      <t>Organizovanie športových podujatí:</t>
    </r>
    <r>
      <rPr>
        <b/>
        <sz val="8"/>
        <color theme="1"/>
        <rFont val="Arial"/>
        <family val="2"/>
      </rPr>
      <t xml:space="preserve"> Streľba vzduchových zbraní Základných škôl postupové súťaže Krajské kolo Trenčín strelnica Domaníža 18.3.2025</t>
    </r>
    <r>
      <rPr>
        <sz val="8"/>
        <color theme="1"/>
        <rFont val="Arial"/>
        <family val="2"/>
      </rPr>
      <t>- 22 športovcov a 22 štartov  13 pedagogický dozor a  trénerov-doprovod ,5 rozhodcovia, 2 organizační pracovníci, 3 pomocní personál a ostatní-   Materiálovo technické zabezpečenie - tonery do tlačiarne 53,80eur, výkresy na tlač diplomov 17,75eur, diabolky strelivo na súťaž 4krabička a terče 89,60eur, ceny pre víťazov športového podujatia poháre 6ks a medaily 35ks spolu v cene 84,95eur, občerstvenie pre súťažicha rozhodcov 139,30eur,  stravné a náhrada za stratu času 6 osôb a 48hodín rozhodcovia214,60eur</t>
    </r>
  </si>
  <si>
    <t>Športový strelecká klub Domaníža, o.z.</t>
  </si>
  <si>
    <r>
      <t>Organizovanie športových podujatí:</t>
    </r>
    <r>
      <rPr>
        <b/>
        <sz val="8"/>
        <color theme="1"/>
        <rFont val="Arial"/>
        <family val="2"/>
      </rPr>
      <t xml:space="preserve"> Streľba vzduchových zbraní Základných škôl postupové súťaže Krajské kolo Poprad 7.3.2025 - 35 športovcov a 35 štartov  4 pedagogický dozor a  trénerov ,2 rozhodcovia-  </t>
    </r>
    <r>
      <rPr>
        <sz val="8"/>
        <color theme="1"/>
        <rFont val="Arial"/>
        <family val="2"/>
      </rPr>
      <t xml:space="preserve"> materiálovo technické zabezpečenie -  občerstvenie pre súťažich 150eur,  ceny pre víťazov12ks medaili 14,15eur, PHM služovné auto SSZ VW Caravelle  BA 987SR najazdených 581km v cene 102,28eur; stravné rozhodcovaia 2 dni v cene 61,40eur</t>
    </r>
  </si>
  <si>
    <t>Daniel Taročka predseda krajského výboru SSZ Prešov</t>
  </si>
  <si>
    <t>1DF250028</t>
  </si>
  <si>
    <r>
      <rPr>
        <b/>
        <sz val="8"/>
        <rFont val="Arial"/>
        <family val="2"/>
        <charset val="238"/>
      </rPr>
      <t>Streľba vzduchových zbraní Základných škôl postupové súťaže Okresné kolo Šaľa telocvičňa ZŠ Hollého  23.1.2025-</t>
    </r>
    <r>
      <rPr>
        <sz val="8"/>
        <rFont val="Arial"/>
        <family val="2"/>
      </rPr>
      <t>22š</t>
    </r>
    <r>
      <rPr>
        <sz val="8"/>
        <rFont val="Arial"/>
        <family val="2"/>
        <charset val="238"/>
      </rPr>
      <t>portovcov, 22 štartov, 4 tréneri,  3 rozhodcovia  - drobný spotrebný materiál batérie do ovládačov 10,85eur,  kancelárske potreby pre usporiadnie športového podujatia 24,79eur, medaile 15ks pre vítažov podujatia, terč slávia 1 kotúč, 80,40eur čiastočná refundácia v sume 79,55eur</t>
    </r>
  </si>
  <si>
    <t>1DF250043</t>
  </si>
  <si>
    <t>001/2025</t>
  </si>
  <si>
    <r>
      <rPr>
        <b/>
        <sz val="8"/>
        <rFont val="Arial"/>
        <family val="2"/>
        <charset val="238"/>
      </rPr>
      <t>Streľba vzduchových zbraní Základných škôl postupové súťaže Okresné kolo Kysucké Nové Mesto  23.1.2025-</t>
    </r>
    <r>
      <rPr>
        <sz val="8"/>
        <rFont val="Arial"/>
        <family val="2"/>
      </rPr>
      <t>18š</t>
    </r>
    <r>
      <rPr>
        <sz val="8"/>
        <rFont val="Arial"/>
        <family val="2"/>
        <charset val="238"/>
      </rPr>
      <t xml:space="preserve">portovcov, 18štartov, 4 tréneri a pedagogivký dozor - drobné občerstvenie  pre účastníkov súťaže 57,51eur, návleky do telocvične 4eur, drobný kancelársky materiál 43,91 eur, ocenenia pre víťazov 6ks pohárov čiastočná refundácia zo sumy 46,60eur vo výške 44,58eur, </t>
    </r>
  </si>
  <si>
    <t>Centrum voľného času KNM</t>
  </si>
  <si>
    <t>1DF250096</t>
  </si>
  <si>
    <t>25001</t>
  </si>
  <si>
    <r>
      <rPr>
        <b/>
        <sz val="8"/>
        <rFont val="Arial"/>
        <family val="2"/>
        <charset val="238"/>
      </rPr>
      <t xml:space="preserve">Streľba vzduchových zbraní Základných škôl postupové súťaže Okresné kolo Komárno 3.3.2025- </t>
    </r>
    <r>
      <rPr>
        <b/>
        <sz val="8"/>
        <rFont val="Arial"/>
        <family val="2"/>
      </rPr>
      <t>35športovcov, 35štartov, 5 trénerov a pedagogivký dozor, 3 rozhodcovia, 2organizační pracovníci, 2 pomocní personál</t>
    </r>
    <r>
      <rPr>
        <sz val="8"/>
        <rFont val="Arial"/>
        <family val="2"/>
        <charset val="238"/>
      </rPr>
      <t xml:space="preserve"> -  ocenenia pre víťazov 6ks pohárov a 30ks medailí vrátena príslušenstva 65,45eur čiastočná refundácia v sume 55eur; dohody o dobrovoľníctve náhrada za stratu času 5 osôb deň a 25hodín 95eur </t>
    </r>
  </si>
  <si>
    <t>1DF250066</t>
  </si>
  <si>
    <t>225002</t>
  </si>
  <si>
    <r>
      <rPr>
        <b/>
        <sz val="8"/>
        <rFont val="Arial"/>
        <family val="2"/>
        <charset val="238"/>
      </rPr>
      <t xml:space="preserve">Streľba vzduchových zbraní ZŠ- Okresné kolo Košice I.,II.,III.,IV, centrum voľného času Košice dňa 26.02.2025 </t>
    </r>
    <r>
      <rPr>
        <sz val="8"/>
        <rFont val="Arial"/>
        <family val="2"/>
        <charset val="238"/>
      </rPr>
      <t xml:space="preserve">, počet účastníkov30, 30 štartov, 2 rozhodcovia,, 2 organizačný , 1pomocní - rozhodcovské  smernica o rozhodovaní 2 osoby 8 hodín Dobrovoľníctvo náhrada za stratu času 48eur,  občerstvenie a pitný režim pre účastníkov súťaže 59,95eurprenájom miestnosti CVČ 50eur, vyhotovenie a tlač diplomov 43ks   </t>
    </r>
  </si>
  <si>
    <t xml:space="preserve">Športovo strelecký klub Podhradová </t>
  </si>
  <si>
    <r>
      <t xml:space="preserve">Porovnávací  pretek </t>
    </r>
    <r>
      <rPr>
        <b/>
        <sz val="8"/>
        <color theme="1"/>
        <rFont val="Arial"/>
        <family val="2"/>
      </rPr>
      <t>Memoriál Vojtecha Vargu staršieho strelnica Štrky Trnava, konané 11.</t>
    </r>
    <r>
      <rPr>
        <b/>
        <sz val="8"/>
        <rFont val="Arial"/>
        <family val="2"/>
        <charset val="238"/>
      </rPr>
      <t>-13.4.2025</t>
    </r>
    <r>
      <rPr>
        <sz val="8"/>
        <rFont val="Arial"/>
        <family val="2"/>
        <charset val="238"/>
      </rPr>
      <t xml:space="preserve">, </t>
    </r>
    <r>
      <rPr>
        <b/>
        <sz val="8"/>
        <rFont val="Arial"/>
        <family val="2"/>
      </rPr>
      <t>49 športovcov, 8 trénerov, 4 rozhodcovia, 2 organizační pracovníci a  pomocní personál</t>
    </r>
  </si>
  <si>
    <t>1DF250091</t>
  </si>
  <si>
    <t>FA25033</t>
  </si>
  <si>
    <t>ocenenia pre víťozov 3ks pohárov a 6ks medailí</t>
  </si>
  <si>
    <t>Materiálovo technické zabezpečenie - Spotreba asfaltové terče 10950 ks v sume 2 511,60eur, čiastočná refundácia za 2500ks terčov</t>
  </si>
  <si>
    <t>Prenájom strelnice 3 dni čiastočná refundácia z 1368eur</t>
  </si>
  <si>
    <r>
      <t xml:space="preserve">Porovnávací  pretek </t>
    </r>
    <r>
      <rPr>
        <b/>
        <sz val="8"/>
        <color theme="1"/>
        <rFont val="Arial"/>
        <family val="2"/>
      </rPr>
      <t>Jarný pohár TRAP strelnica Štrky Trnava, konané 28.</t>
    </r>
    <r>
      <rPr>
        <b/>
        <sz val="8"/>
        <rFont val="Arial"/>
        <family val="2"/>
        <charset val="238"/>
      </rPr>
      <t>-30.3.2025</t>
    </r>
    <r>
      <rPr>
        <sz val="8"/>
        <rFont val="Arial"/>
        <family val="2"/>
        <charset val="238"/>
      </rPr>
      <t xml:space="preserve">, </t>
    </r>
    <r>
      <rPr>
        <b/>
        <sz val="8"/>
        <rFont val="Arial"/>
        <family val="2"/>
      </rPr>
      <t>43 športovcov, 7 trénerov, 5rozhodcovia, 2 organizační pracovníci a  pomocní personál</t>
    </r>
  </si>
  <si>
    <t>1DF250092</t>
  </si>
  <si>
    <t>FA25032</t>
  </si>
  <si>
    <t xml:space="preserve">ocenenia pre víťozov 10ks pohárov </t>
  </si>
  <si>
    <t>Materiálovo technické zabezpečenie - Spotreba asfaltové terče 9450ks v sume 2 168,44eur, čiastočná refundácia za 5323ks terčov</t>
  </si>
  <si>
    <t>Prenájom strelnice 3 dni čiastočná refundácia z 1368eur za 1 deň</t>
  </si>
  <si>
    <t>Rozhodcovia a organizační pracovníci - Rozhodcovská a organizačná činnosť 8hodín 1 osoba a 2 dni</t>
  </si>
  <si>
    <t>1DF250149</t>
  </si>
  <si>
    <t>2025/3</t>
  </si>
  <si>
    <r>
      <t xml:space="preserve">Memoriál Dušana Saba 31.5.2025 strelnica Vištuk - </t>
    </r>
    <r>
      <rPr>
        <sz val="9"/>
        <rFont val="Times New Roman"/>
        <family val="1"/>
      </rPr>
      <t>25 športovcov, 16 štartov, občerstvenie pre účastníkov podujatia čiastočná refundácia z 251,99eur</t>
    </r>
  </si>
  <si>
    <t>Športovo - strelecký klub Vištuk</t>
  </si>
  <si>
    <t>1DF250001</t>
  </si>
  <si>
    <t>39/2025-A</t>
  </si>
  <si>
    <t>členské SSZ F.I.T.A.S.C na rok 2025</t>
  </si>
  <si>
    <t>1DF250006</t>
  </si>
  <si>
    <t>INVOICE 1,2025</t>
  </si>
  <si>
    <t>členské SSZ European Shooting Confederation</t>
  </si>
  <si>
    <t>The European Shooting Confederation</t>
  </si>
  <si>
    <t>1DF250007</t>
  </si>
  <si>
    <t>INVOICE 07012025</t>
  </si>
  <si>
    <t>členské SSZ International Shooting Confederation</t>
  </si>
  <si>
    <t>D-80333</t>
  </si>
  <si>
    <t>INTERNATIONL SHOOTING SPORT FEDERATION</t>
  </si>
  <si>
    <t>1DF250191</t>
  </si>
  <si>
    <t>Členský poplatok Medzinárodnej federácii historických zbraní na rok 2025</t>
  </si>
  <si>
    <t>Muzzle Loaders Associations International Confederation</t>
  </si>
  <si>
    <t xml:space="preserve">Zasadnutie ESC Jerevajn - Armensko 23.-26.10.2025, doprava letecky, 2 oficiálne osoby, 1 vodič preprava na a z letiska </t>
  </si>
  <si>
    <t>1DF250214</t>
  </si>
  <si>
    <t xml:space="preserve">letenka Viedeň - Jerevajn a späť 1 osoba  23.-26.10.2025 </t>
  </si>
  <si>
    <t>1DF250215</t>
  </si>
  <si>
    <t xml:space="preserve">poistenie storna letenka Viedeň - Jerevajn a späť 1 osoba  23.-26.10.2025 </t>
  </si>
  <si>
    <t>I2509048</t>
  </si>
  <si>
    <t>poistné 2 osoby 4 dní</t>
  </si>
  <si>
    <t>Allianz- Slovenská poisťovňa , a.s.</t>
  </si>
  <si>
    <t>1DF250344</t>
  </si>
  <si>
    <t>2025-GA-10-18</t>
  </si>
  <si>
    <t>ubytovanie 2  osoby 3 noci</t>
  </si>
  <si>
    <t xml:space="preserve"> European Shooting Confederation</t>
  </si>
  <si>
    <t>1PV25000242</t>
  </si>
  <si>
    <t>23.10.2025</t>
  </si>
  <si>
    <t>stravné 2 osoby</t>
  </si>
  <si>
    <t>Ingrid Šindlerová sekretariát SSZ</t>
  </si>
  <si>
    <t>cestovné súkromná auto ŠPZ: KE 383HR najazdených 840km</t>
  </si>
  <si>
    <t>vedúci výpravy Ing. Jozef Maňo</t>
  </si>
  <si>
    <t>0000759</t>
  </si>
  <si>
    <t>ubytovanie 1 osoba 1 noc Bratislava</t>
  </si>
  <si>
    <t>Bohdal RAJ s.r.o.</t>
  </si>
  <si>
    <t>1DF250357</t>
  </si>
  <si>
    <t>202507310</t>
  </si>
  <si>
    <t>7.11.2025</t>
  </si>
  <si>
    <t>dovoz a odvoz z letiska 2 osoby</t>
  </si>
  <si>
    <t xml:space="preserve"> Vyhodnotenie športovcov  a trénerov za rok 2024  príprava, vyhotovenie foto, grafická úprava,spracovanie , tlač  dokumentácie a   dodanie albumu so 100 ks fotografií  Naúspešnenjších strelcov za rok 2024 </t>
  </si>
  <si>
    <t>Ing. Alena  Mésarošová-ALUMO</t>
  </si>
  <si>
    <t>1DF250273</t>
  </si>
  <si>
    <t>Najúspešnejší strelci  SSZ rok 2024  -kalendár formát A-2  rámovanie originálov vypodpisovaného športovcami</t>
  </si>
  <si>
    <t>MaaM ADASO s.r.o.</t>
  </si>
  <si>
    <t>1DF250036</t>
  </si>
  <si>
    <t>F00001/25</t>
  </si>
  <si>
    <t>5.3.2025</t>
  </si>
  <si>
    <t xml:space="preserve">poplatok za školenie  1 osoba </t>
  </si>
  <si>
    <t>HU18162699</t>
  </si>
  <si>
    <t>Magyar Sportlövoök Szövetsége</t>
  </si>
  <si>
    <t>1DF250188</t>
  </si>
  <si>
    <t>9120250701</t>
  </si>
  <si>
    <t>služby -  športovo technická komisia spracovanie plánu činnosti a kalendára SSZ pre 2025, schvaľovanie propozícii k športovým podujatiam SSZ, spracovanie kvalifikačných rebríčkov  za obdobie Január - Jún 140 hod.</t>
  </si>
  <si>
    <t>Ing. Stanislav Poljovka</t>
  </si>
  <si>
    <t>1PV2500154</t>
  </si>
  <si>
    <t xml:space="preserve">poštovné - podklady z kontrolnej činnosti pre komisiu riadenia reprezentácie,, zaslanie preukazov pre 2 rozhodcov </t>
  </si>
  <si>
    <t xml:space="preserve">Ing. Josef Valvoda , predseda komisie rozhocov </t>
  </si>
  <si>
    <t>kontrolná činnosť športového podujatia komisie rozhodcov Národná liga mládeže Zvolen 12.01.2025  - cestovné súkromné auto</t>
  </si>
  <si>
    <t>kontrolná činnosť športového podujatia komisie rozhodcov 1. slovenská liga a pohár Petra Zborovjana  8.02.2025 preprava kontrolného materiálu a materiálu komisie rozhodcov - cestovné súkromné auto</t>
  </si>
  <si>
    <t xml:space="preserve">Grand Prix HN, Mníchov, Nemecko 21-26.1.2025, a dovoz terčového materiálu , rokovanie  z organizačným výborom a zástupcami ISSF  doprava autami SSZ ,  2 oficiálne osoby, 1 vodič, 1 lekár  </t>
  </si>
  <si>
    <t>I2501003</t>
  </si>
  <si>
    <t>04.01.2025</t>
  </si>
  <si>
    <t xml:space="preserve">poistné 2 osoby </t>
  </si>
  <si>
    <t>1PV2500006</t>
  </si>
  <si>
    <t>Ubytovanie s ranajkami 2 noci od 24-26.1.2023 4 osoby</t>
  </si>
  <si>
    <t xml:space="preserve">booking.com Hotel Daniel, Mníchov </t>
  </si>
  <si>
    <t>prevádzkové náklady auta Ford Tourneo BL320ND Diaľničné poplatky Rakúsko</t>
  </si>
  <si>
    <t>ASFINAG</t>
  </si>
  <si>
    <t>493593/0604/604</t>
  </si>
  <si>
    <t>25.01.2025</t>
  </si>
  <si>
    <t>prevádzkové náklady auta Ford Tourneo BL320ND Parkovanie pri ubytovaní</t>
  </si>
  <si>
    <t>DE136706710</t>
  </si>
  <si>
    <t>Tiefgarage Stachus  Contipark International Parking GmbH</t>
  </si>
  <si>
    <t>9162/00002/009</t>
  </si>
  <si>
    <t xml:space="preserve">prevádzkové náklady auta Ford Tourneo BL320ND Pohonné hmoty  najazdených48,82l a 594 km </t>
  </si>
  <si>
    <t>DE118617001</t>
  </si>
  <si>
    <t xml:space="preserve">ESSO Deutschland GmbH </t>
  </si>
  <si>
    <t>6032</t>
  </si>
  <si>
    <t>26.01.2025</t>
  </si>
  <si>
    <t xml:space="preserve">prevádzkové náklady auta Ford Tourneo BL320ND Pohonné hmoty  najazdených 44,83l a 500 km </t>
  </si>
  <si>
    <t>794708/206</t>
  </si>
  <si>
    <t>diéty 4 osoby a 2 dni ponížení o raňajky z ubytovania</t>
  </si>
  <si>
    <t>Miloslav benca vedúci výpravy</t>
  </si>
  <si>
    <t>1DF250018</t>
  </si>
  <si>
    <t>29.01.2025</t>
  </si>
  <si>
    <t xml:space="preserve">materiálovo technické zabezpečenie - spotrebný materiál terče celkovo 2975ks pre potreby uskutočnenia kjaských kôl odbornej komisie historickej streľby </t>
  </si>
  <si>
    <t>DE813150340</t>
  </si>
  <si>
    <t>KRUGER Druck+Verlag GmbH&amp;Co.KG</t>
  </si>
  <si>
    <t>1DF250055</t>
  </si>
  <si>
    <t>zabezpečenie bezpečnostnej služby na skladové priestory SSZ v suteréne objektu Wolkrova BA za obdobie 17.3.-31.12.2025 uskladnenie technológii potrebných pre usporiadanie športových podujatí podľa pravidiel ISSF</t>
  </si>
  <si>
    <t>JABLOTRON ITY Slovakia s.r.o.</t>
  </si>
  <si>
    <t>2PV2500004</t>
  </si>
  <si>
    <t>14.01.2025</t>
  </si>
  <si>
    <t>Vyhodnotenie najúspešnejších športovcov a trénerov SSZ za 2024 14.1.2025 hotel TATRA - moderovanie podujatia v čase 10.30-14.00hod</t>
  </si>
  <si>
    <t>Mgr. Andrej Bartaloš</t>
  </si>
  <si>
    <t>2PV2500005</t>
  </si>
  <si>
    <t>Vyhodnotenie najúspešnejších športovcov a trénerov SSZ za 2024 14.1.2025 hotel TATRA - hudobné živá hudba honorár umelcovi  1 osoba od10.30-12.3ohod.</t>
  </si>
  <si>
    <t>Peter Eckstein</t>
  </si>
  <si>
    <t>2PV2500006</t>
  </si>
  <si>
    <t>Vyhodnotenie najúspešnejších športovcov a trénerov SSZ za 2024  14.1.2025 hotel TATRA-cestovné súkromné autá 12 osôb tréneri a vyhodnotení športovci</t>
  </si>
  <si>
    <t>Dagmar Raschmanová dohodár SSZ</t>
  </si>
  <si>
    <t>2PV2500007</t>
  </si>
  <si>
    <t>Vyhodnotenie najúspešnejších športovcov a trénerov SSZ za 2024  14.1.2025 hotel TATRA-drobné vecné ceny oceneným športovcom a trénerom  kytice pre vyhodnotené športovkyne a pre hostí podujatia</t>
  </si>
  <si>
    <t>Ján Bohunický organizačný pracovník SSZ</t>
  </si>
  <si>
    <t>1DF250487</t>
  </si>
  <si>
    <t>Vyhodnotenie najúspešnejších športovcov a trénerov SSZ za 2025 9.12.2025 hotel TATRA - moderovanie podujatia v čase 10.00-12.00hod</t>
  </si>
  <si>
    <t>NovaSphere, s.r.o.</t>
  </si>
  <si>
    <r>
      <rPr>
        <b/>
        <sz val="8"/>
        <rFont val="Arial"/>
        <family val="2"/>
      </rPr>
      <t>Majstrovstva kraja Košice 25.-26.1.2025</t>
    </r>
    <r>
      <rPr>
        <sz val="8"/>
        <rFont val="Arial"/>
        <family val="2"/>
        <charset val="238"/>
      </rPr>
      <t xml:space="preserve"> prevoz materiálovo technického zabezpečenia SIUS ascor na zabezpečenie športového podujatia -  náklady auta SSZ  Passat BA 720 VF , Pohonné hmoty najazdené 1090 km </t>
    </r>
  </si>
  <si>
    <t>Jánošík - NEA, s.r.o.</t>
  </si>
  <si>
    <t>2905, 2PV250002</t>
  </si>
  <si>
    <t xml:space="preserve">1.Sl.liga vzduchové zbrane Košice 4.-5.1.2025 - techické zabezpečenie športového podujatia prevádzkové náklady auta SSZ  Passat BA 720 VF, Pohonné hmoty najazdené 854km </t>
  </si>
  <si>
    <t>1DF250013</t>
  </si>
  <si>
    <t>002/2025</t>
  </si>
  <si>
    <t>zabezpečenie mediálneho servisu z vyhodnotenia najúspešnejších športovcov SSZ za 2024 z 14.1.2025 hotel TATRA - zverejnenie na sociálnych sieťach SSZ youtube, instagram, facebook, TASR</t>
  </si>
  <si>
    <t>mediálny servis - spracovanie výstupov zo športového podujatia Majstrovstva Eupópy junióri a dospelí vzduchové zbrane Osijek CROATIA 01.-13.3.2025 pre TASR, tlačové média, facebook SSZ bez komerčných partnerov</t>
  </si>
  <si>
    <t>I2504003</t>
  </si>
  <si>
    <t>poistenie streleckého trenažéra na Sielnici pre potreby reprezentácie  brokové disciplíny 18.5.- 17.5.2026</t>
  </si>
  <si>
    <t>1DF250089</t>
  </si>
  <si>
    <t>012/2025</t>
  </si>
  <si>
    <t>Veľka Cena Talianska 11.-13.4.2025 historické zbrane - ubytovanie 1 osoba 3 noci</t>
  </si>
  <si>
    <t>1DF250473</t>
  </si>
  <si>
    <t>011/2025</t>
  </si>
  <si>
    <t>18.12.2025</t>
  </si>
  <si>
    <t>mediálny servis - spracovanie výstupov z vyhodnotenia najlepších športovcov SSZza 2025 -  9.12.2025,  pre TASR, tlačové média, facebook SSZ bez komerčných partnerov</t>
  </si>
  <si>
    <t>JANKO PRODUCTION s.r.o.</t>
  </si>
  <si>
    <t>1PV2500028</t>
  </si>
  <si>
    <t>PHM služobné auto Honda CRV BL 991 IC, najazdených 550km</t>
  </si>
  <si>
    <t>stravné oficiálna osoba 2 dni</t>
  </si>
  <si>
    <t xml:space="preserve">Prevádzkové  náklady  auta Honda CRV 2,2 BL 991 IC-, PHM obdobie 1.1.-23.1.2025 najazdených 990 km,Majstrovstva kraja Nitra vzduchových zbraní Šaľa 1.-2.2.2025, Extraliga BA 15.-16.2.2025,Majstovstva kraja Žilina 22.-23.2.2025, SAV Bratislava Majstrovstva Kraja Bratislava </t>
  </si>
  <si>
    <t xml:space="preserve">Majstrovstva kraja Nitra vzduchových zbraní Šaľa 1.-2.2.2025, Extraliga BA 15.-16.2.2025,Majstovstva kraja Žilina 22.-23.2.2025, SAV Bratislava Majstrovstva Kraja Bratislava - diéty oficiálna osoba </t>
  </si>
  <si>
    <t xml:space="preserve"> Miloslav Benca, prezident SSZ </t>
  </si>
  <si>
    <t>1PV2500058</t>
  </si>
  <si>
    <t>Prevádzkové  náklady  auta Honda CRV 2,2 BL 991 IC, PHM obdobie 1.-15.3.2025 najazdených 850 km, 1.Sl Vzduchové zbrane Holíč 1.3.2025; Majstrovstva kraja BB Zvolenská Slatina 2.3.2025; Majstrovstva kraja NR Šaľa 8.3.2025; 1.kolo Extraliga Trnava brokové zbrane 15.3.2025</t>
  </si>
  <si>
    <t>stravné oficiálna osoba 4 dni</t>
  </si>
  <si>
    <t>Prevádzkové  náklady  auta Honda CRV 2,2 BL 991 IC, PHM obdobie 19.3.2025 najazdených 425 km, Majstrovstva SR vzduchové zbrane Košice 20.-23.3.2025</t>
  </si>
  <si>
    <t>Prevádzkové  náklady  auta Honda CRV 2,2 BL 991 IC, PHM obdobie 20.-23.3.2025 najazdených 485 km, Majstrovstva SR vzduchové zbrane Košice</t>
  </si>
  <si>
    <t>OMV Slovensko, s. r. O.</t>
  </si>
  <si>
    <t>Prevádzkové  náklady  auta Honda CRV 2,2 BL 991 IC, PHM obdobie 29.3.2025 najazdených 130 km,Jarný Pohár Trnava brokové disciplíny</t>
  </si>
  <si>
    <t>stravné oficiálna osoba 1 deň</t>
  </si>
  <si>
    <t>Prevádzkové  náklady  auta Honda CRV 2,2 BL 991 IC, PHM obdobie 3.-17.05.2025 najazdených 800 km, účasť na športovom podujatí: Krajská slovenská liga 3.5. Zbehy, 4.5. Sielnica Veľká ceny 125, 17.5 Vištuk 1.Slovenská lia malokalibrová puška</t>
  </si>
  <si>
    <t>stravné oficiálna osoba 3 dni</t>
  </si>
  <si>
    <t>Prevádzkové  náklady  auta Honda CRV 2,2 BL 991 IC, PHM obdobie 22-25.05.2025 najazdených 910 km, účasť na športovom podujatí:2.kolo Extraligy a Ligy talemtovanej mládeže Košice malokalibrová puška</t>
  </si>
  <si>
    <t>Prevádzkové  náklady  auta Honda CRV 2,2 BL 991 IC, PHM obdobie 29-31.05.2025 najazdených 120 km, účasť na športovom podujatí: Veľká cena Dušaba Szaba malokalibrová puška</t>
  </si>
  <si>
    <t>Prevádzkové  náklady  auta Honda CRV 2,2 BL 991 IC, PHM obdobie 19-22.06.2025 najazdených 910 km, účasť na športovom podujatí: Extraliga a liga talentovanej mládeže 3.kolo Košice malokalibrové zbrane</t>
  </si>
  <si>
    <t>1PV2500166</t>
  </si>
  <si>
    <t>EMPARK, s.r.o.</t>
  </si>
  <si>
    <t>Jánošík - NEA, s.r.o. SHELL</t>
  </si>
  <si>
    <t>2.9.2025</t>
  </si>
  <si>
    <t>1PV250084</t>
  </si>
  <si>
    <t>Prevádzkové  náklady  auta VW CARAVELLA BA 987SR, PHM najazdených 312 km, extraliga 1.kolo brokové disciplíny univerzálny trap 10.-11.5.2025 prevoz MTZ, 1.Slovenská liga Vištuk 17.5.2025 prevou MTZ 9.5.2025</t>
  </si>
  <si>
    <t>1PV2500115</t>
  </si>
  <si>
    <t>Prevádzkové náklady auta VW Passat BA 720 VF - najazdených 674km - pracovné stretnutie člena výkonného výboru k školskému športu</t>
  </si>
  <si>
    <t>OMV Slovensko, s. r.o.</t>
  </si>
  <si>
    <t>1PV2500108</t>
  </si>
  <si>
    <t xml:space="preserve">Prevádzkové  náklady  auta VW Passat BA720VF PHM obdobie 25.-27.4.2025 najazdených  560km 38,53l - prevoz materiálu a osôb na 1.kolo Extraligy a Ligy talentovnej mládeže guľové zbrane </t>
  </si>
  <si>
    <t>1PV2500109</t>
  </si>
  <si>
    <t xml:space="preserve">Prevádzkové  náklady  auta VW Passat BA720VF PHM obdobie 4.-9.4.2025 najazdených  560km 38,53l - účasť prezidenta SSZ na športových podujatiach strelniceTT, KK, BA-TT-BA, BA-ZA-BA mesto km 962, litrov nafty 56,00l, </t>
  </si>
  <si>
    <t>1PV2500111</t>
  </si>
  <si>
    <t>5.6.2025</t>
  </si>
  <si>
    <t>Prevádzkové  náklady  auta VW CARAVELLA BA 987SR, PHM najazdených 560 km- prevoz malorážnych zbraní Bratislava - Stará Huta a späť</t>
  </si>
  <si>
    <t>1PV2500112</t>
  </si>
  <si>
    <t>Prevádzkové  náklady  auta VW CARAVELLA BA 987SR, PHM najazdených 191 km- prevoz malorážnych zbraní Bratislava - Trnava a späť</t>
  </si>
  <si>
    <t>1PV2500159</t>
  </si>
  <si>
    <t xml:space="preserve">Prevádzkové  náklady  auta VW Passat BA720VF PHM obdobie 15.-2166.2025 najazdených  244km ,17,36l - prevoz materiálu a terčov na Majstrovstva kraja NITRA v streľbe z  guľových zbraní </t>
  </si>
  <si>
    <t>1PV2500161</t>
  </si>
  <si>
    <t>13.7.2025</t>
  </si>
  <si>
    <t>Prevádzkové  náklady  auta VW Passat BA720VF PHM 11.7.2025 najazdených  436m, 23,04l - školenie AI riešenia v rámci web designu web stránky a jej ďalšie možnosti využitia pre SSZ</t>
  </si>
  <si>
    <t xml:space="preserve">Prevádzkové  náklady  auta VW Passat BA720VF PHM obdobie 20.-22.6.2025 najazdených  860km, 68,57l - prevoz materiálu, terčov, ascorov na Extraligu Košice20.-22.6.2025 v streľbe z  guľových zbraní </t>
  </si>
  <si>
    <t>Cena prezidenta, najúspešnejší športovo strelecký klub  na Majstrovstvá SR mládež vzduchových zbraní , Holíč 11-13.4.2025 za 1-4 miesto</t>
  </si>
  <si>
    <t>I2509004</t>
  </si>
  <si>
    <t>12.8.2025</t>
  </si>
  <si>
    <t>Cena prezidenta za výsledky na MSR mládeže za 2025 , Holíč 11-13.4.2025, za 2 miesto - materiálovo technické zabezpečenie spotrebný materiál na tréningový proces mládeže terče slávia 6000ks, terč 50/20 na 50m 6ks balíkov po 125ks/balík</t>
  </si>
  <si>
    <t>Športovo strelecký klub "STRIEBORNÍK" ZV-0097</t>
  </si>
  <si>
    <t>1DF250434</t>
  </si>
  <si>
    <t>005/2025</t>
  </si>
  <si>
    <t>10.12.2025</t>
  </si>
  <si>
    <t>Cena prezidenta za výsledky na MSR mládeže za 2025 , Holíč 11-13.4.2025, za 1 miesto - materiálovo technické zabezpečenie spotrebný strelecký materiál  muška kov stred 1sada, momoentový klúč 1ks, terče VzPu pás A balík, strelecké nadstavce TEC HRO 1ks, terčová rolka SIUS ASCOR Aks, diabolo Qiang Yuan 177 10krabičiek na tréningový proces mládeže čiastočná refundácia z 407,61eur</t>
  </si>
  <si>
    <t>I2509050</t>
  </si>
  <si>
    <t>Cena prezidenta za výsledky na MSR mládeže za 2025 , Holíč 11-13.4.2025, za 1. miesto - materiálovo technické zabezpečenie spotrebný materiál na tréningový proces mládeže pažba 1ks a strelecký kabát 1ks</t>
  </si>
  <si>
    <t>I2505024</t>
  </si>
  <si>
    <t>Cena prezidenta za výsledky na MSR mládeže za 2025 , Holíč 11-13.4.2025, za 2 miesto - materiálovo technické zabezpečenie spotrebný materiál na tréningový proces mládeže 1 ks strelecký kabát, 1ks šilt, 1ks strelecké nohavice, 1ks strelecká rukavica (celkový výdaj 30,20€ znížené o spolufinancovanie23,90€) pre puškové disciplíny,1 športovec</t>
  </si>
  <si>
    <t>Športovo strelecký klub Javorie DT 0480, Stará Huta</t>
  </si>
  <si>
    <t>1DF250439</t>
  </si>
  <si>
    <t>Cena prezidenta za výsledky na MSR mládeže za 2025 , Holíč 11-13.4.2025, za 4 miesto - materiálovo technické zabezpečenie spotrebný strelecký materiál  terče VzPI na nácvik mierenia 1 balík, podložka pod zbraň na statív, strelecký štít 3ks na tréningový proces mládeže čiastočná refundácia z 102,11eur</t>
  </si>
  <si>
    <t>Športový strelecko-atletický klub Elán</t>
  </si>
  <si>
    <t>Poistné -  poistenie sklady terčových zariadení pre športovú činnosť, reprezentačných zbraní v  budove SSZ, poistne SSZ strelnica Holíč 1.7.2025 -30.6.2026,</t>
  </si>
  <si>
    <t>I2506017</t>
  </si>
  <si>
    <t>9260193431</t>
  </si>
  <si>
    <t xml:space="preserve">poistenie za obdobie 20.05.2025-19.05.2026 - Terčové Vrhačky brokových disciplín  SKEET s príslušenstvom, strelnica Jaslovksé Bohunice na zabezpečenie tréningového procesu reprezentácie a mládeže SSZ, organizovanie prípravných športových podujatí SSZ  </t>
  </si>
  <si>
    <t xml:space="preserve">UNIQA poisťovňa a.s. </t>
  </si>
  <si>
    <t>I2506018</t>
  </si>
  <si>
    <t>9260196989</t>
  </si>
  <si>
    <t xml:space="preserve">poistenie za obdobie 20.05.2025-19.05.2026 - Terčové Vrhačky brokových disciplín  TRAP 185E s príslušenstvom, strelnica Sielnica na zabezpečenie tréningového procesu reprezentácie a mládeže SSZ, organizovanie prípravných športových podujatí SSZ  </t>
  </si>
  <si>
    <t>I2506019</t>
  </si>
  <si>
    <t>Cena prezidenta za výsledky na MSR mládeže za 2025 , Holíč 11-13.4.2025, za 3 miesto - materiálovo technické zabezpečenie spotrebný materiál na tréningový proces mládeže terče slávia 3000ks 9 balíkov</t>
  </si>
  <si>
    <t>ŠSK Mládež Michalovce</t>
  </si>
  <si>
    <t xml:space="preserve">Prenájom streleckých stanovíšt na trénigový proces talentovanej mládeže- strelnica Podhradová Košice April- Jún 2025, 2 športovci z 5  </t>
  </si>
  <si>
    <t>1DF250462</t>
  </si>
  <si>
    <t>225017</t>
  </si>
  <si>
    <t>17.12.2025</t>
  </si>
  <si>
    <t xml:space="preserve">Prenájom streleckých stanovíšt na trénigový proces talentovanej mládeže- strelnica Podhradová Košice Október- December 2025, 3 športovci zo 4 </t>
  </si>
  <si>
    <t>1PV2500204</t>
  </si>
  <si>
    <t>20.9.2025</t>
  </si>
  <si>
    <t>zasadnutia špotovo technickej komisie SSZ 20.9.2025 príprava súťažného kalendára SSZ, 12 osô a 2 oficiálne osoby - 4xcestovné vo výške železnice, cestovné súkromné motorové vozidlo KE383HR najazdenýc 900km, 4x cestovné lístky MHD, 1x taxi stanica BA HL. - Wolkrová BA sekretariát SSZ</t>
  </si>
  <si>
    <t>Kristína Vinická ekonomicko administratívny referent SSZ</t>
  </si>
  <si>
    <t>1PV2500082</t>
  </si>
  <si>
    <t>Grand Prix Olobodebia Plzeň CZE  9.-11.5.2025 - cestovné súkromné auto</t>
  </si>
  <si>
    <t>Vladimír Skýva SIUS ASCOR operátor</t>
  </si>
  <si>
    <t>1DF250161</t>
  </si>
  <si>
    <t xml:space="preserve">Terčové Vrhačky brokových disciplín  Mattarelli, ELFIPA s príslušenstvom, strelnica Trnava Štrky , zákonná  revízia elektrospotrebičov , zabezpečenie tréningového procesu reprezentácie a mládeže SSZ, organizovanie prípravných športových podujatí SSZ </t>
  </si>
  <si>
    <t>Delta plus SK s.r.o.</t>
  </si>
  <si>
    <t>I2507016</t>
  </si>
  <si>
    <t xml:space="preserve">poistenie za obdobie 25.08.2025-24.08.2026 - Terčové Vrhačky brokových disciplín  Mattarelli, ELFIPA s príslušenstvom, strelnica Trnava Štrky na, zabezpečenie tréningového procesu reprezentácie a mládeže SSZ, organizovanie prípravných športových podujatí SSZ </t>
  </si>
  <si>
    <t>UNIQUA poisťovňa, a.s.</t>
  </si>
  <si>
    <r>
      <t>Medzinárodné Majstrovstvá  Českej  republiky veteránov Plzeň, strelecký štadion Českej armády v Lobzoch 27-29.6.2025, 20 športovcov ,</t>
    </r>
    <r>
      <rPr>
        <b/>
        <sz val="8"/>
        <color theme="1"/>
        <rFont val="Arial"/>
        <family val="2"/>
      </rPr>
      <t>doprava súkromné autá 3</t>
    </r>
  </si>
  <si>
    <t>1PV2500146</t>
  </si>
  <si>
    <t>cestovné súkromné motorové vozidlo Ssangyong Tivoli Grand KA356BL najazdených 1368 km</t>
  </si>
  <si>
    <t>vedúci výpravy Milan Terem</t>
  </si>
  <si>
    <t>cestovné súkromné motorové vozidlo Škoda Octavia ZV586CU najazdených 1260 km</t>
  </si>
  <si>
    <t>cestovné súkromné motorové vozidlo Kia XCeed TO319FH najazdených 1100 km</t>
  </si>
  <si>
    <t>CZKPV007</t>
  </si>
  <si>
    <t>stravné 19 osôb 1 deň</t>
  </si>
  <si>
    <t>štartovné 1 osoba 1 štart</t>
  </si>
  <si>
    <t>ČSS, z.s. Sportovně střelecký klub Plzeň Slovany</t>
  </si>
  <si>
    <t>štartovné 1 osoba 2 štarty</t>
  </si>
  <si>
    <t>štartovné 5 osôb 13 štartov</t>
  </si>
  <si>
    <t>štartovné 4 osoby 7 štartov</t>
  </si>
  <si>
    <t>štartovné 3 osoby 6 štartov</t>
  </si>
  <si>
    <t>1DF250196</t>
  </si>
  <si>
    <t>12520211</t>
  </si>
  <si>
    <t>športové oblečenie - 19ks tričká s potlačou loga SSZ a SVK  na športové podujatie</t>
  </si>
  <si>
    <t>1PV2500147</t>
  </si>
  <si>
    <t>cestovné súkromné auto vo výške železnice</t>
  </si>
  <si>
    <t xml:space="preserve">vedúci výpravy Milan Terem </t>
  </si>
  <si>
    <t>Majstrovstva Sveta Univerzálny Trap dospelí Rím Taliansko  28.7.-4.8.2025,  3 športovci</t>
  </si>
  <si>
    <t>1DF250202</t>
  </si>
  <si>
    <t>2025-704947085</t>
  </si>
  <si>
    <t>štartovné 3 osoby, štartovné team 1x</t>
  </si>
  <si>
    <t>FITASC</t>
  </si>
  <si>
    <t>I2507025</t>
  </si>
  <si>
    <t>poistenie 3 športovci 8 dní</t>
  </si>
  <si>
    <t>1PV2500202</t>
  </si>
  <si>
    <t>27.7.2025</t>
  </si>
  <si>
    <t>dialničné poplatky Taliansko</t>
  </si>
  <si>
    <t>autostrade per I'Italia</t>
  </si>
  <si>
    <t>4150/011/00002</t>
  </si>
  <si>
    <t>dialnična známka AT 10 dní</t>
  </si>
  <si>
    <t>ATU14189803</t>
  </si>
  <si>
    <t>Shell Station</t>
  </si>
  <si>
    <t>1512-0007</t>
  </si>
  <si>
    <t>Ubytovanie 1 športoveč č. 1 na 7 nocí čiastočná refundácia z 1022eur</t>
  </si>
  <si>
    <t>IVA00891651002</t>
  </si>
  <si>
    <t>Acque Albule S.pA.</t>
  </si>
  <si>
    <t>55</t>
  </si>
  <si>
    <t>Ubytovanie 1 športoveč č. 2 na 7 nocí</t>
  </si>
  <si>
    <t>MANCINI FEDERICA</t>
  </si>
  <si>
    <t>0540-0002</t>
  </si>
  <si>
    <t>Ubytovanie 1 športoveč č. 3 na 7 nocí</t>
  </si>
  <si>
    <t>IVA17220731008</t>
  </si>
  <si>
    <t>MANIPA SRLS</t>
  </si>
  <si>
    <t>18</t>
  </si>
  <si>
    <t>Tréningové položky 18x čiastočná refundácai z 250eur</t>
  </si>
  <si>
    <t>16354271005</t>
  </si>
  <si>
    <t>TAV ROMA SSD SRLS</t>
  </si>
  <si>
    <t>11.8.2025</t>
  </si>
  <si>
    <t>cestovné súkromné motorové vozidlo KN075EP najazdených 2956km</t>
  </si>
  <si>
    <t>Ing. Dušan Chudý vedúci výpravy</t>
  </si>
  <si>
    <t>materiálovo technické zabezpečenie výpravy SR na MS UT - šiltovky s potlačou loga SSZ a SVK 6ks</t>
  </si>
  <si>
    <t>materiálovo technické zabezpečenie výpravy SR na MS UT - tričká s potlačou loga SSZ a SVK 6ks</t>
  </si>
  <si>
    <t>Majstrovstvá Európy MLAIC Fervenca Portugalsko 3.-10.8.2025 - 11 športovcov</t>
  </si>
  <si>
    <t>materiálovo technické zabezpečenie výpravy SR na ME MLAIC - šiltovky s potlačou loga SSZ a SVK 22ks</t>
  </si>
  <si>
    <t>materiálovo technické zabezpečenie výpravy SR na ME MLAIC - tričká s potlačou loga SSZ a SVK 32ks</t>
  </si>
  <si>
    <t>1DF250199</t>
  </si>
  <si>
    <t>2025/2650</t>
  </si>
  <si>
    <t>preprava zbraní 6 športovcov</t>
  </si>
  <si>
    <t>NIF: 501377751</t>
  </si>
  <si>
    <t>Federacao Portuguesa de Tiro</t>
  </si>
  <si>
    <t>1PV2500060</t>
  </si>
  <si>
    <t>0014</t>
  </si>
  <si>
    <t>10.04.2025</t>
  </si>
  <si>
    <t>15.04.2025</t>
  </si>
  <si>
    <t>technické zabezpečenie služba kalibrácia elektronického analyzátora dychu pre potreby komisie rozhodcov podľa pravideil ISSF</t>
  </si>
  <si>
    <t>Vlan ts s.r.o.</t>
  </si>
  <si>
    <t>1DF250088</t>
  </si>
  <si>
    <t>000015398</t>
  </si>
  <si>
    <t>materiálovo technické zabezpečenien - bezskrutkové regále 6ks  o rozmere 180x120cm na uskladnenie reprezentačného oblečenia SSZ</t>
  </si>
  <si>
    <t>FN453678z.,</t>
  </si>
  <si>
    <t>W.S.Worldwide Shelving GmbH</t>
  </si>
  <si>
    <t>1PV2500129</t>
  </si>
  <si>
    <t>5220</t>
  </si>
  <si>
    <t>materiálovo technické zabezpečenie - stojany na reprezentačné oblečenie 5ks a 7ks balíkov vešiakov na uskladnenie reprezentačného oblečenia SSZ</t>
  </si>
  <si>
    <t>materiálovo technické zabezpečenie výpravy SR na ME - šiltovky s potlačou loga SSZ a SVK 27ks</t>
  </si>
  <si>
    <t>1PV2500334</t>
  </si>
  <si>
    <t>8.12.2025</t>
  </si>
  <si>
    <t>31.12.2025</t>
  </si>
  <si>
    <t>materiálovo technické zabezpečenie - kytice a kvety pre vyhodnotených športovcov SSZ za najlepšie výsledky</t>
  </si>
  <si>
    <t>Priska Kajmová Zuzana</t>
  </si>
  <si>
    <t>1PV2500333</t>
  </si>
  <si>
    <t>2679</t>
  </si>
  <si>
    <t>17.10.2025</t>
  </si>
  <si>
    <t>materiálovo technické zabezpečenie - drobný spotrebný materiál na údržbu elektronických streleckých zariadení SIUS ASCOR podľa medzináeorných pravidiel ISSF</t>
  </si>
  <si>
    <t>HORNBACH - Baumarkt SK spol. s r.o.</t>
  </si>
  <si>
    <t>5093</t>
  </si>
  <si>
    <t>19.10.2025</t>
  </si>
  <si>
    <t>1DF250272</t>
  </si>
  <si>
    <t>Materiálovo technické zabezpečenie - potlač 128ks tričiek - 256 ks nálepiek a nášiviek s označením SVK, znak SR, slovak shooting federation pre reprezentáciu a realizačný tím puškových, pištoľových a brokových disciplín</t>
  </si>
  <si>
    <t>Roman Michálik , Detva  Veľkoobchod textil</t>
  </si>
  <si>
    <t>Materiálovo technické zabezpečenie - potlač 100ks šiltoviek - 200 ks nálepiek a nášiviek s označením SVK, znak SR, slovak shooting federation pre reprezentáciu a realizačný tím puškových, pištoľových a brokových disciplín</t>
  </si>
  <si>
    <t>1DF250271</t>
  </si>
  <si>
    <t>Materiálovo technické zabezpečenie výpravy SR na Majstrovstvá sveta - tričká s dlhým rukávom 7ks pre reprezentáciu a realizačný tím puškových, pištoľových a brokových disciplín</t>
  </si>
  <si>
    <t>Materiálovo technické zabezpečenie výpravy SR na Majstrovstvá sveta - nohavice 3/4 8ks pre reprezentáciu a realizačný tím puškových, pištoľových a brokových disciplín</t>
  </si>
  <si>
    <t>Materiálovo technické zabezpečenie výpravy SR na Majstrovstvá sveta - bundy 7ks pre reprezentáciu a realizačný tím puškových, pištoľových a brokových disciplín</t>
  </si>
  <si>
    <t>Materiálovo technické zabezpečenie výpravy SR na Majstrovstvá sveta - vesty 6ks pre reprezentáciu a realizačný tím puškových, pištoľových a brokových disciplín</t>
  </si>
  <si>
    <t>Materiálovo technické zabezpečenie výpravy SR na Majstrovstvá sveta - zimné bundy 4ks pre reprezentáciu a realizačný tím puškových, pištoľových a brokových disciplín</t>
  </si>
  <si>
    <t>Materiálovo technické zabezpečenie výpravy SR na Majstrovstvá sveta - tričká s krátkym rukávom 30ks pre reprezentáciu a realizačný tím puškových, pištoľových a brokových disciplín</t>
  </si>
  <si>
    <t>Materiálovo technické zabezpečenie výpravy SR na Majstrovstvá sveta - mikiny 11ks pre reprezentáciu a realizačný tím puškových, pištoľových a brokových disciplín</t>
  </si>
  <si>
    <t>Materiálovo technické zabezpečenie výpravy SR na Majstrovstvá sveta - kraťase 21ks pre reprezentáciu a realizačný tím puškových, pištoľových a brokových disciplín</t>
  </si>
  <si>
    <t>Materiálovo technické zabezpečenie výpravy SR na Majstrovstvá sveta - tepláky 16ks pre reprezentáciu a realizačný tím puškových, pištoľových a brokových disciplín</t>
  </si>
  <si>
    <t>Materiálovo technické zabezpečenie výpravy SR na Majstrovstvá sveta - nástupové oblečenie veľkosť S 6ks pre reprezentáciu a realizačný tím puškových, pištoľových a brokových disciplín</t>
  </si>
  <si>
    <t>Materiálovo technické zabezpečenie výpravy SR na Majstrovstvá sveta - nástupové oblečenie veľkosť M 8ks pre reprezentáciu a realizačný tím puškových, pištoľových a brokových disciplín</t>
  </si>
  <si>
    <t>Materiálovo technické zabezpečenie výpravy SR na Majstrovstvá sveta - nástupové oblečenie veľkosť L 8ks pre reprezentáciu a realizačný tím puškových, pištoľových a brokových disciplín</t>
  </si>
  <si>
    <t>Materiálovo technické zabezpečenie výpravy SR na Majstrovstvá sveta - nástupové oblečenie veľkosť XL 4ks pre reprezentáciu a realizačný tím puškových, pištoľových a brokových disciplín</t>
  </si>
  <si>
    <t>Materiálovo technické zabezpečenie výpravy SR na Majstrovstvá sveta - polokošele veľkosť S 18ks pre reprezentáciu a realizačný tím puškových, pištoľových a brokových disciplín</t>
  </si>
  <si>
    <t>Materiálovo technické zabezpečenie výpravy SR na Majstrovstvá sveta - polokošele veľkosť M 7ks pre reprezentáciu a realizačný tím puškových, pištoľových a brokových disciplín</t>
  </si>
  <si>
    <t>Materiálovo technické zabezpečenie výpravy SR na Majstrovstvá sveta - polokošele veľkosť L 14ks pre reprezentáciu a realizačný tím puškových, pištoľových a brokových disciplín</t>
  </si>
  <si>
    <t>1DF250401</t>
  </si>
  <si>
    <t xml:space="preserve">Materiálovo technické zabezpečenie výpravy SR na Majstrovstvá sveta - potlač tričká s dlhým rukávom 7ks, tričká s krátkym rukávom 30ks - 111ks nálepiek a nášiviek s označením SVK, znak SR, slovak shooting federation pre reprezentáciu a realizačný tím puškových, pištoľových a brokových disciplín </t>
  </si>
  <si>
    <t xml:space="preserve">Materiálovo technické zabezpečenie výpravy SR na Majstrovstvá sveta - potlač bundy 7ks, vesty 6ks, zimné bundy 4ks, mikiny 11ks - 84ks nálepiek a nášiviek s označením SVK, znak SR, slovak shooting federation pre reprezentáciu a realizačný tím puškových, pištoľových a brokových disciplín </t>
  </si>
  <si>
    <t xml:space="preserve">Materiálovo technické zabezpečenie výpravy SR na Majstrovstvá sveta - potlač nohavice 3/4 8ks, kraťase 21ks, tepláky 16ks - 135ks nálepiek a nášiviek s označením SVK, znak SR, slovak shooting federation pre reprezentáciu a realizačný tím puškových, pištoľových a brokových disciplín </t>
  </si>
  <si>
    <t xml:space="preserve">Materiálovo technické zabezpečenie výpravy SR na Majstrovstvá sveta - potlač polokošele 39ks - 117ks nálepiek a nášiviek s označením SVK, znak SR, slovak shooting federation pre reprezentáciu a realizačný tím puškových, pištoľových a brokových disciplín </t>
  </si>
  <si>
    <t xml:space="preserve">Materiálovo technické zabezpečenie výpravy SR na Majstrovstvá sveta - potlač nástupové oblečenie 26ks - 156ks nálepiek a nášiviek s označením SVK, znak SR, slovak shooting federation pre reprezentáciu a realizačný tím puškových, pištoľových a brokových disciplín </t>
  </si>
  <si>
    <t xml:space="preserve">Hrubé mzdy vyplatené osobám (zamestnancom) športových odborníkov pre športovú činnosť organizovanie športových podujatí technická príprava vrátane odvodov zamestnávateľa, počet fyzických osôb 2, Január </t>
  </si>
  <si>
    <t>Osobné náklady športových odborníkov osobné číslo 67, 123</t>
  </si>
  <si>
    <t>Hrubé mzdy vyplatené osobám (zamestnancom) športových odborníkov pre športovú činnosť organizovanie športových podujatí technická príprava vrátane odvodov zamestnávateľa, počet fyzických osôb 2, Február</t>
  </si>
  <si>
    <t>Hrubé mzdy vyplatené osobám (zamestnancom) športových odborníkov pre športovú činnosť organizovanie športových podujatí technická príprava vrátane odvodov zamestnávateľa, počet fyzických osôb 2, Marec</t>
  </si>
  <si>
    <t>Hrubé mzdy vyplatené osobám (zamestnancom) športových odborníkov pre športovú činnosť organizovanie športových podujatí technická príprava vrátane odvodov zamestnávateľa, počet fyzických osôb 2, April</t>
  </si>
  <si>
    <t>Hrubé mzdy vyplatené osobám (zamestnancom) športových odborníkov pre športovú činnosť organizovanie športových podujatí technická príprava vrátane odvodov zamestnávateľa, počet fyzických osôb 2, Máj</t>
  </si>
  <si>
    <t xml:space="preserve">Hrubé mzdy vyplatené osobám (zamestnancom) športových odborníkov pre športovú činnosť organizovanie športových podujatí technická príprava vrátane odvodov zamestnávateľa, počet fyzických osôb 2, Jún  </t>
  </si>
  <si>
    <t xml:space="preserve">Hrubé mzdy vyplatené osobám (zamestnancom) športových odborníkov pre športovú činnosť organizovanie športových podujatí technická príprava vrátane odvodov zamestnávateľa, počet fyzických osôb 2, Júl </t>
  </si>
  <si>
    <t>IX08001</t>
  </si>
  <si>
    <t xml:space="preserve">Hrubé mzdy vyplatené osobám (zamestnancom) športových odborníkov pre športovú činnosť organizovanie športových podujatí technická príprava vrátane odvodov zamestnávateľa, počet fyzických osôb 2, August </t>
  </si>
  <si>
    <t>1DF250109</t>
  </si>
  <si>
    <r>
      <t xml:space="preserve">Prevádzkové náklady Krajského výbiru SSZ Bratislava -  </t>
    </r>
    <r>
      <rPr>
        <b/>
        <sz val="8"/>
        <rFont val="Arial"/>
        <family val="2"/>
        <charset val="238"/>
      </rPr>
      <t>Školská liga Bratislavského kraja 1.kolo jar25 v streľbe zo vzduchových zbraní - strelnica SAV BA  konané 18.3.2025</t>
    </r>
    <r>
      <rPr>
        <sz val="8"/>
        <rFont val="Arial"/>
        <family val="2"/>
        <charset val="238"/>
      </rPr>
      <t>-</t>
    </r>
    <r>
      <rPr>
        <b/>
        <sz val="8"/>
        <rFont val="Arial"/>
        <family val="2"/>
      </rPr>
      <t xml:space="preserve"> 56 športovcov, 56 štartov, 6 trénerov, 2 rozhodcovia - </t>
    </r>
    <r>
      <rPr>
        <sz val="8"/>
        <rFont val="Arial"/>
        <family val="2"/>
      </rPr>
      <t>občerstvenie pre súťažiacich 19,45eur, prenájom vzduchovkovej strelnice do 4hod./deň a 130eur.</t>
    </r>
  </si>
  <si>
    <t>ŠPORTOVO-STRELECKÁ KLUB SAV</t>
  </si>
  <si>
    <t>1DF250234</t>
  </si>
  <si>
    <r>
      <t xml:space="preserve">Prevádzkové náklady Krajského výbiru SSZ Bratislava -  </t>
    </r>
    <r>
      <rPr>
        <b/>
        <sz val="8"/>
        <rFont val="Arial"/>
        <family val="2"/>
        <charset val="238"/>
      </rPr>
      <t>Majtrovstva Bratislavského kraja v streľbe z malorážných zbraní  pušky- strelnica Vištuk  konané 9.-10.8.2025</t>
    </r>
    <r>
      <rPr>
        <sz val="8"/>
        <rFont val="Arial"/>
        <family val="2"/>
        <charset val="238"/>
      </rPr>
      <t>-</t>
    </r>
    <r>
      <rPr>
        <b/>
        <sz val="8"/>
        <rFont val="Arial"/>
        <family val="2"/>
      </rPr>
      <t xml:space="preserve"> 38 športovcov, 38 štartov, 5 trénerov, 3 rozhodcovia, 7 organizační personál - </t>
    </r>
    <r>
      <rPr>
        <sz val="8"/>
        <rFont val="Arial"/>
        <family val="2"/>
      </rPr>
      <t>ocenenia pre víťazov športového podujatia, medaile MMC 25055 24ks a poháre 2ks v sume 100,08eur; prenájom strelnice 1 deň 100eur</t>
    </r>
  </si>
  <si>
    <t>1DF250256</t>
  </si>
  <si>
    <t>122025</t>
  </si>
  <si>
    <r>
      <t xml:space="preserve">Prevádzkové náklady Krajského výbiru SSZ Bratislava -  </t>
    </r>
    <r>
      <rPr>
        <b/>
        <sz val="8"/>
        <rFont val="Arial"/>
        <family val="2"/>
        <charset val="238"/>
      </rPr>
      <t xml:space="preserve"> Majtrovstva Bratislavského kraja v streľbe z malorážných zbraní  pušky a pištoľ - strelnica SAV Bratislava konané 23.-24.8.2025- 19 športovcov, 28 štartov, 8 trénerov, 2 rozhodcovia</t>
    </r>
    <r>
      <rPr>
        <b/>
        <sz val="8"/>
        <rFont val="Arial"/>
        <family val="2"/>
      </rPr>
      <t xml:space="preserve"> - </t>
    </r>
    <r>
      <rPr>
        <sz val="8"/>
        <rFont val="Arial"/>
        <family val="2"/>
      </rPr>
      <t>ocenenia pre víťazov podujatia medaile v cene 76,60eur, prenájom vzduchovkovej strelnice do 4hod./2dni a 120eur.</t>
    </r>
  </si>
  <si>
    <t>1DF250254</t>
  </si>
  <si>
    <t>3.9.2025</t>
  </si>
  <si>
    <r>
      <t xml:space="preserve">Prevádzkové náklady Krajského výbiru SSZ Bratislava -  </t>
    </r>
    <r>
      <rPr>
        <b/>
        <sz val="8"/>
        <rFont val="Arial"/>
        <family val="2"/>
        <charset val="238"/>
      </rPr>
      <t>Školská liga Bratislavského kraja 1.kolo leto25 v streľbe zo vzduchových zbraní - strelnica SAV BA  konané 5.6.2025</t>
    </r>
    <r>
      <rPr>
        <sz val="8"/>
        <rFont val="Arial"/>
        <family val="2"/>
        <charset val="238"/>
      </rPr>
      <t>-</t>
    </r>
    <r>
      <rPr>
        <b/>
        <sz val="8"/>
        <rFont val="Arial"/>
        <family val="2"/>
      </rPr>
      <t xml:space="preserve"> 59 športovcov, 59 štartov, 8 trénerov, 2 rozhodcovia -</t>
    </r>
    <r>
      <rPr>
        <sz val="8"/>
        <rFont val="Arial"/>
        <family val="2"/>
      </rPr>
      <t xml:space="preserve"> prenájom vzduchovkovej strelnice do 4hod./deň a 120eur, občerstvenie pre súťažiacich17,60eur.</t>
    </r>
  </si>
  <si>
    <t>1DF250255</t>
  </si>
  <si>
    <r>
      <t xml:space="preserve">Prevádzkové náklady Krajského výbiru SSZ Bratislava -  </t>
    </r>
    <r>
      <rPr>
        <b/>
        <sz val="8"/>
        <rFont val="Arial"/>
        <family val="2"/>
        <charset val="238"/>
      </rPr>
      <t>Školská liga Bratislavského kraja 2.kolo leto25 v streľbe zo vzduchových zbraní - strelnica SAV BA  konané 17.6.2025</t>
    </r>
    <r>
      <rPr>
        <sz val="8"/>
        <rFont val="Arial"/>
        <family val="2"/>
        <charset val="238"/>
      </rPr>
      <t>-</t>
    </r>
    <r>
      <rPr>
        <b/>
        <sz val="8"/>
        <rFont val="Arial"/>
        <family val="2"/>
      </rPr>
      <t xml:space="preserve"> 52 športovcov, 52 štartov, 8 trénerov, 2 rozhodcovia -</t>
    </r>
    <r>
      <rPr>
        <sz val="8"/>
        <rFont val="Arial"/>
        <family val="2"/>
      </rPr>
      <t xml:space="preserve"> prenájom vzduchovkovej strelnice do 4hod./deň a 120eur, občerstvenie pre súťažiacich 22,80eur.</t>
    </r>
  </si>
  <si>
    <t>I2504001</t>
  </si>
  <si>
    <r>
      <t xml:space="preserve">účasť športovcov krajského výberu SSZ Bratislava na Majstrovstvách SR vzduchové zbrane Košie 21.-23.3.2025 - 5 športovcov a tréner - </t>
    </r>
    <r>
      <rPr>
        <sz val="8"/>
        <rFont val="Arial"/>
        <family val="2"/>
      </rPr>
      <t>štartovné 3 športovci po 1 štarte a 2 športovci po 2 štarty,  stravné 6 osôb a 3 dni, cestovné súkromné auto, ubytovanie 5 osôb a 2 noci</t>
    </r>
  </si>
  <si>
    <t>Peter Buberník vedúci tréner</t>
  </si>
  <si>
    <t>1DF250287</t>
  </si>
  <si>
    <t>Materiálovo technické zabezpečenie - 4000ks nábojo GECO Rifle 22LR 80balíkov pre krajský výber talentovanej mládeže Bratislava, 11 športovcov</t>
  </si>
  <si>
    <t>ŠPORTOVO STRELECKÝ KLUB SAV</t>
  </si>
  <si>
    <t>I2503001</t>
  </si>
  <si>
    <t xml:space="preserve">prevádzkové náklady krajského výboru SSZ Banská Bystrica zasadnutie  26.2.2025 Zvolenská Slatina 6 osôb ku krajskému výberu talentovanej mládeže a MSR mládeže v Holíči - cestovné 3 osoby vo výške železnice, drobné občerstvenie </t>
  </si>
  <si>
    <t>Pavel Tomaškin</t>
  </si>
  <si>
    <t>1DF250282</t>
  </si>
  <si>
    <t>19.9.2025</t>
  </si>
  <si>
    <r>
      <t xml:space="preserve">Prevádzkové náklady Krajského výbiru SSZ BB -  </t>
    </r>
    <r>
      <rPr>
        <b/>
        <sz val="8"/>
        <rFont val="Arial"/>
        <family val="2"/>
        <charset val="238"/>
      </rPr>
      <t>Majtrovstva Banskobystrického kraja v streľbe z malorážných zbraní  pušky- strelnica Príbelce konané 2.-3.8.2025</t>
    </r>
    <r>
      <rPr>
        <sz val="8"/>
        <rFont val="Arial"/>
        <family val="2"/>
        <charset val="238"/>
      </rPr>
      <t>-</t>
    </r>
    <r>
      <rPr>
        <b/>
        <sz val="8"/>
        <rFont val="Arial"/>
        <family val="2"/>
      </rPr>
      <t xml:space="preserve"> 84 športovcov, 223 štartov, 13 trénerov, 11 rozhodcov, 7 organizační personál, 14 technický a pomocní personál - </t>
    </r>
    <r>
      <rPr>
        <sz val="8"/>
        <rFont val="Arial"/>
        <family val="2"/>
      </rPr>
      <t>Smernica o rozhodovaní rozhodci dobrovoľníctvo náhrada za stratu času 21 osôb / 2 deň/ spolu380hod. čiastočná refundácia z 1280eur v sume 217,11eur; cestovné 4 súkromné motorové vozidla najazdených spolu 426km v cene 112,89eur</t>
    </r>
  </si>
  <si>
    <t>1DF250342</t>
  </si>
  <si>
    <t>21.10.2025</t>
  </si>
  <si>
    <r>
      <t xml:space="preserve">Prevádzkové náklady Krajského výbiru SSZ BB -  </t>
    </r>
    <r>
      <rPr>
        <b/>
        <sz val="8"/>
        <rFont val="Arial"/>
        <family val="2"/>
        <charset val="238"/>
      </rPr>
      <t>1.kolo krajskej školskej ligy vzduchové zbrane pušky- strelnica Príbelce konané 10.10.2025</t>
    </r>
    <r>
      <rPr>
        <sz val="8"/>
        <rFont val="Arial"/>
        <family val="2"/>
        <charset val="238"/>
      </rPr>
      <t>-</t>
    </r>
    <r>
      <rPr>
        <b/>
        <sz val="8"/>
        <rFont val="Arial"/>
        <family val="2"/>
      </rPr>
      <t xml:space="preserve"> 36 športovcov, 42 štartov, 8 trénerov,3 rozhodcovia, 2 organizační personál, 1 pomocní personál - </t>
    </r>
    <r>
      <rPr>
        <sz val="8"/>
        <rFont val="Arial"/>
        <family val="2"/>
      </rPr>
      <t>materiálovo technické zabezpečenie spotrebný materiál kancelársky 18,65eur; pitný režim a občerstrvenie pre účastníkov a personál sútaže pre 50 osôb  71,75eur z toho 3,50eur spoluúčasť; cestovné  súkromné motorové vozidlo VK607BI najazdených spolu 26km a 1xx vo výške železnice 10,60eur; stravné 6 osôb 1 deň 52,80eur; prenájom vzduchovkovej strelnice deň 16 stavov/8hodín/150eur.</t>
    </r>
  </si>
  <si>
    <t>1DF250133</t>
  </si>
  <si>
    <r>
      <t xml:space="preserve">účasť športovcov krajského výberu SSZ Banská Bystrica na Národnej lige mládeže vzduchové zbrane Zvolen 11.-12.1.2025 - 9 športovcov a tréner - </t>
    </r>
    <r>
      <rPr>
        <sz val="8"/>
        <rFont val="Arial"/>
        <family val="2"/>
      </rPr>
      <t>štartovné 9 športovci spolu 28štartov 140eur, cestovné súkromné auto 2 dni (čiastočná refuncácia z jednej cesty z 21,20eur vo výške 15eur)</t>
    </r>
  </si>
  <si>
    <t>Športovo strelecký klub Javorie DT 0480</t>
  </si>
  <si>
    <t>1DF250217</t>
  </si>
  <si>
    <r>
      <t xml:space="preserve">účasť športovcov krajského výberu SSZ Banská Bystrica na 1. Slovenskej lige guľové zbrane, 5.-6.7.2025 Zvolenská Slatina- 4 športovci, tréner, vodič a doprovod - </t>
    </r>
    <r>
      <rPr>
        <sz val="8"/>
        <rFont val="Arial"/>
        <family val="2"/>
      </rPr>
      <t>doprava súkromnými vozidlami 2x 81,10eur (čiastočná refundácia v sume 33,90eur); štartovné 4x za 4 športovcov 32eur;</t>
    </r>
    <r>
      <rPr>
        <b/>
        <sz val="8"/>
        <rFont val="Arial"/>
        <family val="2"/>
      </rPr>
      <t xml:space="preserve"> </t>
    </r>
    <r>
      <rPr>
        <sz val="8"/>
        <rFont val="Arial"/>
        <family val="2"/>
      </rPr>
      <t>stravné 6 osôb deň</t>
    </r>
    <r>
      <rPr>
        <b/>
        <sz val="8"/>
        <rFont val="Arial"/>
        <family val="2"/>
      </rPr>
      <t xml:space="preserve"> </t>
    </r>
    <r>
      <rPr>
        <sz val="8"/>
        <rFont val="Arial"/>
        <family val="2"/>
      </rPr>
      <t>52,80eur</t>
    </r>
  </si>
  <si>
    <r>
      <t xml:space="preserve">Prevádzkové náklady Krajského výbiru SSZ Nitra -  </t>
    </r>
    <r>
      <rPr>
        <b/>
        <sz val="8"/>
        <rFont val="Arial"/>
        <family val="2"/>
        <charset val="238"/>
      </rPr>
      <t>Majstrovstvá Nitrianského kraja v streľbe zo vzduchových zbraní - telocvičňa Základnej školy Holého, Šaľa konané 1.2.2025</t>
    </r>
    <r>
      <rPr>
        <sz val="8"/>
        <rFont val="Arial"/>
        <family val="2"/>
        <charset val="238"/>
      </rPr>
      <t>- 78 športovcov, 78 štartov, 10 trénerov, 5 rozhodcov,5 organizačný pracovníci  a 5 pomocný personál</t>
    </r>
  </si>
  <si>
    <t>1DF250041</t>
  </si>
  <si>
    <t>Materiálovo technické zabezpečenie - terče pištoľové 2tisks, puškové 2tis.ks na zabezpečenie športového podujatia</t>
  </si>
  <si>
    <t xml:space="preserve">Športovostrelecký klub Šaľa </t>
  </si>
  <si>
    <t>Smernica o rozhodovaní rozhodci dobrovoľníctvo náhrada za stratu času   5 osôb / 1 deň 50 hodín</t>
  </si>
  <si>
    <t>ocenenie športovcom  33ks medailý vrátane príslušenstv</t>
  </si>
  <si>
    <t>cestovné súkromné auto - prevoz terčov z BA do Šale čiastočná refundácia z 56,74eur</t>
  </si>
  <si>
    <r>
      <t xml:space="preserve">Prevádzkové náklady Krajského výbiru SSZ Nitra -  </t>
    </r>
    <r>
      <rPr>
        <b/>
        <sz val="8"/>
        <rFont val="Arial"/>
        <family val="2"/>
        <charset val="238"/>
      </rPr>
      <t>Majstrovstvá Nitrianského kraja mládeže v streľbe zo vzduchových zbraní - telocvičňa Základnej školy Holého, Šaľa konané 8.-9.3.2025</t>
    </r>
    <r>
      <rPr>
        <sz val="8"/>
        <rFont val="Arial"/>
        <family val="2"/>
        <charset val="238"/>
      </rPr>
      <t>- 90 športovcov, 140 štartov, 12 trénerov, 5 rozhodcov,5 organizačný pracovníci  a 3 pomocný personál</t>
    </r>
  </si>
  <si>
    <t>1DF250056</t>
  </si>
  <si>
    <t>Materiálovo technické zabezpečenie - terče pištoľové 2tis.ks, terče puškové 2tis.ks na zabezpčenie súťaže</t>
  </si>
  <si>
    <t>9.3.2025</t>
  </si>
  <si>
    <t>Smernica o rozhodovaní rozhodci dobrovoľníctvo náhrada za stratu času   5 osôb / 1 deň 70 hodín čiastočná refundácia z 280eur</t>
  </si>
  <si>
    <t>13.2.2025</t>
  </si>
  <si>
    <t>ocenenia pre víťazov súťaže</t>
  </si>
  <si>
    <r>
      <t xml:space="preserve">Prevádzkové náklady Krajského výbiru SSZ Nitra -  </t>
    </r>
    <r>
      <rPr>
        <b/>
        <sz val="8"/>
        <rFont val="Arial"/>
        <family val="2"/>
        <charset val="238"/>
      </rPr>
      <t>Majstrovstvá Nitrianského kraja v streľbe z guľových zbraní - strelnica Veča Šaľa konané 14.-15.6.2025</t>
    </r>
    <r>
      <rPr>
        <sz val="8"/>
        <rFont val="Arial"/>
        <family val="2"/>
        <charset val="238"/>
      </rPr>
      <t>- 90 športovcov, 108 štartov, 12 trénerov, 5 rozhodcov,5 organizačný pracovníci  a 5 pomocný personál</t>
    </r>
  </si>
  <si>
    <t>1DF250172</t>
  </si>
  <si>
    <t xml:space="preserve">Materiálovo technické zabezpečenie - terče malokalibrová puška 1balík a spotrebný materiál muška plexi </t>
  </si>
  <si>
    <t>15.6.2025</t>
  </si>
  <si>
    <t>Smernica o rozhodovaní rozhodci dobrovoľníctvo náhrada za stratu času   4 osoby / 2 dni 62,5 hodín čiastočná refundácia z 290eur</t>
  </si>
  <si>
    <t>ocenenia pre víťazov súťaže . Medaile 48ks vrátane príslušenstva</t>
  </si>
  <si>
    <r>
      <t xml:space="preserve">Prevádzkové náklady Krajského výboru SSZ Košice -  </t>
    </r>
    <r>
      <rPr>
        <b/>
        <sz val="8"/>
        <rFont val="Arial"/>
        <family val="2"/>
        <charset val="238"/>
      </rPr>
      <t>Majstrovstvá Košického kraja mládeže v streľbe zo vzduchových zbraní - telocvičňa Základnej školy Hlavná Gelnica 29.-30.3.2025</t>
    </r>
    <r>
      <rPr>
        <sz val="8"/>
        <rFont val="Arial"/>
        <family val="2"/>
        <charset val="238"/>
      </rPr>
      <t>- 37 športovcov,  37štartov, 6 trénerov, 5 rozhodcov,3 organizačný pracovníci  a 2 pomocný personál</t>
    </r>
  </si>
  <si>
    <t>1DF250100</t>
  </si>
  <si>
    <t>strava obedy 8 osôb a 3 dni</t>
  </si>
  <si>
    <t>Smernica o rozhodovaní rozhodci dobrovoľníctvo náhrada za stratu času  8osôb / 2 dni a 79 hodín čiastočná refundácia z 287eur</t>
  </si>
  <si>
    <t>ocenenia pre víťazov súťaže - medaile 28ks</t>
  </si>
  <si>
    <t>cestovné súkromné auta 3 osoby a deň, 1 osoba a 2 dni</t>
  </si>
  <si>
    <t>1PV2500022</t>
  </si>
  <si>
    <t xml:space="preserve">PHM služobné motorové vozidlo SSZ                                               EČV:VW Pasat BA720VF: 8.-9.02.2025, najazdené kilomentre: 1062km              materiálovo technické zabezpečenie podujatia Pohár Petra Zborovjana 1.SLv dvojkolo vzduchové zbranez BA do Šarišké Michaľany a späť </t>
  </si>
  <si>
    <r>
      <t>Organizovanie športových podujatí:</t>
    </r>
    <r>
      <rPr>
        <b/>
        <sz val="8"/>
        <color theme="1"/>
        <rFont val="Arial"/>
        <family val="2"/>
      </rPr>
      <t xml:space="preserve"> Streľba vzduchových zbraní Krajské kolo mládeže rv streľbe zo vzduchových zbraní Poprad 8.-9.3.2025 - 30 športovcov a 30 štartov  5 trénerov, 2 rozhodcovia-  </t>
    </r>
    <r>
      <rPr>
        <sz val="8"/>
        <color theme="1"/>
        <rFont val="Arial"/>
        <family val="2"/>
      </rPr>
      <t xml:space="preserve">  PHM služovné auto SSZ VW Caravelle najazdených 698km v cene 103,49eur; stravné rozhodcovaia 3 dni v cene 110,40eur</t>
    </r>
  </si>
  <si>
    <t>Organizovanie športových podujatí :  Majstrovstva Trnavského kraja  - brokové disciplíny, 4.-6.7.2025, Strelnica Štrky Trnava - 31 športovcov, 31 štartov, 50 trénerov, 5 rozhodcov, 2 organizační pracovníci, 1 pomocný personál</t>
  </si>
  <si>
    <t>1DF250207</t>
  </si>
  <si>
    <t xml:space="preserve">Ocenenie športovcov - Medaile 9 ks, poháre 3ks vrátane príslušenstva </t>
  </si>
  <si>
    <t xml:space="preserve"> Materiálovo technické zabezpečenie spotreba asfaltových terčov 339ks z / 7972 ks, čiastočná refundácia zo sumy 1833,56eur</t>
  </si>
  <si>
    <r>
      <t xml:space="preserve">Prevádzkové náklady Krajského výbiru SSZ Trenčín -  </t>
    </r>
    <r>
      <rPr>
        <b/>
        <sz val="8"/>
        <rFont val="Arial"/>
        <family val="2"/>
        <charset val="238"/>
      </rPr>
      <t>Krajská školská liga v streľbe zo vzduchových zbraní - strelnica Domaníža 27.2.2025</t>
    </r>
    <r>
      <rPr>
        <sz val="8"/>
        <rFont val="Arial"/>
        <family val="2"/>
        <charset val="238"/>
      </rPr>
      <t>- 21 športovcov,  21štartov, 9 trénerov, 5 rozhodcov,3 organizačný pracovníci  a 3 pomocný personál a ostatní</t>
    </r>
  </si>
  <si>
    <t>1DF250126</t>
  </si>
  <si>
    <t>stravné 5 osôb a deň</t>
  </si>
  <si>
    <t xml:space="preserve">Smernica o rozhodovaní rozhodci dobrovoľníctvo náhrada za stratu času  5osôb / deň a 40 hodín </t>
  </si>
  <si>
    <t>materiálovo technické zabezpečenie - tonery do tlačiarke 4ks čiastočná feruncácia z 31,60eur</t>
  </si>
  <si>
    <t>ocenenia pre víťazov súťaže - medaile 17ks vrátane príslušenstva</t>
  </si>
  <si>
    <r>
      <t xml:space="preserve">Prevádzkové náklady Krajského výbiru SSZ Trenčín -  </t>
    </r>
    <r>
      <rPr>
        <b/>
        <sz val="8"/>
        <rFont val="Arial"/>
        <family val="2"/>
        <charset val="238"/>
      </rPr>
      <t>Majstrovstvá Trenčianského kraja v streľbe zo vzduchových zbraní - strelnica Domaniža konané 8.2.2025</t>
    </r>
    <r>
      <rPr>
        <sz val="8"/>
        <rFont val="Arial"/>
        <family val="2"/>
        <charset val="238"/>
      </rPr>
      <t>- 39 športovcov, 39 štartov, 11 trénerov, 5 rozhodcov,2 organizačný pracovníci  a 5 pomocný personál</t>
    </r>
  </si>
  <si>
    <t>1DF250127</t>
  </si>
  <si>
    <t>ocenenia pre víťazov súťaže - medaile 24ks vrátane príslušenstva</t>
  </si>
  <si>
    <r>
      <t xml:space="preserve">Prevádzkové náklady Krajského výbiru SSZ Žilina -  </t>
    </r>
    <r>
      <rPr>
        <b/>
        <sz val="8"/>
        <rFont val="Arial"/>
        <family val="2"/>
        <charset val="238"/>
      </rPr>
      <t>Majstrovstvá Žilinskéhoského kraja mládeže v streľbe zo vzduchových zbraní - telocvičňa ZŠ s MŠ Hôrky 22.-23.3.2025</t>
    </r>
    <r>
      <rPr>
        <sz val="8"/>
        <rFont val="Arial"/>
        <family val="2"/>
        <charset val="238"/>
      </rPr>
      <t xml:space="preserve">- 83 športovcov, 117 štartov, 7 trénerov, 4 rozhodcov,2 organizačný pracovníci  </t>
    </r>
  </si>
  <si>
    <t>1DF250061</t>
  </si>
  <si>
    <t>1.25</t>
  </si>
  <si>
    <t>19.02.2025</t>
  </si>
  <si>
    <t>ocenenia pre víťazov 36 ks medaily vrátane príslušenstva čiastočná refundácia z 66,87eur</t>
  </si>
  <si>
    <t>Športovo strelecký klub Hôrky</t>
  </si>
  <si>
    <t>cestovné 3 súkromné auta a 2 dni,  stravné  4 osoby 22.-23.02.2025</t>
  </si>
  <si>
    <t>Náležitosti rozhodcov- zmluvy o dobrovoľníckej činnosti 4 osoby a 72hodín 2 dni</t>
  </si>
  <si>
    <t>1DF250279</t>
  </si>
  <si>
    <r>
      <t xml:space="preserve">Prevádzkové náklady Krajského výbiru SSZ Žilina -  </t>
    </r>
    <r>
      <rPr>
        <b/>
        <sz val="8"/>
        <rFont val="Arial"/>
        <family val="2"/>
        <charset val="238"/>
      </rPr>
      <t>Majstrovstvá Žilinskéhoského kraja mládeže v streľbe guľových  zbraní - pištole Mestská športová strelnica Jahodníky 10.5.2025</t>
    </r>
    <r>
      <rPr>
        <sz val="8"/>
        <rFont val="Arial"/>
        <family val="2"/>
        <charset val="238"/>
      </rPr>
      <t>- 25 športovcov, 33 štartov, 4 tréneri, 4 rozhodcov,7 organizačný pracovníci , 3 ostatní - prenájom 32 streleckých stavov/10eur/ks</t>
    </r>
  </si>
  <si>
    <t>1DF250325</t>
  </si>
  <si>
    <t>13.10.2025</t>
  </si>
  <si>
    <r>
      <t xml:space="preserve">Prevádzkové náklady Krajského výbiru SSZ Žilina -  </t>
    </r>
    <r>
      <rPr>
        <b/>
        <sz val="8"/>
        <rFont val="Arial"/>
        <family val="2"/>
        <charset val="238"/>
      </rPr>
      <t>Majstrovstvá Žilinskéhoského kraja mládeže v streľbe guľových  zbraní - pušky športová strelnica Tibin Turany 15.6.2025</t>
    </r>
    <r>
      <rPr>
        <sz val="8"/>
        <rFont val="Arial"/>
        <family val="2"/>
        <charset val="238"/>
      </rPr>
      <t>- 20 športovcov, 22 štartov, 6trénerov, 3 rozhodcovia,5 organizačný pracovníci , 8 pomocní a  ostatní - prenájom strelnice vrátane zázemia 6 hodín/ďeň čiastočná refundácia z 230eur, dohoda o výjone dobrovoľníka 1 osoba/6hodín/deń v cene 22,50eur</t>
    </r>
  </si>
  <si>
    <t>Miestná organizácia tehcnických športov Turany</t>
  </si>
  <si>
    <t>1DF250326</t>
  </si>
  <si>
    <r>
      <t xml:space="preserve">Prevádzkové náklady Krajského výbiru SSZ Žilina - </t>
    </r>
    <r>
      <rPr>
        <b/>
        <sz val="8"/>
        <rFont val="Arial"/>
        <family val="2"/>
      </rPr>
      <t>1.Slovenská liga a Memoriál Jozefa Pavla v stre</t>
    </r>
    <r>
      <rPr>
        <b/>
        <sz val="8"/>
        <rFont val="Arial"/>
        <family val="2"/>
        <charset val="238"/>
      </rPr>
      <t>ľbe guľových  zbraní - pušky športová strelnica Tibin Turany 24.8.2025</t>
    </r>
    <r>
      <rPr>
        <sz val="8"/>
        <rFont val="Arial"/>
        <family val="2"/>
        <charset val="238"/>
      </rPr>
      <t>- 17 športovcov, 19 štartov, 5 trénerov, 3 rozhodcovia,3 organizačný pracovníci , 4 pomocní a  ostatní - prenájom strelnice vrátane zázemia 4 hodín/ďeň čiastočná refundácia z 170eur v cene 70eur, ocenenia pre víťazov športového podujatia6ks vrátane štítkov v cene 100eur</t>
    </r>
  </si>
  <si>
    <t>I2509022</t>
  </si>
  <si>
    <t>6804606454</t>
  </si>
  <si>
    <t>18.9.2025</t>
  </si>
  <si>
    <t>1DF250324</t>
  </si>
  <si>
    <t>225014</t>
  </si>
  <si>
    <t xml:space="preserve">Prenájom streleckých stanovíšt na trénigový proces talentovanej mládeže- strelnica Podhradová Košice Júl- September 2025, 3 športovci z 6  </t>
  </si>
  <si>
    <t>1PV2500230</t>
  </si>
  <si>
    <t xml:space="preserve">stretnutie k organizácii školského športu pre školský šport 2025/2026  s tajomníkom komisie mládeže SSZ, zaradenie do školského športu kategórie "B", prevoz 2osôb na rokovanie BA-ZA-BA, PHM auto SSZ  VW Passat BA720VF, 453 km , </t>
  </si>
  <si>
    <t>Slovnaft a.s.</t>
  </si>
  <si>
    <t>1PV2500231</t>
  </si>
  <si>
    <t xml:space="preserve">odovzdanie strelnice v Trnave po vypovední zmluvy z mesta Trnava, BA-TT-BA, PHM auto SSZ  VW Passat BA720VF, 160 km , </t>
  </si>
  <si>
    <t>1PV2500269</t>
  </si>
  <si>
    <t>20.10.2025</t>
  </si>
  <si>
    <t xml:space="preserve">PHM auto SSZ-  VW Passat BA720VF, najazdených celkom 352km, pracovná cesta BA-Poprad-BA zástupcovia mesta Poprad, CVČ k okresnej lige školského športu </t>
  </si>
  <si>
    <t xml:space="preserve">PHM auto SSZ-  VW Passat BA720VF, najazdených celkom 732km, pracovná cesta BA-Poprad-BA zástupcovia mesta Poprad, CVČ k okresnej lige školského športu </t>
  </si>
  <si>
    <t>1PV2500229</t>
  </si>
  <si>
    <t>Prevádzkové  náklady  auta Honda CRV 2,2 BL 991 IC, PHM obdobie 2.-16.08.2025 najazdených 605km, účasť na športovom podujatí: 1.Slovenská liga mládeže Holíč 2.8.2025, Majstrovstvá kraja malokalibrová puška Vištuk 9.8.2025, Majstrovstvá kraja malokalibrová puška a pištoľ Holíč 16.8.2025</t>
  </si>
  <si>
    <t>Prevádzkové náklady auta Honda CRV 2,2 BL 991 IC, PHM obdobie 28.-31.08.2025 najazdených 835km, účasť na športovom podujatí: Majstrovstvá SR Trap Trnava 28.8.2025 Extraliga a Liga talentovanej mládeže malokalibrová puška a pištoľ Príbelce 29.-31.8.2025</t>
  </si>
  <si>
    <t>1PV2500276</t>
  </si>
  <si>
    <t>Prevádzkové náklady auta Honda CRV 2,2 BL 991 IC, PHM obdobie 4.-7.9.2025 najazdených 565km, účasť na športovom podujatí: Majstrovstvá SR Seniorov malokalibrová puška a pištoľ Príbelce 5.-7.9.2025</t>
  </si>
  <si>
    <t>Prevádzkové náklady auta Honda CRV 2,2 BL 991 IC, PHM obdobie 10.-14.9.2025 najazdených 620km, účasť na športovom podujatí: Majstrovstvá SR malokalibrová puška a pištoľ Príbelce 11.-14.9.2025</t>
  </si>
  <si>
    <t>Prevádzkové náklady auta Honda CRV 2,2 BL 991 IC, PHM obdobie 18.-21.9.2025 najazdených 560km, účasť na športovom podujatí: Majstrovstvá SR Historikov 100m Gajary 20.9.2025, Jesenné preteky Trap Sielnica 21.9.2025</t>
  </si>
  <si>
    <t>1PV2500275</t>
  </si>
  <si>
    <t>05343</t>
  </si>
  <si>
    <t>Prevádzkové náklady auta Honda CRV 2,2 BL 991 IC, PHM obdobie 13.-30.10.2025 najazdených 1190km, účasť na športovom podujatí: 1.SLv+KSL Nr.VzPu+Pi Šaľa 19.10.2025, Majstrovstvá SR SI Vpi 3x20 Zvolen 25.10.2025, NLML+SLv+KSL BB VzPu+Pi Žiar nad Hronom 26.10.2025, Sústredenie mládeže Šamorín 29.-30.10.2025</t>
  </si>
  <si>
    <t>CN Trade, s.r.o.</t>
  </si>
  <si>
    <t xml:space="preserve"> Organizovanie športových podujatí : 4 kolo EXTRALIGA a Liga talentovanej mládeže v streľbe z guľových  zbraní  v strelecký areál Príbelce 29.-31.8.2025 - 141 športovcov,286 štartov,14 rozhodcov, 2 org. pracovníci, 9 technický  personál, 16 tréneri, 3 ostatní </t>
  </si>
  <si>
    <t>1PV2500187</t>
  </si>
  <si>
    <t>Prevádzkové náklady auta SSZ - Extraliga a Liga talentovanej mládeže Príbelce 4.kolo - auto SSZ FORD Transit BT091 EJ najazdených 441km, prevoz terčových zaraiadení SIUS ASCOR BA - Príbelce- BA</t>
  </si>
  <si>
    <t>1PV2500234</t>
  </si>
  <si>
    <t>Prevádzkové náklady auta SSZ - Extraliga a Liga talentovanej mládeže Príbelce 4.kolo - auto SSZ VW Caravela BA987SR najazdených 451km, 52,94l prevoz terčových zaraiadení SIUS ASCOR BA - Príbelce- BA</t>
  </si>
  <si>
    <t>1DF250323</t>
  </si>
  <si>
    <t>materiálovo technické zabezpečenie -  tlač 85ks diplomov a DTP práce na diplomy - vyhodnotenie 4.kôl etraligy a ligy talentovanje mládeže guľová sezóna 2025</t>
  </si>
  <si>
    <t>1DF250332</t>
  </si>
  <si>
    <t>cestovné 1 súkromné auto, ubytovanie hlavný rozhodca 2 noci 3 osoby 1 noc</t>
  </si>
  <si>
    <t>24.9.2025</t>
  </si>
  <si>
    <t>Rozhodcovia a tech. obsluha, org. - 23 osôb, 3 dni zabezpečenie stravy počas preteku,raňajky 45 ks, obedy 62 ks, večera 39 kusov</t>
  </si>
  <si>
    <t>drobné občertveni a pitný režim e pre rozhodcov</t>
  </si>
  <si>
    <t>16.10.2025</t>
  </si>
  <si>
    <t>ubytovanie rozhodcov 4 osoby 2 noci, 3 osoby 1 noc na strelnici</t>
  </si>
  <si>
    <t xml:space="preserve">Dobrovoľníci, náhrada za stratu času-rozhodcovia 14 osôb spolu 420 hodín </t>
  </si>
  <si>
    <t xml:space="preserve">Dobrovoľníci, náhrada za stratu času - technický personál 9 osôb spolu 176 hodín </t>
  </si>
  <si>
    <t>20.8.2025</t>
  </si>
  <si>
    <t>drobné vecné cena pre účastníkov športového podujatia s logom SSZ</t>
  </si>
  <si>
    <t xml:space="preserve">Dobrovoľníci, náhrada za stratu času-rozhodcovia a technický personál pred pretekom 2 osoby spolu 64hodín </t>
  </si>
  <si>
    <t>15.10.2025</t>
  </si>
  <si>
    <t>prenájom strelnice 3 dni - pušková strelnica 20 stavov, pištolová strelnica 11 stavov,vzduch. hala 8 stavov čiastočná refundácia z 800eur</t>
  </si>
  <si>
    <t xml:space="preserve">materiálovo techbické zabezpečenie - spotrebný kancelársky materiál </t>
  </si>
  <si>
    <t>materiálovo techbické zabezpečenie -  drobný spotrebný materiál popruhy 2ks</t>
  </si>
  <si>
    <t>Organizovanie športových podujatí Medzinárodné M SR seniorov v streľbe z guľových a vzduchových  zbraní  v strelecký areál  Príbelce 5 - 7.9.2025 - 72 športovcov,11 rozhodcov, 2 org. pracovníci, 13 tech. personál, 2 ostatní ,2 oficiálne osoby</t>
  </si>
  <si>
    <t>1PV2500190</t>
  </si>
  <si>
    <t>1283076</t>
  </si>
  <si>
    <t xml:space="preserve">cestovné PHM auto SSZ prevoz terčov, vyhodnocovacieho zariadenia Disag z BA do Príbeliec a späť VW Passat BA 720 VF najazdených 763 km </t>
  </si>
  <si>
    <t>1DF250347</t>
  </si>
  <si>
    <t>6.9.2025</t>
  </si>
  <si>
    <t>ubytovanie 2 oficiálne osoby 2 noci</t>
  </si>
  <si>
    <t>Športovostrelecký klub LIAZ Veľký Krtíš</t>
  </si>
  <si>
    <t>cestovné  4 súkromné auta ŠPZ ZV639CS, ZV586CU, BB780SD, VK857BL spolu najazdených 514km</t>
  </si>
  <si>
    <t>ubytovanie strelecký areál -rozhodcovia - 2 osoby a 3 nocí,športovci  -60 osôb 102noci spolu, organizátor a technický personál 2 osoby  3 noci</t>
  </si>
  <si>
    <t>Zabezpečenie stravy účastnímkom 5.-7.9.2025, raňajky 8 ks, obe4y 38 kusov, večera 34ks, rozhodcom, technický personál, účastníci -3 dni, 24 osôb, drobné občerstvenie , pitný režim</t>
  </si>
  <si>
    <t>Drobné vecné ceny - diáre pre účastníkov športového podujatia s logom SSZ</t>
  </si>
  <si>
    <t>Drobné vecné ceny - diáre a malé vreckové diáre pre účastníkov športového podujatia s logom SSZ</t>
  </si>
  <si>
    <t xml:space="preserve">Smernica SSZ pre činnosť rozhodcov šport.streľby - 11 osôb rozhodcovia 230 hod. počas podujatia, 13 osôb technický personál 190hodín počas podujatia a  na prípravu pred podujatím 62 hodín 2 osoby a technická obsluh  činnosť rozhodcov šport.streľby </t>
  </si>
  <si>
    <t>4.9.2025</t>
  </si>
  <si>
    <t>materiálovo techbické zabezpečenie - spotrebné náklady kancelársky materiál</t>
  </si>
  <si>
    <t>materiálovo techbické zabezpečenie - spotrebné náklady samsung externý disk T7 Shield SSD na archiváciu dát</t>
  </si>
  <si>
    <t>prenájom areálu strelnice 2 dni - pušková strelnica 20 stavov, pištolová strelnica 16 stavov,vzduchovková hala 12 stavov, klubovňa  3 dni - alikvotná refundácia z 4540eur</t>
  </si>
  <si>
    <t xml:space="preserve">tlačoviny - nálepky športového klubu a súťaž 100ks </t>
  </si>
  <si>
    <t xml:space="preserve">športové poháre 93 ks, medaile 93 ks, stuha a štítky  po 93 ks , nálepky na medaile  93 ks , štítky, kvetiny pre ocenené športovkine 18 ks </t>
  </si>
  <si>
    <t>1PV2500360</t>
  </si>
  <si>
    <t>1173622</t>
  </si>
  <si>
    <t>odvoz osôb zabezpečenie technického personálu z BA do Príbeliec a späť, pohonné hmoty auto SSZ Ford Tourneo BL320ND najazdených 480km</t>
  </si>
  <si>
    <r>
      <t>Organizovanie šport podujatí : Majstrovstvá SR brokové disciplíny, strelnica Trnava Štrky disciplína SKEET 5-7.9.2025 ,-</t>
    </r>
    <r>
      <rPr>
        <sz val="8"/>
        <color theme="1"/>
        <rFont val="Arial"/>
        <family val="2"/>
      </rPr>
      <t xml:space="preserve">  20 športovcov, 20 štartov, ľ tréneri, 2 rozhodcovia , 2 organizačný pracovníci,  1 pomocný personál, 2 ostatní</t>
    </r>
  </si>
  <si>
    <t>1DF250178</t>
  </si>
  <si>
    <t>2025001</t>
  </si>
  <si>
    <t>Materiálovo technické zabezpečenie - ceny pre víťazov súťaže 5ks kníh poľovnícke strelectvo, čiastočná refundácia z 299,90eur</t>
  </si>
  <si>
    <t>FALCONRY s.r.o.</t>
  </si>
  <si>
    <t>1DF250300</t>
  </si>
  <si>
    <t>2025017</t>
  </si>
  <si>
    <t>7.9.2025</t>
  </si>
  <si>
    <t>2.10.2025</t>
  </si>
  <si>
    <t>Materiálovo technické zabezpečenie - spotreba asfaltové terče 4484 ks/0,30centov/ks, čiastočná refundácia z 1345,20eur za 1550ks</t>
  </si>
  <si>
    <t>Strelecké centrum Trnava OZ</t>
  </si>
  <si>
    <t>Občerstvenie a pitný režim pre rozhodcov a hostí</t>
  </si>
  <si>
    <t>12.9.2025</t>
  </si>
  <si>
    <t>Ocenenie športovcov - Športové trofeje 2ks, Medaile 30 ks vrátane príslušentva</t>
  </si>
  <si>
    <r>
      <rPr>
        <sz val="8"/>
        <color theme="1"/>
        <rFont val="Arial"/>
        <family val="2"/>
      </rPr>
      <t xml:space="preserve">Organizovanie šport podujatí </t>
    </r>
    <r>
      <rPr>
        <b/>
        <sz val="8"/>
        <color theme="1"/>
        <rFont val="Arial"/>
        <family val="2"/>
      </rPr>
      <t>: Majstrovstvá SR brokové disciplíny Trap , strelnica Trnava Štrky 29.-31.8.2025,- 62</t>
    </r>
    <r>
      <rPr>
        <sz val="8"/>
        <color theme="1"/>
        <rFont val="Arial"/>
        <family val="2"/>
      </rPr>
      <t>počet sportovcov 62 štartov, 5 tréneri, 4 rozhodcov 23 osoby organizačný výbor a 3 pomocný personál</t>
    </r>
  </si>
  <si>
    <t>Materiálovo technické zabezpečenie - ceny pre víťazov súťaže 5ks kníh poľovnícke strelectvo, čiastočá refundácia z 299,90eur</t>
  </si>
  <si>
    <t>1DF250298</t>
  </si>
  <si>
    <t>2025016</t>
  </si>
  <si>
    <t>31.9.2025</t>
  </si>
  <si>
    <t>Materiálovo technické zabezpečenie - spotreba asfaltové terče 13 318 ks/0,30centov/ks, čiastočná refundácia za 4723ks</t>
  </si>
  <si>
    <t xml:space="preserve">výkon činnosti hlavný rozhodcu 3 dni/20hod. v cene 275,75eur, čiastočná refundácia za deň </t>
  </si>
  <si>
    <t>Ocenenie športovcov - Športové trofeje 6ks, Medaile 30 ks vrátane príslušentva</t>
  </si>
  <si>
    <r>
      <rPr>
        <sz val="8"/>
        <rFont val="Arial"/>
        <family val="2"/>
      </rPr>
      <t xml:space="preserve">Organizovanie šport podujatí </t>
    </r>
    <r>
      <rPr>
        <b/>
        <sz val="8"/>
        <rFont val="Arial"/>
        <family val="2"/>
      </rPr>
      <t>: Majstrovstvá SR brokové disciplíny Univerzálny Trap , strelnica Trnava Štrky 6.-7.9.2025 - 40</t>
    </r>
    <r>
      <rPr>
        <sz val="8"/>
        <rFont val="Arial"/>
        <family val="2"/>
      </rPr>
      <t xml:space="preserve"> sportovcov, 40 štartov, 4 tréneri, 3 rozhodcovia, 2 organizační pracovníci a 2 pomocný personál</t>
    </r>
  </si>
  <si>
    <t>1DF250299</t>
  </si>
  <si>
    <t>Materiálovo technické zabezpečenie - spotreba asfaltové terče 5527 ks/0,30centov/ks, čiastočná refundácia z 1658,10eur za 901ks</t>
  </si>
  <si>
    <t>výkon činnosti hlavný rozhodcu 3 dni/10hod.</t>
  </si>
  <si>
    <t>materiálovo techbické zabezpečenie - spotrebné náklady na diplomy 20ks a grafické spracovanie, matné euroobaly</t>
  </si>
  <si>
    <t>občerstvenie a pitný režim pre rozhodcov a hostí</t>
  </si>
  <si>
    <r>
      <t xml:space="preserve">Majstrovstvá SR veľkorážna puška 20+20+20 - Strelnica - Tormáš, Rimavská Sobota,  13.-14.6.2025 - </t>
    </r>
    <r>
      <rPr>
        <sz val="8"/>
        <rFont val="Arial"/>
        <family val="2"/>
        <charset val="238"/>
      </rPr>
      <t>43 športovcov, 62 štartov, 4 rozhodcovia, 2 organizačný pracovníci, 3 pomocní, 1 ostatní</t>
    </r>
  </si>
  <si>
    <t>1DF250281</t>
  </si>
  <si>
    <t>2025-0002</t>
  </si>
  <si>
    <t>poštovné - zaslanie účastníkom nominačné listy, propozície</t>
  </si>
  <si>
    <t>Športovo strelecké združenie Magnum</t>
  </si>
  <si>
    <t>materiálovo technické zabezpečenie - drobný spotrebný materiál baterka do ovládača na stavy, sponky so sponkovačej pitole 4balenia, skrutkovač 2ks pre organizovanie špotového podujatia</t>
  </si>
  <si>
    <t>materiálovo technické zabezpečenie - drobný kancelársky materiál fixky 6ks, kliešte, sponky pásky sťahovacie, papier na diplomy, euroobaly,šanony 2ks A4 na dokumentáciu na zabezpečenie športového podujatia</t>
  </si>
  <si>
    <t xml:space="preserve">poháre vrátane príslušenstva a dopravy (3x sada pohárov) pre výhercov športového podujatia </t>
  </si>
  <si>
    <t>materiálovo technické zabezpečenie - roxor tyče na rámy terčov 18,18m vrátane rezania na prípravu rámov na terče pre zorganizovanie Majstrovstiev SR</t>
  </si>
  <si>
    <t>1PV2500014</t>
  </si>
  <si>
    <t>Zasadnutie Výkonného výboru SSZ 5.2.2025 - cestovné súkromné auto 2 osoby</t>
  </si>
  <si>
    <t>Katarína Vlašičová ekonomicky úsek SSZ</t>
  </si>
  <si>
    <t>1PV2500027</t>
  </si>
  <si>
    <t>Zasadnutie Výkonného výboru SSZ 5.2.2025 - pitný režim</t>
  </si>
  <si>
    <t>Lidl Slovenská republika, s.r.o.</t>
  </si>
  <si>
    <t>1PV2500086</t>
  </si>
  <si>
    <t>2527/5404</t>
  </si>
  <si>
    <t>Zasadnutie Výkonného výboru SSZ 20.5.2025 - pitný režim</t>
  </si>
  <si>
    <t xml:space="preserve">Krajská konfrencia SSZ Trnava 25.03.2025 Trnava, 17 účastníkov </t>
  </si>
  <si>
    <t>1DF250068</t>
  </si>
  <si>
    <t>strava a drobné občerstvenie pre účastníkov krajskej konferencie</t>
  </si>
  <si>
    <t>OIL JPM s.r.o..</t>
  </si>
  <si>
    <t xml:space="preserve">Krajská konfrencia SSZ Banská Bystrica, 26.03.2025 Zvolenská Slatina, 12 účastníkov </t>
  </si>
  <si>
    <t>I2504008</t>
  </si>
  <si>
    <t>Pavel Tomaškin predseda krajského výboru SSZ BB</t>
  </si>
  <si>
    <t>2512682, 103</t>
  </si>
  <si>
    <t>14.03.2025</t>
  </si>
  <si>
    <t>materilálovo technické zabezpečenie-kancelárske potreby</t>
  </si>
  <si>
    <t>cestovné pre 12 delegátov nárok vo výške železnice</t>
  </si>
  <si>
    <t>27.03.2025</t>
  </si>
  <si>
    <t xml:space="preserve">Krajská konfrencia SSZ Žilina, 06.04.2025  Závodie, 19 účastníkov </t>
  </si>
  <si>
    <t>I2504010</t>
  </si>
  <si>
    <t>Igor Homoľa predseda krajského výboru SSZ Žilina</t>
  </si>
  <si>
    <t>6.4.2025</t>
  </si>
  <si>
    <t>materilálovo technické zabezpečenie-kancelárske potreby perá 18ks</t>
  </si>
  <si>
    <t>cestovné súkromné autá 4 osoby</t>
  </si>
  <si>
    <t xml:space="preserve">Krajská konfrencia SSZ Nitra 27.03.2025  Hurbanovo, 20 účastníkov </t>
  </si>
  <si>
    <t>I2504018</t>
  </si>
  <si>
    <t>strava a pitný režim pre účastníkov krajskej konferencie</t>
  </si>
  <si>
    <t>Marek Mazan predseda krajského výboru SSZ Nitra</t>
  </si>
  <si>
    <t>cestovné súkromné autá 6x</t>
  </si>
  <si>
    <t>I2504020</t>
  </si>
  <si>
    <r>
      <rPr>
        <b/>
        <sz val="8"/>
        <rFont val="Arial"/>
        <family val="2"/>
      </rPr>
      <t>Zasadnutie Komisie mládeže Brezno 5.4.2025  3 osoby</t>
    </r>
    <r>
      <rPr>
        <sz val="8"/>
        <rFont val="Arial"/>
        <family val="2"/>
      </rPr>
      <t xml:space="preserve"> - cestovné 2 osoby vo výške železnice, stravné 2 osoby</t>
    </r>
  </si>
  <si>
    <t>Ján Medveň predseda komisie mládeže SSZ</t>
  </si>
  <si>
    <t xml:space="preserve">Krajská konfrencia SSZ Prešov 28.03.2025  Prešov Veľký Šariš, 4 účastníci </t>
  </si>
  <si>
    <t>1PV2500053</t>
  </si>
  <si>
    <t>PHM služobné motorové vozidlo SSZ, EČV:BA 987SR  VW Caravella                  obdobie: 28.3.2025,  najazdené kilomentre: 545km vrátane centového vyrovnania</t>
  </si>
  <si>
    <t>1032, 1033</t>
  </si>
  <si>
    <t xml:space="preserve">PHM služobné motorové vozidlo SSZ, EČV:BA 987SR  VW Caravella                  obdobie: 31.3.2025,  najazdené kilomentre: 465km,, umytie auta vrátane centového vyrovnania </t>
  </si>
  <si>
    <t>1PV2500081</t>
  </si>
  <si>
    <t>20.05.2025</t>
  </si>
  <si>
    <t>Zasadnutie Výkonného výboru SSZ 5.2.2025 - cestovné  1 súkromné auto</t>
  </si>
  <si>
    <t>Jozef Maňo víceprezident SSZ</t>
  </si>
  <si>
    <t>Krajská konferencia SSZ Trenčín 28.03.2025 18 účastníkov a 2 oficiálne osoby</t>
  </si>
  <si>
    <t>1DF250124</t>
  </si>
  <si>
    <t>8533, 16071</t>
  </si>
  <si>
    <t>drobné čerstvenie a pitný režim  pre účastníkov krajskej konferencie čiastočná refundácia z sumy 71,40eur</t>
  </si>
  <si>
    <t>Športovo strelecký klub Domaníža, o.z.</t>
  </si>
  <si>
    <t>strava  pre účastníkov krajskej konferencie</t>
  </si>
  <si>
    <t>cestovné pre 8 delegátov nárok vo výške železnice</t>
  </si>
  <si>
    <t>prenájom priestorov 5 hod.</t>
  </si>
  <si>
    <t>1DF250354</t>
  </si>
  <si>
    <t>27.1.2025</t>
  </si>
  <si>
    <t>13.11.2025</t>
  </si>
  <si>
    <t>Ocenenie -športové medaile 60 ks vrátane štítkov, emblémov a stuh</t>
  </si>
  <si>
    <t>Športovo- strelecký klub Beta 77 Holíč</t>
  </si>
  <si>
    <t>cestovné súkromné auto AA744GD najazdených 110km prevoz materiálu po súťaži</t>
  </si>
  <si>
    <t xml:space="preserve"> Dohoda o dobrovoľníctve náhrada za stratu času 9osôb a 2dni spolu 180hodín čiastočná refundácia z 540eur</t>
  </si>
  <si>
    <t>29.1.2025</t>
  </si>
  <si>
    <t>materiálovo technické zabezpečenie - spotrebný materiál terčové rolka SIUS Ascor 20ks</t>
  </si>
  <si>
    <t>Oganizovanie podujatí : Prípravný pretek Národná liga mládeže v streľbe zo vzduchových zbraní ZŠ s MŠ Svätý Peter konané  1.-2.2.2025 - 90 športovcov, 234 štartov,18 trénerov, 9 rozhodcovia, 5 organizačný pracovníci, 4 pomocní a 2 ostatní</t>
  </si>
  <si>
    <t>1PV2500335</t>
  </si>
  <si>
    <t>90142</t>
  </si>
  <si>
    <t>materiálovo technické zabezpečenie športovej činnosti za dosiahnuté športové výsledky trénera reprezentácie puškových disciplín č.1 v roku 2025 - športová obuv</t>
  </si>
  <si>
    <t>ATU46008706</t>
  </si>
  <si>
    <t>NIKE Retail B.V.</t>
  </si>
  <si>
    <t>1495</t>
  </si>
  <si>
    <t>materiálovo technické zabezpečenie športovej činnosti za dosiahnuté športové výsledky trénera talentovanej mládeže puškových disciplín č.1 v roku 2025 - športová čelenka, čiastočná refundácia zo sumy 18,95eur</t>
  </si>
  <si>
    <t>44156979</t>
  </si>
  <si>
    <t>SPORTISIMO SK s.r.o.</t>
  </si>
  <si>
    <t>1PV2500336</t>
  </si>
  <si>
    <t>0010</t>
  </si>
  <si>
    <t>materiálovo technické zabezpečenie športovej činnosti za dosiahnuté športové výsledky reprezentanta puškových disciplín č.1 v roku 2025 - strelivo 22LR Geco Semi Auto 500ks na zabezpečenie streleckej prípravy, čiastočná refundácia zo sumy 369,10eur</t>
  </si>
  <si>
    <t>47351969</t>
  </si>
  <si>
    <t>Mgr. Martin Valkovič</t>
  </si>
  <si>
    <t>1PV2500338</t>
  </si>
  <si>
    <t>13360</t>
  </si>
  <si>
    <t>materiálovo technické zabezpečenie športovej činnosti za dosiahnuté športové výsledky trénera reprezentácie brokových disciplín Trap č.2  v roku 2025 - funkčné termoprádlo</t>
  </si>
  <si>
    <t>13365</t>
  </si>
  <si>
    <t>materiálovo technické zabezpečenie športovej činnosti za dosiahnuté športové výsledky trénera reprezentácie brokových disciplín Trap č.2 v roku 2025 - funkčné termoprádlo</t>
  </si>
  <si>
    <t>13108</t>
  </si>
  <si>
    <t>materiálovo technické zabezpečenie športovej činnosti za dosiahnuté športové výsledky trénera reprezentácie brokových disciplín Trap č.2 v roku 2025 - športová šiltovka, čiastočná refundácia zo sumy 14,45eur</t>
  </si>
  <si>
    <t>1PV2500339</t>
  </si>
  <si>
    <t>0006</t>
  </si>
  <si>
    <t>materiálovo technické zabezpečenie športovej činnosti za dosiahnuté športové výsledky reprezentanta brokových disciplín Trap č.8 v roku 2025 - kondičná príprava - permanentka na 10 vstupov do fitnesscentra</t>
  </si>
  <si>
    <t>0008</t>
  </si>
  <si>
    <t>14.3.2025</t>
  </si>
  <si>
    <t>materiálovo technické zabezpečenie športovej činnosti za dosiahnuté športové výsledky reprezentanta brokových disciplín Trap č.8 v roku 2025 - kondičná príprava - permanentka na 20 vstupov do fitnesscentra</t>
  </si>
  <si>
    <t>0011</t>
  </si>
  <si>
    <t>8471</t>
  </si>
  <si>
    <t>materiálovo technické zabezpečenie športovej činnosti za dosiahnuté športové výsledky reprezentanta brokových disciplín Trap č.8 v roku 2025 - strelecká príprava - brokové strelivo 250ks, čiastočná refundácia zo sumy 118,-eur</t>
  </si>
  <si>
    <t>48315907</t>
  </si>
  <si>
    <t>Zsolt Szaloci</t>
  </si>
  <si>
    <t>1PV2500347</t>
  </si>
  <si>
    <t>202511/88</t>
  </si>
  <si>
    <t>materiálovo technické zabezpečenie športovej činnosti za dosiahnuté športové výsledky reprezentanta brokových disciplín Skeet č.10 v roku 2025 - kondičná príprava - športové turistické topánky, čiastočná refundácia zo sumy 276,45eur</t>
  </si>
  <si>
    <t>RDA, s.r.o.</t>
  </si>
  <si>
    <t>1PV2500349</t>
  </si>
  <si>
    <t>222/2025/9510</t>
  </si>
  <si>
    <t>materiálovo technické zabezpečenie športovej činnosti za dosiahnuté športové výsledky reprezentanta brokových disciplín Trap č.12 v roku 2025 - výživové doplnky (kreatín) vrátane dopravy</t>
  </si>
  <si>
    <t>Vilgain s.r.o.</t>
  </si>
  <si>
    <t>36550/0037</t>
  </si>
  <si>
    <t>15.12.2025</t>
  </si>
  <si>
    <t>materiálovo technické zabezpečenie športovej činnosti za dosiahnuté športové výsledky reprezentanta brokových disciplín Trap č.12 v roku 2025 - vitamíny (C,D,zinok), čiastočná refundácia zo sumy 18,99eur</t>
  </si>
  <si>
    <t>BENU SK 34, s.r.o.</t>
  </si>
  <si>
    <t>MAGNET plus, s.r.o.</t>
  </si>
  <si>
    <t>1PV2500366</t>
  </si>
  <si>
    <t>66</t>
  </si>
  <si>
    <t>materiálovo technické zabezpečenie športovej činnosti za dosiahnuté športové výsledky reprezentanta v streľbe z historických zbraní č.16 v roku 2025 - služby - športová masáž tela 60minút - čiastočná refundácia z 55,-eur</t>
  </si>
  <si>
    <t>56290454</t>
  </si>
  <si>
    <t>ADMINISTRATEUR JUDICIATRE s.r.o.</t>
  </si>
  <si>
    <t>1PV2500367</t>
  </si>
  <si>
    <t>202512/00175</t>
  </si>
  <si>
    <t>materiálovo technické zabezpečenie športovej činnosti za dosiahnuté športové výsledky reprezentanta v streľbe z historických zbraní č.14 v roku 2025 - služby - masáž 60minút - čiastočná refundácia z 55,-eur</t>
  </si>
  <si>
    <t>35770481</t>
  </si>
  <si>
    <t>RENOMÉ, a.s.</t>
  </si>
  <si>
    <t>a - streľba - kapitálové transfery</t>
  </si>
  <si>
    <t>1DF250197</t>
  </si>
  <si>
    <t>066A2025</t>
  </si>
  <si>
    <t xml:space="preserve">materálovo technický rozvoj - pažba na malokalibrovú pušku 2ks, BLEIKER Balance </t>
  </si>
  <si>
    <t>1DF250406</t>
  </si>
  <si>
    <t>materálovo technický rozvoj - pažba na brokovú zbraň Perazzi High Tech 1ks</t>
  </si>
  <si>
    <t>Ing.Fedor Dunajčík - SHOOTING TRADE</t>
  </si>
  <si>
    <r>
      <rPr>
        <b/>
        <sz val="9"/>
        <rFont val="Times New Roman"/>
        <family val="1"/>
      </rPr>
      <t>OH Nádeje Brno CZE 26.-28.9.2025</t>
    </r>
    <r>
      <rPr>
        <sz val="9"/>
        <rFont val="Times New Roman"/>
        <family val="1"/>
        <charset val="238"/>
      </rPr>
      <t xml:space="preserve"> - poistenie športovec 3dní</t>
    </r>
  </si>
  <si>
    <t xml:space="preserve">Medzinárodné školenie rozhodcov ISSF - Százhalombatta, Hungary konané v dňoch 20-25.03.2025 , 1 osoba </t>
  </si>
  <si>
    <t>réžijný náklad - voda do odstrekovača Passat BA 720 VF , Majstrovstva kraja Košice 25.-26.1.2025 prevoz materiálovo technického zabezpečenia SIUS ascor na zabezpečenie športového podujatia  vrtane halierového vyrovnania</t>
  </si>
  <si>
    <t>réžijný náklad - voda do odstrekovača Passat BA 720 VF , 1.Sl.liga vzduchové zbrane Košice 4.-5.1.2025 technické zabezpečenie športového podujatia  vrátane centového vyrovnania 0,01</t>
  </si>
  <si>
    <t xml:space="preserve">réžijný náklad - PHM Passat BA 720 VF 413km  </t>
  </si>
  <si>
    <t>štartovné 10 športovcov 11 štartov, účastnícky poplatok 4 tréneri a tréningové položky 4 športovci po 2x</t>
  </si>
  <si>
    <t>účastnícky poplatok 1 tréner</t>
  </si>
  <si>
    <t>Prevádzkové náklady sekretariátu - Zákonné sociálne náklady zamestnávateľa 55% príspevok na stravné 121 ks á 4,00 €</t>
  </si>
  <si>
    <t>Prevádzkové náklady sekretariátu - Zákonné sociálne náklady zamestnávateľa 55%  príspevok na stravné 99 ks á 4,00 €</t>
  </si>
  <si>
    <t>Prevádzkové náklady sekretariátu - Zákonné sociálne náklady zamestnávateľa 55%  príspevok na stravné 112 ks á 4,00 €</t>
  </si>
  <si>
    <t>Prevádzkové náklady sekretariátu - Zákonné sociálne náklady zamestnávateľa 55%  príspevok na stravné 111 ks á 4,00 €</t>
  </si>
  <si>
    <t>Prevádzkové náklady sekretariátu - Zákonné sociálne náklady zamestnávateľa 55%  príspevok na stravné 132 ks á 4,00 €</t>
  </si>
  <si>
    <t>Bratislavská vodárenská spoločnosť, a. s.</t>
  </si>
  <si>
    <t>1PV2500369</t>
  </si>
  <si>
    <t>681551</t>
  </si>
  <si>
    <t>materiálovo technické zabezpečenie športovej činnosti za dosiahnuté športové výsledky reprezentanta puškových disciplín č.4 v roku 2025 - služby - servis zbrane</t>
  </si>
  <si>
    <t>ATU52544607</t>
  </si>
  <si>
    <t>Steyr Sport GmbH</t>
  </si>
  <si>
    <t>25112100184</t>
  </si>
  <si>
    <t>24.11.2025</t>
  </si>
  <si>
    <t>materiálovo technické zabezpečenie športovej činnosti za dosiahnuté športové výsledky reprezentanta puškových disciplín č.4 v roku 2025 - kondičná príprava - športové tričko 2ks a rukavice čiastočná refundácia zo sumy 156,43eur</t>
  </si>
  <si>
    <t>36847470</t>
  </si>
  <si>
    <t>MOTOSHOP Žubor, s.r.o.</t>
  </si>
  <si>
    <t>1PV2500370</t>
  </si>
  <si>
    <t>251669961</t>
  </si>
  <si>
    <t>materiálovo technické zabezpečenie športovej činnosti za dosiahnuté športové výsledky trénera reprezentácie puškových disciplín č.4 v roku 2025 - športové nohavice vrátane dopravy a dobierky</t>
  </si>
  <si>
    <t>28114221</t>
  </si>
  <si>
    <t>Propom s.r.o.</t>
  </si>
  <si>
    <t>2501194820</t>
  </si>
  <si>
    <t>11.10.2025</t>
  </si>
  <si>
    <t>materiálovo technické zabezpečenie športovej činnosti za dosiahnuté športové výsledky trénera reprezentácie puškových disciplín č.4 v roku 2025 - výživové doplnky a elektrolyty vrátane dopravy</t>
  </si>
  <si>
    <t>35767715</t>
  </si>
  <si>
    <t>BIO 5 s.r.o.</t>
  </si>
  <si>
    <t>2501106387</t>
  </si>
  <si>
    <t>materiálovo technické zabezpečenie športovej činnosti za dosiahnuté športové výsledky trénera reprezentácie puškových disciplín č.4 v roku 2025 - výživové doplnky vrátane dopravy čiastočná refundácia z 62,25eur</t>
  </si>
  <si>
    <t>1PV2500372</t>
  </si>
  <si>
    <t>SKADIN0000805194</t>
  </si>
  <si>
    <t>materiálovo technické zabezpečenie športovej činnosti za dosiahnuté športové výsledky reprezentanta brokových disciplín Skeet č.9 v roku 2025 - športové šľapky</t>
  </si>
  <si>
    <t>35739738</t>
  </si>
  <si>
    <t>adidas Slovakia, s.r.o.</t>
  </si>
  <si>
    <t>SKADIN0000805102</t>
  </si>
  <si>
    <t>3042260156122</t>
  </si>
  <si>
    <t>materiálovo technické zabezpečenie športovej činnosti za dosiahnuté športové výsledky reprezentanta brokových disciplín Skeet č.9 v roku 2025 - slúchadlá na počúvanie hudby počas pretekov ME Chateauroux</t>
  </si>
  <si>
    <t>Carrefour Chateauroux</t>
  </si>
  <si>
    <t>000603</t>
  </si>
  <si>
    <t>materiálovo technické zabezpečenie športovej činnosti za dosiahnuté športové výsledky reprezentanta brokových disciplín Skeet č.9 v roku 2025 - karabínky na zavesenie uterákov na streleckú vestu</t>
  </si>
  <si>
    <t>35849452</t>
  </si>
  <si>
    <t>GHT, s.r.o.</t>
  </si>
  <si>
    <t>39059/0016</t>
  </si>
  <si>
    <t>18.6.2025</t>
  </si>
  <si>
    <t>materiálovo technické zabezpečenie športovej činnosti za dosiahnuté športové výsledky reprezentanta brokových disciplín Skeet č.9 v roku 2025 - výživový doplnok na kĺby (Orthovit)</t>
  </si>
  <si>
    <t>47451696</t>
  </si>
  <si>
    <t>BENU SK 18, s.r.o.</t>
  </si>
  <si>
    <t>97592/0089</t>
  </si>
  <si>
    <t>materiálovo technické zabezpečenie športovej činnosti za dosiahnuté športové výsledky reprezentanta brokových disciplín Skeet č.9 v roku 2025 - výživový doplnok na imunitu a proti únave (Generica active folic)</t>
  </si>
  <si>
    <t>44713983</t>
  </si>
  <si>
    <t>BENU SK 153, s.r.o.</t>
  </si>
  <si>
    <t>39230/0028</t>
  </si>
  <si>
    <t>materiálovo technické zabezpečenie športovej činnosti za dosiahnuté športové výsledky reprezentanta brokových disciplín Skeet č.9 v roku 2025 - výživový doplnok na kĺby (Colafit)</t>
  </si>
  <si>
    <t>72229/0011</t>
  </si>
  <si>
    <t>23.9.2025</t>
  </si>
  <si>
    <t>materiálovo technické zabezpečenie športovej činnosti za dosiahnuté športové výsledky reprezentanta brokových disciplín Skeet č.9 v roku 2025 - výživový doplnok na imunitu a proti únave (Generica active) čiastočná refundácia z 8,44eur</t>
  </si>
  <si>
    <t>50557483</t>
  </si>
  <si>
    <t>Vesnala 3, s.r.o.</t>
  </si>
  <si>
    <t>Majstrovstvá SR  z veľkokalibrovej pištole a karabina  7.-8.11.2025 strelecký areai strelnica - Tormáš 21, Rimavská Sobota -   46 športovcov,  46 štartov, 1tréner, 7 rozhodcov ,14 ostatní</t>
  </si>
  <si>
    <t>1DF250409</t>
  </si>
  <si>
    <t>2025-0007</t>
  </si>
  <si>
    <t>materiálovo technické zabezpečenie - drobný spotrebný materiál na prípravu športoviska,laty a skrutky do dreva, nôž na prácu pri montáží</t>
  </si>
  <si>
    <t>ubytovanie rozhodcov 6osôb 1 noc</t>
  </si>
  <si>
    <t>služby - montáž internetového pripojenia pre pokrytie wifi  strelnice pre potreby organizovania športového podujatia iastočná refundácia z 185eur</t>
  </si>
  <si>
    <t>1DF250386</t>
  </si>
  <si>
    <t>022025</t>
  </si>
  <si>
    <t>19.11.2025</t>
  </si>
  <si>
    <r>
      <t xml:space="preserve">Organizovvanie  športových podujatí </t>
    </r>
    <r>
      <rPr>
        <b/>
        <sz val="8"/>
        <rFont val="Arial"/>
        <family val="2"/>
        <charset val="238"/>
      </rPr>
      <t>Majstrovstvá Ozbrojených síl SR a Veľká cena Spiša  4.9.2025</t>
    </r>
    <r>
      <rPr>
        <sz val="8"/>
        <rFont val="Arial"/>
        <family val="2"/>
        <charset val="238"/>
      </rPr>
      <t xml:space="preserve"> - 23 športovcov 43 štartov, 3 rozhodcovia, 1 organi.pracovníci a 3 pomocní - prepožičanie zariadení strelnice vrátane obsluhy počas podujatia 1ďeň 9hodín, 40eur/hod.    čiastková refundácie z 360eur</t>
    </r>
  </si>
  <si>
    <t xml:space="preserve">Klub Spišských strelcov </t>
  </si>
  <si>
    <t>1PV2500382</t>
  </si>
  <si>
    <t>02249</t>
  </si>
  <si>
    <t>materiálovo technické zabezpečenie športovej činnosti za dosiahnuté športové výsledky trénera reprezentácie brokových disciplín Trap č.18  v roku 2025 - kondičná príprava - šľapky do vody 2x, mikina, batoh</t>
  </si>
  <si>
    <t>0000397</t>
  </si>
  <si>
    <t>materiálovo technické zabezpečenie športovej činnosti za dosiahnuté športové výsledky trénera reprezentácie brokových disciplín Trap č.18  v roku 2025 - kondičná príprava - plášť + duša na bicykel</t>
  </si>
  <si>
    <t>Exter, s.r.o.</t>
  </si>
  <si>
    <t>materiálovo technické zabezpečenie športovej činnosti za dosiahnuté športové výsledky trénera reprezentácie brokových disciplín Trap č.18  v roku 2025 - účasť na športovom podujatí Trap 125 Sielnica, 2.-4.5.2025 - cestovné súkromné vozidlo Volkswagen Passat TT827GN najazdených 320km</t>
  </si>
  <si>
    <t>Mgr. Mário Filipovič</t>
  </si>
  <si>
    <t>materiálovo technické zabezpečenie športovej činnosti za dosiahnuté športové výsledky trénera reprezentácie brokových disciplín Trap č.18  v roku 2025 - účasť na športovom podujatí Extraliga+LTM II.kolo Sielnica, 16.-18.5.2025 - cestovné súkromné vozidlo Volkswagen Passat TT827GN najazdených 320km</t>
  </si>
  <si>
    <t>14.1.2025</t>
  </si>
  <si>
    <t>materiálovo technické zabezpečenie športovej činnosti za dosiahnuté športové výsledky trénera reprezentácie brokových disciplín Trap č.18  v roku 2025 - strelecká príprava - osvetlenie reflektory 2ks</t>
  </si>
  <si>
    <t>Ing. Alojzia Kytková - DOM SVETLA VARIANT LUX</t>
  </si>
  <si>
    <t>304</t>
  </si>
  <si>
    <t>materiálovo technické zabezpečenie športovej činnosti za dosiahnuté športové výsledky trénera reprezentácie brokových disciplín Trap č.18  v roku 2025 - strelecká príprava - žiarovky do reflektorov 4ks</t>
  </si>
  <si>
    <t>materiálovo technické zabezpečenie športovej činnosti za dosiahnuté športové výsledky trénera reprezentácie brokových disciplín Trap č.18  v roku 2025 - účasť na športovom podujatí Jesenné preteky Sielnica, 19.-21.9.2025 - cestovné súkromné vozidlo Volkswagen Passat TT827GN najazdených 320km - čiastočná refundácia zo sumy 115,72eur</t>
  </si>
  <si>
    <t>1DF250522</t>
  </si>
  <si>
    <t>007/2025</t>
  </si>
  <si>
    <t>Materialno technické zabezpečenie spotreba  11krabičiek žlté diabolky JSB, 1ks irisová clona, monokulár 1ks - čiastočná refundácia zo sumy 200,-eur</t>
  </si>
  <si>
    <t>štartovné 1 športovec a 2 tréningové položky - čiastočná refundácia zo sumy 86,32eur</t>
  </si>
  <si>
    <t>Výkon práce vedúceho trénera súvisiaca so zabezpečením a realizáciou športovej prípravy reprezentácie SR športovej streľby  Zmluva 15/2025, obdobie Apríl až Jún - čiastočná refundácia zo sumy 2000,-eur</t>
  </si>
  <si>
    <t>Materiálovo technické zabezpečenie krajského výberu talentovanje mládeže - spotrebný materiál - terče slávia 8x5x5 9000ks; terč malokalibrový 9000ks na zabezpečenie tréningovej činnosti - čiastočná refundácia zo sumy 550,-eur</t>
  </si>
  <si>
    <r>
      <rPr>
        <b/>
        <sz val="8"/>
        <rFont val="Arial"/>
        <family val="2"/>
        <charset val="238"/>
      </rPr>
      <t>Školenie športových odborníkov  I a II stupňa časť 1 , trénerov  konané na strelnici  SAV Bratislava konané dňa 26.-28.09.2025</t>
    </r>
    <r>
      <rPr>
        <sz val="8"/>
        <rFont val="Arial"/>
        <family val="2"/>
        <charset val="238"/>
      </rPr>
      <t xml:space="preserve"> - </t>
    </r>
    <r>
      <rPr>
        <b/>
        <sz val="8"/>
        <rFont val="Arial"/>
        <family val="2"/>
        <charset val="238"/>
      </rPr>
      <t>24 účastníkov, 4 lektori</t>
    </r>
  </si>
  <si>
    <t>1PV2500210</t>
  </si>
  <si>
    <t>pohľadávka 1.časť školenia na SAV na ubytovanie</t>
  </si>
  <si>
    <t>Petr Buberník vedúci TMK</t>
  </si>
  <si>
    <t>1PV2500314</t>
  </si>
  <si>
    <t>stravné 21 osôb 3 dni a 2 osoby 1 deň</t>
  </si>
  <si>
    <t>Peter Buberník, vedúci Trénersko-metodickej komisie</t>
  </si>
  <si>
    <t>ubytovanie 6 osôb 2 noci</t>
  </si>
  <si>
    <t>00179663</t>
  </si>
  <si>
    <t>Správa telovýchovných a rekreačných zariadení hlavného mesta SR Bratislavy</t>
  </si>
  <si>
    <t>1DF250455</t>
  </si>
  <si>
    <t>172025</t>
  </si>
  <si>
    <t>zapožičanie objektu strelnice, školiace miestnosti v termíne 26.-28.9.2025</t>
  </si>
  <si>
    <t>ŠPORTOVO STRELECKÝ KLUB SLOVENSKEJ AKADÉMIE VIED</t>
  </si>
  <si>
    <r>
      <rPr>
        <b/>
        <sz val="8"/>
        <color theme="1"/>
        <rFont val="Arial"/>
        <family val="2"/>
        <charset val="238"/>
      </rPr>
      <t>Školenie športových odborníkov  I a II stupňa časť 2 , trénerov  konané na strelnici  SAV Bratislava konané dňa 21.-23.11.2025</t>
    </r>
    <r>
      <rPr>
        <sz val="8"/>
        <color theme="1"/>
        <rFont val="Arial"/>
        <family val="2"/>
        <charset val="238"/>
      </rPr>
      <t xml:space="preserve"> - 19 účastníkov, 6 lektori</t>
    </r>
  </si>
  <si>
    <t>1PV2500315</t>
  </si>
  <si>
    <t>stravné 12 osôb 3 dni a 5 osôb 2 dni</t>
  </si>
  <si>
    <t>cestovné súkromné vozidlo Fiat Punto Grande MT399BZ najazdených 478km</t>
  </si>
  <si>
    <t>1DF250456</t>
  </si>
  <si>
    <t>182025</t>
  </si>
  <si>
    <t>zapožičanie objektu strelnice, školiace miestnosti v termíne 21.-23.11.2025</t>
  </si>
  <si>
    <t>odborné školenie 15.10.2025 legislatívne zmeny v športe - 2 osoby účastnícky poplatok</t>
  </si>
  <si>
    <t>PragmaSys s.r.o.</t>
  </si>
  <si>
    <t>1PV2500224</t>
  </si>
  <si>
    <t>16.10.2026</t>
  </si>
  <si>
    <t>odborné školenie 15.10.2025 legislatívne zmeny v športe - cestovné súkromné auto AA631ST najazdených 38km</t>
  </si>
  <si>
    <t>I2511022</t>
  </si>
  <si>
    <t>25.11.2025</t>
  </si>
  <si>
    <t xml:space="preserve">zasadanie komisie historickej streľby - vyhodnotenie nalepších historikov za 2025, 11.11.2025 Wolkrová BA  - cestovné súkromné motorové vozidlo ZV268DT najazdených 410km, cestovné vo výške železnice 4 osoby, </t>
  </si>
  <si>
    <t>Ing. Tomáš Šrámek</t>
  </si>
  <si>
    <t>202511/00074</t>
  </si>
  <si>
    <t xml:space="preserve">zasadanie komisie historickej streľby - vyhodnotenie nalepších historikov za 2025, 11.11.2025 Wolkrová BA  -  ocenenia medaile a plakety pre vyhodnotených 71 ocenení vrátane príslušenstva, </t>
  </si>
  <si>
    <t>Victory sport, spol. s r.o.</t>
  </si>
  <si>
    <t>zasadanie komisie historickej streľby - vyhodnotenie nalepších historikov za 2025, 11.11.2025 Wolkrová BA  -  občerstvenie pre účastníkov vyhodnotenia</t>
  </si>
  <si>
    <t>BILLA s.r.o.</t>
  </si>
  <si>
    <t>1DF250418</t>
  </si>
  <si>
    <t>4.12.2025</t>
  </si>
  <si>
    <t>odborné školenia prístup do 2026 vrátane pre výkon činnosti v športe  Zákon o športe a tomu prislúchajúce legislatívba - 1 prístup</t>
  </si>
  <si>
    <r>
      <t xml:space="preserve">Organizovanie športových podujatí :  </t>
    </r>
    <r>
      <rPr>
        <b/>
        <sz val="8"/>
        <color theme="1"/>
        <rFont val="Arial"/>
        <family val="2"/>
        <charset val="238"/>
      </rPr>
      <t>Liga talentovanej mládeže v streľbe zo vzduchových zbraní,  kvalifikačný pretek dvojkolo, ZUS ARÉNA ( športová hala ) Žiar nad Hronom 25.-26.10.2025</t>
    </r>
    <r>
      <rPr>
        <sz val="8"/>
        <color theme="1"/>
        <rFont val="Arial"/>
        <family val="2"/>
        <charset val="238"/>
      </rPr>
      <t>,108  športovcov, 126 štartov ,12 trénerov, 8 rozhodcov,4 organizačný pracovníci, 14 osôb pomocní a ostatní personál</t>
    </r>
  </si>
  <si>
    <t>1DF250395</t>
  </si>
  <si>
    <t>Ocenenie -športové poháre 54 ks,vrátane príslušenstva, papier na diplomy pre víťazov podujatia</t>
  </si>
  <si>
    <t>Mestský športový klub Žiar nad Hronom, spol. s r.o.</t>
  </si>
  <si>
    <t xml:space="preserve"> ubytovanie rozhodcov 4 osoby 2 noci</t>
  </si>
  <si>
    <t>Materiálovo technické zabezpečenie - drobný spotrebný materiál pásky na lepenie kobercov v hale, plátno</t>
  </si>
  <si>
    <t>Materiálovo technické zabezpečenie -počítač vrátane príslušenstva pre zabezpečenie priebehu športového podujatia čiastočná refundácia z 547,15eur</t>
  </si>
  <si>
    <t>1PV2500311</t>
  </si>
  <si>
    <t>9.12.2025</t>
  </si>
  <si>
    <t xml:space="preserve">vyhodnotenie najúspešnejších športovcov a trénerov SSZ za 2025 - hotel Tatra 9.12.2025 - cestovné súkromné motorové vozidlá ZV268DT, AA212BI, PN715DPKE383HR spolu najazdených 1926km, 1x cestovné vo výške železnice. </t>
  </si>
  <si>
    <t>Kristína Vinická ekonomický pracovník sekretariátu SSZ</t>
  </si>
  <si>
    <t>Materiálovo technické zabezpečenie - spotrebný materiál strelecká športová obuv  pre športovca č. 1,  strelecká bomba 1ks  čiastočná refundácia z 306,90eur</t>
  </si>
  <si>
    <t>Materiálovo technické zabezpečenie - spotrebný materiál strelecká športová obuv  pre športovca č. 1,  strelecká bomba 1ks   doplatok do sumy 306,90eur</t>
  </si>
  <si>
    <t>Materiálovo technické zabezpečenie - spotrebný materiál irisová clona 1ks, muška 1ks na tréningový proces mládeže</t>
  </si>
  <si>
    <t>Národná liga mládeže Prešov  22.-23.2.2025, 3 športovci a tréner - cestovné súkromné motorové vozidlo DK272BC najazdených 398km, stravné 4 osoby 2 dni</t>
  </si>
  <si>
    <t xml:space="preserve">Národná liga mládeže Zvolenská Slatina 12.1.2025 - cestovné súkromné motorové vozdlo DK272BC najazdených 182km, stravné 5 osôb 1 deň </t>
  </si>
  <si>
    <t xml:space="preserve">Národná liga mládeže Zvolenská Slatina 12.1.2025 - cestovné súkromné motorové vozdlo AA137LR najazdených 182km, stravné 5 osôb 1 deň </t>
  </si>
  <si>
    <t>Národná liga mládeže Zvolenská Slatina 12.1.2025 štartovné10 štartov</t>
  </si>
  <si>
    <t xml:space="preserve">Národná liga mládeže Zvolenská Slatina 11.1.2025 - cestovné súkromné motorové vozdlo AA137LR najazdených 182km, stravné 5 osôb 1 deň </t>
  </si>
  <si>
    <t>Národná liga mládeže Zvolenská Slatina 11.1.2025 štartovné10 štartov čiastočná refundácia z 50eur</t>
  </si>
  <si>
    <t>Prípravný strelecký pretek 1.Slovenská liga Dvojkolo v streľbe zo vzduchových zbraní Košice 4.1.2025, cestovné sukromné vozidlo MI224ET najazdených 120km, stravné 2 športovci</t>
  </si>
  <si>
    <t>Prípravný strelecký pretek : Prípravný strelecký pretek 1.Slovenská liga Dvojkolo v streľbe zo vzduchových zbraní Košice 4.1.2025, štartovné 2 športovci 2 štarty</t>
  </si>
  <si>
    <t>Prípravný strelecký pretek : Prípravný strelecký pretek 1.Slovenská liga Dvojkolo v streľbe zo vzduchových zbraní Košice 5.1.2025, štartovné 2 športovci 2 štarty</t>
  </si>
  <si>
    <t>materiálovo technické zabezpečenie - TOREX toner čierny 1ks vrátane dobierky</t>
  </si>
  <si>
    <t>Prípravný strelecký pretek Extraliga a liga talentovanej mládeže vzuduchové zbrane Martin 18.-19.1.2025, cestovné sukromné vozidlo MI224ET najazdených 600km 159eur,ubytovanie 3 osoby noc 90eur, stravné 3 osoby 2 dni 69,60eur</t>
  </si>
  <si>
    <t>Prípravný strelecký pretek Extraliga a liga talentovanej mládeže vzuduchové zbrane Martin 18.-19.1.2025, štartovné 2 športovci a 2 štarty</t>
  </si>
  <si>
    <t>Materialové technické zabezpečenie tréningoveho procesu-strelecké topanky SauerEasy 1ks športovec č.1, strelecký kabát Ahg 2ks pre športovcov č.1-č.2, očnica Varga 1ks pre športovca č.1</t>
  </si>
  <si>
    <t>Prevádzkové náklady auta Honda CRV 2,2 BL 991 IC, PHM obdobie 19.-28.7.2025 najazdených 580 km, účasť na športovom podujatí: Veľká cena ŠSK Sielnice 19.7.2025, Veľká cena Jozefa Laca a 1.slovenská liga Vištuk 26.7.2025</t>
  </si>
  <si>
    <t>Prevádzkové  náklady  auta Honda CRV 2,2 BL 991 IC, PHM obdobie 7.-13.07.2025 najazdených 360 km, účasť na športovom podujatí: Memoriál Františka Bojku Kajal 12.7.2025, Veľká cena Piešťan Jaslovské Bohunice 13.-15.7.2025</t>
  </si>
  <si>
    <t>Prevádzkové náklady  auta Honda CRV 2,2 BL 991 IC, PHM obdobie 29.6.-6.7.2025 najazdených 430 km, účasť na športovom podujatí: Extraliga a Liga talentovanej mládeže III.kolo Trnava 29.6.2025, Veľká cena Cyrila Orešanského Trnava 5.7.2025, Majstrovstvá kraja malokalibrová puška Vištuk 6.7.2025</t>
  </si>
  <si>
    <t>Prevádzkové náklady sekretariátu havarijné poistné auta Honda CRV 2,2 BL 991 IC obdobie od 01.07.-30.09.2025 - čiastočná refundácia zo sumy 231,25eur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</si>
</sst>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yy;@"/>
    <numFmt numFmtId="166" formatCode="[$-41B]0"/>
    <numFmt numFmtId="167" formatCode="[$-41B]d&quot;.&quot;m&quot;.&quot;yyyy"/>
    <numFmt numFmtId="168" formatCode="[$-41B]0.00"/>
    <numFmt numFmtId="169" formatCode="[$-41B]General"/>
  </numFmts>
  <fonts count="102"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trike/>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sz val="8"/>
      <color theme="1"/>
      <name val="Arial"/>
      <family val="2"/>
    </font>
    <font>
      <sz val="10"/>
      <name val="Times New Roman"/>
      <family val="1"/>
      <charset val="238"/>
    </font>
    <font>
      <b/>
      <sz val="8"/>
      <color theme="1"/>
      <name val="Arial"/>
      <family val="2"/>
    </font>
    <font>
      <b/>
      <sz val="8"/>
      <color indexed="8"/>
      <name val="Arial"/>
      <family val="2"/>
    </font>
    <font>
      <sz val="8"/>
      <name val="Arial"/>
      <family val="2"/>
    </font>
    <font>
      <sz val="9"/>
      <name val="Times New Roman"/>
      <family val="1"/>
      <charset val="238"/>
    </font>
    <font>
      <sz val="8"/>
      <color rgb="FF001D35"/>
      <name val="Arial"/>
      <family val="2"/>
    </font>
    <font>
      <sz val="9"/>
      <color theme="1"/>
      <name val="Times New Roman"/>
      <family val="1"/>
    </font>
    <font>
      <b/>
      <sz val="9"/>
      <name val="Times New Roman"/>
      <family val="1"/>
    </font>
    <font>
      <b/>
      <sz val="8"/>
      <color rgb="FF000000"/>
      <name val="Arial"/>
      <family val="2"/>
    </font>
    <font>
      <b/>
      <sz val="9"/>
      <color theme="1"/>
      <name val="Times New Roman"/>
      <family val="1"/>
    </font>
    <font>
      <sz val="9"/>
      <color theme="1"/>
      <name val="Times New Roman"/>
      <family val="1"/>
      <charset val="238"/>
    </font>
    <font>
      <sz val="8"/>
      <color indexed="8"/>
      <name val="Arial"/>
      <family val="2"/>
    </font>
    <font>
      <sz val="9"/>
      <name val="Times New Roman"/>
      <family val="1"/>
    </font>
    <font>
      <sz val="10"/>
      <name val="Times New Roman"/>
      <family val="1"/>
    </font>
    <font>
      <sz val="9"/>
      <name val="Arial"/>
      <family val="2"/>
      <charset val="238"/>
    </font>
    <font>
      <sz val="8"/>
      <color rgb="FF000000"/>
      <name val="Arial"/>
      <family val="2"/>
      <charset val="238"/>
    </font>
    <font>
      <sz val="8"/>
      <color rgb="FF00B0F0"/>
      <name val="Arial"/>
      <family val="2"/>
      <charset val="238"/>
    </font>
    <font>
      <sz val="10"/>
      <color rgb="FF000000"/>
      <name val="Times New Roman"/>
      <family val="1"/>
      <charset val="238"/>
    </font>
    <font>
      <b/>
      <sz val="8"/>
      <name val="Times New Roman"/>
      <family val="1"/>
      <charset val="238"/>
    </font>
    <font>
      <b/>
      <sz val="8"/>
      <color rgb="FF00B0F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42">
    <xf numFmtId="0" fontId="0" fillId="0" borderId="0"/>
    <xf numFmtId="0" fontId="36" fillId="0" borderId="0" applyNumberFormat="0" applyFill="0" applyBorder="0" applyAlignment="0" applyProtection="0"/>
    <xf numFmtId="0" fontId="37" fillId="0" borderId="0" applyBorder="0" applyProtection="0"/>
    <xf numFmtId="0" fontId="8" fillId="0" borderId="0"/>
    <xf numFmtId="0" fontId="38" fillId="0" borderId="0"/>
    <xf numFmtId="0" fontId="38" fillId="0" borderId="0"/>
    <xf numFmtId="0" fontId="38" fillId="0" borderId="0"/>
    <xf numFmtId="0" fontId="38" fillId="0" borderId="0"/>
    <xf numFmtId="0" fontId="39" fillId="0" borderId="0"/>
    <xf numFmtId="0" fontId="8" fillId="0" borderId="0"/>
    <xf numFmtId="0" fontId="40" fillId="0" borderId="0"/>
    <xf numFmtId="0" fontId="40" fillId="0" borderId="0"/>
    <xf numFmtId="0" fontId="8" fillId="0" borderId="0"/>
    <xf numFmtId="0" fontId="40" fillId="0" borderId="0"/>
    <xf numFmtId="0" fontId="40" fillId="0" borderId="0"/>
    <xf numFmtId="0" fontId="41" fillId="0" borderId="0"/>
    <xf numFmtId="0" fontId="8" fillId="0" borderId="0"/>
    <xf numFmtId="0" fontId="35" fillId="0" borderId="0"/>
    <xf numFmtId="0" fontId="40" fillId="0" borderId="0"/>
    <xf numFmtId="0" fontId="8" fillId="0" borderId="0"/>
    <xf numFmtId="0" fontId="40" fillId="0" borderId="0"/>
    <xf numFmtId="0" fontId="40" fillId="0" borderId="0"/>
    <xf numFmtId="0" fontId="8" fillId="0" borderId="0"/>
    <xf numFmtId="0" fontId="39" fillId="0" borderId="0"/>
    <xf numFmtId="0" fontId="42" fillId="0" borderId="0"/>
    <xf numFmtId="0" fontId="17" fillId="0" borderId="0"/>
    <xf numFmtId="0" fontId="43" fillId="0" borderId="0"/>
    <xf numFmtId="0" fontId="44" fillId="0" borderId="0"/>
    <xf numFmtId="0" fontId="40" fillId="0" borderId="0"/>
    <xf numFmtId="0" fontId="40" fillId="0" borderId="0"/>
    <xf numFmtId="0" fontId="40" fillId="0" borderId="0"/>
    <xf numFmtId="0" fontId="8" fillId="0" borderId="0"/>
    <xf numFmtId="0" fontId="82" fillId="0" borderId="0"/>
    <xf numFmtId="0" fontId="82" fillId="0" borderId="0"/>
    <xf numFmtId="0" fontId="82" fillId="0" borderId="0"/>
    <xf numFmtId="0" fontId="1" fillId="0" borderId="0"/>
    <xf numFmtId="0" fontId="82" fillId="0" borderId="0"/>
    <xf numFmtId="0" fontId="1" fillId="0" borderId="0"/>
    <xf numFmtId="0" fontId="95" fillId="0" borderId="0"/>
    <xf numFmtId="0" fontId="82" fillId="0" borderId="0"/>
    <xf numFmtId="0" fontId="1" fillId="0" borderId="0"/>
    <xf numFmtId="164" fontId="99" fillId="0" borderId="0" applyBorder="0" applyProtection="0"/>
  </cellStyleXfs>
  <cellXfs count="818">
    <xf numFmtId="0" fontId="0" fillId="0" borderId="0" xfId="0"/>
    <xf numFmtId="0" fontId="45" fillId="0" borderId="0" xfId="0" applyFont="1"/>
    <xf numFmtId="0" fontId="45" fillId="4" borderId="0" xfId="0" applyFont="1" applyFill="1"/>
    <xf numFmtId="0" fontId="47" fillId="0" borderId="0" xfId="0" applyFont="1" applyAlignment="1">
      <alignment vertical="top"/>
    </xf>
    <xf numFmtId="0" fontId="47" fillId="0" borderId="0" xfId="0" applyFont="1" applyAlignment="1">
      <alignment horizontal="center" vertical="center"/>
    </xf>
    <xf numFmtId="0" fontId="47"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0" fontId="48" fillId="2" borderId="0" xfId="0" applyFont="1" applyFill="1" applyAlignment="1">
      <alignment horizontal="center" vertical="center" wrapText="1"/>
    </xf>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3" fillId="5" borderId="0" xfId="9" applyFont="1" applyFill="1" applyAlignment="1">
      <alignment horizontal="center" vertical="top" wrapText="1"/>
    </xf>
    <xf numFmtId="0" fontId="14"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49"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4" fontId="48" fillId="2" borderId="0" xfId="0" applyNumberFormat="1" applyFont="1" applyFill="1" applyAlignment="1">
      <alignment horizontal="center" vertical="center" wrapText="1"/>
    </xf>
    <xf numFmtId="3" fontId="9" fillId="2" borderId="1" xfId="0" applyNumberFormat="1" applyFont="1" applyFill="1" applyBorder="1" applyAlignment="1">
      <alignment horizontal="center" vertical="center" wrapText="1"/>
    </xf>
    <xf numFmtId="3" fontId="48" fillId="2" borderId="0" xfId="0" applyNumberFormat="1" applyFont="1" applyFill="1" applyAlignment="1">
      <alignment horizontal="center" vertical="center" wrapText="1"/>
    </xf>
    <xf numFmtId="0" fontId="15"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0"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0" fillId="3" borderId="0" xfId="0" applyFont="1" applyFill="1" applyAlignment="1">
      <alignment horizontal="right" vertical="center"/>
    </xf>
    <xf numFmtId="0" fontId="51" fillId="3" borderId="0" xfId="0" applyFont="1" applyFill="1" applyAlignment="1">
      <alignment horizontal="center"/>
    </xf>
    <xf numFmtId="4" fontId="51" fillId="3" borderId="0" xfId="0" applyNumberFormat="1" applyFont="1" applyFill="1" applyAlignment="1">
      <alignment horizontal="center"/>
    </xf>
    <xf numFmtId="3" fontId="51" fillId="3" borderId="0" xfId="0" applyNumberFormat="1" applyFont="1" applyFill="1" applyAlignment="1">
      <alignment horizontal="center"/>
    </xf>
    <xf numFmtId="0" fontId="51" fillId="3" borderId="0" xfId="0" applyFont="1" applyFill="1"/>
    <xf numFmtId="0" fontId="52" fillId="3" borderId="0" xfId="0" applyFont="1" applyFill="1"/>
    <xf numFmtId="0" fontId="46" fillId="3" borderId="0" xfId="0" applyFont="1" applyFill="1"/>
    <xf numFmtId="4" fontId="52" fillId="3" borderId="0" xfId="0" applyNumberFormat="1" applyFont="1" applyFill="1"/>
    <xf numFmtId="0" fontId="53" fillId="3" borderId="0" xfId="0" applyFont="1" applyFill="1" applyProtection="1">
      <protection locked="0"/>
    </xf>
    <xf numFmtId="0" fontId="54" fillId="3" borderId="0" xfId="0" applyFont="1" applyFill="1" applyProtection="1">
      <protection locked="0"/>
    </xf>
    <xf numFmtId="0" fontId="55" fillId="3" borderId="0" xfId="0" applyFont="1" applyFill="1"/>
    <xf numFmtId="0" fontId="54" fillId="3" borderId="0" xfId="0" applyFont="1" applyFill="1"/>
    <xf numFmtId="0" fontId="53" fillId="3" borderId="0" xfId="0" applyFont="1" applyFill="1"/>
    <xf numFmtId="0" fontId="56" fillId="3" borderId="0" xfId="0" applyFont="1" applyFill="1"/>
    <xf numFmtId="0" fontId="48" fillId="3" borderId="0" xfId="0" applyFont="1" applyFill="1"/>
    <xf numFmtId="0" fontId="53" fillId="3" borderId="2" xfId="0" applyFont="1" applyFill="1" applyBorder="1" applyProtection="1">
      <protection locked="0"/>
    </xf>
    <xf numFmtId="0" fontId="53" fillId="3" borderId="3" xfId="0" applyFont="1" applyFill="1" applyBorder="1" applyProtection="1">
      <protection locked="0"/>
    </xf>
    <xf numFmtId="0" fontId="53" fillId="3" borderId="4" xfId="0" applyFont="1" applyFill="1" applyBorder="1" applyProtection="1">
      <protection locked="0"/>
    </xf>
    <xf numFmtId="0" fontId="53" fillId="3" borderId="5" xfId="0" applyFont="1" applyFill="1" applyBorder="1" applyProtection="1">
      <protection locked="0"/>
    </xf>
    <xf numFmtId="0" fontId="53" fillId="3" borderId="6" xfId="0" applyFont="1" applyFill="1" applyBorder="1" applyProtection="1">
      <protection locked="0"/>
    </xf>
    <xf numFmtId="0" fontId="53" fillId="3" borderId="7" xfId="0" applyFont="1" applyFill="1" applyBorder="1" applyProtection="1">
      <protection locked="0"/>
    </xf>
    <xf numFmtId="0" fontId="53" fillId="3" borderId="8" xfId="0" applyFont="1" applyFill="1" applyBorder="1" applyProtection="1">
      <protection locked="0"/>
    </xf>
    <xf numFmtId="0" fontId="53" fillId="9" borderId="8" xfId="0" applyFont="1" applyFill="1" applyBorder="1" applyProtection="1">
      <protection locked="0"/>
    </xf>
    <xf numFmtId="0" fontId="53" fillId="10" borderId="5" xfId="0" applyFont="1" applyFill="1" applyBorder="1" applyProtection="1">
      <protection locked="0"/>
    </xf>
    <xf numFmtId="0" fontId="53" fillId="10" borderId="6" xfId="0" applyFont="1" applyFill="1" applyBorder="1" applyProtection="1">
      <protection locked="0"/>
    </xf>
    <xf numFmtId="0" fontId="53" fillId="10" borderId="7" xfId="0" applyFont="1" applyFill="1" applyBorder="1" applyProtection="1">
      <protection locked="0"/>
    </xf>
    <xf numFmtId="0" fontId="53" fillId="10" borderId="8" xfId="0" applyFont="1" applyFill="1" applyBorder="1" applyProtection="1">
      <protection locked="0"/>
    </xf>
    <xf numFmtId="0" fontId="53" fillId="3" borderId="9" xfId="0" applyFont="1" applyFill="1" applyBorder="1" applyProtection="1">
      <protection locked="0"/>
    </xf>
    <xf numFmtId="0" fontId="53" fillId="3" borderId="10" xfId="0" applyFont="1" applyFill="1" applyBorder="1" applyProtection="1">
      <protection locked="0"/>
    </xf>
    <xf numFmtId="0" fontId="53" fillId="10" borderId="11" xfId="0" applyFont="1" applyFill="1" applyBorder="1" applyProtection="1">
      <protection locked="0"/>
    </xf>
    <xf numFmtId="0" fontId="53" fillId="10" borderId="10" xfId="0" applyFont="1" applyFill="1" applyBorder="1" applyProtection="1">
      <protection locked="0"/>
    </xf>
    <xf numFmtId="0" fontId="53"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52" fillId="3" borderId="0" xfId="0" applyFont="1" applyFill="1" applyAlignment="1">
      <alignment horizontal="left"/>
    </xf>
    <xf numFmtId="0" fontId="2" fillId="3" borderId="1" xfId="0" applyFont="1" applyFill="1" applyBorder="1" applyAlignment="1">
      <alignment horizontal="left" vertical="top" wrapText="1"/>
    </xf>
    <xf numFmtId="0" fontId="52"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57" fillId="5" borderId="0" xfId="0" applyFont="1" applyFill="1" applyAlignment="1">
      <alignment vertical="top"/>
    </xf>
    <xf numFmtId="0" fontId="57" fillId="5" borderId="0" xfId="0" applyFont="1" applyFill="1" applyAlignment="1">
      <alignment vertical="top" wrapText="1"/>
    </xf>
    <xf numFmtId="0" fontId="0" fillId="5" borderId="0" xfId="0" applyFill="1" applyAlignment="1">
      <alignment vertical="top"/>
    </xf>
    <xf numFmtId="0" fontId="23" fillId="5" borderId="0" xfId="0" applyFont="1" applyFill="1" applyAlignment="1">
      <alignment vertical="top"/>
    </xf>
    <xf numFmtId="0" fontId="47" fillId="5" borderId="0" xfId="0" applyFont="1" applyFill="1" applyAlignment="1">
      <alignment vertical="top" wrapText="1"/>
    </xf>
    <xf numFmtId="0" fontId="4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7" fillId="5" borderId="16" xfId="0" applyFont="1" applyFill="1" applyBorder="1" applyAlignment="1">
      <alignment vertical="top"/>
    </xf>
    <xf numFmtId="0" fontId="57" fillId="5" borderId="17" xfId="0" applyFont="1" applyFill="1" applyBorder="1" applyAlignment="1">
      <alignment vertical="top"/>
    </xf>
    <xf numFmtId="0" fontId="57" fillId="5" borderId="18" xfId="0" applyFont="1" applyFill="1" applyBorder="1" applyAlignment="1">
      <alignment vertical="top"/>
    </xf>
    <xf numFmtId="0" fontId="57" fillId="5" borderId="19" xfId="0" applyFont="1" applyFill="1" applyBorder="1" applyAlignment="1">
      <alignment vertical="top"/>
    </xf>
    <xf numFmtId="165" fontId="23" fillId="11" borderId="1" xfId="0" applyNumberFormat="1" applyFont="1" applyFill="1" applyBorder="1" applyAlignment="1" applyProtection="1">
      <alignment horizontal="left" vertical="top"/>
      <protection locked="0"/>
    </xf>
    <xf numFmtId="4" fontId="23" fillId="11" borderId="1" xfId="0" applyNumberFormat="1" applyFont="1" applyFill="1" applyBorder="1" applyAlignment="1" applyProtection="1">
      <alignment horizontal="left" vertical="top"/>
      <protection locked="0"/>
    </xf>
    <xf numFmtId="0" fontId="23"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52"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58" fillId="13" borderId="1" xfId="17" applyNumberFormat="1" applyFont="1" applyFill="1" applyBorder="1" applyAlignment="1">
      <alignment horizontal="center" vertical="center" wrapText="1"/>
    </xf>
    <xf numFmtId="49" fontId="47" fillId="5" borderId="1" xfId="17" applyNumberFormat="1" applyFont="1" applyFill="1" applyBorder="1" applyAlignment="1">
      <alignment vertical="top"/>
    </xf>
    <xf numFmtId="0" fontId="47" fillId="0" borderId="1" xfId="0" applyFont="1" applyBorder="1" applyAlignment="1">
      <alignment vertical="top"/>
    </xf>
    <xf numFmtId="0" fontId="58" fillId="13" borderId="1" xfId="17" applyFont="1" applyFill="1" applyBorder="1" applyAlignment="1">
      <alignment horizontal="center" vertical="center" wrapText="1"/>
    </xf>
    <xf numFmtId="0" fontId="47" fillId="5" borderId="1" xfId="17" applyFont="1" applyFill="1" applyBorder="1" applyAlignment="1">
      <alignment vertical="top"/>
    </xf>
    <xf numFmtId="3" fontId="58" fillId="13" borderId="1" xfId="17" applyNumberFormat="1" applyFont="1" applyFill="1" applyBorder="1" applyAlignment="1">
      <alignment horizontal="center" vertical="center" wrapText="1"/>
    </xf>
    <xf numFmtId="9" fontId="58" fillId="13" borderId="1" xfId="17" applyNumberFormat="1" applyFont="1" applyFill="1" applyBorder="1" applyAlignment="1">
      <alignment horizontal="center" vertical="center" wrapText="1"/>
    </xf>
    <xf numFmtId="3" fontId="47" fillId="5" borderId="1" xfId="17" applyNumberFormat="1" applyFont="1" applyFill="1" applyBorder="1" applyAlignment="1">
      <alignment vertical="top"/>
    </xf>
    <xf numFmtId="9" fontId="47"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59" fillId="3" borderId="0" xfId="0" applyFont="1" applyFill="1"/>
    <xf numFmtId="0" fontId="60"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47" fillId="5" borderId="1" xfId="17" applyNumberFormat="1" applyFont="1" applyFill="1" applyBorder="1"/>
    <xf numFmtId="49" fontId="47" fillId="5" borderId="0" xfId="17" applyNumberFormat="1" applyFont="1" applyFill="1"/>
    <xf numFmtId="0" fontId="47" fillId="5" borderId="0" xfId="17" applyFont="1" applyFill="1"/>
    <xf numFmtId="0" fontId="47" fillId="5" borderId="1" xfId="17" applyFont="1" applyFill="1" applyBorder="1"/>
    <xf numFmtId="3" fontId="47" fillId="0" borderId="1" xfId="17" applyNumberFormat="1" applyFont="1" applyBorder="1"/>
    <xf numFmtId="3" fontId="47" fillId="5" borderId="1" xfId="17" applyNumberFormat="1" applyFont="1" applyFill="1" applyBorder="1"/>
    <xf numFmtId="3" fontId="47" fillId="5" borderId="0" xfId="17" applyNumberFormat="1" applyFont="1" applyFill="1"/>
    <xf numFmtId="9" fontId="47" fillId="5" borderId="0" xfId="17" applyNumberFormat="1" applyFont="1" applyFill="1"/>
    <xf numFmtId="0" fontId="47" fillId="5" borderId="1" xfId="17" applyFont="1" applyFill="1" applyBorder="1" applyAlignment="1">
      <alignment vertical="top" wrapText="1"/>
    </xf>
    <xf numFmtId="3" fontId="47" fillId="0" borderId="1" xfId="0" applyNumberFormat="1" applyFont="1" applyBorder="1"/>
    <xf numFmtId="49" fontId="47" fillId="0" borderId="1" xfId="0" applyNumberFormat="1" applyFont="1" applyBorder="1" applyAlignment="1">
      <alignment vertical="top"/>
    </xf>
    <xf numFmtId="0" fontId="45" fillId="5" borderId="0" xfId="0" applyFont="1" applyFill="1" applyAlignment="1">
      <alignment horizontal="right" vertical="top"/>
    </xf>
    <xf numFmtId="0" fontId="45" fillId="5" borderId="0" xfId="0" applyFont="1" applyFill="1" applyAlignment="1">
      <alignment horizontal="left" vertical="top"/>
    </xf>
    <xf numFmtId="0" fontId="21" fillId="5" borderId="1" xfId="0" applyFont="1" applyFill="1" applyBorder="1" applyAlignment="1">
      <alignment vertical="top" wrapText="1"/>
    </xf>
    <xf numFmtId="0" fontId="47" fillId="5" borderId="1" xfId="17" applyFont="1" applyFill="1" applyBorder="1" applyAlignment="1">
      <alignment wrapText="1"/>
    </xf>
    <xf numFmtId="0" fontId="47"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47"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47" fillId="4" borderId="1" xfId="17" applyFont="1" applyFill="1" applyBorder="1"/>
    <xf numFmtId="0" fontId="15" fillId="5" borderId="0" xfId="9" applyFont="1" applyFill="1" applyAlignment="1">
      <alignment horizontal="center" vertical="top" wrapText="1"/>
    </xf>
    <xf numFmtId="0" fontId="0" fillId="5" borderId="15" xfId="0" applyFill="1" applyBorder="1" applyAlignment="1">
      <alignment wrapText="1"/>
    </xf>
    <xf numFmtId="0" fontId="57" fillId="5" borderId="20" xfId="0" applyFont="1" applyFill="1" applyBorder="1" applyAlignment="1">
      <alignment vertical="top"/>
    </xf>
    <xf numFmtId="0" fontId="57" fillId="5" borderId="21" xfId="0" applyFont="1" applyFill="1" applyBorder="1" applyAlignment="1">
      <alignment vertical="top"/>
    </xf>
    <xf numFmtId="0" fontId="57" fillId="5" borderId="22" xfId="0" applyFont="1" applyFill="1" applyBorder="1" applyAlignment="1">
      <alignment vertical="top"/>
    </xf>
    <xf numFmtId="0" fontId="57"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52" fillId="3" borderId="0" xfId="0" applyFont="1" applyFill="1" applyAlignment="1">
      <alignment horizontal="right"/>
    </xf>
    <xf numFmtId="4" fontId="52" fillId="3" borderId="0" xfId="0" applyNumberFormat="1" applyFont="1" applyFill="1" applyAlignment="1">
      <alignment horizontal="right"/>
    </xf>
    <xf numFmtId="3" fontId="52" fillId="3" borderId="0" xfId="0" applyNumberFormat="1" applyFont="1" applyFill="1" applyAlignment="1">
      <alignment horizontal="center"/>
    </xf>
    <xf numFmtId="4" fontId="48"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1"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47" fillId="5" borderId="1" xfId="17" applyNumberFormat="1" applyFont="1" applyFill="1" applyBorder="1"/>
    <xf numFmtId="0" fontId="52" fillId="5" borderId="13" xfId="0" applyFont="1" applyFill="1" applyBorder="1" applyProtection="1">
      <protection locked="0"/>
    </xf>
    <xf numFmtId="0" fontId="62" fillId="9" borderId="25" xfId="0" applyFont="1" applyFill="1" applyBorder="1" applyAlignment="1" applyProtection="1">
      <alignment horizontal="center"/>
      <protection locked="0"/>
    </xf>
    <xf numFmtId="9" fontId="52" fillId="5" borderId="26" xfId="0" applyNumberFormat="1" applyFont="1" applyFill="1" applyBorder="1" applyAlignment="1" applyProtection="1">
      <alignment horizontal="center"/>
      <protection locked="0"/>
    </xf>
    <xf numFmtId="0" fontId="52" fillId="5" borderId="1" xfId="0" applyFont="1" applyFill="1" applyBorder="1" applyAlignment="1" applyProtection="1">
      <alignment horizontal="center"/>
      <protection locked="0"/>
    </xf>
    <xf numFmtId="0" fontId="52" fillId="5" borderId="1" xfId="0" applyFont="1" applyFill="1" applyBorder="1" applyProtection="1">
      <protection locked="0"/>
    </xf>
    <xf numFmtId="4" fontId="52" fillId="5" borderId="1" xfId="0" applyNumberFormat="1" applyFont="1" applyFill="1" applyBorder="1" applyProtection="1">
      <protection locked="0"/>
    </xf>
    <xf numFmtId="0" fontId="62" fillId="9" borderId="27" xfId="0" applyFont="1" applyFill="1" applyBorder="1" applyAlignment="1" applyProtection="1">
      <alignment horizontal="center"/>
      <protection locked="0"/>
    </xf>
    <xf numFmtId="0" fontId="62" fillId="9" borderId="28" xfId="0" applyFont="1" applyFill="1" applyBorder="1" applyAlignment="1" applyProtection="1">
      <alignment horizontal="center"/>
      <protection locked="0"/>
    </xf>
    <xf numFmtId="0" fontId="62" fillId="5" borderId="3" xfId="0" applyFont="1" applyFill="1" applyBorder="1" applyProtection="1">
      <protection locked="0"/>
    </xf>
    <xf numFmtId="9" fontId="52" fillId="5" borderId="1" xfId="0" applyNumberFormat="1" applyFont="1" applyFill="1" applyBorder="1" applyAlignment="1" applyProtection="1">
      <alignment horizontal="center"/>
      <protection locked="0"/>
    </xf>
    <xf numFmtId="0" fontId="52" fillId="3" borderId="0" xfId="0" applyFont="1" applyFill="1" applyProtection="1">
      <protection locked="0"/>
    </xf>
    <xf numFmtId="0" fontId="52" fillId="5" borderId="0" xfId="0" applyFont="1" applyFill="1" applyAlignment="1" applyProtection="1">
      <alignment horizontal="center"/>
      <protection locked="0"/>
    </xf>
    <xf numFmtId="4" fontId="52" fillId="3" borderId="0" xfId="0" applyNumberFormat="1" applyFont="1" applyFill="1" applyProtection="1">
      <protection locked="0"/>
    </xf>
    <xf numFmtId="0" fontId="52" fillId="3" borderId="1" xfId="0" applyFont="1" applyFill="1" applyBorder="1" applyProtection="1">
      <protection locked="0"/>
    </xf>
    <xf numFmtId="3" fontId="52" fillId="5" borderId="0" xfId="0" applyNumberFormat="1" applyFont="1" applyFill="1" applyAlignment="1" applyProtection="1">
      <alignment horizontal="center"/>
      <protection locked="0"/>
    </xf>
    <xf numFmtId="0" fontId="52" fillId="3" borderId="1" xfId="0" applyFont="1" applyFill="1" applyBorder="1" applyAlignment="1" applyProtection="1">
      <alignment vertical="top"/>
      <protection locked="0"/>
    </xf>
    <xf numFmtId="0" fontId="52" fillId="3" borderId="0" xfId="0" applyFont="1" applyFill="1" applyAlignment="1" applyProtection="1">
      <alignment vertical="top"/>
      <protection locked="0"/>
    </xf>
    <xf numFmtId="0" fontId="52" fillId="3" borderId="0" xfId="0" applyFont="1" applyFill="1" applyAlignment="1" applyProtection="1">
      <alignment wrapText="1"/>
      <protection locked="0"/>
    </xf>
    <xf numFmtId="0" fontId="63" fillId="3" borderId="0" xfId="0" applyFont="1" applyFill="1" applyAlignment="1">
      <alignment horizontal="right" vertical="center"/>
    </xf>
    <xf numFmtId="0" fontId="64" fillId="3" borderId="0" xfId="0" applyFont="1" applyFill="1" applyAlignment="1" applyProtection="1">
      <alignment horizontal="center"/>
      <protection locked="0"/>
    </xf>
    <xf numFmtId="0" fontId="64" fillId="3" borderId="0" xfId="0" applyFont="1" applyFill="1" applyAlignment="1">
      <alignment horizontal="center"/>
    </xf>
    <xf numFmtId="164" fontId="6" fillId="5" borderId="0" xfId="9" applyNumberFormat="1" applyFont="1" applyFill="1"/>
    <xf numFmtId="164" fontId="28"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46" fillId="5" borderId="0" xfId="9" applyFont="1" applyFill="1" applyAlignment="1">
      <alignment vertical="top"/>
    </xf>
    <xf numFmtId="0" fontId="13" fillId="5" borderId="0" xfId="9" applyFont="1" applyFill="1" applyAlignment="1">
      <alignment horizontal="center" vertical="top"/>
    </xf>
    <xf numFmtId="0" fontId="35"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46" fillId="5" borderId="0" xfId="9" applyFont="1" applyFill="1" applyAlignment="1">
      <alignment vertical="top" wrapText="1"/>
    </xf>
    <xf numFmtId="0" fontId="65"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66" fillId="3" borderId="0" xfId="0" applyFont="1" applyFill="1"/>
    <xf numFmtId="0" fontId="32"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67" fillId="5" borderId="0" xfId="9" applyFont="1" applyFill="1" applyAlignment="1">
      <alignment horizontal="justify" vertical="top"/>
    </xf>
    <xf numFmtId="0" fontId="8" fillId="0" borderId="0" xfId="9" applyAlignment="1">
      <alignment horizontal="justify" vertical="top"/>
    </xf>
    <xf numFmtId="0" fontId="34"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47" fillId="0" borderId="0" xfId="0" applyFont="1" applyAlignment="1">
      <alignment vertical="center"/>
    </xf>
    <xf numFmtId="0" fontId="2" fillId="0" borderId="0" xfId="22" applyFont="1" applyAlignment="1">
      <alignment vertical="top"/>
    </xf>
    <xf numFmtId="0" fontId="2" fillId="0" borderId="1" xfId="22" applyFont="1" applyBorder="1"/>
    <xf numFmtId="0" fontId="47" fillId="0" borderId="1" xfId="0" applyFont="1" applyBorder="1" applyAlignment="1">
      <alignment vertical="center"/>
    </xf>
    <xf numFmtId="0" fontId="8" fillId="3" borderId="15" xfId="0" applyFont="1" applyFill="1" applyBorder="1" applyAlignment="1" applyProtection="1">
      <alignment horizontal="center"/>
      <protection locked="0"/>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57" fillId="5" borderId="19" xfId="0" applyNumberFormat="1" applyFont="1" applyFill="1" applyBorder="1" applyAlignment="1">
      <alignment vertical="top"/>
    </xf>
    <xf numFmtId="3" fontId="57" fillId="5" borderId="23" xfId="0" applyNumberFormat="1" applyFont="1" applyFill="1" applyBorder="1" applyAlignment="1">
      <alignment vertical="top"/>
    </xf>
    <xf numFmtId="1" fontId="57"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47" fillId="5" borderId="1" xfId="17" applyNumberFormat="1" applyFont="1" applyFill="1" applyBorder="1"/>
    <xf numFmtId="4" fontId="47" fillId="5" borderId="1" xfId="17" applyNumberFormat="1" applyFont="1" applyFill="1" applyBorder="1" applyAlignment="1">
      <alignment vertical="top"/>
    </xf>
    <xf numFmtId="4" fontId="47" fillId="0" borderId="1" xfId="17" applyNumberFormat="1" applyFont="1" applyBorder="1"/>
    <xf numFmtId="4" fontId="47" fillId="0" borderId="1" xfId="0" applyNumberFormat="1" applyFont="1" applyBorder="1"/>
    <xf numFmtId="0" fontId="77" fillId="5" borderId="0" xfId="9" applyFont="1" applyFill="1" applyAlignment="1">
      <alignment horizontal="justify" vertical="top"/>
    </xf>
    <xf numFmtId="0" fontId="76" fillId="5" borderId="0" xfId="9" applyFont="1" applyFill="1" applyAlignment="1">
      <alignment horizontal="justify" vertical="top"/>
    </xf>
    <xf numFmtId="4" fontId="78" fillId="2" borderId="1" xfId="0" applyNumberFormat="1" applyFont="1" applyFill="1" applyBorder="1" applyAlignment="1">
      <alignment horizontal="center" vertical="center" wrapText="1"/>
    </xf>
    <xf numFmtId="0" fontId="40"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0"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0"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3" fillId="5" borderId="0" xfId="9" applyFont="1" applyFill="1" applyAlignment="1">
      <alignment horizontal="center" vertical="center"/>
    </xf>
    <xf numFmtId="0" fontId="63" fillId="5" borderId="0" xfId="9" applyFont="1" applyFill="1" applyAlignment="1">
      <alignment horizontal="justify" vertical="top" wrapText="1"/>
    </xf>
    <xf numFmtId="0" fontId="80" fillId="5" borderId="0" xfId="9" applyFont="1" applyFill="1" applyAlignment="1">
      <alignment horizontal="justify" vertical="top" wrapText="1"/>
    </xf>
    <xf numFmtId="0" fontId="13" fillId="5" borderId="0" xfId="9" applyFont="1" applyFill="1" applyAlignment="1">
      <alignment horizontal="center" vertical="center" wrapText="1"/>
    </xf>
    <xf numFmtId="0" fontId="8" fillId="5" borderId="0" xfId="9" applyFill="1" applyAlignment="1">
      <alignment horizontal="left" vertical="top" wrapText="1"/>
    </xf>
    <xf numFmtId="0" fontId="63"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7" fillId="0" borderId="1" xfId="0" applyFont="1" applyBorder="1" applyAlignment="1">
      <alignment horizontal="justify" vertical="center"/>
    </xf>
    <xf numFmtId="0" fontId="21" fillId="5" borderId="24" xfId="0" applyFont="1" applyFill="1" applyBorder="1" applyAlignment="1">
      <alignment vertical="top" wrapText="1"/>
    </xf>
    <xf numFmtId="0" fontId="85" fillId="0" borderId="1" xfId="0" applyFont="1" applyBorder="1" applyAlignment="1" applyProtection="1">
      <alignment wrapText="1"/>
      <protection locked="0"/>
    </xf>
    <xf numFmtId="0" fontId="81" fillId="0" borderId="1" xfId="0" applyFont="1" applyBorder="1" applyProtection="1">
      <protection locked="0"/>
    </xf>
    <xf numFmtId="0" fontId="81" fillId="0" borderId="1" xfId="0" applyFont="1" applyBorder="1" applyAlignment="1" applyProtection="1">
      <alignment wrapText="1"/>
      <protection locked="0"/>
    </xf>
    <xf numFmtId="0" fontId="11" fillId="0" borderId="1" xfId="0" applyFont="1" applyBorder="1" applyAlignment="1" applyProtection="1">
      <alignment wrapText="1"/>
      <protection locked="0"/>
    </xf>
    <xf numFmtId="0" fontId="47" fillId="0" borderId="1" xfId="0" applyFont="1" applyBorder="1" applyAlignment="1" applyProtection="1">
      <alignment horizontal="left" wrapText="1"/>
      <protection locked="0"/>
    </xf>
    <xf numFmtId="2" fontId="47" fillId="0" borderId="1" xfId="0" applyNumberFormat="1" applyFont="1" applyBorder="1" applyAlignment="1" applyProtection="1">
      <alignment horizontal="center"/>
      <protection locked="0"/>
    </xf>
    <xf numFmtId="49" fontId="85" fillId="0" borderId="1" xfId="32" applyNumberFormat="1" applyFont="1" applyBorder="1" applyAlignment="1" applyProtection="1">
      <alignment horizontal="left"/>
      <protection locked="0"/>
    </xf>
    <xf numFmtId="0" fontId="85" fillId="0" borderId="0" xfId="32" applyFont="1" applyAlignment="1" applyProtection="1">
      <alignment horizontal="left"/>
      <protection locked="0"/>
    </xf>
    <xf numFmtId="14" fontId="85" fillId="0" borderId="1" xfId="32" applyNumberFormat="1" applyFont="1" applyBorder="1" applyAlignment="1" applyProtection="1">
      <alignment horizontal="left"/>
      <protection locked="0"/>
    </xf>
    <xf numFmtId="0" fontId="85" fillId="0" borderId="1" xfId="32" applyFont="1" applyBorder="1" applyAlignment="1" applyProtection="1">
      <alignment wrapText="1"/>
      <protection locked="0"/>
    </xf>
    <xf numFmtId="0" fontId="11" fillId="0" borderId="3" xfId="33" applyFont="1" applyBorder="1" applyAlignment="1" applyProtection="1">
      <alignment wrapText="1"/>
      <protection locked="0"/>
    </xf>
    <xf numFmtId="0" fontId="85" fillId="0" borderId="1" xfId="32" applyFont="1" applyBorder="1" applyAlignment="1" applyProtection="1">
      <alignment horizontal="right"/>
      <protection locked="0"/>
    </xf>
    <xf numFmtId="0" fontId="85" fillId="0" borderId="1" xfId="32" applyFont="1" applyBorder="1" applyAlignment="1" applyProtection="1">
      <alignment horizontal="left"/>
      <protection locked="0"/>
    </xf>
    <xf numFmtId="2" fontId="85" fillId="0" borderId="1" xfId="32" applyNumberFormat="1" applyFont="1" applyBorder="1" applyProtection="1">
      <protection locked="0"/>
    </xf>
    <xf numFmtId="14" fontId="85" fillId="0" borderId="1" xfId="32" applyNumberFormat="1" applyFont="1" applyBorder="1" applyAlignment="1" applyProtection="1">
      <alignment horizontal="left" wrapText="1"/>
      <protection locked="0"/>
    </xf>
    <xf numFmtId="0" fontId="81" fillId="0" borderId="1" xfId="33" applyFont="1" applyBorder="1" applyAlignment="1" applyProtection="1">
      <alignment horizontal="left" wrapText="1"/>
      <protection locked="0"/>
    </xf>
    <xf numFmtId="1" fontId="85" fillId="0" borderId="1" xfId="32" applyNumberFormat="1" applyFont="1" applyBorder="1" applyAlignment="1" applyProtection="1">
      <alignment horizontal="left"/>
      <protection locked="0"/>
    </xf>
    <xf numFmtId="0" fontId="81" fillId="0" borderId="1" xfId="32" applyFont="1" applyBorder="1" applyAlignment="1" applyProtection="1">
      <alignment wrapText="1"/>
      <protection locked="0"/>
    </xf>
    <xf numFmtId="0" fontId="85" fillId="0" borderId="4" xfId="34" applyFont="1" applyBorder="1" applyAlignment="1" applyProtection="1">
      <alignment horizontal="right"/>
      <protection locked="0"/>
    </xf>
    <xf numFmtId="1" fontId="85" fillId="0" borderId="4" xfId="34" applyNumberFormat="1" applyFont="1" applyBorder="1" applyAlignment="1" applyProtection="1">
      <alignment horizontal="left" wrapText="1"/>
      <protection locked="0"/>
    </xf>
    <xf numFmtId="49" fontId="86" fillId="0" borderId="1" xfId="32" applyNumberFormat="1" applyFont="1" applyBorder="1" applyAlignment="1" applyProtection="1">
      <alignment horizontal="left"/>
      <protection locked="0"/>
    </xf>
    <xf numFmtId="1" fontId="86" fillId="0" borderId="1" xfId="32" applyNumberFormat="1" applyFont="1" applyBorder="1" applyAlignment="1" applyProtection="1">
      <alignment horizontal="left"/>
      <protection locked="0"/>
    </xf>
    <xf numFmtId="14" fontId="86" fillId="0" borderId="1" xfId="32" applyNumberFormat="1" applyFont="1" applyBorder="1" applyAlignment="1" applyProtection="1">
      <alignment horizontal="left"/>
      <protection locked="0"/>
    </xf>
    <xf numFmtId="0" fontId="86" fillId="0" borderId="1" xfId="32" applyFont="1" applyBorder="1" applyAlignment="1" applyProtection="1">
      <alignment wrapText="1"/>
      <protection locked="0"/>
    </xf>
    <xf numFmtId="2" fontId="86" fillId="0" borderId="1" xfId="32" applyNumberFormat="1" applyFont="1" applyBorder="1" applyAlignment="1" applyProtection="1">
      <alignment horizontal="right"/>
      <protection locked="0"/>
    </xf>
    <xf numFmtId="49" fontId="85" fillId="0" borderId="1" xfId="32" applyNumberFormat="1" applyFont="1" applyBorder="1" applyProtection="1">
      <protection locked="0"/>
    </xf>
    <xf numFmtId="14" fontId="85" fillId="0" borderId="1" xfId="32" applyNumberFormat="1" applyFont="1" applyBorder="1" applyProtection="1">
      <protection locked="0"/>
    </xf>
    <xf numFmtId="2" fontId="85" fillId="0" borderId="1" xfId="32" applyNumberFormat="1" applyFont="1" applyBorder="1" applyAlignment="1" applyProtection="1">
      <alignment horizontal="right"/>
      <protection locked="0"/>
    </xf>
    <xf numFmtId="0" fontId="47" fillId="0" borderId="4" xfId="34" applyFont="1" applyBorder="1" applyAlignment="1" applyProtection="1">
      <alignment horizontal="right" wrapText="1"/>
      <protection locked="0"/>
    </xf>
    <xf numFmtId="0" fontId="47" fillId="0" borderId="3" xfId="35" applyFont="1" applyBorder="1" applyAlignment="1" applyProtection="1">
      <alignment wrapText="1"/>
      <protection locked="0"/>
    </xf>
    <xf numFmtId="49" fontId="47" fillId="0" borderId="4" xfId="34" applyNumberFormat="1" applyFont="1" applyBorder="1" applyAlignment="1" applyProtection="1">
      <alignment horizontal="left"/>
      <protection locked="0"/>
    </xf>
    <xf numFmtId="14" fontId="47" fillId="0" borderId="3" xfId="34" applyNumberFormat="1" applyFont="1" applyBorder="1" applyAlignment="1" applyProtection="1">
      <alignment horizontal="right"/>
      <protection locked="0"/>
    </xf>
    <xf numFmtId="49" fontId="47" fillId="0" borderId="1" xfId="34" applyNumberFormat="1" applyFont="1" applyBorder="1" applyAlignment="1" applyProtection="1">
      <alignment horizontal="left"/>
      <protection locked="0"/>
    </xf>
    <xf numFmtId="0" fontId="47" fillId="0" borderId="1" xfId="34" applyFont="1" applyBorder="1" applyAlignment="1" applyProtection="1">
      <alignment horizontal="right" wrapText="1"/>
      <protection locked="0"/>
    </xf>
    <xf numFmtId="0" fontId="47" fillId="0" borderId="1" xfId="35" applyFont="1" applyBorder="1" applyAlignment="1" applyProtection="1">
      <alignment wrapText="1"/>
      <protection locked="0"/>
    </xf>
    <xf numFmtId="2" fontId="2" fillId="0" borderId="2" xfId="34" applyNumberFormat="1" applyFont="1" applyBorder="1" applyProtection="1">
      <protection locked="0"/>
    </xf>
    <xf numFmtId="0" fontId="47" fillId="0" borderId="1" xfId="34" applyFont="1" applyBorder="1" applyAlignment="1" applyProtection="1">
      <alignment horizontal="left" wrapText="1"/>
      <protection locked="0"/>
    </xf>
    <xf numFmtId="0" fontId="85" fillId="0" borderId="4" xfId="33" applyFont="1" applyBorder="1" applyAlignment="1" applyProtection="1">
      <alignment horizontal="right"/>
      <protection locked="0"/>
    </xf>
    <xf numFmtId="0" fontId="81" fillId="0" borderId="4" xfId="33" applyFont="1" applyBorder="1" applyAlignment="1" applyProtection="1">
      <alignment wrapText="1"/>
      <protection locked="0"/>
    </xf>
    <xf numFmtId="49" fontId="47" fillId="0" borderId="1" xfId="34" applyNumberFormat="1" applyFont="1" applyBorder="1" applyAlignment="1" applyProtection="1">
      <alignment horizontal="left" wrapText="1"/>
      <protection locked="0"/>
    </xf>
    <xf numFmtId="0" fontId="47" fillId="0" borderId="26" xfId="34" applyFont="1" applyBorder="1" applyAlignment="1" applyProtection="1">
      <alignment horizontal="right" wrapText="1"/>
      <protection locked="0"/>
    </xf>
    <xf numFmtId="0" fontId="47" fillId="0" borderId="1" xfId="34" applyFont="1" applyBorder="1" applyAlignment="1" applyProtection="1">
      <alignment wrapText="1"/>
      <protection locked="0"/>
    </xf>
    <xf numFmtId="2" fontId="2" fillId="0" borderId="1" xfId="34" applyNumberFormat="1" applyFont="1" applyBorder="1" applyProtection="1">
      <protection locked="0"/>
    </xf>
    <xf numFmtId="0" fontId="85" fillId="0" borderId="3" xfId="32" applyFont="1" applyBorder="1" applyAlignment="1" applyProtection="1">
      <alignment horizontal="left"/>
      <protection locked="0"/>
    </xf>
    <xf numFmtId="14" fontId="85" fillId="0" borderId="3" xfId="32" applyNumberFormat="1" applyFont="1" applyBorder="1" applyAlignment="1" applyProtection="1">
      <alignment horizontal="left"/>
      <protection locked="0"/>
    </xf>
    <xf numFmtId="0" fontId="85" fillId="0" borderId="3" xfId="32" applyFont="1" applyBorder="1" applyAlignment="1" applyProtection="1">
      <alignment wrapText="1"/>
      <protection locked="0"/>
    </xf>
    <xf numFmtId="2" fontId="85" fillId="0" borderId="3" xfId="32" applyNumberFormat="1" applyFont="1" applyBorder="1" applyProtection="1">
      <protection locked="0"/>
    </xf>
    <xf numFmtId="0" fontId="85" fillId="0" borderId="3" xfId="33" applyFont="1" applyBorder="1" applyAlignment="1" applyProtection="1">
      <alignment wrapText="1"/>
      <protection locked="0"/>
    </xf>
    <xf numFmtId="49" fontId="85" fillId="0" borderId="1" xfId="32" applyNumberFormat="1" applyFont="1" applyBorder="1" applyAlignment="1" applyProtection="1">
      <alignment horizontal="left" wrapText="1"/>
      <protection locked="0"/>
    </xf>
    <xf numFmtId="20" fontId="85" fillId="0" borderId="3" xfId="0" applyNumberFormat="1" applyFont="1" applyBorder="1" applyAlignment="1" applyProtection="1">
      <alignment wrapText="1"/>
      <protection locked="0"/>
    </xf>
    <xf numFmtId="49" fontId="85" fillId="0" borderId="1" xfId="32" applyNumberFormat="1" applyFont="1" applyBorder="1" applyAlignment="1" applyProtection="1">
      <alignment horizontal="right"/>
      <protection locked="0"/>
    </xf>
    <xf numFmtId="2" fontId="85" fillId="0" borderId="1" xfId="34" applyNumberFormat="1" applyFont="1" applyBorder="1" applyProtection="1">
      <protection locked="0"/>
    </xf>
    <xf numFmtId="0" fontId="85" fillId="0" borderId="2" xfId="32" applyFont="1" applyBorder="1" applyAlignment="1" applyProtection="1">
      <alignment horizontal="left"/>
      <protection locked="0"/>
    </xf>
    <xf numFmtId="14" fontId="85" fillId="0" borderId="2" xfId="32" applyNumberFormat="1" applyFont="1" applyBorder="1" applyAlignment="1" applyProtection="1">
      <alignment horizontal="left"/>
      <protection locked="0"/>
    </xf>
    <xf numFmtId="0" fontId="85" fillId="0" borderId="2" xfId="32" applyFont="1" applyBorder="1" applyAlignment="1" applyProtection="1">
      <alignment wrapText="1"/>
      <protection locked="0"/>
    </xf>
    <xf numFmtId="0" fontId="11" fillId="0" borderId="2" xfId="32" applyFont="1" applyBorder="1" applyAlignment="1" applyProtection="1">
      <alignment wrapText="1"/>
      <protection locked="0"/>
    </xf>
    <xf numFmtId="0" fontId="85" fillId="0" borderId="2" xfId="32" applyFont="1" applyBorder="1" applyAlignment="1" applyProtection="1">
      <alignment horizontal="right"/>
      <protection locked="0"/>
    </xf>
    <xf numFmtId="2" fontId="85" fillId="0" borderId="2" xfId="32" applyNumberFormat="1" applyFont="1" applyBorder="1" applyProtection="1">
      <protection locked="0"/>
    </xf>
    <xf numFmtId="1" fontId="2" fillId="0" borderId="1" xfId="0" applyNumberFormat="1" applyFont="1" applyBorder="1" applyAlignment="1" applyProtection="1">
      <alignment horizontal="left" wrapText="1"/>
      <protection locked="0"/>
    </xf>
    <xf numFmtId="14" fontId="47" fillId="0" borderId="1" xfId="0" applyNumberFormat="1" applyFont="1" applyBorder="1" applyAlignment="1" applyProtection="1">
      <alignment horizontal="left"/>
      <protection locked="0"/>
    </xf>
    <xf numFmtId="0" fontId="2" fillId="0" borderId="1" xfId="0" applyFont="1" applyBorder="1" applyAlignment="1" applyProtection="1">
      <alignment horizontal="left" wrapText="1"/>
      <protection locked="0"/>
    </xf>
    <xf numFmtId="0" fontId="47" fillId="0" borderId="1" xfId="0" applyFont="1" applyBorder="1" applyAlignment="1" applyProtection="1">
      <alignment horizontal="right"/>
      <protection locked="0"/>
    </xf>
    <xf numFmtId="1" fontId="47" fillId="0" borderId="1" xfId="0" applyNumberFormat="1" applyFont="1" applyBorder="1" applyAlignment="1" applyProtection="1">
      <alignment horizontal="left" wrapText="1"/>
      <protection locked="0"/>
    </xf>
    <xf numFmtId="2" fontId="2" fillId="0" borderId="1" xfId="0" applyNumberFormat="1" applyFont="1" applyBorder="1" applyAlignment="1" applyProtection="1">
      <alignment horizontal="right"/>
      <protection locked="0"/>
    </xf>
    <xf numFmtId="1" fontId="87" fillId="0" borderId="0" xfId="0" applyNumberFormat="1" applyFont="1" applyProtection="1">
      <protection locked="0"/>
    </xf>
    <xf numFmtId="2" fontId="47" fillId="0" borderId="1" xfId="0" applyNumberFormat="1" applyFont="1" applyBorder="1" applyAlignment="1" applyProtection="1">
      <alignment horizontal="right"/>
      <protection locked="0"/>
    </xf>
    <xf numFmtId="14" fontId="2" fillId="0" borderId="1" xfId="34" applyNumberFormat="1" applyFont="1" applyBorder="1" applyAlignment="1" applyProtection="1">
      <alignment horizontal="left"/>
      <protection locked="0"/>
    </xf>
    <xf numFmtId="0" fontId="2" fillId="0" borderId="1" xfId="34" applyFont="1" applyBorder="1" applyProtection="1">
      <protection locked="0"/>
    </xf>
    <xf numFmtId="0" fontId="2" fillId="0" borderId="1" xfId="34" applyFont="1" applyBorder="1" applyAlignment="1" applyProtection="1">
      <alignment horizontal="right"/>
      <protection locked="0"/>
    </xf>
    <xf numFmtId="0" fontId="11" fillId="0" borderId="1" xfId="32" applyFont="1" applyBorder="1" applyAlignment="1" applyProtection="1">
      <alignment wrapText="1"/>
      <protection locked="0"/>
    </xf>
    <xf numFmtId="2" fontId="81" fillId="0" borderId="1" xfId="32" applyNumberFormat="1" applyFont="1" applyBorder="1" applyProtection="1">
      <protection locked="0"/>
    </xf>
    <xf numFmtId="0" fontId="9" fillId="0" borderId="3" xfId="33" applyFont="1" applyBorder="1" applyAlignment="1" applyProtection="1">
      <alignment wrapText="1"/>
      <protection locked="0"/>
    </xf>
    <xf numFmtId="49" fontId="85" fillId="0" borderId="1" xfId="32" applyNumberFormat="1" applyFont="1" applyBorder="1" applyAlignment="1" applyProtection="1">
      <alignment horizontal="center"/>
      <protection locked="0"/>
    </xf>
    <xf numFmtId="0" fontId="85" fillId="0" borderId="1" xfId="32" applyFont="1" applyBorder="1" applyAlignment="1" applyProtection="1">
      <alignment horizontal="center"/>
      <protection locked="0"/>
    </xf>
    <xf numFmtId="14" fontId="85" fillId="0" borderId="1" xfId="32" applyNumberFormat="1" applyFont="1" applyBorder="1" applyAlignment="1" applyProtection="1">
      <alignment horizontal="center"/>
      <protection locked="0"/>
    </xf>
    <xf numFmtId="0" fontId="85" fillId="0" borderId="1" xfId="32" applyFont="1" applyBorder="1" applyProtection="1">
      <protection locked="0"/>
    </xf>
    <xf numFmtId="2" fontId="85" fillId="0" borderId="1" xfId="32" applyNumberFormat="1" applyFont="1" applyBorder="1" applyAlignment="1" applyProtection="1">
      <alignment wrapText="1"/>
      <protection locked="0"/>
    </xf>
    <xf numFmtId="0" fontId="85" fillId="0" borderId="3" xfId="0" applyFont="1" applyBorder="1" applyAlignment="1" applyProtection="1">
      <alignment horizontal="center"/>
      <protection locked="0"/>
    </xf>
    <xf numFmtId="1" fontId="85" fillId="0" borderId="3" xfId="0" applyNumberFormat="1" applyFont="1" applyBorder="1" applyAlignment="1" applyProtection="1">
      <alignment vertical="center" wrapText="1"/>
      <protection locked="0"/>
    </xf>
    <xf numFmtId="0" fontId="85" fillId="0" borderId="1" xfId="0" applyFont="1" applyBorder="1" applyAlignment="1" applyProtection="1">
      <alignment horizontal="center"/>
      <protection locked="0"/>
    </xf>
    <xf numFmtId="1" fontId="85" fillId="0" borderId="1" xfId="0" applyNumberFormat="1" applyFont="1" applyBorder="1" applyAlignment="1" applyProtection="1">
      <alignment vertical="center" wrapText="1"/>
      <protection locked="0"/>
    </xf>
    <xf numFmtId="49" fontId="85" fillId="0" borderId="2" xfId="32" applyNumberFormat="1" applyFont="1" applyBorder="1" applyAlignment="1" applyProtection="1">
      <alignment horizontal="center"/>
      <protection locked="0"/>
    </xf>
    <xf numFmtId="14" fontId="85" fillId="0" borderId="2" xfId="32" applyNumberFormat="1" applyFont="1" applyBorder="1" applyAlignment="1" applyProtection="1">
      <alignment horizontal="center"/>
      <protection locked="0"/>
    </xf>
    <xf numFmtId="0" fontId="11" fillId="0" borderId="14" xfId="33" applyFont="1" applyBorder="1" applyAlignment="1" applyProtection="1">
      <alignment wrapText="1"/>
      <protection locked="0"/>
    </xf>
    <xf numFmtId="0" fontId="85" fillId="0" borderId="2" xfId="32" applyFont="1" applyBorder="1" applyAlignment="1" applyProtection="1">
      <alignment horizontal="center"/>
      <protection locked="0"/>
    </xf>
    <xf numFmtId="2" fontId="85" fillId="0" borderId="2" xfId="32" applyNumberFormat="1" applyFont="1" applyBorder="1" applyAlignment="1" applyProtection="1">
      <alignment wrapText="1"/>
      <protection locked="0"/>
    </xf>
    <xf numFmtId="2" fontId="85" fillId="0" borderId="2" xfId="32" applyNumberFormat="1" applyFont="1" applyBorder="1" applyAlignment="1" applyProtection="1">
      <alignment horizontal="right"/>
      <protection locked="0"/>
    </xf>
    <xf numFmtId="1" fontId="85" fillId="0" borderId="1" xfId="0" applyNumberFormat="1" applyFont="1" applyBorder="1" applyAlignment="1" applyProtection="1">
      <alignment horizontal="center" vertical="center" wrapText="1"/>
      <protection locked="0"/>
    </xf>
    <xf numFmtId="14" fontId="81" fillId="0" borderId="1" xfId="0" applyNumberFormat="1" applyFont="1" applyBorder="1" applyAlignment="1" applyProtection="1">
      <alignment horizontal="center" vertical="center"/>
      <protection locked="0"/>
    </xf>
    <xf numFmtId="14" fontId="81" fillId="0" borderId="1" xfId="0" applyNumberFormat="1" applyFont="1" applyBorder="1" applyAlignment="1" applyProtection="1">
      <alignment horizontal="left" vertical="center"/>
      <protection locked="0"/>
    </xf>
    <xf numFmtId="0" fontId="85" fillId="0" borderId="1" xfId="0" applyFont="1" applyBorder="1" applyAlignment="1" applyProtection="1">
      <alignment horizontal="left" vertical="center" wrapText="1"/>
      <protection locked="0"/>
    </xf>
    <xf numFmtId="0" fontId="85" fillId="0" borderId="1" xfId="0" applyFont="1" applyBorder="1" applyAlignment="1" applyProtection="1">
      <alignment horizontal="center" vertical="center"/>
      <protection locked="0"/>
    </xf>
    <xf numFmtId="4" fontId="81" fillId="0" borderId="1" xfId="0" applyNumberFormat="1" applyFont="1" applyBorder="1" applyAlignment="1" applyProtection="1">
      <alignment horizontal="right" vertical="center"/>
      <protection locked="0"/>
    </xf>
    <xf numFmtId="0" fontId="85" fillId="0" borderId="1" xfId="34" applyFont="1" applyBorder="1" applyAlignment="1" applyProtection="1">
      <alignment horizontal="left" vertical="center" wrapText="1"/>
      <protection locked="0"/>
    </xf>
    <xf numFmtId="0" fontId="85" fillId="0" borderId="1" xfId="34" applyFont="1" applyBorder="1" applyAlignment="1" applyProtection="1">
      <alignment horizontal="center" vertical="center"/>
      <protection locked="0"/>
    </xf>
    <xf numFmtId="2" fontId="85" fillId="0" borderId="1" xfId="34" applyNumberFormat="1" applyFont="1" applyBorder="1" applyAlignment="1" applyProtection="1">
      <alignment horizontal="right" vertical="center"/>
      <protection locked="0"/>
    </xf>
    <xf numFmtId="2" fontId="85" fillId="0" borderId="1" xfId="0" applyNumberFormat="1" applyFont="1" applyBorder="1" applyAlignment="1" applyProtection="1">
      <alignment horizontal="right" vertical="center"/>
      <protection locked="0"/>
    </xf>
    <xf numFmtId="49" fontId="81" fillId="0" borderId="1" xfId="0" applyNumberFormat="1" applyFont="1" applyBorder="1" applyAlignment="1" applyProtection="1">
      <alignment horizontal="center" vertical="center"/>
      <protection locked="0"/>
    </xf>
    <xf numFmtId="0" fontId="85" fillId="0" borderId="1" xfId="34" applyFont="1" applyBorder="1" applyAlignment="1" applyProtection="1">
      <alignment vertical="center" wrapText="1"/>
      <protection locked="0"/>
    </xf>
    <xf numFmtId="1" fontId="85" fillId="0" borderId="1" xfId="0" applyNumberFormat="1" applyFont="1" applyBorder="1" applyAlignment="1" applyProtection="1">
      <alignment horizontal="center" wrapText="1"/>
      <protection locked="0"/>
    </xf>
    <xf numFmtId="14" fontId="81" fillId="0" borderId="1" xfId="0" applyNumberFormat="1" applyFont="1" applyBorder="1" applyAlignment="1" applyProtection="1">
      <alignment horizontal="center"/>
      <protection locked="0"/>
    </xf>
    <xf numFmtId="0" fontId="85" fillId="0" borderId="1" xfId="0" applyFont="1" applyBorder="1" applyAlignment="1" applyProtection="1">
      <alignment horizontal="left" wrapText="1"/>
      <protection locked="0"/>
    </xf>
    <xf numFmtId="49" fontId="86" fillId="0" borderId="1" xfId="32" applyNumberFormat="1" applyFont="1" applyBorder="1" applyAlignment="1" applyProtection="1">
      <alignment horizontal="center"/>
      <protection locked="0"/>
    </xf>
    <xf numFmtId="0" fontId="86" fillId="0" borderId="1" xfId="32" applyFont="1" applyBorder="1" applyAlignment="1" applyProtection="1">
      <alignment horizontal="left"/>
      <protection locked="0"/>
    </xf>
    <xf numFmtId="14" fontId="86" fillId="0" borderId="1" xfId="32" applyNumberFormat="1" applyFont="1" applyBorder="1" applyAlignment="1" applyProtection="1">
      <alignment horizontal="center"/>
      <protection locked="0"/>
    </xf>
    <xf numFmtId="0" fontId="86" fillId="0" borderId="1" xfId="32" applyFont="1" applyBorder="1" applyProtection="1">
      <protection locked="0"/>
    </xf>
    <xf numFmtId="0" fontId="86" fillId="0" borderId="1" xfId="32" applyFont="1" applyBorder="1" applyAlignment="1" applyProtection="1">
      <alignment horizontal="left" wrapText="1"/>
      <protection locked="0"/>
    </xf>
    <xf numFmtId="2" fontId="86" fillId="0" borderId="1" xfId="32" applyNumberFormat="1" applyFont="1" applyBorder="1" applyProtection="1">
      <protection locked="0"/>
    </xf>
    <xf numFmtId="14" fontId="86" fillId="0" borderId="1" xfId="32" applyNumberFormat="1" applyFont="1" applyBorder="1" applyAlignment="1" applyProtection="1">
      <alignment horizontal="left" wrapText="1"/>
      <protection locked="0"/>
    </xf>
    <xf numFmtId="0" fontId="2" fillId="0" borderId="1" xfId="34" applyFont="1" applyBorder="1" applyAlignment="1" applyProtection="1">
      <alignment wrapText="1"/>
      <protection locked="0"/>
    </xf>
    <xf numFmtId="0" fontId="2" fillId="0" borderId="4" xfId="33" applyFont="1" applyBorder="1" applyProtection="1">
      <protection locked="0"/>
    </xf>
    <xf numFmtId="1" fontId="2" fillId="0" borderId="4" xfId="33" applyNumberFormat="1" applyFont="1" applyBorder="1" applyAlignment="1" applyProtection="1">
      <alignment horizontal="left" wrapText="1"/>
      <protection locked="0"/>
    </xf>
    <xf numFmtId="0" fontId="47" fillId="0" borderId="1" xfId="33" applyFont="1" applyBorder="1" applyAlignment="1" applyProtection="1">
      <alignment wrapText="1"/>
      <protection locked="0"/>
    </xf>
    <xf numFmtId="2" fontId="2" fillId="0" borderId="3" xfId="34" applyNumberFormat="1" applyFont="1" applyBorder="1" applyProtection="1">
      <protection locked="0"/>
    </xf>
    <xf numFmtId="0" fontId="9" fillId="0" borderId="1" xfId="33" applyFont="1" applyBorder="1" applyAlignment="1" applyProtection="1">
      <alignment wrapText="1"/>
      <protection locked="0"/>
    </xf>
    <xf numFmtId="14" fontId="2" fillId="0" borderId="1" xfId="34" applyNumberFormat="1" applyFont="1" applyBorder="1" applyProtection="1">
      <protection locked="0"/>
    </xf>
    <xf numFmtId="4" fontId="2" fillId="0" borderId="1" xfId="34" applyNumberFormat="1" applyFont="1" applyBorder="1" applyProtection="1">
      <protection locked="0"/>
    </xf>
    <xf numFmtId="0" fontId="2" fillId="0" borderId="1" xfId="34" applyFont="1" applyBorder="1" applyAlignment="1" applyProtection="1">
      <alignment vertical="center"/>
      <protection locked="0"/>
    </xf>
    <xf numFmtId="4" fontId="2" fillId="0" borderId="1" xfId="34" applyNumberFormat="1" applyFont="1" applyBorder="1" applyAlignment="1" applyProtection="1">
      <alignment vertical="center"/>
      <protection locked="0"/>
    </xf>
    <xf numFmtId="14" fontId="2" fillId="0" borderId="1" xfId="34" applyNumberFormat="1" applyFont="1" applyBorder="1" applyAlignment="1" applyProtection="1">
      <alignment vertical="center"/>
      <protection locked="0"/>
    </xf>
    <xf numFmtId="0" fontId="2" fillId="0" borderId="1" xfId="33" applyFont="1" applyBorder="1" applyAlignment="1" applyProtection="1">
      <alignment wrapText="1"/>
      <protection locked="0"/>
    </xf>
    <xf numFmtId="0" fontId="2" fillId="0" borderId="1" xfId="33" applyFont="1" applyBorder="1" applyAlignment="1" applyProtection="1">
      <alignment vertical="center"/>
      <protection locked="0"/>
    </xf>
    <xf numFmtId="0" fontId="2" fillId="0" borderId="1" xfId="33" applyFont="1" applyBorder="1" applyAlignment="1" applyProtection="1">
      <alignment vertical="center" wrapText="1"/>
      <protection locked="0"/>
    </xf>
    <xf numFmtId="1" fontId="2" fillId="0" borderId="1" xfId="33" applyNumberFormat="1" applyFont="1" applyBorder="1" applyAlignment="1" applyProtection="1">
      <alignment horizontal="center" vertical="center" wrapText="1"/>
      <protection locked="0"/>
    </xf>
    <xf numFmtId="0" fontId="9" fillId="0" borderId="3" xfId="34" applyFont="1" applyBorder="1" applyAlignment="1" applyProtection="1">
      <alignment vertical="center" wrapText="1"/>
      <protection locked="0"/>
    </xf>
    <xf numFmtId="0" fontId="2" fillId="0" borderId="3" xfId="33" applyFont="1" applyBorder="1" applyAlignment="1" applyProtection="1">
      <alignment wrapText="1"/>
      <protection locked="0"/>
    </xf>
    <xf numFmtId="1" fontId="2" fillId="0" borderId="4" xfId="33" applyNumberFormat="1" applyFont="1" applyBorder="1" applyAlignment="1" applyProtection="1">
      <alignment wrapText="1"/>
      <protection locked="0"/>
    </xf>
    <xf numFmtId="0" fontId="2" fillId="0" borderId="4" xfId="33" applyFont="1" applyBorder="1" applyAlignment="1" applyProtection="1">
      <alignment horizontal="right"/>
      <protection locked="0"/>
    </xf>
    <xf numFmtId="3" fontId="86" fillId="0" borderId="1" xfId="32" applyNumberFormat="1" applyFont="1" applyBorder="1" applyAlignment="1" applyProtection="1">
      <alignment horizontal="right"/>
      <protection locked="0"/>
    </xf>
    <xf numFmtId="14" fontId="86" fillId="0" borderId="1" xfId="32" applyNumberFormat="1" applyFont="1" applyBorder="1" applyAlignment="1" applyProtection="1">
      <alignment horizontal="center" wrapText="1"/>
      <protection locked="0"/>
    </xf>
    <xf numFmtId="1" fontId="2" fillId="0" borderId="4" xfId="18" applyNumberFormat="1" applyFont="1" applyBorder="1" applyAlignment="1" applyProtection="1">
      <alignment wrapText="1"/>
      <protection locked="0"/>
    </xf>
    <xf numFmtId="0" fontId="88" fillId="0" borderId="1" xfId="0" applyFont="1" applyBorder="1" applyAlignment="1" applyProtection="1">
      <alignment horizontal="left"/>
      <protection locked="0"/>
    </xf>
    <xf numFmtId="0" fontId="88" fillId="0" borderId="1" xfId="0" applyFont="1" applyBorder="1" applyProtection="1">
      <protection locked="0"/>
    </xf>
    <xf numFmtId="14" fontId="88" fillId="0" borderId="1" xfId="0" applyNumberFormat="1" applyFont="1" applyBorder="1" applyAlignment="1" applyProtection="1">
      <alignment horizontal="center"/>
      <protection locked="0"/>
    </xf>
    <xf numFmtId="0" fontId="86" fillId="0" borderId="1" xfId="32" applyFont="1" applyBorder="1" applyAlignment="1" applyProtection="1">
      <alignment horizontal="center" wrapText="1"/>
      <protection locked="0"/>
    </xf>
    <xf numFmtId="0" fontId="86" fillId="0" borderId="1" xfId="34" applyFont="1" applyBorder="1" applyAlignment="1" applyProtection="1">
      <alignment horizontal="left" wrapText="1"/>
      <protection locked="0"/>
    </xf>
    <xf numFmtId="49" fontId="86" fillId="0" borderId="1" xfId="32" applyNumberFormat="1" applyFont="1" applyBorder="1" applyProtection="1">
      <protection locked="0"/>
    </xf>
    <xf numFmtId="3" fontId="86" fillId="0" borderId="1" xfId="32" applyNumberFormat="1" applyFont="1" applyBorder="1" applyProtection="1">
      <protection locked="0"/>
    </xf>
    <xf numFmtId="0" fontId="89" fillId="0" borderId="1" xfId="32" applyFont="1" applyBorder="1" applyAlignment="1" applyProtection="1">
      <alignment wrapText="1"/>
      <protection locked="0"/>
    </xf>
    <xf numFmtId="0" fontId="21" fillId="0" borderId="1" xfId="0" applyFont="1" applyBorder="1" applyAlignment="1" applyProtection="1">
      <alignment wrapText="1"/>
      <protection locked="0"/>
    </xf>
    <xf numFmtId="0" fontId="21" fillId="0" borderId="1" xfId="0" applyFont="1" applyBorder="1" applyAlignment="1" applyProtection="1">
      <alignment horizontal="right" wrapText="1"/>
      <protection locked="0"/>
    </xf>
    <xf numFmtId="0" fontId="2" fillId="0" borderId="1" xfId="0" applyFont="1" applyBorder="1" applyAlignment="1" applyProtection="1">
      <alignment wrapText="1"/>
      <protection locked="0"/>
    </xf>
    <xf numFmtId="0" fontId="86" fillId="0" borderId="1" xfId="32" applyFont="1" applyBorder="1" applyAlignment="1" applyProtection="1">
      <alignment horizontal="right"/>
      <protection locked="0"/>
    </xf>
    <xf numFmtId="0" fontId="2" fillId="0" borderId="4" xfId="34" applyFont="1" applyBorder="1" applyAlignment="1" applyProtection="1">
      <alignment horizontal="right"/>
      <protection locked="0"/>
    </xf>
    <xf numFmtId="1" fontId="2" fillId="0" borderId="4" xfId="34" applyNumberFormat="1" applyFont="1" applyBorder="1" applyAlignment="1" applyProtection="1">
      <alignment horizontal="left" wrapText="1"/>
      <protection locked="0"/>
    </xf>
    <xf numFmtId="0" fontId="88" fillId="0" borderId="1" xfId="32" applyFont="1" applyBorder="1" applyAlignment="1" applyProtection="1">
      <alignment wrapText="1"/>
      <protection locked="0"/>
    </xf>
    <xf numFmtId="49" fontId="47" fillId="0" borderId="3" xfId="34" applyNumberFormat="1" applyFont="1" applyBorder="1" applyAlignment="1" applyProtection="1">
      <alignment horizontal="left"/>
      <protection locked="0"/>
    </xf>
    <xf numFmtId="0" fontId="2" fillId="0" borderId="3" xfId="34" applyFont="1" applyBorder="1" applyAlignment="1" applyProtection="1">
      <alignment wrapText="1"/>
      <protection locked="0"/>
    </xf>
    <xf numFmtId="0" fontId="47" fillId="0" borderId="3" xfId="34" applyFont="1" applyBorder="1" applyAlignment="1" applyProtection="1">
      <alignment wrapText="1"/>
      <protection locked="0"/>
    </xf>
    <xf numFmtId="49" fontId="86" fillId="0" borderId="3" xfId="32" applyNumberFormat="1" applyFont="1" applyBorder="1" applyProtection="1">
      <protection locked="0"/>
    </xf>
    <xf numFmtId="0" fontId="86" fillId="0" borderId="3" xfId="32" applyFont="1" applyBorder="1" applyAlignment="1" applyProtection="1">
      <alignment horizontal="left"/>
      <protection locked="0"/>
    </xf>
    <xf numFmtId="14" fontId="86" fillId="0" borderId="3" xfId="32" applyNumberFormat="1" applyFont="1" applyBorder="1" applyProtection="1">
      <protection locked="0"/>
    </xf>
    <xf numFmtId="0" fontId="86" fillId="0" borderId="3" xfId="32" applyFont="1" applyBorder="1" applyAlignment="1" applyProtection="1">
      <alignment wrapText="1"/>
      <protection locked="0"/>
    </xf>
    <xf numFmtId="0" fontId="91" fillId="0" borderId="3" xfId="32" applyFont="1" applyBorder="1" applyAlignment="1" applyProtection="1">
      <alignment wrapText="1"/>
      <protection locked="0"/>
    </xf>
    <xf numFmtId="0" fontId="86" fillId="0" borderId="3" xfId="32" applyFont="1" applyBorder="1" applyAlignment="1" applyProtection="1">
      <alignment horizontal="right"/>
      <protection locked="0"/>
    </xf>
    <xf numFmtId="2" fontId="86" fillId="0" borderId="3" xfId="32" applyNumberFormat="1" applyFont="1" applyBorder="1" applyAlignment="1" applyProtection="1">
      <alignment horizontal="center"/>
      <protection locked="0"/>
    </xf>
    <xf numFmtId="14" fontId="86" fillId="0" borderId="1" xfId="32" applyNumberFormat="1" applyFont="1" applyBorder="1" applyProtection="1">
      <protection locked="0"/>
    </xf>
    <xf numFmtId="14" fontId="92" fillId="0" borderId="3" xfId="34" applyNumberFormat="1" applyFont="1" applyBorder="1" applyAlignment="1" applyProtection="1">
      <alignment horizontal="left"/>
      <protection locked="0"/>
    </xf>
    <xf numFmtId="14" fontId="92" fillId="0" borderId="1" xfId="34" applyNumberFormat="1" applyFont="1" applyBorder="1" applyAlignment="1" applyProtection="1">
      <alignment horizontal="left"/>
      <protection locked="0"/>
    </xf>
    <xf numFmtId="0" fontId="86" fillId="0" borderId="3" xfId="34" applyFont="1" applyBorder="1" applyAlignment="1" applyProtection="1">
      <alignment wrapText="1"/>
      <protection locked="0"/>
    </xf>
    <xf numFmtId="0" fontId="92" fillId="0" borderId="4" xfId="34" applyFont="1" applyBorder="1" applyAlignment="1" applyProtection="1">
      <alignment horizontal="right" wrapText="1"/>
      <protection locked="0"/>
    </xf>
    <xf numFmtId="0" fontId="92" fillId="0" borderId="3" xfId="34" applyFont="1" applyBorder="1" applyAlignment="1" applyProtection="1">
      <alignment wrapText="1"/>
      <protection locked="0"/>
    </xf>
    <xf numFmtId="2" fontId="86" fillId="0" borderId="3" xfId="34" applyNumberFormat="1" applyFont="1" applyBorder="1" applyProtection="1">
      <protection locked="0"/>
    </xf>
    <xf numFmtId="49" fontId="92" fillId="0" borderId="4" xfId="34" applyNumberFormat="1" applyFont="1" applyBorder="1" applyAlignment="1" applyProtection="1">
      <alignment horizontal="left" wrapText="1"/>
      <protection locked="0"/>
    </xf>
    <xf numFmtId="49" fontId="92" fillId="0" borderId="1" xfId="34" applyNumberFormat="1" applyFont="1" applyBorder="1" applyAlignment="1" applyProtection="1">
      <alignment horizontal="right" wrapText="1"/>
      <protection locked="0"/>
    </xf>
    <xf numFmtId="0" fontId="86" fillId="0" borderId="4" xfId="34" applyFont="1" applyBorder="1" applyAlignment="1" applyProtection="1">
      <alignment horizontal="right"/>
      <protection locked="0"/>
    </xf>
    <xf numFmtId="1" fontId="86" fillId="0" borderId="4" xfId="34" applyNumberFormat="1" applyFont="1" applyBorder="1" applyAlignment="1" applyProtection="1">
      <alignment horizontal="left" wrapText="1"/>
      <protection locked="0"/>
    </xf>
    <xf numFmtId="0" fontId="85" fillId="0" borderId="1" xfId="12" applyFont="1" applyBorder="1" applyProtection="1">
      <protection locked="0"/>
    </xf>
    <xf numFmtId="49" fontId="93" fillId="0" borderId="1" xfId="0" applyNumberFormat="1" applyFont="1" applyBorder="1" applyAlignment="1" applyProtection="1">
      <alignment horizontal="right"/>
      <protection locked="0"/>
    </xf>
    <xf numFmtId="14" fontId="93" fillId="0" borderId="1" xfId="0" applyNumberFormat="1" applyFont="1" applyBorder="1" applyAlignment="1" applyProtection="1">
      <alignment horizontal="right"/>
      <protection locked="0"/>
    </xf>
    <xf numFmtId="14" fontId="93" fillId="0" borderId="1" xfId="0" applyNumberFormat="1" applyFont="1" applyBorder="1" applyProtection="1">
      <protection locked="0"/>
    </xf>
    <xf numFmtId="4" fontId="93" fillId="0" borderId="1" xfId="0" applyNumberFormat="1" applyFont="1" applyBorder="1" applyProtection="1">
      <protection locked="0"/>
    </xf>
    <xf numFmtId="14" fontId="86" fillId="0" borderId="1" xfId="32" applyNumberFormat="1" applyFont="1" applyBorder="1" applyAlignment="1" applyProtection="1">
      <alignment horizontal="right"/>
      <protection locked="0"/>
    </xf>
    <xf numFmtId="0" fontId="2" fillId="0" borderId="1" xfId="9" applyFont="1" applyBorder="1" applyAlignment="1" applyProtection="1">
      <alignment horizontal="left" vertical="center" wrapText="1"/>
      <protection locked="0"/>
    </xf>
    <xf numFmtId="0" fontId="2" fillId="0" borderId="1" xfId="9" applyFont="1" applyBorder="1" applyAlignment="1" applyProtection="1">
      <alignment horizontal="right" vertical="center" wrapText="1"/>
      <protection locked="0"/>
    </xf>
    <xf numFmtId="0" fontId="2" fillId="0" borderId="1" xfId="0" applyFont="1" applyBorder="1" applyAlignment="1" applyProtection="1">
      <alignment horizontal="left"/>
      <protection locked="0"/>
    </xf>
    <xf numFmtId="49" fontId="2" fillId="0" borderId="1" xfId="0" applyNumberFormat="1" applyFont="1" applyBorder="1" applyAlignment="1" applyProtection="1">
      <alignment horizontal="left"/>
      <protection locked="0"/>
    </xf>
    <xf numFmtId="14" fontId="2" fillId="0" borderId="1" xfId="0" applyNumberFormat="1" applyFont="1" applyBorder="1" applyAlignment="1" applyProtection="1">
      <alignment horizontal="right"/>
      <protection locked="0"/>
    </xf>
    <xf numFmtId="14"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right" wrapText="1"/>
      <protection locked="0"/>
    </xf>
    <xf numFmtId="4" fontId="2" fillId="0" borderId="1" xfId="0" applyNumberFormat="1" applyFont="1" applyBorder="1" applyAlignment="1" applyProtection="1">
      <alignment wrapText="1"/>
      <protection locked="0"/>
    </xf>
    <xf numFmtId="0" fontId="2" fillId="0" borderId="3" xfId="0"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right" vertical="center"/>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4" fontId="21" fillId="0" borderId="1" xfId="0" applyNumberFormat="1" applyFont="1" applyBorder="1" applyAlignment="1" applyProtection="1">
      <alignment horizontal="right" vertical="center"/>
      <protection locked="0"/>
    </xf>
    <xf numFmtId="49" fontId="2" fillId="0" borderId="1" xfId="0" applyNumberFormat="1" applyFont="1" applyBorder="1" applyProtection="1">
      <protection locked="0"/>
    </xf>
    <xf numFmtId="14" fontId="85" fillId="0" borderId="1" xfId="32" applyNumberFormat="1" applyFont="1" applyBorder="1" applyAlignment="1" applyProtection="1">
      <alignment horizontal="right"/>
      <protection locked="0"/>
    </xf>
    <xf numFmtId="0" fontId="85" fillId="0" borderId="26" xfId="34" applyFont="1" applyBorder="1" applyAlignment="1" applyProtection="1">
      <alignment horizontal="right"/>
      <protection locked="0"/>
    </xf>
    <xf numFmtId="1" fontId="85" fillId="0" borderId="26" xfId="34" applyNumberFormat="1" applyFont="1" applyBorder="1" applyAlignment="1" applyProtection="1">
      <alignment horizontal="left" wrapText="1"/>
      <protection locked="0"/>
    </xf>
    <xf numFmtId="14" fontId="47" fillId="0" borderId="3" xfId="34" applyNumberFormat="1" applyFont="1" applyBorder="1" applyAlignment="1" applyProtection="1">
      <alignment horizontal="left"/>
      <protection locked="0"/>
    </xf>
    <xf numFmtId="49" fontId="47" fillId="0" borderId="4" xfId="34" applyNumberFormat="1" applyFont="1" applyBorder="1" applyAlignment="1" applyProtection="1">
      <alignment horizontal="right"/>
      <protection locked="0"/>
    </xf>
    <xf numFmtId="14" fontId="47" fillId="0" borderId="1" xfId="34" applyNumberFormat="1" applyFont="1" applyBorder="1" applyAlignment="1" applyProtection="1">
      <alignment horizontal="left"/>
      <protection locked="0"/>
    </xf>
    <xf numFmtId="49" fontId="47" fillId="0" borderId="26" xfId="34" applyNumberFormat="1" applyFont="1" applyBorder="1" applyAlignment="1" applyProtection="1">
      <alignment horizontal="center"/>
      <protection locked="0"/>
    </xf>
    <xf numFmtId="49" fontId="47" fillId="0" borderId="3" xfId="34" applyNumberFormat="1" applyFont="1" applyBorder="1" applyAlignment="1" applyProtection="1">
      <alignment horizontal="left" wrapText="1"/>
      <protection locked="0"/>
    </xf>
    <xf numFmtId="49" fontId="47" fillId="0" borderId="3" xfId="34" applyNumberFormat="1" applyFont="1" applyBorder="1" applyAlignment="1" applyProtection="1">
      <alignment horizontal="center" wrapText="1"/>
      <protection locked="0"/>
    </xf>
    <xf numFmtId="49" fontId="47" fillId="0" borderId="4" xfId="34" applyNumberFormat="1" applyFont="1" applyBorder="1" applyAlignment="1" applyProtection="1">
      <alignment horizontal="center" wrapText="1"/>
      <protection locked="0"/>
    </xf>
    <xf numFmtId="0" fontId="2" fillId="0" borderId="1" xfId="36" applyFont="1" applyBorder="1" applyAlignment="1" applyProtection="1">
      <alignment wrapText="1"/>
      <protection locked="0"/>
    </xf>
    <xf numFmtId="0" fontId="21" fillId="0" borderId="1" xfId="0" applyFont="1" applyBorder="1" applyAlignment="1" applyProtection="1">
      <alignment horizontal="left"/>
      <protection locked="0"/>
    </xf>
    <xf numFmtId="49" fontId="21" fillId="0" borderId="1" xfId="0" applyNumberFormat="1" applyFont="1" applyBorder="1" applyAlignment="1" applyProtection="1">
      <alignment horizontal="right"/>
      <protection locked="0"/>
    </xf>
    <xf numFmtId="14" fontId="21" fillId="0" borderId="1" xfId="0" applyNumberFormat="1" applyFont="1" applyBorder="1" applyAlignment="1" applyProtection="1">
      <alignment horizontal="left"/>
      <protection locked="0"/>
    </xf>
    <xf numFmtId="0" fontId="21" fillId="0" borderId="1" xfId="0" applyFont="1" applyBorder="1" applyAlignment="1" applyProtection="1">
      <alignment horizontal="left" wrapText="1"/>
      <protection locked="0"/>
    </xf>
    <xf numFmtId="49" fontId="21" fillId="0" borderId="3" xfId="0" applyNumberFormat="1" applyFont="1" applyBorder="1" applyAlignment="1" applyProtection="1">
      <alignment horizontal="right" wrapText="1"/>
      <protection locked="0"/>
    </xf>
    <xf numFmtId="49" fontId="21" fillId="0" borderId="3" xfId="0" applyNumberFormat="1" applyFont="1" applyBorder="1" applyAlignment="1" applyProtection="1">
      <alignment horizontal="left"/>
      <protection locked="0"/>
    </xf>
    <xf numFmtId="2" fontId="21" fillId="0" borderId="1" xfId="0" applyNumberFormat="1" applyFont="1" applyBorder="1" applyAlignment="1" applyProtection="1">
      <alignment horizontal="right"/>
      <protection locked="0"/>
    </xf>
    <xf numFmtId="49" fontId="21" fillId="0" borderId="3" xfId="0" applyNumberFormat="1" applyFont="1" applyBorder="1" applyAlignment="1" applyProtection="1">
      <alignment horizontal="left" wrapText="1"/>
      <protection locked="0"/>
    </xf>
    <xf numFmtId="14" fontId="86" fillId="0" borderId="1" xfId="34" applyNumberFormat="1" applyFont="1" applyBorder="1" applyAlignment="1" applyProtection="1">
      <alignment horizontal="left" wrapText="1"/>
      <protection locked="0"/>
    </xf>
    <xf numFmtId="0" fontId="86" fillId="0" borderId="1" xfId="34" applyFont="1" applyBorder="1" applyAlignment="1" applyProtection="1">
      <alignment horizontal="right" wrapText="1"/>
      <protection locked="0"/>
    </xf>
    <xf numFmtId="0" fontId="86" fillId="0" borderId="1" xfId="34" applyFont="1" applyBorder="1" applyAlignment="1" applyProtection="1">
      <alignment horizontal="left"/>
      <protection locked="0"/>
    </xf>
    <xf numFmtId="2" fontId="86" fillId="0" borderId="1" xfId="34" applyNumberFormat="1" applyFont="1" applyBorder="1" applyProtection="1">
      <protection locked="0"/>
    </xf>
    <xf numFmtId="2" fontId="86" fillId="0" borderId="1" xfId="32" applyNumberFormat="1" applyFont="1" applyBorder="1" applyAlignment="1" applyProtection="1">
      <alignment horizontal="center"/>
      <protection locked="0"/>
    </xf>
    <xf numFmtId="1" fontId="2" fillId="0" borderId="4" xfId="34" applyNumberFormat="1" applyFont="1" applyBorder="1" applyAlignment="1" applyProtection="1">
      <alignment wrapText="1"/>
      <protection locked="0"/>
    </xf>
    <xf numFmtId="14" fontId="86" fillId="0" borderId="1" xfId="0" applyNumberFormat="1" applyFont="1" applyBorder="1" applyAlignment="1" applyProtection="1">
      <alignment horizontal="center"/>
      <protection locked="0"/>
    </xf>
    <xf numFmtId="4" fontId="47" fillId="0" borderId="1" xfId="0" applyNumberFormat="1" applyFont="1" applyBorder="1" applyAlignment="1" applyProtection="1">
      <alignment horizontal="center"/>
      <protection locked="0"/>
    </xf>
    <xf numFmtId="0" fontId="86" fillId="0" borderId="13" xfId="32" applyFont="1" applyBorder="1" applyAlignment="1" applyProtection="1">
      <alignment horizontal="left"/>
      <protection locked="0"/>
    </xf>
    <xf numFmtId="0" fontId="86" fillId="0" borderId="26" xfId="32" applyFont="1" applyBorder="1" applyAlignment="1" applyProtection="1">
      <alignment horizontal="left"/>
      <protection locked="0"/>
    </xf>
    <xf numFmtId="0" fontId="85" fillId="0" borderId="13" xfId="32" applyFont="1" applyBorder="1" applyProtection="1">
      <protection locked="0"/>
    </xf>
    <xf numFmtId="0" fontId="85" fillId="0" borderId="1" xfId="32" applyFont="1" applyBorder="1" applyAlignment="1" applyProtection="1">
      <alignment horizontal="left" wrapText="1"/>
      <protection locked="0"/>
    </xf>
    <xf numFmtId="0" fontId="85" fillId="0" borderId="26" xfId="32" applyFont="1" applyBorder="1" applyAlignment="1" applyProtection="1">
      <alignment horizontal="left"/>
      <protection locked="0"/>
    </xf>
    <xf numFmtId="0" fontId="91" fillId="0" borderId="1" xfId="32" applyFont="1" applyBorder="1" applyAlignment="1" applyProtection="1">
      <alignment wrapText="1"/>
      <protection locked="0"/>
    </xf>
    <xf numFmtId="14" fontId="47" fillId="0" borderId="1" xfId="34" applyNumberFormat="1" applyFont="1" applyBorder="1" applyAlignment="1" applyProtection="1">
      <alignment horizontal="center"/>
      <protection locked="0"/>
    </xf>
    <xf numFmtId="0" fontId="47" fillId="0" borderId="1" xfId="34" applyFont="1" applyBorder="1" applyProtection="1">
      <protection locked="0"/>
    </xf>
    <xf numFmtId="14" fontId="92" fillId="0" borderId="3" xfId="34" applyNumberFormat="1" applyFont="1" applyBorder="1" applyAlignment="1" applyProtection="1">
      <alignment horizontal="center"/>
      <protection locked="0"/>
    </xf>
    <xf numFmtId="2" fontId="86" fillId="0" borderId="3" xfId="34" applyNumberFormat="1" applyFont="1" applyBorder="1" applyAlignment="1" applyProtection="1">
      <alignment horizontal="center"/>
      <protection locked="0"/>
    </xf>
    <xf numFmtId="0" fontId="86" fillId="0" borderId="1" xfId="34" applyFont="1" applyBorder="1" applyAlignment="1" applyProtection="1">
      <alignment wrapText="1"/>
      <protection locked="0"/>
    </xf>
    <xf numFmtId="0" fontId="92" fillId="0" borderId="1" xfId="35" applyFont="1" applyBorder="1" applyAlignment="1" applyProtection="1">
      <alignment wrapText="1"/>
      <protection locked="0"/>
    </xf>
    <xf numFmtId="49" fontId="86" fillId="0" borderId="4" xfId="34" applyNumberFormat="1" applyFont="1" applyBorder="1" applyAlignment="1" applyProtection="1">
      <alignment horizontal="right"/>
      <protection locked="0"/>
    </xf>
    <xf numFmtId="2" fontId="86" fillId="0" borderId="1" xfId="34" applyNumberFormat="1" applyFont="1" applyBorder="1" applyAlignment="1" applyProtection="1">
      <alignment horizontal="center"/>
      <protection locked="0"/>
    </xf>
    <xf numFmtId="0" fontId="86" fillId="0" borderId="41" xfId="34" applyFont="1" applyBorder="1" applyAlignment="1" applyProtection="1">
      <alignment horizontal="left" wrapText="1"/>
      <protection locked="0"/>
    </xf>
    <xf numFmtId="49" fontId="92" fillId="0" borderId="26" xfId="34" applyNumberFormat="1" applyFont="1" applyBorder="1" applyAlignment="1" applyProtection="1">
      <alignment horizontal="left" wrapText="1"/>
      <protection locked="0"/>
    </xf>
    <xf numFmtId="14" fontId="92" fillId="0" borderId="1" xfId="34" applyNumberFormat="1" applyFont="1" applyBorder="1" applyAlignment="1" applyProtection="1">
      <alignment horizontal="center"/>
      <protection locked="0"/>
    </xf>
    <xf numFmtId="0" fontId="92" fillId="0" borderId="4" xfId="34" applyFont="1" applyBorder="1" applyAlignment="1" applyProtection="1">
      <alignment horizontal="right"/>
      <protection locked="0"/>
    </xf>
    <xf numFmtId="2" fontId="92" fillId="0" borderId="1" xfId="34" applyNumberFormat="1" applyFont="1" applyBorder="1" applyAlignment="1" applyProtection="1">
      <alignment horizontal="center"/>
      <protection locked="0"/>
    </xf>
    <xf numFmtId="0" fontId="92" fillId="0" borderId="4" xfId="34" applyFont="1" applyBorder="1" applyAlignment="1" applyProtection="1">
      <alignment horizontal="right" vertical="center"/>
      <protection locked="0"/>
    </xf>
    <xf numFmtId="0" fontId="92" fillId="0" borderId="1" xfId="35" applyFont="1" applyBorder="1" applyAlignment="1" applyProtection="1">
      <alignment vertical="center" wrapText="1"/>
      <protection locked="0"/>
    </xf>
    <xf numFmtId="2" fontId="92" fillId="0" borderId="1" xfId="34" applyNumberFormat="1" applyFont="1" applyBorder="1" applyAlignment="1" applyProtection="1">
      <alignment horizontal="center" vertical="center"/>
      <protection locked="0"/>
    </xf>
    <xf numFmtId="0" fontId="86" fillId="0" borderId="1" xfId="32" applyFont="1" applyBorder="1" applyAlignment="1" applyProtection="1">
      <alignment horizontal="center"/>
      <protection locked="0"/>
    </xf>
    <xf numFmtId="2" fontId="92" fillId="0" borderId="1" xfId="32" applyNumberFormat="1" applyFont="1" applyBorder="1" applyAlignment="1" applyProtection="1">
      <alignment horizontal="center"/>
      <protection locked="0"/>
    </xf>
    <xf numFmtId="0" fontId="94" fillId="0" borderId="1" xfId="32" applyFont="1" applyBorder="1" applyAlignment="1" applyProtection="1">
      <alignment wrapText="1"/>
      <protection locked="0"/>
    </xf>
    <xf numFmtId="0" fontId="92" fillId="0" borderId="1" xfId="32" applyFont="1" applyBorder="1" applyAlignment="1" applyProtection="1">
      <alignment wrapText="1"/>
      <protection locked="0"/>
    </xf>
    <xf numFmtId="0" fontId="86" fillId="0" borderId="4" xfId="32" applyFont="1" applyBorder="1" applyAlignment="1" applyProtection="1">
      <alignment horizontal="right"/>
      <protection locked="0"/>
    </xf>
    <xf numFmtId="0" fontId="86" fillId="0" borderId="4" xfId="32" applyFont="1" applyBorder="1" applyProtection="1">
      <protection locked="0"/>
    </xf>
    <xf numFmtId="49" fontId="2" fillId="0" borderId="4" xfId="34" applyNumberFormat="1" applyFont="1" applyBorder="1" applyAlignment="1" applyProtection="1">
      <alignment horizontal="right"/>
      <protection locked="0"/>
    </xf>
    <xf numFmtId="49" fontId="86" fillId="0" borderId="1" xfId="32" applyNumberFormat="1" applyFont="1" applyBorder="1" applyAlignment="1" applyProtection="1">
      <alignment horizontal="left" wrapText="1"/>
      <protection locked="0"/>
    </xf>
    <xf numFmtId="49" fontId="92" fillId="0" borderId="1" xfId="34" applyNumberFormat="1" applyFont="1" applyBorder="1" applyAlignment="1" applyProtection="1">
      <alignment horizontal="center"/>
      <protection locked="0"/>
    </xf>
    <xf numFmtId="4" fontId="92" fillId="0" borderId="1" xfId="34" applyNumberFormat="1" applyFont="1" applyBorder="1" applyAlignment="1" applyProtection="1">
      <alignment horizontal="center"/>
      <protection locked="0"/>
    </xf>
    <xf numFmtId="49" fontId="86" fillId="0" borderId="1" xfId="34" applyNumberFormat="1" applyFont="1" applyBorder="1" applyAlignment="1" applyProtection="1">
      <alignment horizontal="left" wrapText="1"/>
      <protection locked="0"/>
    </xf>
    <xf numFmtId="49" fontId="92" fillId="0" borderId="1" xfId="34" applyNumberFormat="1" applyFont="1" applyBorder="1" applyAlignment="1" applyProtection="1">
      <alignment wrapText="1"/>
      <protection locked="0"/>
    </xf>
    <xf numFmtId="4" fontId="86" fillId="0" borderId="1" xfId="34" applyNumberFormat="1" applyFont="1" applyBorder="1" applyAlignment="1" applyProtection="1">
      <alignment horizontal="center"/>
      <protection locked="0"/>
    </xf>
    <xf numFmtId="49" fontId="86" fillId="0" borderId="2" xfId="34" applyNumberFormat="1" applyFont="1" applyBorder="1" applyAlignment="1" applyProtection="1">
      <alignment horizontal="left" wrapText="1"/>
      <protection locked="0"/>
    </xf>
    <xf numFmtId="4" fontId="92" fillId="0" borderId="2" xfId="34" applyNumberFormat="1" applyFont="1" applyBorder="1" applyAlignment="1" applyProtection="1">
      <alignment horizontal="center"/>
      <protection locked="0"/>
    </xf>
    <xf numFmtId="0" fontId="92" fillId="0" borderId="26" xfId="34" applyFont="1" applyBorder="1" applyAlignment="1" applyProtection="1">
      <alignment horizontal="right" wrapText="1"/>
      <protection locked="0"/>
    </xf>
    <xf numFmtId="0" fontId="92" fillId="0" borderId="1" xfId="34" applyFont="1" applyBorder="1" applyAlignment="1" applyProtection="1">
      <alignment wrapText="1"/>
      <protection locked="0"/>
    </xf>
    <xf numFmtId="0" fontId="92" fillId="0" borderId="1" xfId="34" applyFont="1" applyBorder="1" applyAlignment="1" applyProtection="1">
      <alignment horizontal="center"/>
      <protection locked="0"/>
    </xf>
    <xf numFmtId="0" fontId="92" fillId="0" borderId="1" xfId="35" applyFont="1" applyBorder="1" applyAlignment="1" applyProtection="1">
      <alignment horizontal="right"/>
      <protection locked="0"/>
    </xf>
    <xf numFmtId="2" fontId="92" fillId="0" borderId="1" xfId="35" applyNumberFormat="1" applyFont="1" applyBorder="1" applyAlignment="1" applyProtection="1">
      <alignment horizontal="center"/>
      <protection locked="0"/>
    </xf>
    <xf numFmtId="49" fontId="86" fillId="0" borderId="26" xfId="34" applyNumberFormat="1" applyFont="1" applyBorder="1" applyAlignment="1" applyProtection="1">
      <alignment horizontal="left" wrapText="1"/>
      <protection locked="0"/>
    </xf>
    <xf numFmtId="49" fontId="92" fillId="0" borderId="1" xfId="34" applyNumberFormat="1" applyFont="1" applyBorder="1" applyAlignment="1" applyProtection="1">
      <alignment horizontal="left" wrapText="1"/>
      <protection locked="0"/>
    </xf>
    <xf numFmtId="49" fontId="86" fillId="0" borderId="26" xfId="34" applyNumberFormat="1" applyFont="1" applyBorder="1" applyAlignment="1" applyProtection="1">
      <alignment horizontal="right" wrapText="1"/>
      <protection locked="0"/>
    </xf>
    <xf numFmtId="49" fontId="92" fillId="0" borderId="1" xfId="34" applyNumberFormat="1" applyFont="1" applyBorder="1" applyAlignment="1" applyProtection="1">
      <alignment horizontal="left"/>
      <protection locked="0"/>
    </xf>
    <xf numFmtId="0" fontId="86" fillId="0" borderId="1" xfId="34" applyFont="1" applyBorder="1" applyAlignment="1" applyProtection="1">
      <alignment horizontal="center"/>
      <protection locked="0"/>
    </xf>
    <xf numFmtId="0" fontId="92" fillId="0" borderId="26" xfId="35" applyFont="1" applyBorder="1" applyAlignment="1" applyProtection="1">
      <alignment horizontal="right"/>
      <protection locked="0"/>
    </xf>
    <xf numFmtId="1" fontId="86" fillId="0" borderId="1" xfId="34" applyNumberFormat="1" applyFont="1" applyBorder="1" applyAlignment="1" applyProtection="1">
      <alignment horizontal="left"/>
      <protection locked="0"/>
    </xf>
    <xf numFmtId="0" fontId="92" fillId="0" borderId="1" xfId="37" applyFont="1" applyBorder="1" applyAlignment="1" applyProtection="1">
      <alignment wrapText="1"/>
      <protection locked="0"/>
    </xf>
    <xf numFmtId="49" fontId="92" fillId="0" borderId="4" xfId="34" applyNumberFormat="1" applyFont="1" applyBorder="1" applyAlignment="1" applyProtection="1">
      <alignment horizontal="right" wrapText="1"/>
      <protection locked="0"/>
    </xf>
    <xf numFmtId="0" fontId="86" fillId="0" borderId="1" xfId="35" applyFont="1" applyBorder="1" applyAlignment="1" applyProtection="1">
      <alignment wrapText="1"/>
      <protection locked="0"/>
    </xf>
    <xf numFmtId="0" fontId="2" fillId="0" borderId="4" xfId="34" applyFont="1" applyBorder="1" applyAlignment="1" applyProtection="1">
      <alignment horizontal="left"/>
      <protection locked="0"/>
    </xf>
    <xf numFmtId="49" fontId="2" fillId="0" borderId="4" xfId="0" applyNumberFormat="1" applyFont="1" applyBorder="1" applyAlignment="1" applyProtection="1">
      <alignment horizontal="center"/>
      <protection locked="0"/>
    </xf>
    <xf numFmtId="14" fontId="47" fillId="0" borderId="3" xfId="0" applyNumberFormat="1" applyFont="1" applyBorder="1" applyAlignment="1" applyProtection="1">
      <alignment horizontal="center"/>
      <protection locked="0"/>
    </xf>
    <xf numFmtId="14" fontId="2" fillId="0" borderId="1" xfId="0" applyNumberFormat="1" applyFont="1" applyBorder="1" applyProtection="1">
      <protection locked="0"/>
    </xf>
    <xf numFmtId="20" fontId="2" fillId="0" borderId="3" xfId="0" applyNumberFormat="1"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3" xfId="0" applyFont="1" applyBorder="1" applyAlignment="1" applyProtection="1">
      <alignment horizontal="left"/>
      <protection locked="0"/>
    </xf>
    <xf numFmtId="0" fontId="2" fillId="0" borderId="3" xfId="0" applyFont="1" applyBorder="1" applyAlignment="1" applyProtection="1">
      <alignment horizontal="left" wrapText="1"/>
      <protection locked="0"/>
    </xf>
    <xf numFmtId="49" fontId="2" fillId="0" borderId="1" xfId="32" applyNumberFormat="1" applyFont="1" applyBorder="1" applyAlignment="1" applyProtection="1">
      <alignment horizontal="center"/>
      <protection locked="0"/>
    </xf>
    <xf numFmtId="14" fontId="2" fillId="0" borderId="1" xfId="0" applyNumberFormat="1" applyFont="1" applyBorder="1" applyAlignment="1" applyProtection="1">
      <alignment horizontal="left"/>
      <protection locked="0"/>
    </xf>
    <xf numFmtId="1" fontId="2" fillId="0" borderId="1" xfId="38" applyNumberFormat="1" applyFont="1" applyBorder="1" applyAlignment="1" applyProtection="1">
      <alignment horizontal="center" wrapText="1"/>
      <protection locked="0"/>
    </xf>
    <xf numFmtId="14" fontId="47" fillId="0" borderId="1" xfId="38" applyNumberFormat="1" applyFont="1" applyBorder="1" applyAlignment="1" applyProtection="1">
      <alignment horizontal="center"/>
      <protection locked="0"/>
    </xf>
    <xf numFmtId="0" fontId="2" fillId="0" borderId="1" xfId="39" applyFont="1" applyBorder="1" applyAlignment="1" applyProtection="1">
      <alignment horizontal="left"/>
      <protection locked="0"/>
    </xf>
    <xf numFmtId="1" fontId="2" fillId="0" borderId="1" xfId="39" applyNumberFormat="1" applyFont="1" applyBorder="1" applyAlignment="1" applyProtection="1">
      <alignment horizontal="left" wrapText="1"/>
      <protection locked="0"/>
    </xf>
    <xf numFmtId="49" fontId="47" fillId="0" borderId="1" xfId="32" applyNumberFormat="1" applyFont="1" applyBorder="1" applyAlignment="1" applyProtection="1">
      <alignment horizontal="center"/>
      <protection locked="0"/>
    </xf>
    <xf numFmtId="1" fontId="47" fillId="0" borderId="3" xfId="38" applyNumberFormat="1" applyFont="1" applyBorder="1" applyAlignment="1" applyProtection="1">
      <alignment horizontal="center" wrapText="1"/>
      <protection locked="0"/>
    </xf>
    <xf numFmtId="0" fontId="47" fillId="0" borderId="1" xfId="39" applyFont="1" applyBorder="1" applyAlignment="1" applyProtection="1">
      <alignment horizontal="left" vertical="center" wrapText="1"/>
      <protection locked="0"/>
    </xf>
    <xf numFmtId="0" fontId="47" fillId="0" borderId="1" xfId="39" applyFont="1" applyBorder="1" applyAlignment="1" applyProtection="1">
      <alignment horizontal="center" vertical="center"/>
      <protection locked="0"/>
    </xf>
    <xf numFmtId="1" fontId="47" fillId="0" borderId="1" xfId="39" applyNumberFormat="1" applyFont="1" applyBorder="1" applyAlignment="1" applyProtection="1">
      <alignment horizontal="left" wrapText="1"/>
      <protection locked="0"/>
    </xf>
    <xf numFmtId="49" fontId="21" fillId="0" borderId="1" xfId="0" applyNumberFormat="1" applyFont="1" applyBorder="1" applyAlignment="1" applyProtection="1">
      <alignment horizontal="center" vertical="center"/>
      <protection locked="0"/>
    </xf>
    <xf numFmtId="49" fontId="96" fillId="0" borderId="1" xfId="32" applyNumberFormat="1" applyFont="1" applyBorder="1" applyAlignment="1" applyProtection="1">
      <alignment horizontal="left"/>
      <protection locked="0"/>
    </xf>
    <xf numFmtId="0" fontId="96" fillId="0" borderId="1" xfId="32" applyFont="1" applyBorder="1" applyAlignment="1" applyProtection="1">
      <alignment horizontal="left"/>
      <protection locked="0"/>
    </xf>
    <xf numFmtId="14" fontId="96" fillId="0" borderId="1" xfId="32" applyNumberFormat="1" applyFont="1" applyBorder="1" applyAlignment="1" applyProtection="1">
      <alignment horizontal="left"/>
      <protection locked="0"/>
    </xf>
    <xf numFmtId="0" fontId="96" fillId="0" borderId="1" xfId="32" applyFont="1" applyBorder="1" applyAlignment="1" applyProtection="1">
      <alignment wrapText="1"/>
      <protection locked="0"/>
    </xf>
    <xf numFmtId="2" fontId="96" fillId="0" borderId="1" xfId="32" applyNumberFormat="1" applyFont="1" applyBorder="1" applyProtection="1">
      <protection locked="0"/>
    </xf>
    <xf numFmtId="49" fontId="2" fillId="0" borderId="1" xfId="32" applyNumberFormat="1" applyFont="1" applyBorder="1" applyAlignment="1" applyProtection="1">
      <alignment horizontal="left"/>
      <protection locked="0"/>
    </xf>
    <xf numFmtId="14" fontId="2" fillId="0" borderId="1" xfId="32" applyNumberFormat="1" applyFont="1" applyBorder="1" applyAlignment="1" applyProtection="1">
      <alignment horizontal="left"/>
      <protection locked="0"/>
    </xf>
    <xf numFmtId="2" fontId="2" fillId="0" borderId="1" xfId="32" applyNumberFormat="1" applyFont="1" applyBorder="1" applyProtection="1">
      <protection locked="0"/>
    </xf>
    <xf numFmtId="0" fontId="2" fillId="0" borderId="1" xfId="32" applyFont="1" applyBorder="1" applyAlignment="1" applyProtection="1">
      <alignment horizontal="left"/>
      <protection locked="0"/>
    </xf>
    <xf numFmtId="4" fontId="47" fillId="0" borderId="1" xfId="0" applyNumberFormat="1" applyFont="1" applyBorder="1" applyProtection="1">
      <protection locked="0"/>
    </xf>
    <xf numFmtId="0" fontId="2" fillId="0" borderId="1" xfId="32" applyFont="1" applyBorder="1" applyAlignment="1" applyProtection="1">
      <alignment horizontal="left" wrapText="1"/>
      <protection locked="0"/>
    </xf>
    <xf numFmtId="0" fontId="2" fillId="0" borderId="1" xfId="32" applyFont="1" applyBorder="1" applyAlignment="1" applyProtection="1">
      <alignment wrapText="1"/>
      <protection locked="0"/>
    </xf>
    <xf numFmtId="0" fontId="2" fillId="0" borderId="1" xfId="32" applyFont="1" applyBorder="1" applyAlignment="1" applyProtection="1">
      <alignment horizontal="right"/>
      <protection locked="0"/>
    </xf>
    <xf numFmtId="4" fontId="2" fillId="0" borderId="1" xfId="0" applyNumberFormat="1" applyFont="1" applyBorder="1" applyAlignment="1" applyProtection="1">
      <alignment horizontal="right"/>
      <protection locked="0"/>
    </xf>
    <xf numFmtId="0" fontId="47" fillId="0" borderId="1" xfId="10" applyFont="1" applyBorder="1" applyProtection="1">
      <protection locked="0"/>
    </xf>
    <xf numFmtId="0" fontId="47" fillId="0" borderId="1" xfId="10" applyFont="1" applyBorder="1" applyAlignment="1" applyProtection="1">
      <alignment horizontal="left"/>
      <protection locked="0"/>
    </xf>
    <xf numFmtId="0" fontId="58" fillId="0" borderId="1" xfId="10" applyFont="1" applyBorder="1" applyAlignment="1" applyProtection="1">
      <alignment horizontal="left" wrapText="1"/>
      <protection locked="0"/>
    </xf>
    <xf numFmtId="0" fontId="47" fillId="0" borderId="1" xfId="10" applyFont="1" applyBorder="1" applyAlignment="1" applyProtection="1">
      <alignment horizontal="right"/>
      <protection locked="0"/>
    </xf>
    <xf numFmtId="0" fontId="52" fillId="0" borderId="1" xfId="10" applyFont="1" applyBorder="1" applyAlignment="1" applyProtection="1">
      <alignment horizontal="left" wrapText="1"/>
      <protection locked="0"/>
    </xf>
    <xf numFmtId="49" fontId="47" fillId="0" borderId="1" xfId="10" applyNumberFormat="1" applyFont="1" applyBorder="1" applyProtection="1">
      <protection locked="0"/>
    </xf>
    <xf numFmtId="14" fontId="47" fillId="0" borderId="1" xfId="10" applyNumberFormat="1" applyFont="1" applyBorder="1" applyAlignment="1" applyProtection="1">
      <alignment horizontal="left"/>
      <protection locked="0"/>
    </xf>
    <xf numFmtId="0" fontId="47" fillId="0" borderId="1" xfId="40" applyFont="1" applyBorder="1" applyAlignment="1" applyProtection="1">
      <alignment horizontal="right"/>
      <protection locked="0"/>
    </xf>
    <xf numFmtId="4" fontId="47" fillId="0" borderId="1" xfId="10" applyNumberFormat="1" applyFont="1" applyBorder="1" applyAlignment="1" applyProtection="1">
      <alignment horizontal="right"/>
      <protection locked="0"/>
    </xf>
    <xf numFmtId="1" fontId="2" fillId="0" borderId="4" xfId="0" applyNumberFormat="1" applyFont="1" applyBorder="1" applyAlignment="1" applyProtection="1">
      <alignment horizontal="left" wrapText="1"/>
      <protection locked="0"/>
    </xf>
    <xf numFmtId="0" fontId="2" fillId="0" borderId="1" xfId="0" applyFont="1" applyBorder="1" applyAlignment="1" applyProtection="1">
      <alignment horizontal="right"/>
      <protection locked="0"/>
    </xf>
    <xf numFmtId="0" fontId="21" fillId="0" borderId="2" xfId="0" applyFont="1" applyBorder="1" applyProtection="1">
      <protection locked="0"/>
    </xf>
    <xf numFmtId="0" fontId="21" fillId="0" borderId="2" xfId="0" applyFont="1" applyBorder="1" applyAlignment="1" applyProtection="1">
      <alignment horizontal="left"/>
      <protection locked="0"/>
    </xf>
    <xf numFmtId="14" fontId="21" fillId="0" borderId="2" xfId="0" applyNumberFormat="1" applyFont="1" applyBorder="1" applyAlignment="1" applyProtection="1">
      <alignment horizontal="left"/>
      <protection locked="0"/>
    </xf>
    <xf numFmtId="164" fontId="21" fillId="0" borderId="2" xfId="0" applyNumberFormat="1" applyFont="1" applyBorder="1" applyAlignment="1" applyProtection="1">
      <alignment horizontal="left"/>
      <protection locked="0"/>
    </xf>
    <xf numFmtId="0" fontId="21" fillId="0" borderId="2" xfId="0" applyFont="1" applyBorder="1" applyAlignment="1" applyProtection="1">
      <alignment horizontal="right" wrapText="1"/>
      <protection locked="0"/>
    </xf>
    <xf numFmtId="0" fontId="21" fillId="0" borderId="2" xfId="0" applyFont="1" applyBorder="1" applyAlignment="1" applyProtection="1">
      <alignment horizontal="left" wrapText="1"/>
      <protection locked="0"/>
    </xf>
    <xf numFmtId="4" fontId="47" fillId="0" borderId="2" xfId="0" applyNumberFormat="1" applyFont="1" applyBorder="1" applyAlignment="1" applyProtection="1">
      <alignment horizontal="right"/>
      <protection locked="0"/>
    </xf>
    <xf numFmtId="49" fontId="85" fillId="0" borderId="1" xfId="28" applyNumberFormat="1" applyFont="1" applyBorder="1" applyProtection="1">
      <protection locked="0"/>
    </xf>
    <xf numFmtId="1" fontId="2" fillId="0" borderId="1" xfId="28" applyNumberFormat="1" applyFont="1" applyBorder="1" applyAlignment="1" applyProtection="1">
      <alignment horizontal="left" wrapText="1"/>
      <protection locked="0"/>
    </xf>
    <xf numFmtId="14" fontId="47" fillId="0" borderId="1" xfId="28" applyNumberFormat="1" applyFont="1" applyBorder="1" applyAlignment="1" applyProtection="1">
      <alignment horizontal="left"/>
      <protection locked="0"/>
    </xf>
    <xf numFmtId="0" fontId="9" fillId="0" borderId="1" xfId="28" applyFont="1" applyBorder="1" applyAlignment="1" applyProtection="1">
      <alignment horizontal="left" vertical="center" wrapText="1"/>
      <protection locked="0"/>
    </xf>
    <xf numFmtId="0" fontId="2" fillId="0" borderId="1" xfId="28" applyFont="1" applyBorder="1" applyAlignment="1" applyProtection="1">
      <alignment horizontal="right"/>
      <protection locked="0"/>
    </xf>
    <xf numFmtId="2" fontId="98" fillId="0" borderId="1" xfId="28" applyNumberFormat="1" applyFont="1" applyBorder="1" applyAlignment="1" applyProtection="1">
      <alignment horizontal="right"/>
      <protection locked="0"/>
    </xf>
    <xf numFmtId="0" fontId="52" fillId="0" borderId="1" xfId="10" applyFont="1" applyBorder="1" applyProtection="1">
      <protection locked="0"/>
    </xf>
    <xf numFmtId="49" fontId="52" fillId="0" borderId="1" xfId="31" applyNumberFormat="1" applyFont="1" applyBorder="1" applyAlignment="1" applyProtection="1">
      <alignment horizontal="left"/>
      <protection locked="0"/>
    </xf>
    <xf numFmtId="14" fontId="52" fillId="0" borderId="1" xfId="31" applyNumberFormat="1" applyFont="1" applyBorder="1" applyAlignment="1" applyProtection="1">
      <alignment horizontal="left"/>
      <protection locked="0"/>
    </xf>
    <xf numFmtId="0" fontId="2" fillId="0" borderId="1" xfId="31" applyFont="1" applyBorder="1" applyAlignment="1" applyProtection="1">
      <alignment horizontal="right" wrapText="1"/>
      <protection locked="0"/>
    </xf>
    <xf numFmtId="0" fontId="2" fillId="0" borderId="1" xfId="31" applyFont="1" applyBorder="1" applyAlignment="1" applyProtection="1">
      <alignment horizontal="left" wrapText="1"/>
      <protection locked="0"/>
    </xf>
    <xf numFmtId="4" fontId="98" fillId="0" borderId="1" xfId="31" applyNumberFormat="1" applyFont="1" applyBorder="1" applyAlignment="1" applyProtection="1">
      <alignment horizontal="right"/>
      <protection locked="0"/>
    </xf>
    <xf numFmtId="49" fontId="2" fillId="0" borderId="1" xfId="31" applyNumberFormat="1" applyFont="1" applyBorder="1" applyAlignment="1" applyProtection="1">
      <alignment horizontal="left"/>
      <protection locked="0"/>
    </xf>
    <xf numFmtId="0" fontId="2" fillId="0" borderId="1" xfId="31" applyFont="1" applyBorder="1" applyAlignment="1" applyProtection="1">
      <alignment horizontal="left" vertical="center" wrapText="1"/>
      <protection locked="0"/>
    </xf>
    <xf numFmtId="14" fontId="47" fillId="0" borderId="3" xfId="0" applyNumberFormat="1" applyFont="1" applyBorder="1" applyAlignment="1" applyProtection="1">
      <alignment horizontal="left"/>
      <protection locked="0"/>
    </xf>
    <xf numFmtId="0" fontId="2" fillId="0" borderId="1" xfId="9" applyFont="1" applyBorder="1" applyAlignment="1" applyProtection="1">
      <alignment horizontal="left" wrapText="1"/>
      <protection locked="0"/>
    </xf>
    <xf numFmtId="0" fontId="2" fillId="0" borderId="1" xfId="31" applyFont="1" applyBorder="1" applyAlignment="1" applyProtection="1">
      <alignment wrapText="1"/>
      <protection locked="0"/>
    </xf>
    <xf numFmtId="0" fontId="58" fillId="0" borderId="1" xfId="0" applyFont="1" applyBorder="1" applyProtection="1">
      <protection locked="0"/>
    </xf>
    <xf numFmtId="49" fontId="58" fillId="0" borderId="1" xfId="0" applyNumberFormat="1" applyFont="1" applyBorder="1" applyAlignment="1" applyProtection="1">
      <alignment horizontal="left"/>
      <protection locked="0"/>
    </xf>
    <xf numFmtId="14" fontId="58" fillId="0" borderId="1" xfId="0" applyNumberFormat="1" applyFont="1" applyBorder="1" applyAlignment="1" applyProtection="1">
      <alignment horizontal="left"/>
      <protection locked="0"/>
    </xf>
    <xf numFmtId="2" fontId="58" fillId="0" borderId="1" xfId="0" applyNumberFormat="1" applyFont="1" applyBorder="1" applyAlignment="1" applyProtection="1">
      <alignment horizontal="right"/>
      <protection locked="0"/>
    </xf>
    <xf numFmtId="0" fontId="47" fillId="0" borderId="1" xfId="0" applyFont="1" applyBorder="1" applyProtection="1">
      <protection locked="0"/>
    </xf>
    <xf numFmtId="49" fontId="47" fillId="0" borderId="1" xfId="0" applyNumberFormat="1" applyFont="1" applyBorder="1" applyAlignment="1" applyProtection="1">
      <alignment horizontal="left"/>
      <protection locked="0"/>
    </xf>
    <xf numFmtId="2" fontId="98" fillId="0" borderId="1" xfId="0" applyNumberFormat="1" applyFont="1" applyBorder="1" applyAlignment="1" applyProtection="1">
      <alignment horizontal="right"/>
      <protection locked="0"/>
    </xf>
    <xf numFmtId="166" fontId="21" fillId="0" borderId="44" xfId="41" applyNumberFormat="1" applyFont="1" applyBorder="1" applyAlignment="1" applyProtection="1">
      <alignment horizontal="center" wrapText="1"/>
      <protection locked="0"/>
    </xf>
    <xf numFmtId="0" fontId="81" fillId="0" borderId="1" xfId="31" applyFont="1" applyBorder="1" applyAlignment="1" applyProtection="1">
      <alignment horizontal="left" vertical="center" wrapText="1"/>
      <protection locked="0"/>
    </xf>
    <xf numFmtId="0" fontId="2" fillId="0" borderId="1" xfId="31" applyFont="1" applyBorder="1" applyAlignment="1" applyProtection="1">
      <alignment vertical="center" wrapText="1"/>
      <protection locked="0"/>
    </xf>
    <xf numFmtId="0" fontId="9" fillId="0" borderId="1" xfId="33" applyFont="1" applyBorder="1" applyAlignment="1" applyProtection="1">
      <alignment horizontal="left" wrapText="1"/>
      <protection locked="0"/>
    </xf>
    <xf numFmtId="0" fontId="9" fillId="0" borderId="1" xfId="33" applyFont="1" applyBorder="1" applyAlignment="1" applyProtection="1">
      <alignment horizontal="right" wrapText="1"/>
      <protection locked="0"/>
    </xf>
    <xf numFmtId="0" fontId="9" fillId="0" borderId="1" xfId="33" applyFont="1" applyBorder="1" applyAlignment="1" applyProtection="1">
      <alignment horizontal="center"/>
      <protection locked="0"/>
    </xf>
    <xf numFmtId="49" fontId="85" fillId="0" borderId="1" xfId="33" applyNumberFormat="1" applyFont="1" applyBorder="1" applyProtection="1">
      <protection locked="0"/>
    </xf>
    <xf numFmtId="2" fontId="47" fillId="0" borderId="1" xfId="34" applyNumberFormat="1" applyFont="1" applyBorder="1" applyAlignment="1" applyProtection="1">
      <alignment horizontal="center"/>
      <protection locked="0"/>
    </xf>
    <xf numFmtId="0" fontId="100" fillId="0" borderId="1" xfId="0" applyFont="1" applyBorder="1" applyAlignment="1" applyProtection="1">
      <alignment horizontal="center" vertical="center" wrapText="1"/>
      <protection locked="0"/>
    </xf>
    <xf numFmtId="0" fontId="100" fillId="0" borderId="1" xfId="0" applyFont="1" applyBorder="1" applyAlignment="1" applyProtection="1">
      <alignment horizontal="right" vertical="center" wrapText="1"/>
      <protection locked="0"/>
    </xf>
    <xf numFmtId="0" fontId="100" fillId="0" borderId="1" xfId="0" applyFont="1" applyBorder="1" applyAlignment="1" applyProtection="1">
      <alignment horizontal="left" vertical="center"/>
      <protection locked="0"/>
    </xf>
    <xf numFmtId="4" fontId="100"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9" fillId="0" borderId="1" xfId="34"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9" fillId="0" borderId="1" xfId="34" applyNumberFormat="1" applyFont="1" applyBorder="1" applyAlignment="1" applyProtection="1">
      <alignment horizontal="center" vertical="center" wrapText="1"/>
      <protection locked="0"/>
    </xf>
    <xf numFmtId="0" fontId="9" fillId="0" borderId="1" xfId="34" applyFont="1" applyBorder="1" applyAlignment="1" applyProtection="1">
      <alignment wrapText="1"/>
      <protection locked="0"/>
    </xf>
    <xf numFmtId="0" fontId="9" fillId="0" borderId="1" xfId="34" applyFont="1" applyBorder="1" applyAlignment="1" applyProtection="1">
      <alignment horizontal="left" wrapText="1"/>
      <protection locked="0"/>
    </xf>
    <xf numFmtId="0" fontId="9" fillId="0" borderId="1" xfId="34" applyFont="1" applyBorder="1" applyAlignment="1" applyProtection="1">
      <alignment horizontal="right" wrapText="1"/>
      <protection locked="0"/>
    </xf>
    <xf numFmtId="0" fontId="9" fillId="0" borderId="1" xfId="34" applyFont="1" applyBorder="1" applyProtection="1">
      <protection locked="0"/>
    </xf>
    <xf numFmtId="4" fontId="58" fillId="0" borderId="1" xfId="34" applyNumberFormat="1" applyFont="1" applyBorder="1" applyAlignment="1" applyProtection="1">
      <alignment wrapText="1"/>
      <protection locked="0"/>
    </xf>
    <xf numFmtId="0" fontId="85" fillId="0" borderId="3" xfId="34" applyFont="1" applyBorder="1" applyAlignment="1" applyProtection="1">
      <alignment horizontal="left" wrapText="1"/>
      <protection locked="0"/>
    </xf>
    <xf numFmtId="0" fontId="97" fillId="9" borderId="43" xfId="10" applyFont="1" applyFill="1" applyBorder="1" applyAlignment="1" applyProtection="1">
      <alignment horizontal="right"/>
      <protection locked="0"/>
    </xf>
    <xf numFmtId="0" fontId="97" fillId="9" borderId="43" xfId="10" applyFont="1" applyFill="1" applyBorder="1" applyProtection="1">
      <protection locked="0"/>
    </xf>
    <xf numFmtId="0" fontId="85" fillId="0" borderId="1" xfId="0" applyFont="1" applyBorder="1" applyAlignment="1" applyProtection="1">
      <alignment vertical="center"/>
      <protection locked="0"/>
    </xf>
    <xf numFmtId="49" fontId="85" fillId="0" borderId="1" xfId="12" applyNumberFormat="1" applyFont="1" applyBorder="1" applyAlignment="1" applyProtection="1">
      <alignment horizontal="left" vertical="center"/>
      <protection locked="0"/>
    </xf>
    <xf numFmtId="14" fontId="85" fillId="0" borderId="1" xfId="0" applyNumberFormat="1" applyFont="1" applyBorder="1" applyAlignment="1" applyProtection="1">
      <alignment horizontal="left" vertical="center"/>
      <protection locked="0"/>
    </xf>
    <xf numFmtId="0" fontId="85" fillId="0" borderId="1" xfId="0" applyFont="1" applyBorder="1" applyAlignment="1" applyProtection="1">
      <alignment horizontal="right" wrapText="1"/>
      <protection locked="0"/>
    </xf>
    <xf numFmtId="0" fontId="9" fillId="0" borderId="1" xfId="10" applyFont="1" applyBorder="1" applyAlignment="1" applyProtection="1">
      <alignment wrapText="1"/>
      <protection locked="0"/>
    </xf>
    <xf numFmtId="0" fontId="9" fillId="0" borderId="1" xfId="10" applyFont="1" applyBorder="1" applyAlignment="1" applyProtection="1">
      <alignment horizontal="left" wrapText="1"/>
      <protection locked="0"/>
    </xf>
    <xf numFmtId="0" fontId="9" fillId="0" borderId="1" xfId="10" applyFont="1" applyBorder="1" applyAlignment="1" applyProtection="1">
      <alignment horizontal="right" wrapText="1"/>
      <protection locked="0"/>
    </xf>
    <xf numFmtId="0" fontId="9" fillId="0" borderId="1" xfId="10" applyFont="1" applyBorder="1" applyProtection="1">
      <protection locked="0"/>
    </xf>
    <xf numFmtId="4" fontId="58" fillId="0" borderId="1" xfId="10" applyNumberFormat="1" applyFont="1" applyBorder="1" applyAlignment="1" applyProtection="1">
      <alignment wrapText="1"/>
      <protection locked="0"/>
    </xf>
    <xf numFmtId="0" fontId="21" fillId="0" borderId="1" xfId="0" applyFont="1" applyBorder="1" applyAlignment="1" applyProtection="1">
      <alignment horizontal="left" vertical="center" wrapText="1"/>
      <protection locked="0"/>
    </xf>
    <xf numFmtId="49" fontId="2" fillId="0" borderId="1" xfId="32" applyNumberFormat="1" applyFont="1" applyBorder="1" applyAlignment="1" applyProtection="1">
      <alignment horizontal="center" vertical="center"/>
      <protection locked="0"/>
    </xf>
    <xf numFmtId="0" fontId="2" fillId="0" borderId="1" xfId="32" applyFont="1" applyBorder="1" applyAlignment="1" applyProtection="1">
      <alignment horizontal="center" vertical="center"/>
      <protection locked="0"/>
    </xf>
    <xf numFmtId="14" fontId="2" fillId="0" borderId="1" xfId="32" applyNumberFormat="1" applyFont="1" applyBorder="1" applyAlignment="1" applyProtection="1">
      <alignment horizontal="center" vertical="center"/>
      <protection locked="0"/>
    </xf>
    <xf numFmtId="0" fontId="2" fillId="0" borderId="1" xfId="32" applyFont="1" applyBorder="1" applyAlignment="1" applyProtection="1">
      <alignment vertical="center" wrapText="1"/>
      <protection locked="0"/>
    </xf>
    <xf numFmtId="0" fontId="2" fillId="0" borderId="1" xfId="9" applyFont="1" applyBorder="1" applyAlignment="1" applyProtection="1">
      <alignment horizontal="right"/>
      <protection locked="0"/>
    </xf>
    <xf numFmtId="2" fontId="2" fillId="0" borderId="1" xfId="32" applyNumberFormat="1" applyFont="1" applyBorder="1" applyAlignment="1" applyProtection="1">
      <alignment horizontal="center"/>
      <protection locked="0"/>
    </xf>
    <xf numFmtId="169" fontId="21" fillId="0" borderId="44" xfId="41" applyNumberFormat="1" applyFont="1" applyBorder="1" applyAlignment="1" applyProtection="1">
      <alignment horizontal="center"/>
      <protection locked="0"/>
    </xf>
    <xf numFmtId="167" fontId="21" fillId="0" borderId="40" xfId="41" applyNumberFormat="1" applyFont="1" applyBorder="1" applyAlignment="1" applyProtection="1">
      <alignment horizontal="center" vertical="center"/>
      <protection locked="0"/>
    </xf>
    <xf numFmtId="14" fontId="2" fillId="0" borderId="1" xfId="31" applyNumberFormat="1" applyFont="1" applyBorder="1" applyAlignment="1" applyProtection="1">
      <alignment horizontal="center" vertical="center"/>
      <protection locked="0"/>
    </xf>
    <xf numFmtId="167" fontId="97" fillId="0" borderId="39" xfId="41" applyNumberFormat="1" applyFont="1" applyBorder="1" applyAlignment="1" applyProtection="1">
      <alignment horizontal="center" vertical="center"/>
      <protection locked="0"/>
    </xf>
    <xf numFmtId="167" fontId="21" fillId="0" borderId="45" xfId="41" applyNumberFormat="1" applyFont="1" applyBorder="1" applyAlignment="1" applyProtection="1">
      <alignment horizontal="center" vertical="center"/>
      <protection locked="0"/>
    </xf>
    <xf numFmtId="0" fontId="9" fillId="0" borderId="1" xfId="31" applyFont="1" applyBorder="1" applyAlignment="1" applyProtection="1">
      <alignment wrapText="1"/>
      <protection locked="0"/>
    </xf>
    <xf numFmtId="168" fontId="21" fillId="0" borderId="45" xfId="41"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left" wrapText="1"/>
      <protection locked="0"/>
    </xf>
    <xf numFmtId="0" fontId="81" fillId="0" borderId="1" xfId="31" applyFont="1" applyBorder="1" applyAlignment="1" applyProtection="1">
      <alignment horizontal="left" wrapText="1"/>
      <protection locked="0"/>
    </xf>
    <xf numFmtId="0" fontId="2" fillId="0" borderId="1" xfId="28" applyFont="1" applyBorder="1" applyAlignment="1" applyProtection="1">
      <alignment horizontal="right" vertical="center"/>
      <protection locked="0"/>
    </xf>
    <xf numFmtId="1" fontId="2" fillId="0" borderId="1" xfId="28" applyNumberFormat="1" applyFont="1" applyBorder="1" applyAlignment="1" applyProtection="1">
      <alignment horizontal="left" vertical="center" wrapText="1"/>
      <protection locked="0"/>
    </xf>
    <xf numFmtId="166" fontId="22" fillId="0" borderId="44" xfId="41" applyNumberFormat="1" applyFont="1" applyBorder="1" applyAlignment="1" applyProtection="1">
      <alignment horizontal="center" vertical="center"/>
      <protection locked="0"/>
    </xf>
    <xf numFmtId="166" fontId="21" fillId="0" borderId="44" xfId="41" applyNumberFormat="1" applyFont="1" applyBorder="1" applyAlignment="1" applyProtection="1">
      <alignment horizontal="center" vertical="center" wrapText="1"/>
      <protection locked="0"/>
    </xf>
    <xf numFmtId="0" fontId="2" fillId="0" borderId="1" xfId="31" applyFont="1" applyBorder="1" applyAlignment="1" applyProtection="1">
      <alignment horizontal="right" vertical="center" wrapText="1"/>
      <protection locked="0"/>
    </xf>
    <xf numFmtId="169" fontId="97" fillId="0" borderId="43" xfId="41" applyNumberFormat="1" applyFont="1" applyBorder="1" applyAlignment="1" applyProtection="1">
      <alignment horizontal="center" vertical="center"/>
      <protection locked="0"/>
    </xf>
    <xf numFmtId="166" fontId="97" fillId="0" borderId="43" xfId="41" applyNumberFormat="1" applyFont="1" applyBorder="1" applyAlignment="1" applyProtection="1">
      <alignment horizontal="center" vertical="center"/>
      <protection locked="0"/>
    </xf>
    <xf numFmtId="168" fontId="98" fillId="0" borderId="42" xfId="41" applyNumberFormat="1" applyFont="1" applyBorder="1" applyAlignment="1" applyProtection="1">
      <alignment horizontal="center" vertical="center"/>
      <protection locked="0"/>
    </xf>
    <xf numFmtId="4" fontId="21" fillId="0" borderId="45" xfId="41" applyNumberFormat="1" applyFont="1" applyBorder="1" applyAlignment="1" applyProtection="1">
      <alignment horizontal="right" vertical="center"/>
      <protection locked="0"/>
    </xf>
    <xf numFmtId="49" fontId="2" fillId="0" borderId="1" xfId="10" applyNumberFormat="1" applyFont="1" applyBorder="1" applyProtection="1">
      <protection locked="0"/>
    </xf>
    <xf numFmtId="14" fontId="8" fillId="0" borderId="1" xfId="31" applyNumberFormat="1" applyBorder="1" applyAlignment="1" applyProtection="1">
      <alignment horizontal="left"/>
      <protection locked="0"/>
    </xf>
    <xf numFmtId="0" fontId="83" fillId="0" borderId="1" xfId="31" applyFont="1" applyBorder="1" applyAlignment="1" applyProtection="1">
      <alignment wrapText="1"/>
      <protection locked="0"/>
    </xf>
    <xf numFmtId="0" fontId="61" fillId="0" borderId="1" xfId="33" applyFont="1" applyBorder="1" applyAlignment="1" applyProtection="1">
      <alignment horizontal="left" wrapText="1"/>
      <protection locked="0"/>
    </xf>
    <xf numFmtId="4" fontId="98" fillId="0" borderId="1" xfId="33" applyNumberFormat="1" applyFont="1" applyBorder="1" applyAlignment="1" applyProtection="1">
      <alignment horizontal="right" wrapText="1"/>
      <protection locked="0"/>
    </xf>
    <xf numFmtId="0" fontId="85" fillId="0" borderId="1" xfId="33" applyFont="1" applyBorder="1" applyAlignment="1" applyProtection="1">
      <alignment horizontal="left" wrapText="1"/>
      <protection locked="0"/>
    </xf>
    <xf numFmtId="14" fontId="81" fillId="0" borderId="3" xfId="33" applyNumberFormat="1" applyFont="1" applyBorder="1" applyAlignment="1" applyProtection="1">
      <alignment horizontal="left"/>
      <protection locked="0"/>
    </xf>
    <xf numFmtId="1" fontId="85" fillId="0" borderId="4" xfId="33" applyNumberFormat="1" applyFont="1" applyBorder="1" applyAlignment="1" applyProtection="1">
      <alignment horizontal="left" wrapText="1"/>
      <protection locked="0"/>
    </xf>
    <xf numFmtId="2" fontId="85" fillId="0" borderId="3" xfId="33" applyNumberFormat="1" applyFont="1" applyBorder="1" applyAlignment="1" applyProtection="1">
      <alignment horizontal="right"/>
      <protection locked="0"/>
    </xf>
    <xf numFmtId="0" fontId="11" fillId="0" borderId="1" xfId="31" applyFont="1" applyBorder="1" applyAlignment="1" applyProtection="1">
      <alignment wrapText="1"/>
      <protection locked="0"/>
    </xf>
    <xf numFmtId="1" fontId="85" fillId="0" borderId="1" xfId="0" applyNumberFormat="1" applyFont="1" applyBorder="1" applyProtection="1">
      <protection locked="0"/>
    </xf>
    <xf numFmtId="0" fontId="9" fillId="0" borderId="13" xfId="31" applyFont="1" applyBorder="1" applyAlignment="1" applyProtection="1">
      <alignment vertical="center" wrapText="1"/>
      <protection locked="0"/>
    </xf>
    <xf numFmtId="14" fontId="47" fillId="0" borderId="3" xfId="0" applyNumberFormat="1" applyFont="1" applyBorder="1" applyProtection="1">
      <protection locked="0"/>
    </xf>
    <xf numFmtId="0" fontId="2" fillId="0" borderId="4" xfId="0" applyFont="1" applyBorder="1" applyAlignment="1" applyProtection="1">
      <alignment horizontal="left"/>
      <protection locked="0"/>
    </xf>
    <xf numFmtId="1" fontId="2" fillId="0" borderId="4" xfId="0" applyNumberFormat="1" applyFont="1" applyBorder="1" applyAlignment="1" applyProtection="1">
      <alignment horizontal="center" wrapText="1"/>
      <protection locked="0"/>
    </xf>
    <xf numFmtId="2" fontId="2" fillId="0" borderId="3" xfId="0" applyNumberFormat="1" applyFont="1" applyBorder="1" applyProtection="1">
      <protection locked="0"/>
    </xf>
    <xf numFmtId="14" fontId="85" fillId="0" borderId="1" xfId="32" applyNumberFormat="1" applyFont="1" applyBorder="1" applyAlignment="1" applyProtection="1">
      <alignment wrapText="1"/>
      <protection locked="0"/>
    </xf>
    <xf numFmtId="49" fontId="21"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left" wrapText="1"/>
      <protection locked="0"/>
    </xf>
    <xf numFmtId="0" fontId="9" fillId="0" borderId="1" xfId="31" applyFont="1" applyBorder="1" applyAlignment="1" applyProtection="1">
      <alignment horizontal="left" wrapText="1"/>
      <protection locked="0"/>
    </xf>
    <xf numFmtId="4" fontId="101" fillId="0" borderId="1" xfId="0" applyNumberFormat="1" applyFont="1" applyBorder="1" applyAlignment="1" applyProtection="1">
      <alignment horizontal="center" wrapText="1"/>
      <protection locked="0"/>
    </xf>
    <xf numFmtId="2" fontId="47" fillId="0" borderId="3" xfId="0" applyNumberFormat="1" applyFont="1" applyBorder="1" applyAlignment="1" applyProtection="1">
      <alignment horizontal="center"/>
      <protection locked="0"/>
    </xf>
    <xf numFmtId="49" fontId="21" fillId="0" borderId="1" xfId="0" applyNumberFormat="1" applyFont="1" applyBorder="1" applyAlignment="1" applyProtection="1">
      <alignment horizontal="left"/>
      <protection locked="0"/>
    </xf>
    <xf numFmtId="164" fontId="21" fillId="0" borderId="1" xfId="0" applyNumberFormat="1" applyFont="1" applyBorder="1" applyAlignment="1" applyProtection="1">
      <alignment horizontal="left"/>
      <protection locked="0"/>
    </xf>
    <xf numFmtId="4" fontId="47" fillId="0" borderId="0" xfId="0" applyNumberFormat="1" applyFont="1" applyAlignment="1" applyProtection="1">
      <alignment horizontal="center"/>
      <protection locked="0"/>
    </xf>
    <xf numFmtId="166" fontId="97" fillId="0" borderId="1" xfId="41" applyNumberFormat="1" applyFont="1" applyBorder="1" applyAlignment="1" applyProtection="1">
      <alignment horizontal="left" wrapText="1"/>
      <protection locked="0"/>
    </xf>
    <xf numFmtId="167" fontId="97" fillId="0" borderId="1" xfId="41" applyNumberFormat="1" applyFont="1" applyBorder="1" applyAlignment="1" applyProtection="1">
      <alignment horizontal="left"/>
      <protection locked="0"/>
    </xf>
    <xf numFmtId="1" fontId="2" fillId="0" borderId="1" xfId="34" applyNumberFormat="1" applyFont="1" applyBorder="1" applyAlignment="1" applyProtection="1">
      <alignment horizontal="left"/>
      <protection locked="0"/>
    </xf>
    <xf numFmtId="49" fontId="2" fillId="0" borderId="1" xfId="34" applyNumberFormat="1" applyFont="1" applyBorder="1" applyAlignment="1" applyProtection="1">
      <alignment horizontal="left" wrapText="1"/>
      <protection locked="0"/>
    </xf>
    <xf numFmtId="0" fontId="47" fillId="0" borderId="1" xfId="35" applyFont="1" applyBorder="1" applyAlignment="1" applyProtection="1">
      <alignment horizontal="left"/>
      <protection locked="0"/>
    </xf>
    <xf numFmtId="0" fontId="47" fillId="0" borderId="1" xfId="35" applyFont="1" applyBorder="1" applyAlignment="1" applyProtection="1">
      <alignment horizontal="left" wrapText="1"/>
      <protection locked="0"/>
    </xf>
    <xf numFmtId="0" fontId="47" fillId="0" borderId="1" xfId="0" applyFont="1" applyBorder="1" applyAlignment="1" applyProtection="1">
      <alignment horizontal="left"/>
      <protection locked="0"/>
    </xf>
    <xf numFmtId="0" fontId="47" fillId="0" borderId="1" xfId="0" applyFont="1" applyBorder="1" applyAlignment="1" applyProtection="1">
      <alignment horizontal="left" vertical="center" wrapText="1"/>
      <protection locked="0"/>
    </xf>
    <xf numFmtId="164" fontId="2" fillId="0" borderId="1" xfId="0" applyNumberFormat="1" applyFont="1"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9" fontId="8" fillId="0" borderId="0" xfId="9" applyNumberFormat="1" applyAlignment="1">
      <alignment horizontal="center" vertical="center"/>
    </xf>
    <xf numFmtId="0" fontId="8" fillId="0" borderId="0" xfId="9" applyAlignment="1">
      <alignment horizontal="center" vertical="center"/>
    </xf>
    <xf numFmtId="0" fontId="15"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5"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68" fillId="8" borderId="0" xfId="0" applyNumberFormat="1" applyFont="1" applyFill="1" applyAlignment="1">
      <alignment horizontal="center"/>
    </xf>
    <xf numFmtId="164" fontId="68" fillId="8" borderId="0" xfId="0" applyNumberFormat="1" applyFont="1" applyFill="1" applyAlignment="1">
      <alignment horizontal="center"/>
    </xf>
    <xf numFmtId="0" fontId="18"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8" fillId="3" borderId="24" xfId="0" applyFont="1" applyFill="1" applyBorder="1" applyAlignment="1">
      <alignment horizontal="center" vertical="top" wrapText="1"/>
    </xf>
    <xf numFmtId="4" fontId="20" fillId="3" borderId="31" xfId="0" applyNumberFormat="1" applyFont="1" applyFill="1" applyBorder="1"/>
    <xf numFmtId="4" fontId="20" fillId="3" borderId="32" xfId="0" applyNumberFormat="1" applyFont="1" applyFill="1" applyBorder="1"/>
    <xf numFmtId="4" fontId="69" fillId="5" borderId="0" xfId="0" applyNumberFormat="1" applyFont="1" applyFill="1" applyAlignment="1">
      <alignment horizontal="left" vertical="top" wrapText="1"/>
    </xf>
    <xf numFmtId="0" fontId="69" fillId="5" borderId="0" xfId="0" applyFont="1" applyFill="1" applyAlignment="1">
      <alignment horizontal="left" vertical="top" wrapText="1"/>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5" fillId="3" borderId="0" xfId="0" applyFont="1" applyFill="1" applyAlignment="1">
      <alignment horizontal="center" wrapText="1"/>
    </xf>
    <xf numFmtId="0" fontId="8" fillId="3" borderId="0" xfId="0" applyFont="1" applyFill="1" applyAlignment="1">
      <alignment vertical="top" wrapText="1"/>
    </xf>
    <xf numFmtId="0" fontId="70" fillId="4" borderId="33" xfId="0" applyFont="1" applyFill="1" applyBorder="1" applyAlignment="1">
      <alignment horizontal="center" vertical="center" wrapText="1"/>
    </xf>
    <xf numFmtId="0" fontId="70" fillId="4" borderId="34" xfId="0" applyFont="1" applyFill="1" applyBorder="1" applyAlignment="1">
      <alignment horizontal="center" vertical="center" wrapText="1"/>
    </xf>
    <xf numFmtId="4" fontId="20" fillId="11" borderId="35" xfId="0" applyNumberFormat="1" applyFont="1" applyFill="1" applyBorder="1" applyAlignment="1">
      <alignment horizontal="right" vertical="center"/>
    </xf>
    <xf numFmtId="4" fontId="20" fillId="11" borderId="36" xfId="0" applyNumberFormat="1" applyFont="1" applyFill="1" applyBorder="1" applyAlignment="1">
      <alignment horizontal="right" vertical="center"/>
    </xf>
    <xf numFmtId="4" fontId="20" fillId="3" borderId="37" xfId="0" applyNumberFormat="1" applyFont="1" applyFill="1" applyBorder="1"/>
    <xf numFmtId="4" fontId="20" fillId="3" borderId="38" xfId="0" applyNumberFormat="1" applyFont="1" applyFill="1" applyBorder="1"/>
    <xf numFmtId="0" fontId="2" fillId="5" borderId="1" xfId="0" applyFont="1" applyFill="1" applyBorder="1" applyAlignment="1">
      <alignment vertical="center"/>
    </xf>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0" fontId="60" fillId="3" borderId="0" xfId="0" applyFont="1" applyFill="1" applyAlignment="1">
      <alignment horizontal="center" wrapText="1"/>
    </xf>
    <xf numFmtId="164" fontId="71" fillId="8" borderId="0" xfId="0" applyNumberFormat="1" applyFont="1" applyFill="1" applyAlignment="1">
      <alignment horizontal="center"/>
    </xf>
    <xf numFmtId="2" fontId="71" fillId="8" borderId="0" xfId="0" applyNumberFormat="1" applyFont="1" applyFill="1" applyAlignment="1">
      <alignment horizontal="center"/>
    </xf>
    <xf numFmtId="0" fontId="60" fillId="3" borderId="0" xfId="0" applyFont="1" applyFill="1" applyAlignment="1">
      <alignment horizontal="center"/>
    </xf>
    <xf numFmtId="0" fontId="72" fillId="15" borderId="13" xfId="0" applyFont="1" applyFill="1" applyBorder="1" applyAlignment="1">
      <alignment horizontal="center" vertical="center" wrapText="1"/>
    </xf>
    <xf numFmtId="0" fontId="72" fillId="15" borderId="29" xfId="0" applyFont="1" applyFill="1" applyBorder="1" applyAlignment="1">
      <alignment horizontal="center" vertical="center" wrapText="1"/>
    </xf>
    <xf numFmtId="0" fontId="72" fillId="15" borderId="26" xfId="0" applyFont="1" applyFill="1" applyBorder="1" applyAlignment="1">
      <alignment horizontal="center" vertical="center" wrapText="1"/>
    </xf>
    <xf numFmtId="0" fontId="0" fillId="5" borderId="0" xfId="0" applyFill="1" applyAlignment="1">
      <alignment horizontal="center" vertical="top" wrapText="1"/>
    </xf>
    <xf numFmtId="0" fontId="57" fillId="5" borderId="15" xfId="0" applyFont="1" applyFill="1" applyBorder="1" applyAlignment="1">
      <alignment horizontal="center" vertical="center" wrapText="1"/>
    </xf>
    <xf numFmtId="0" fontId="73" fillId="16" borderId="0" xfId="0" applyFont="1" applyFill="1" applyAlignment="1">
      <alignment horizontal="center" vertical="center" wrapText="1"/>
    </xf>
    <xf numFmtId="0" fontId="73" fillId="16" borderId="0" xfId="0" applyFont="1" applyFill="1" applyAlignment="1">
      <alignment horizontal="center" vertical="center"/>
    </xf>
    <xf numFmtId="0" fontId="74" fillId="5" borderId="0" xfId="0" applyFont="1" applyFill="1" applyAlignment="1">
      <alignment horizontal="center"/>
    </xf>
    <xf numFmtId="0" fontId="0" fillId="5" borderId="0" xfId="0" applyFill="1" applyAlignment="1">
      <alignment horizontal="justify" vertical="top" wrapText="1"/>
    </xf>
    <xf numFmtId="0" fontId="45" fillId="11" borderId="13" xfId="0" applyFont="1" applyFill="1" applyBorder="1" applyAlignment="1" applyProtection="1">
      <alignment horizontal="justify" vertical="top" wrapText="1"/>
      <protection locked="0"/>
    </xf>
    <xf numFmtId="0" fontId="4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1" fillId="5" borderId="0" xfId="0" applyFont="1" applyFill="1" applyAlignment="1">
      <alignment horizontal="left" vertical="top" wrapText="1"/>
    </xf>
    <xf numFmtId="0" fontId="8" fillId="5" borderId="15" xfId="9" applyFill="1" applyBorder="1" applyAlignment="1">
      <alignment vertical="top" wrapText="1"/>
    </xf>
  </cellXfs>
  <cellStyles count="42">
    <cellStyle name="Excel Built-in Normal" xfId="41" xr:uid="{00000000-0005-0000-0000-000000000000}"/>
    <cellStyle name="Hyperlink" xfId="1" xr:uid="{00000000-0005-0000-0000-000001000000}"/>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11" xfId="35" xr:uid="{00000000-0005-0000-0000-000009000000}"/>
    <cellStyle name="Normálna 13" xfId="39" xr:uid="{00000000-0005-0000-0000-00000A000000}"/>
    <cellStyle name="Normálna 14" xfId="38" xr:uid="{00000000-0005-0000-0000-00000B000000}"/>
    <cellStyle name="Normálna 2" xfId="9" xr:uid="{00000000-0005-0000-0000-00000C000000}"/>
    <cellStyle name="Normálna 2 2" xfId="10" xr:uid="{00000000-0005-0000-0000-00000D000000}"/>
    <cellStyle name="Normálna 2 2 2" xfId="40" xr:uid="{00000000-0005-0000-0000-00000E000000}"/>
    <cellStyle name="Normálna 2 3" xfId="11" xr:uid="{00000000-0005-0000-0000-00000F000000}"/>
    <cellStyle name="Normálna 2 3 3" xfId="34" xr:uid="{00000000-0005-0000-0000-000010000000}"/>
    <cellStyle name="Normálna 3" xfId="12" xr:uid="{00000000-0005-0000-0000-000011000000}"/>
    <cellStyle name="Normálna 3 2" xfId="13" xr:uid="{00000000-0005-0000-0000-000012000000}"/>
    <cellStyle name="Normálna 3 3" xfId="14" xr:uid="{00000000-0005-0000-0000-000013000000}"/>
    <cellStyle name="Normálna 4" xfId="15" xr:uid="{00000000-0005-0000-0000-000014000000}"/>
    <cellStyle name="Normálna 4 2" xfId="16" xr:uid="{00000000-0005-0000-0000-000015000000}"/>
    <cellStyle name="Normálna 5" xfId="17" xr:uid="{00000000-0005-0000-0000-000016000000}"/>
    <cellStyle name="Normálna 5 2" xfId="18" xr:uid="{00000000-0005-0000-0000-000017000000}"/>
    <cellStyle name="Normálna 5 3" xfId="19" xr:uid="{00000000-0005-0000-0000-000018000000}"/>
    <cellStyle name="Normálna 5 4" xfId="20" xr:uid="{00000000-0005-0000-0000-000019000000}"/>
    <cellStyle name="Normálna 6" xfId="21" xr:uid="{00000000-0005-0000-0000-00001A000000}"/>
    <cellStyle name="Normálna 6 2" xfId="32" xr:uid="{00000000-0005-0000-0000-00001B000000}"/>
    <cellStyle name="Normálna 6 2 2" xfId="37" xr:uid="{00000000-0005-0000-0000-00001C000000}"/>
    <cellStyle name="Normálna 7" xfId="22" xr:uid="{00000000-0005-0000-0000-00001D000000}"/>
    <cellStyle name="Normálna 7 2" xfId="23" xr:uid="{00000000-0005-0000-0000-00001E000000}"/>
    <cellStyle name="Normálna 8" xfId="24" xr:uid="{00000000-0005-0000-0000-00001F000000}"/>
    <cellStyle name="normálne 2" xfId="25" xr:uid="{00000000-0005-0000-0000-000021000000}"/>
    <cellStyle name="normálne 2 2" xfId="26" xr:uid="{00000000-0005-0000-0000-000022000000}"/>
    <cellStyle name="normálne 2 2 2" xfId="27" xr:uid="{00000000-0005-0000-0000-000023000000}"/>
    <cellStyle name="normálne 2 2 2 2" xfId="33" xr:uid="{00000000-0005-0000-0000-000024000000}"/>
    <cellStyle name="normálne 2 3" xfId="28" xr:uid="{00000000-0005-0000-0000-000025000000}"/>
    <cellStyle name="normálne 2 4" xfId="29" xr:uid="{00000000-0005-0000-0000-000026000000}"/>
    <cellStyle name="Normálne 3" xfId="30" xr:uid="{00000000-0005-0000-0000-000027000000}"/>
    <cellStyle name="normálne 4 3" xfId="36" xr:uid="{00000000-0005-0000-0000-000028000000}"/>
    <cellStyle name="normálne_Vyuctovanie2015-V-Formula_praca_0 2" xfId="31" xr:uid="{00000000-0005-0000-0000-000029000000}"/>
  </cellStyles>
  <dxfs count="79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87" noThreeD="1" sel="49" val="3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E221E180-1658-AC63-5B12-689D7A5950E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31" workbookViewId="0"/>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8" customHeight="1" x14ac:dyDescent="0.25">
      <c r="A1" s="308" t="s">
        <v>0</v>
      </c>
      <c r="C1" s="755"/>
      <c r="D1" s="755"/>
    </row>
    <row r="2" spans="1:4" s="18" customFormat="1" ht="19.2" customHeight="1" x14ac:dyDescent="0.25">
      <c r="A2" s="17"/>
      <c r="C2" s="205"/>
      <c r="D2" s="205"/>
    </row>
    <row r="3" spans="1:4" s="18" customFormat="1" ht="20.5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55" customHeight="1" x14ac:dyDescent="0.25">
      <c r="A12" s="304" t="s">
        <v>1379</v>
      </c>
      <c r="C12" s="205"/>
      <c r="D12" s="205"/>
    </row>
    <row r="13" spans="1:4" s="18" customFormat="1" ht="23.55"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55" customHeight="1" x14ac:dyDescent="0.25">
      <c r="A17" s="21"/>
      <c r="C17" s="21"/>
    </row>
    <row r="18" spans="1:4" ht="226.5" customHeight="1" x14ac:dyDescent="0.25">
      <c r="A18" s="298" t="s">
        <v>7</v>
      </c>
      <c r="B18" s="257"/>
      <c r="C18" s="21"/>
    </row>
    <row r="19" spans="1:4" ht="30.75" customHeight="1" x14ac:dyDescent="0.25">
      <c r="A19" s="21"/>
      <c r="B19" s="257"/>
      <c r="C19" s="21"/>
    </row>
    <row r="20" spans="1:4" ht="26.25" customHeight="1" x14ac:dyDescent="0.25">
      <c r="A20" s="299" t="s">
        <v>8</v>
      </c>
      <c r="C20" s="21"/>
    </row>
    <row r="21" spans="1:4" ht="39.6" x14ac:dyDescent="0.25">
      <c r="A21" s="19" t="s">
        <v>9</v>
      </c>
      <c r="C21" s="756"/>
      <c r="D21" s="756"/>
    </row>
    <row r="22" spans="1:4" x14ac:dyDescent="0.25">
      <c r="C22" s="757"/>
      <c r="D22" s="756"/>
    </row>
    <row r="23" spans="1:4" ht="66" x14ac:dyDescent="0.25">
      <c r="A23" s="23" t="s">
        <v>1380</v>
      </c>
      <c r="C23" s="255"/>
      <c r="D23" s="256"/>
    </row>
    <row r="24" spans="1:4" ht="12.75" customHeight="1" x14ac:dyDescent="0.25">
      <c r="C24" s="753"/>
      <c r="D24" s="754"/>
    </row>
    <row r="25" spans="1:4" ht="29.55"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75" customHeight="1" x14ac:dyDescent="0.25"/>
    <row r="33" spans="1:3" ht="15.75" customHeight="1" x14ac:dyDescent="0.25">
      <c r="A33" s="19" t="s">
        <v>1362</v>
      </c>
    </row>
    <row r="34" spans="1:3" ht="12.75"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55" customHeight="1" x14ac:dyDescent="0.25">
      <c r="A46" s="301" t="s">
        <v>15</v>
      </c>
      <c r="C46" s="22"/>
    </row>
    <row r="47" spans="1:3" ht="11.55"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75" customHeight="1" x14ac:dyDescent="0.25">
      <c r="A61" s="23"/>
    </row>
    <row r="62" spans="1:1" ht="14.25" customHeight="1" x14ac:dyDescent="0.25">
      <c r="A62" s="19" t="s">
        <v>18</v>
      </c>
    </row>
    <row r="63" spans="1:1" ht="26.4" x14ac:dyDescent="0.25">
      <c r="A63" s="19" t="s">
        <v>19</v>
      </c>
    </row>
    <row r="64" spans="1:1" ht="28.05" customHeight="1" x14ac:dyDescent="0.25">
      <c r="A64" s="19" t="s">
        <v>1372</v>
      </c>
    </row>
    <row r="66" spans="1:1" ht="93.75" customHeight="1" x14ac:dyDescent="0.25">
      <c r="A66" s="23" t="s">
        <v>20</v>
      </c>
    </row>
    <row r="68" spans="1:1" ht="17.399999999999999" x14ac:dyDescent="0.25">
      <c r="A68" s="258" t="s">
        <v>21</v>
      </c>
    </row>
    <row r="70" spans="1:1" ht="174.75" customHeight="1" x14ac:dyDescent="0.25">
      <c r="A70" s="259" t="s">
        <v>22</v>
      </c>
    </row>
    <row r="71" spans="1:1" ht="13.2" customHeight="1" x14ac:dyDescent="0.25">
      <c r="A71" s="259"/>
    </row>
    <row r="72" spans="1:1" ht="173.55"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55"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549999999999997"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workbookViewId="0">
      <selection activeCell="F6" sqref="F6"/>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808" t="str">
        <f>Spolu!C3&amp;", "&amp;Spolu!C6</f>
        <v>SLOVENSKÝ STRELECKÝ ZVÄZ, Wolkrova 4, Bratislava, 851 01</v>
      </c>
      <c r="B1" s="808"/>
      <c r="C1" s="808"/>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809" t="s">
        <v>1276</v>
      </c>
      <c r="F3" s="810"/>
      <c r="N3" s="137" t="str">
        <f t="shared" si="0"/>
        <v>c - príspevok Slovenskému paralympijskému výboru</v>
      </c>
      <c r="O3" s="137" t="s">
        <v>342</v>
      </c>
      <c r="P3" s="137" t="str">
        <f>Spolu!B19</f>
        <v>príspevok Slovenskému paralympijskému výboru</v>
      </c>
    </row>
    <row r="4" spans="1:16" ht="45.75" customHeight="1" x14ac:dyDescent="0.25">
      <c r="E4" s="810"/>
      <c r="F4" s="810"/>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811" t="s">
        <v>1308</v>
      </c>
      <c r="B12" s="811"/>
      <c r="C12" s="811"/>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25">
      <c r="A13" s="81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812"/>
      <c r="C13" s="812"/>
      <c r="F13" s="195" t="s">
        <v>1400</v>
      </c>
      <c r="N13" s="137" t="str">
        <f t="shared" si="0"/>
        <v>m - organizácia tradičných športových podujatí</v>
      </c>
      <c r="O13" s="137" t="s">
        <v>362</v>
      </c>
      <c r="P13" s="137" t="str">
        <f>Spolu!B29</f>
        <v>organizácia tradičných športových podujatí</v>
      </c>
    </row>
    <row r="14" spans="1:16" ht="34.5" customHeight="1" x14ac:dyDescent="0.25">
      <c r="A14" s="139" t="s">
        <v>1292</v>
      </c>
      <c r="B14" s="813" t="s">
        <v>1310</v>
      </c>
      <c r="C14" s="814"/>
      <c r="F14" s="313"/>
      <c r="N14" s="137" t="str">
        <f t="shared" si="0"/>
        <v xml:space="preserve">n - </v>
      </c>
      <c r="O14" s="137" t="s">
        <v>364</v>
      </c>
    </row>
    <row r="15" spans="1:16" ht="34.5" customHeight="1" x14ac:dyDescent="0.25">
      <c r="A15" s="139" t="s">
        <v>1311</v>
      </c>
      <c r="B15" s="813"/>
      <c r="C15" s="814"/>
      <c r="F15" s="816"/>
      <c r="N15" s="137" t="str">
        <f t="shared" si="0"/>
        <v xml:space="preserve">o - </v>
      </c>
      <c r="O15" s="137" t="s">
        <v>365</v>
      </c>
    </row>
    <row r="16" spans="1:16" x14ac:dyDescent="0.25">
      <c r="A16" s="139" t="s">
        <v>1295</v>
      </c>
      <c r="B16" s="142">
        <f>F8</f>
        <v>0</v>
      </c>
      <c r="C16" s="137"/>
      <c r="F16" s="816"/>
      <c r="N16" s="137" t="str">
        <f t="shared" si="0"/>
        <v xml:space="preserve">p - </v>
      </c>
      <c r="O16" s="137" t="s">
        <v>366</v>
      </c>
    </row>
    <row r="17" spans="1:16" ht="32.25" customHeight="1" x14ac:dyDescent="0.25">
      <c r="A17" s="139" t="s">
        <v>1298</v>
      </c>
      <c r="B17" s="142">
        <f>F9</f>
        <v>0</v>
      </c>
      <c r="C17" s="137"/>
      <c r="F17" s="816"/>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f>Spolu!C4</f>
        <v>465</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5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815" t="s">
        <v>1303</v>
      </c>
      <c r="C24" s="81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4"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817" t="s">
        <v>1317</v>
      </c>
      <c r="B2" s="817"/>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23" activePane="bottomLeft" state="frozen"/>
      <selection pane="bottomLeft" activeCell="O19" sqref="O19"/>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758" t="s">
        <v>57</v>
      </c>
      <c r="B1" s="758"/>
      <c r="C1" s="758"/>
      <c r="D1" s="758"/>
      <c r="E1" s="758"/>
      <c r="F1" s="758"/>
      <c r="G1" s="758"/>
      <c r="H1" s="758"/>
      <c r="I1" s="52"/>
      <c r="J1" s="37"/>
    </row>
    <row r="2" spans="1:11" ht="15.6" x14ac:dyDescent="0.3">
      <c r="A2" s="764" t="s">
        <v>58</v>
      </c>
      <c r="B2" s="764"/>
      <c r="C2" s="764"/>
      <c r="D2" s="764"/>
      <c r="E2" s="764"/>
      <c r="F2" s="764"/>
      <c r="G2" s="764"/>
      <c r="H2" s="762" t="str">
        <f>+Doklady!I100</f>
        <v>V2</v>
      </c>
      <c r="I2" s="762"/>
    </row>
    <row r="3" spans="1:11" ht="13.8" x14ac:dyDescent="0.25">
      <c r="A3" s="40"/>
      <c r="B3" s="40"/>
      <c r="C3" s="40"/>
      <c r="D3" s="40"/>
      <c r="E3" s="40"/>
      <c r="F3" s="40"/>
      <c r="G3" s="40"/>
      <c r="H3" s="763">
        <f>+Doklady!I101</f>
        <v>45887</v>
      </c>
      <c r="I3" s="763"/>
    </row>
    <row r="4" spans="1:11" ht="15.75" customHeight="1" x14ac:dyDescent="0.25">
      <c r="A4" s="41" t="s">
        <v>59</v>
      </c>
      <c r="B4" s="759" t="s">
        <v>60</v>
      </c>
      <c r="C4" s="760"/>
      <c r="D4" s="760"/>
      <c r="E4" s="76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793" priority="2" stopIfTrue="1">
      <formula>$A78&lt;&gt;""</formula>
    </cfRule>
  </conditionalFormatting>
  <conditionalFormatting sqref="A8:I76 I78">
    <cfRule type="expression" dxfId="792" priority="7" stopIfTrue="1">
      <formula>$A8&lt;&gt;""</formula>
    </cfRule>
  </conditionalFormatting>
  <conditionalFormatting sqref="B78:H2888">
    <cfRule type="expression" dxfId="791" priority="3" stopIfTrue="1">
      <formula>$A78&lt;&gt;""</formula>
    </cfRule>
  </conditionalFormatting>
  <conditionalFormatting sqref="D2886:D2913">
    <cfRule type="expression" dxfId="79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53" hidden="1" customWidth="1"/>
    <col min="8" max="16384" width="11.44140625" style="29"/>
  </cols>
  <sheetData>
    <row r="1" spans="1:7" s="27" customFormat="1" ht="35.25" customHeight="1" x14ac:dyDescent="0.25">
      <c r="A1" s="767" t="s">
        <v>311</v>
      </c>
      <c r="B1" s="768"/>
      <c r="C1" s="174">
        <v>45688</v>
      </c>
      <c r="D1" s="26"/>
      <c r="G1" s="252">
        <v>45688</v>
      </c>
    </row>
    <row r="2" spans="1:7" ht="13.8" x14ac:dyDescent="0.25">
      <c r="A2" s="28"/>
      <c r="B2" s="28"/>
      <c r="G2" s="252">
        <v>45716</v>
      </c>
    </row>
    <row r="3" spans="1:7" ht="13.8" x14ac:dyDescent="0.25">
      <c r="A3" s="30" t="s">
        <v>312</v>
      </c>
      <c r="B3" s="765" t="str">
        <f>INDEX(Adr!B:B,Doklady!B102+1)</f>
        <v>SLOVENSKÝ STRELECKÝ ZVÄZ</v>
      </c>
      <c r="C3" s="765"/>
      <c r="D3" s="765"/>
      <c r="G3" s="252">
        <v>45747</v>
      </c>
    </row>
    <row r="4" spans="1:7" ht="13.8" x14ac:dyDescent="0.25">
      <c r="A4" s="30" t="s">
        <v>313</v>
      </c>
      <c r="B4" s="29" t="str">
        <f>RIGHT("0000"&amp;INDEX(Adr!A:A,Doklady!B102+1),8)</f>
        <v>00603341</v>
      </c>
      <c r="G4" s="252">
        <v>45777</v>
      </c>
    </row>
    <row r="5" spans="1:7" ht="13.8" x14ac:dyDescent="0.25">
      <c r="A5" s="30" t="s">
        <v>314</v>
      </c>
      <c r="B5" s="29" t="str">
        <f>INDEX(Adr!D:D,Doklady!B102+1)&amp;", "&amp;INDEX(Adr!E:E,Doklady!B102+1)</f>
        <v>Wolkrova 4,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474850.37</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474850.37</v>
      </c>
      <c r="G15" s="252"/>
    </row>
    <row r="16" spans="1:7" ht="13.8" x14ac:dyDescent="0.25">
      <c r="G16" s="252"/>
    </row>
    <row r="17" spans="1:5" ht="72" customHeight="1" x14ac:dyDescent="0.25">
      <c r="A17" s="766" t="s">
        <v>328</v>
      </c>
      <c r="B17" s="766"/>
      <c r="C17" s="766"/>
      <c r="D17" s="766"/>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B1" zoomScale="130" zoomScaleNormal="130" workbookViewId="0">
      <selection activeCell="F41" sqref="F41"/>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777" t="s">
        <v>1504</v>
      </c>
      <c r="B1" s="777"/>
      <c r="C1" s="777"/>
      <c r="D1" s="777"/>
      <c r="E1" s="777"/>
      <c r="F1" s="777"/>
      <c r="G1" s="777"/>
      <c r="H1" s="777"/>
      <c r="I1" s="777"/>
    </row>
    <row r="2" spans="1:26" ht="7.5" customHeight="1" x14ac:dyDescent="0.2">
      <c r="C2" s="8"/>
      <c r="D2" s="8"/>
      <c r="E2" s="8"/>
      <c r="F2" s="8"/>
      <c r="G2" s="8"/>
      <c r="H2" s="8"/>
      <c r="I2" s="8"/>
    </row>
    <row r="3" spans="1:26" s="9" customFormat="1" ht="26.25" customHeight="1" x14ac:dyDescent="0.25">
      <c r="B3" s="160" t="s">
        <v>59</v>
      </c>
      <c r="C3" s="778" t="str">
        <f>INDEX(Adr!B2:B87,Doklady!B102)</f>
        <v>SLOVENSKÝ STRELECKÝ ZVÄZ</v>
      </c>
      <c r="D3" s="778"/>
      <c r="E3" s="778"/>
      <c r="F3" s="778"/>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v>465</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Wolkrova 4, Bratislava, 851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779" t="s">
        <v>333</v>
      </c>
      <c r="F9" s="780"/>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770">
        <f>SUMIF(K:K,A10,I:I)</f>
        <v>0</v>
      </c>
      <c r="F10" s="771"/>
      <c r="L10" s="120" t="s">
        <v>334</v>
      </c>
      <c r="M10" s="118"/>
      <c r="N10" s="118"/>
      <c r="O10" s="118"/>
      <c r="P10" s="118"/>
      <c r="Q10" s="118"/>
      <c r="R10" s="118"/>
      <c r="S10" s="118"/>
    </row>
    <row r="11" spans="1:26" ht="17.399999999999999" x14ac:dyDescent="0.3">
      <c r="A11" s="69" t="s">
        <v>319</v>
      </c>
      <c r="B11" s="70" t="s">
        <v>320</v>
      </c>
      <c r="C11" s="126">
        <f>SUMIF(FP!J:J,Doklady!$B$1&amp;A11,FP!D:D)</f>
        <v>474850.37</v>
      </c>
      <c r="D11" s="126">
        <f>+C11-E11</f>
        <v>474850.37</v>
      </c>
      <c r="E11" s="781">
        <f>+I39-I42+I44-I47</f>
        <v>0</v>
      </c>
      <c r="F11" s="782"/>
      <c r="J11" s="176"/>
      <c r="L11" s="161" t="str">
        <f>L41</f>
        <v>a - streľba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770">
        <f>SUMIF(K:K,A12,I:I)</f>
        <v>0</v>
      </c>
      <c r="F12" s="771"/>
      <c r="J12" s="177"/>
      <c r="L12" s="161" t="str">
        <f>L42</f>
        <v>a - streľba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770">
        <f>SUMIF(K:K,A13,I:I)</f>
        <v>0</v>
      </c>
      <c r="F13" s="771"/>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783">
        <f>SUMIF(K:K,A14,I:I)</f>
        <v>0</v>
      </c>
      <c r="F14" s="784"/>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790" t="s">
        <v>336</v>
      </c>
      <c r="C16" s="791"/>
      <c r="D16" s="791"/>
      <c r="E16" s="791"/>
      <c r="F16" s="791"/>
      <c r="G16" s="791"/>
      <c r="H16" s="792"/>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785" t="s">
        <v>339</v>
      </c>
      <c r="C17" s="785"/>
      <c r="D17" s="785"/>
      <c r="E17" s="785"/>
      <c r="F17" s="785"/>
      <c r="G17" s="785"/>
      <c r="H17" s="785"/>
      <c r="I17" s="73">
        <f>SUMIF(FP!I:I,Doklady!$B$1&amp;A17,FP!D:D)</f>
        <v>474850.37</v>
      </c>
      <c r="T17" s="86"/>
    </row>
    <row r="18" spans="1:20" x14ac:dyDescent="0.2">
      <c r="A18" s="135" t="s">
        <v>340</v>
      </c>
      <c r="B18" s="785" t="s">
        <v>341</v>
      </c>
      <c r="C18" s="785"/>
      <c r="D18" s="785"/>
      <c r="E18" s="785"/>
      <c r="F18" s="785"/>
      <c r="G18" s="785"/>
      <c r="H18" s="785"/>
      <c r="I18" s="73">
        <f>SUMIF(FP!I:I,Doklady!$B$1&amp;A18,FP!D:D)</f>
        <v>0</v>
      </c>
    </row>
    <row r="19" spans="1:20" x14ac:dyDescent="0.2">
      <c r="A19" s="115" t="s">
        <v>342</v>
      </c>
      <c r="B19" s="785" t="s">
        <v>343</v>
      </c>
      <c r="C19" s="785"/>
      <c r="D19" s="785"/>
      <c r="E19" s="785"/>
      <c r="F19" s="785"/>
      <c r="G19" s="785"/>
      <c r="H19" s="785"/>
      <c r="I19" s="73">
        <f>SUMIF(FP!I:I,Doklady!$B$1&amp;A19,FP!D:D)</f>
        <v>0</v>
      </c>
    </row>
    <row r="20" spans="1:20" x14ac:dyDescent="0.2">
      <c r="A20" s="135" t="s">
        <v>344</v>
      </c>
      <c r="B20" s="774" t="s">
        <v>345</v>
      </c>
      <c r="C20" s="775"/>
      <c r="D20" s="775"/>
      <c r="E20" s="775"/>
      <c r="F20" s="775"/>
      <c r="G20" s="775"/>
      <c r="H20" s="776"/>
      <c r="I20" s="73">
        <f>SUMIF(FP!I:I,Doklady!$B$1&amp;A20,FP!D:D)</f>
        <v>0</v>
      </c>
      <c r="T20" s="86"/>
    </row>
    <row r="21" spans="1:20" x14ac:dyDescent="0.2">
      <c r="A21" s="115" t="s">
        <v>346</v>
      </c>
      <c r="B21" s="774" t="s">
        <v>347</v>
      </c>
      <c r="C21" s="775"/>
      <c r="D21" s="775"/>
      <c r="E21" s="775"/>
      <c r="F21" s="775"/>
      <c r="G21" s="775"/>
      <c r="H21" s="776"/>
      <c r="I21" s="73">
        <f>SUMIF(FP!I:I,Doklady!$B$1&amp;A21,FP!D:D)</f>
        <v>0</v>
      </c>
      <c r="T21" s="86"/>
    </row>
    <row r="22" spans="1:20" x14ac:dyDescent="0.2">
      <c r="A22" s="135" t="s">
        <v>348</v>
      </c>
      <c r="B22" s="793" t="s">
        <v>349</v>
      </c>
      <c r="C22" s="794"/>
      <c r="D22" s="794"/>
      <c r="E22" s="794"/>
      <c r="F22" s="794"/>
      <c r="G22" s="794"/>
      <c r="H22" s="795"/>
      <c r="I22" s="73">
        <f>SUMIF(FP!I:I,Doklady!$B$1&amp;A22,FP!D:D)</f>
        <v>0</v>
      </c>
      <c r="T22" s="86"/>
    </row>
    <row r="23" spans="1:20" x14ac:dyDescent="0.2">
      <c r="A23" s="115" t="s">
        <v>350</v>
      </c>
      <c r="B23" s="774" t="s">
        <v>351</v>
      </c>
      <c r="C23" s="775"/>
      <c r="D23" s="775"/>
      <c r="E23" s="775"/>
      <c r="F23" s="775"/>
      <c r="G23" s="775"/>
      <c r="H23" s="776"/>
      <c r="I23" s="73">
        <f>SUMIF(FP!I:I,Doklady!$B$1&amp;A23,FP!D:D)</f>
        <v>0</v>
      </c>
      <c r="T23" s="86"/>
    </row>
    <row r="24" spans="1:20" x14ac:dyDescent="0.2">
      <c r="A24" s="135" t="s">
        <v>352</v>
      </c>
      <c r="B24" s="774" t="s">
        <v>353</v>
      </c>
      <c r="C24" s="775"/>
      <c r="D24" s="775"/>
      <c r="E24" s="775"/>
      <c r="F24" s="775"/>
      <c r="G24" s="775"/>
      <c r="H24" s="776"/>
      <c r="I24" s="73">
        <f>SUMIF(FP!I:I,Doklady!$B$1&amp;A24,FP!D:D)</f>
        <v>0</v>
      </c>
      <c r="T24" s="86"/>
    </row>
    <row r="25" spans="1:20" x14ac:dyDescent="0.2">
      <c r="A25" s="115" t="s">
        <v>354</v>
      </c>
      <c r="B25" s="786" t="s">
        <v>355</v>
      </c>
      <c r="C25" s="787"/>
      <c r="D25" s="787"/>
      <c r="E25" s="787"/>
      <c r="F25" s="787"/>
      <c r="G25" s="787"/>
      <c r="H25" s="788"/>
      <c r="I25" s="73">
        <f>SUMIF(FP!I:I,Doklady!$B$1&amp;A25,FP!D:D)</f>
        <v>0</v>
      </c>
      <c r="T25" s="86"/>
    </row>
    <row r="26" spans="1:20" x14ac:dyDescent="0.2">
      <c r="A26" s="135" t="s">
        <v>356</v>
      </c>
      <c r="B26" s="774" t="s">
        <v>357</v>
      </c>
      <c r="C26" s="775"/>
      <c r="D26" s="775"/>
      <c r="E26" s="775"/>
      <c r="F26" s="775"/>
      <c r="G26" s="775"/>
      <c r="H26" s="776"/>
      <c r="I26" s="73">
        <f>SUMIF(FP!I:I,Doklady!$B$1&amp;A26,FP!D:D)</f>
        <v>0</v>
      </c>
      <c r="T26" s="86"/>
    </row>
    <row r="27" spans="1:20" x14ac:dyDescent="0.2">
      <c r="A27" s="115" t="s">
        <v>358</v>
      </c>
      <c r="B27" s="774" t="s">
        <v>359</v>
      </c>
      <c r="C27" s="775"/>
      <c r="D27" s="775"/>
      <c r="E27" s="775"/>
      <c r="F27" s="775"/>
      <c r="G27" s="775"/>
      <c r="H27" s="776"/>
      <c r="I27" s="73">
        <f>SUMIF(FP!I:I,Doklady!$B$1&amp;A27,FP!D:D)</f>
        <v>0</v>
      </c>
      <c r="T27" s="86"/>
    </row>
    <row r="28" spans="1:20" x14ac:dyDescent="0.2">
      <c r="A28" s="135" t="s">
        <v>360</v>
      </c>
      <c r="B28" s="774" t="s">
        <v>361</v>
      </c>
      <c r="C28" s="775"/>
      <c r="D28" s="775"/>
      <c r="E28" s="775"/>
      <c r="F28" s="775"/>
      <c r="G28" s="775"/>
      <c r="H28" s="776"/>
      <c r="I28" s="73">
        <f>SUMIF(FP!I:I,Doklady!$B$1&amp;A28,FP!D:D)</f>
        <v>0</v>
      </c>
      <c r="T28" s="86"/>
    </row>
    <row r="29" spans="1:20" x14ac:dyDescent="0.2">
      <c r="A29" s="115" t="s">
        <v>362</v>
      </c>
      <c r="B29" s="774" t="s">
        <v>363</v>
      </c>
      <c r="C29" s="775"/>
      <c r="D29" s="775"/>
      <c r="E29" s="775"/>
      <c r="F29" s="775"/>
      <c r="G29" s="775"/>
      <c r="H29" s="776"/>
      <c r="I29" s="73">
        <f>SUMIF(FP!I:I,Doklady!$B$1&amp;A29,FP!D:D)</f>
        <v>0</v>
      </c>
      <c r="T29" s="86"/>
    </row>
    <row r="30" spans="1:20" hidden="1" x14ac:dyDescent="0.2">
      <c r="A30" s="135" t="s">
        <v>364</v>
      </c>
      <c r="B30" s="774"/>
      <c r="C30" s="775"/>
      <c r="D30" s="775"/>
      <c r="E30" s="775"/>
      <c r="F30" s="775"/>
      <c r="G30" s="775"/>
      <c r="H30" s="776"/>
      <c r="I30" s="73">
        <f>SUMIF(FP!I:I,Doklady!$B$1&amp;A30,FP!D:D)</f>
        <v>0</v>
      </c>
      <c r="T30" s="86"/>
    </row>
    <row r="31" spans="1:20" hidden="1" x14ac:dyDescent="0.2">
      <c r="A31" s="115" t="s">
        <v>365</v>
      </c>
      <c r="B31" s="774"/>
      <c r="C31" s="775"/>
      <c r="D31" s="775"/>
      <c r="E31" s="775"/>
      <c r="F31" s="775"/>
      <c r="G31" s="775"/>
      <c r="H31" s="776"/>
      <c r="I31" s="73">
        <f>SUMIF(FP!I:I,Doklady!$B$1&amp;A31,FP!D:D)</f>
        <v>0</v>
      </c>
      <c r="T31" s="86"/>
    </row>
    <row r="32" spans="1:20" hidden="1" x14ac:dyDescent="0.2">
      <c r="A32" s="135" t="s">
        <v>366</v>
      </c>
      <c r="B32" s="796"/>
      <c r="C32" s="797"/>
      <c r="D32" s="797"/>
      <c r="E32" s="797"/>
      <c r="F32" s="797"/>
      <c r="G32" s="797"/>
      <c r="H32" s="798"/>
      <c r="I32" s="73">
        <f>SUMIF(FP!I:I,Doklady!$B$1&amp;A32,FP!D:D)</f>
        <v>0</v>
      </c>
      <c r="T32" s="86"/>
    </row>
    <row r="33" spans="1:21" hidden="1" x14ac:dyDescent="0.2">
      <c r="A33" s="115" t="s">
        <v>367</v>
      </c>
      <c r="B33" s="796"/>
      <c r="C33" s="797"/>
      <c r="D33" s="797"/>
      <c r="E33" s="797"/>
      <c r="F33" s="797"/>
      <c r="G33" s="797"/>
      <c r="H33" s="798"/>
      <c r="I33" s="73">
        <f>SUMIF(FP!I:I,Doklady!$B$1&amp;A33,FP!D:D)</f>
        <v>0</v>
      </c>
      <c r="T33" s="86"/>
    </row>
    <row r="34" spans="1:21" hidden="1" x14ac:dyDescent="0.2">
      <c r="A34" s="135" t="s">
        <v>368</v>
      </c>
      <c r="B34" s="799"/>
      <c r="C34" s="799"/>
      <c r="D34" s="799"/>
      <c r="E34" s="799"/>
      <c r="F34" s="799"/>
      <c r="G34" s="799"/>
      <c r="H34" s="799"/>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335</v>
      </c>
      <c r="B38" s="67" t="str">
        <f>"Šport "&amp;K40</f>
        <v>Šport streľba</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94970.074000000008</v>
      </c>
      <c r="G39" s="78">
        <f>+MAX(I39-C39-D39-E39-F39-H39,0)</f>
        <v>370245.92599999998</v>
      </c>
      <c r="H39" s="78">
        <f>+IFERROR(VLOOKUP(K40&amp;" - kapitálové transfery",B$53:C$90,2,0),0)</f>
        <v>9634.3700000000008</v>
      </c>
      <c r="I39" s="73">
        <f>SUMIF(FP!K:K,K40,FP!D:D)</f>
        <v>474850.37</v>
      </c>
      <c r="L39" s="84">
        <f>COUNTIF(FP!N:N,Doklady!B1&amp;"aK")</f>
        <v>1</v>
      </c>
      <c r="T39" s="86"/>
    </row>
    <row r="40" spans="1:21" x14ac:dyDescent="0.2">
      <c r="A40" s="115" t="s">
        <v>338</v>
      </c>
      <c r="B40" s="116" t="s">
        <v>377</v>
      </c>
      <c r="C40" s="78">
        <f>DSUM(Doklady!A103:J10000,"GGG",Spolu!L40:M42)</f>
        <v>26714.199999999993</v>
      </c>
      <c r="D40" s="78">
        <f>DSUM(Doklady!A103:J10000,"GGG",Spolu!N40:O42)</f>
        <v>85604.62000000001</v>
      </c>
      <c r="E40" s="78">
        <f>DSUM(Doklady!A103:J10000,"GGG",Spolu!P40:Q42)</f>
        <v>83402.133999999991</v>
      </c>
      <c r="F40" s="78">
        <f>DSUM(Doklady!A103:J10000,"GGG",Spolu!R40:S42)</f>
        <v>94970.070000000036</v>
      </c>
      <c r="G40" s="78">
        <f>DSUM(Doklady!A103:J10000,"GGG",Spolu!T40:U42)-H40</f>
        <v>174524.98</v>
      </c>
      <c r="H40" s="78">
        <f>+IFERROR(VLOOKUP(K40&amp;" - kapitálové transfery",B$53:D$90,3,0),0)</f>
        <v>9634.3700000000008</v>
      </c>
      <c r="I40" s="73">
        <f>+C40+D40+E40+F40+G40+H40</f>
        <v>474850.37400000007</v>
      </c>
      <c r="J40" s="218" t="str">
        <f>+K45</f>
        <v>.</v>
      </c>
      <c r="K40" s="218" t="str">
        <f>IF(L38&gt;0,INDEX(FP!K:K,Doklady!B2),".")</f>
        <v>streľba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streľba - bežné transfery</v>
      </c>
      <c r="M41" s="120">
        <v>1</v>
      </c>
      <c r="N41" s="161" t="str">
        <f>+L41</f>
        <v>a - streľba - bežné transfery</v>
      </c>
      <c r="O41" s="120">
        <v>2</v>
      </c>
      <c r="P41" s="161" t="str">
        <f>+L41</f>
        <v>a - streľba - bežné transfery</v>
      </c>
      <c r="Q41" s="120">
        <v>3</v>
      </c>
      <c r="R41" s="161" t="str">
        <f>+L41</f>
        <v>a - streľba - bežné transfery</v>
      </c>
      <c r="S41" s="120">
        <v>4</v>
      </c>
      <c r="T41" s="161" t="str">
        <f>+L41</f>
        <v>a - streľba - bežné transfery</v>
      </c>
      <c r="U41" s="120">
        <v>5</v>
      </c>
    </row>
    <row r="42" spans="1:21" ht="10.5" customHeight="1" x14ac:dyDescent="0.2">
      <c r="A42" s="115" t="s">
        <v>338</v>
      </c>
      <c r="B42" s="116" t="s">
        <v>380</v>
      </c>
      <c r="C42" s="73">
        <f>+C40</f>
        <v>26714.199999999993</v>
      </c>
      <c r="D42" s="216">
        <f>+D40</f>
        <v>85604.62000000001</v>
      </c>
      <c r="E42" s="216">
        <f>+E40</f>
        <v>83402.133999999991</v>
      </c>
      <c r="F42" s="216">
        <f>+MIN(F39:F40)</f>
        <v>94970.070000000036</v>
      </c>
      <c r="G42" s="216">
        <f>+MIN(G39+MAX(F39-F40,0)-MAX(E40-E39,0)-MAX(D40-D39,0)-MAX(C40-C39,0),G40)</f>
        <v>174524.976</v>
      </c>
      <c r="H42" s="216">
        <f>+MIN(H39:H40)</f>
        <v>9634.3700000000008</v>
      </c>
      <c r="I42" s="73">
        <f>+C42+D42+E42+MIN(F39:F40)+G42+H42</f>
        <v>474850.37</v>
      </c>
      <c r="J42" s="219">
        <f>+K47</f>
        <v>0</v>
      </c>
      <c r="K42" s="219">
        <f>+I42-H42</f>
        <v>465216</v>
      </c>
      <c r="L42" s="161" t="str">
        <f>+SUBSTITUTE(L41,"bežné","kapitálové")</f>
        <v>a - streľba - kapitálové transfery</v>
      </c>
      <c r="M42" s="120">
        <v>1</v>
      </c>
      <c r="N42" s="161" t="str">
        <f>+L42</f>
        <v>a - streľba - kapitálové transfery</v>
      </c>
      <c r="O42" s="120">
        <v>2</v>
      </c>
      <c r="P42" s="161" t="str">
        <f>+L42</f>
        <v>a - streľba - kapitálové transfery</v>
      </c>
      <c r="Q42" s="120">
        <v>3</v>
      </c>
      <c r="R42" s="161" t="str">
        <f>+L42</f>
        <v>a - streľba - kapitálové transfery</v>
      </c>
      <c r="S42" s="120">
        <v>4</v>
      </c>
      <c r="T42" s="161" t="str">
        <f>+L42</f>
        <v>a - streľba - kapitálové transfery</v>
      </c>
      <c r="U42" s="120">
        <v>5</v>
      </c>
    </row>
    <row r="43" spans="1:21" ht="30.6"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772"/>
      <c r="B50" s="773"/>
      <c r="C50" s="773"/>
      <c r="D50" s="773"/>
      <c r="E50" s="773"/>
      <c r="F50" s="773"/>
      <c r="G50" s="773"/>
      <c r="H50" s="773"/>
      <c r="I50" s="773"/>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streľba - bežné transfery</v>
      </c>
      <c r="C53" s="73">
        <f>IF(A53&lt;&gt;"",INDEX(FP!D:D,Doklady!B$2+(ROW()-53)),"")</f>
        <v>465216</v>
      </c>
      <c r="D53" s="73">
        <f>IF(A53&lt;&gt;"",Doklady!I1-Doklady!J1,"")</f>
        <v>465216.00400000054</v>
      </c>
      <c r="E53" s="73">
        <f>IF(A53&lt;&gt;"",MIN(D53,C53)*Doklady!C1/(1-Doklady!C1),"")</f>
        <v>0</v>
      </c>
      <c r="F53" s="71">
        <f>IF(A53&lt;&gt;"",Doklady!J1,"")</f>
        <v>0</v>
      </c>
      <c r="G53" s="73">
        <f>+IFERROR(HLOOKUP(IF(RIGHT(B53,15)="bežné transfery",LEFT(B53,LEN(B53)-18),0),$J$40:$K$42,3,0),MIN(C53,D53))</f>
        <v>465216</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K</v>
      </c>
      <c r="M53" s="84" t="str">
        <f>K53&amp;L53</f>
        <v>026 02K</v>
      </c>
      <c r="T53" s="86"/>
    </row>
    <row r="54" spans="1:20" ht="12" customHeight="1" x14ac:dyDescent="0.2">
      <c r="A54" s="75" t="str">
        <f>Doklady!D2</f>
        <v>a</v>
      </c>
      <c r="B54" s="119" t="str">
        <f>Doklady!H2</f>
        <v>streľba - kapitálové transfery</v>
      </c>
      <c r="C54" s="73">
        <f>IF(A54&lt;&gt;"",INDEX(FP!D:D,Doklady!B$2+(ROW()-53)),"")</f>
        <v>9634.3700000000008</v>
      </c>
      <c r="D54" s="73">
        <f>IF(A54&lt;&gt;"",Doklady!I2-Doklady!J2,"")</f>
        <v>9634.3700000000008</v>
      </c>
      <c r="E54" s="73">
        <f>IF(A54&lt;&gt;"",MIN(D54,C54)*Doklady!C2/(1-Doklady!C2),"")</f>
        <v>0</v>
      </c>
      <c r="F54" s="71">
        <f>IF(A54&lt;&gt;"",Doklady!J2,"")</f>
        <v>0</v>
      </c>
      <c r="G54" s="73">
        <f t="shared" ref="G54:G117" si="0">+IFERROR(HLOOKUP(IF(RIGHT(B54,15)="bežné transfery",LEFT(B54,LEN(B54)-18),0),$J$40:$K$42,3,0),MIN(C54,D54))</f>
        <v>9634.3700000000008</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474850.37</v>
      </c>
      <c r="D130" s="228">
        <f t="shared" ref="D130:I130" si="9">SUM(D53:D129)</f>
        <v>474850.37400000053</v>
      </c>
      <c r="E130" s="228">
        <f t="shared" si="9"/>
        <v>0</v>
      </c>
      <c r="F130" s="228">
        <f t="shared" si="9"/>
        <v>0</v>
      </c>
      <c r="G130" s="228">
        <f t="shared" si="9"/>
        <v>474850.37</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789"/>
      <c r="E140" s="789"/>
      <c r="F140" s="789"/>
      <c r="G140" s="789"/>
      <c r="H140" s="789"/>
      <c r="I140" s="789"/>
      <c r="J140" s="85"/>
    </row>
    <row r="141" spans="1:26" ht="68.25" customHeight="1" x14ac:dyDescent="0.25">
      <c r="A141" s="9"/>
      <c r="B141" s="283" t="s">
        <v>397</v>
      </c>
      <c r="C141" s="214"/>
      <c r="D141" s="769" t="s">
        <v>398</v>
      </c>
      <c r="E141" s="769"/>
      <c r="F141" s="769"/>
      <c r="G141" s="769"/>
      <c r="H141" s="769"/>
      <c r="I141" s="769"/>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789" priority="43" stopIfTrue="1" operator="lessThanOrEqual">
      <formula>0</formula>
    </cfRule>
    <cfRule type="cellIs" dxfId="788" priority="44" stopIfTrue="1" operator="greaterThan">
      <formula>0</formula>
    </cfRule>
  </conditionalFormatting>
  <conditionalFormatting sqref="D53:D129">
    <cfRule type="expression" dxfId="787" priority="31" stopIfTrue="1">
      <formula>$C53=$D53</formula>
    </cfRule>
    <cfRule type="expression" dxfId="786" priority="33" stopIfTrue="1">
      <formula>$C53&lt;&gt;$D53</formula>
    </cfRule>
  </conditionalFormatting>
  <conditionalFormatting sqref="E9:F9">
    <cfRule type="expression" dxfId="785" priority="38" stopIfTrue="1">
      <formula>SUM($E$10:$F$14)&gt;0</formula>
    </cfRule>
  </conditionalFormatting>
  <conditionalFormatting sqref="G53:G129">
    <cfRule type="expression" dxfId="784" priority="13" stopIfTrue="1">
      <formula>$C53=$G53</formula>
    </cfRule>
    <cfRule type="expression" dxfId="783" priority="14" stopIfTrue="1">
      <formula>$C53&lt;&gt;$G53</formula>
    </cfRule>
  </conditionalFormatting>
  <conditionalFormatting sqref="I42">
    <cfRule type="cellIs" dxfId="782" priority="1" stopIfTrue="1" operator="greaterThan">
      <formula>0</formula>
    </cfRule>
  </conditionalFormatting>
  <conditionalFormatting sqref="I47">
    <cfRule type="cellIs" dxfId="781" priority="15" stopIfTrue="1" operator="greaterThan">
      <formula>0</formula>
    </cfRule>
  </conditionalFormatting>
  <conditionalFormatting sqref="I53:I129">
    <cfRule type="cellIs" dxfId="780" priority="40" stopIfTrue="1" operator="equal">
      <formula>0</formula>
    </cfRule>
    <cfRule type="cellIs" dxfId="77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workbookViewId="0">
      <selection activeCell="A1885" sqref="A1885"/>
    </sheetView>
  </sheetViews>
  <sheetFormatPr defaultColWidth="11.44140625" defaultRowHeight="10.199999999999999" x14ac:dyDescent="0.2"/>
  <cols>
    <col min="1" max="1" width="34.109375" style="6" customWidth="1"/>
    <col min="2" max="2" width="10.777343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31" t="str">
        <f>IF(ROW()&lt;=B$3,INDEX(FP!F:F,B$2+ROW()-1)&amp;" - "&amp;INDEX(FP!C:C,B$2+ROW()-1),"")</f>
        <v>a - streľba - bežné transfery</v>
      </c>
      <c r="B1" s="232" t="str">
        <f>INDEX(Adr!A:A,B102+1)</f>
        <v>00603341</v>
      </c>
      <c r="C1" s="233">
        <f>IF(ROW()&lt;=B$3,INDEX(FP!E:E,B$2+ROW()-1),"")</f>
        <v>0</v>
      </c>
      <c r="D1" s="234" t="str">
        <f>IF(ROW()&lt;=B$3,INDEX(FP!F:F,B$2+ROW()-1),"")</f>
        <v>a</v>
      </c>
      <c r="E1" s="234"/>
      <c r="F1" s="234" t="str">
        <f>IF(ROW()&lt;=B$3,INDEX(FP!G:G,B$2+ROW()-1),"")</f>
        <v>026 02</v>
      </c>
      <c r="G1" s="234"/>
      <c r="H1" s="235" t="str">
        <f>IF(ROW()&lt;=B$3,INDEX(FP!C:C,B$2+ROW()-1),"")</f>
        <v>streľba - bežné transfery</v>
      </c>
      <c r="I1" s="236">
        <f t="shared" ref="I1:I6" si="0">IF(ROW()&lt;=B$3,SUMIF(A$107:A$10042,A1,I$107:I$10042),"")</f>
        <v>465216.00400000054</v>
      </c>
      <c r="J1" s="236">
        <f t="shared" ref="J1:J32" si="1">IF(ROW()&lt;=B$3,SUMIFS(I$103:I$50042,A$103:A$50042,K1,J$103:J$50042,L1),"")</f>
        <v>0</v>
      </c>
      <c r="K1" s="110" t="str">
        <f>$A1</f>
        <v>a - streľba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streľba - kapitálové transfery</v>
      </c>
      <c r="B2" s="237">
        <f>MATCH(B1,FP!A:A,0)</f>
        <v>52</v>
      </c>
      <c r="C2" s="233">
        <f>IF(ROW()&lt;=B$3,INDEX(FP!E:E,B$2+ROW()-1),"")</f>
        <v>0</v>
      </c>
      <c r="D2" s="234" t="str">
        <f>IF(ROW()&lt;=B$3,INDEX(FP!F:F,B$2+ROW()-1),"")</f>
        <v>a</v>
      </c>
      <c r="E2" s="234"/>
      <c r="F2" s="234" t="str">
        <f>IF(ROW()&lt;=B$3,INDEX(FP!G:G,B$2+ROW()-1),"")</f>
        <v>026 02</v>
      </c>
      <c r="G2" s="234"/>
      <c r="H2" s="235" t="str">
        <f>IF(ROW()&lt;=B$3,INDEX(FP!C:C,B$2+ROW()-1),"")</f>
        <v>streľba - kapitálové transfery</v>
      </c>
      <c r="I2" s="236">
        <f t="shared" si="0"/>
        <v>9634.3700000000008</v>
      </c>
      <c r="J2" s="236">
        <f t="shared" si="1"/>
        <v>0</v>
      </c>
      <c r="K2" s="110" t="str">
        <f>$A2</f>
        <v>a - streľba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streľba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800" t="s">
        <v>1505</v>
      </c>
      <c r="B100" s="800"/>
      <c r="C100" s="800"/>
      <c r="D100" s="800"/>
      <c r="E100" s="800"/>
      <c r="F100" s="800"/>
      <c r="G100" s="800"/>
      <c r="H100" s="800"/>
      <c r="I100" s="802" t="s">
        <v>1488</v>
      </c>
      <c r="J100" s="802"/>
      <c r="K100" s="89"/>
    </row>
    <row r="101" spans="1:25" ht="15.6" x14ac:dyDescent="0.3">
      <c r="A101" s="803"/>
      <c r="B101" s="803"/>
      <c r="C101" s="803"/>
      <c r="D101" s="803"/>
      <c r="E101" s="803"/>
      <c r="F101" s="803"/>
      <c r="G101" s="803"/>
      <c r="H101" s="803"/>
      <c r="I101" s="801">
        <v>45887</v>
      </c>
      <c r="J101" s="801"/>
    </row>
    <row r="102" spans="1:25" ht="13.8" x14ac:dyDescent="0.25">
      <c r="A102" s="249" t="s">
        <v>403</v>
      </c>
      <c r="B102" s="250">
        <v>49</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804" t="s">
        <v>412</v>
      </c>
      <c r="B105" s="805"/>
      <c r="C105" s="805"/>
      <c r="D105" s="805"/>
      <c r="E105" s="805"/>
      <c r="F105" s="805"/>
      <c r="G105" s="805"/>
      <c r="H105" s="805"/>
      <c r="I105" s="805"/>
      <c r="J105" s="80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2.2" x14ac:dyDescent="0.25">
      <c r="A107" s="14" t="s">
        <v>1506</v>
      </c>
      <c r="B107" s="320"/>
      <c r="C107" s="320"/>
      <c r="D107" s="322"/>
      <c r="E107" s="323"/>
      <c r="F107" s="324" t="s">
        <v>1507</v>
      </c>
      <c r="G107" s="325"/>
      <c r="H107" s="326"/>
      <c r="I107" s="327"/>
      <c r="J107" s="77">
        <v>1</v>
      </c>
      <c r="K107" s="92"/>
    </row>
    <row r="108" spans="1:25" ht="61.8" x14ac:dyDescent="0.25">
      <c r="A108" s="14" t="s">
        <v>1506</v>
      </c>
      <c r="B108" s="320" t="s">
        <v>1508</v>
      </c>
      <c r="C108" s="326" t="s">
        <v>1509</v>
      </c>
      <c r="D108" s="322" t="s">
        <v>1510</v>
      </c>
      <c r="E108" s="328" t="s">
        <v>1511</v>
      </c>
      <c r="F108" s="323" t="s">
        <v>1512</v>
      </c>
      <c r="G108" s="325"/>
      <c r="H108" s="326" t="s">
        <v>1513</v>
      </c>
      <c r="I108" s="327">
        <v>139.5</v>
      </c>
      <c r="J108" s="77">
        <v>1</v>
      </c>
      <c r="K108" s="92"/>
    </row>
    <row r="109" spans="1:25" ht="61.8" x14ac:dyDescent="0.25">
      <c r="A109" s="14" t="s">
        <v>1506</v>
      </c>
      <c r="B109" s="320" t="s">
        <v>1514</v>
      </c>
      <c r="C109" s="326" t="s">
        <v>1515</v>
      </c>
      <c r="D109" s="322" t="s">
        <v>1516</v>
      </c>
      <c r="E109" s="328" t="s">
        <v>1511</v>
      </c>
      <c r="F109" s="323" t="s">
        <v>1517</v>
      </c>
      <c r="G109" s="325"/>
      <c r="H109" s="326" t="s">
        <v>1513</v>
      </c>
      <c r="I109" s="327">
        <v>131.5</v>
      </c>
      <c r="J109" s="77">
        <v>1</v>
      </c>
      <c r="K109" s="92"/>
    </row>
    <row r="110" spans="1:25" ht="21" x14ac:dyDescent="0.25">
      <c r="A110" s="14" t="s">
        <v>1506</v>
      </c>
      <c r="B110" s="320" t="s">
        <v>1518</v>
      </c>
      <c r="C110" s="326">
        <v>22255</v>
      </c>
      <c r="D110" s="322" t="s">
        <v>1519</v>
      </c>
      <c r="E110" s="328" t="s">
        <v>1511</v>
      </c>
      <c r="F110" s="323" t="s">
        <v>1520</v>
      </c>
      <c r="G110" s="325">
        <v>32367066</v>
      </c>
      <c r="H110" s="326" t="s">
        <v>1521</v>
      </c>
      <c r="I110" s="327">
        <v>12.1</v>
      </c>
      <c r="J110" s="77">
        <v>1</v>
      </c>
      <c r="K110" s="92"/>
    </row>
    <row r="111" spans="1:25" ht="41.4" x14ac:dyDescent="0.25">
      <c r="A111" s="14" t="s">
        <v>1506</v>
      </c>
      <c r="B111" s="320" t="s">
        <v>1522</v>
      </c>
      <c r="C111" s="326">
        <v>14</v>
      </c>
      <c r="D111" s="322" t="s">
        <v>1523</v>
      </c>
      <c r="E111" s="328" t="s">
        <v>1511</v>
      </c>
      <c r="F111" s="323" t="s">
        <v>5281</v>
      </c>
      <c r="G111" s="325">
        <v>46397931</v>
      </c>
      <c r="H111" s="326" t="s">
        <v>1524</v>
      </c>
      <c r="I111" s="327">
        <v>11.9</v>
      </c>
      <c r="J111" s="77">
        <v>1</v>
      </c>
      <c r="K111" s="92"/>
    </row>
    <row r="112" spans="1:25" ht="41.4" x14ac:dyDescent="0.25">
      <c r="A112" s="14" t="s">
        <v>1506</v>
      </c>
      <c r="B112" s="320" t="s">
        <v>1522</v>
      </c>
      <c r="C112" s="326">
        <v>14</v>
      </c>
      <c r="D112" s="322" t="s">
        <v>1523</v>
      </c>
      <c r="E112" s="328" t="s">
        <v>1525</v>
      </c>
      <c r="F112" s="323" t="s">
        <v>5282</v>
      </c>
      <c r="G112" s="325">
        <v>46397931</v>
      </c>
      <c r="H112" s="326" t="s">
        <v>1524</v>
      </c>
      <c r="I112" s="327">
        <v>295</v>
      </c>
      <c r="J112" s="77">
        <v>1</v>
      </c>
      <c r="K112" s="92"/>
    </row>
    <row r="113" spans="1:11" ht="82.2" x14ac:dyDescent="0.25">
      <c r="A113" s="14" t="s">
        <v>1506</v>
      </c>
      <c r="B113" s="320"/>
      <c r="C113" s="320"/>
      <c r="D113" s="322"/>
      <c r="E113" s="323"/>
      <c r="F113" s="324" t="s">
        <v>2071</v>
      </c>
      <c r="G113" s="325"/>
      <c r="H113" s="326"/>
      <c r="I113" s="327"/>
      <c r="J113" s="77">
        <v>1</v>
      </c>
      <c r="K113" s="92"/>
    </row>
    <row r="114" spans="1:11" ht="31.2" x14ac:dyDescent="0.25">
      <c r="A114" s="14" t="s">
        <v>1506</v>
      </c>
      <c r="B114" s="320" t="s">
        <v>1526</v>
      </c>
      <c r="C114" s="326">
        <v>1</v>
      </c>
      <c r="D114" s="322" t="s">
        <v>1527</v>
      </c>
      <c r="E114" s="328" t="s">
        <v>1528</v>
      </c>
      <c r="F114" s="323" t="s">
        <v>5283</v>
      </c>
      <c r="G114" s="325">
        <v>46397931</v>
      </c>
      <c r="H114" s="326" t="s">
        <v>1529</v>
      </c>
      <c r="I114" s="327">
        <v>222.8</v>
      </c>
      <c r="J114" s="77">
        <v>1</v>
      </c>
      <c r="K114" s="92"/>
    </row>
    <row r="115" spans="1:11" ht="31.2" x14ac:dyDescent="0.25">
      <c r="A115" s="14" t="s">
        <v>1506</v>
      </c>
      <c r="B115" s="320" t="s">
        <v>1530</v>
      </c>
      <c r="C115" s="326">
        <v>2</v>
      </c>
      <c r="D115" s="322" t="s">
        <v>1527</v>
      </c>
      <c r="E115" s="328" t="s">
        <v>1528</v>
      </c>
      <c r="F115" s="323" t="s">
        <v>1531</v>
      </c>
      <c r="G115" s="325">
        <v>46397931</v>
      </c>
      <c r="H115" s="326" t="s">
        <v>1529</v>
      </c>
      <c r="I115" s="327">
        <v>193.8</v>
      </c>
      <c r="J115" s="77">
        <v>1</v>
      </c>
      <c r="K115" s="92"/>
    </row>
    <row r="116" spans="1:11" ht="41.4" x14ac:dyDescent="0.25">
      <c r="A116" s="14" t="s">
        <v>1506</v>
      </c>
      <c r="B116" s="320" t="s">
        <v>1532</v>
      </c>
      <c r="C116" s="326" t="s">
        <v>1533</v>
      </c>
      <c r="D116" s="322" t="s">
        <v>1510</v>
      </c>
      <c r="E116" s="328" t="s">
        <v>1528</v>
      </c>
      <c r="F116" s="323" t="s">
        <v>5284</v>
      </c>
      <c r="G116" s="325"/>
      <c r="H116" s="326" t="s">
        <v>1534</v>
      </c>
      <c r="I116" s="327">
        <v>228.27</v>
      </c>
      <c r="J116" s="77">
        <v>1</v>
      </c>
      <c r="K116" s="92"/>
    </row>
    <row r="117" spans="1:11" ht="51.6" x14ac:dyDescent="0.25">
      <c r="A117" s="14" t="s">
        <v>1506</v>
      </c>
      <c r="B117" s="320" t="s">
        <v>1535</v>
      </c>
      <c r="C117" s="326" t="s">
        <v>1536</v>
      </c>
      <c r="D117" s="322" t="s">
        <v>1510</v>
      </c>
      <c r="E117" s="328" t="s">
        <v>1528</v>
      </c>
      <c r="F117" s="323" t="s">
        <v>1537</v>
      </c>
      <c r="G117" s="325"/>
      <c r="H117" s="326" t="s">
        <v>1538</v>
      </c>
      <c r="I117" s="327">
        <v>92.63</v>
      </c>
      <c r="J117" s="77">
        <v>1</v>
      </c>
      <c r="K117" s="92"/>
    </row>
    <row r="118" spans="1:11" ht="51.6" x14ac:dyDescent="0.25">
      <c r="A118" s="14" t="s">
        <v>1506</v>
      </c>
      <c r="B118" s="320" t="s">
        <v>1535</v>
      </c>
      <c r="C118" s="326" t="s">
        <v>1536</v>
      </c>
      <c r="D118" s="322" t="s">
        <v>1510</v>
      </c>
      <c r="E118" s="328" t="s">
        <v>1525</v>
      </c>
      <c r="F118" s="323" t="s">
        <v>1539</v>
      </c>
      <c r="G118" s="325"/>
      <c r="H118" s="326" t="s">
        <v>1538</v>
      </c>
      <c r="I118" s="327">
        <v>208.84</v>
      </c>
      <c r="J118" s="77">
        <v>1</v>
      </c>
      <c r="K118" s="92"/>
    </row>
    <row r="119" spans="1:11" ht="21" x14ac:dyDescent="0.25">
      <c r="A119" s="14" t="s">
        <v>1506</v>
      </c>
      <c r="B119" s="320" t="s">
        <v>1540</v>
      </c>
      <c r="C119" s="326">
        <v>45931</v>
      </c>
      <c r="D119" s="322" t="s">
        <v>1541</v>
      </c>
      <c r="E119" s="328" t="s">
        <v>1525</v>
      </c>
      <c r="F119" s="323" t="s">
        <v>1542</v>
      </c>
      <c r="G119" s="325">
        <v>52223235</v>
      </c>
      <c r="H119" s="326" t="s">
        <v>1543</v>
      </c>
      <c r="I119" s="327">
        <v>100</v>
      </c>
      <c r="J119" s="77">
        <v>1</v>
      </c>
      <c r="K119" s="92"/>
    </row>
    <row r="120" spans="1:11" ht="41.4" x14ac:dyDescent="0.25">
      <c r="A120" s="14" t="s">
        <v>1506</v>
      </c>
      <c r="B120" s="320" t="s">
        <v>1544</v>
      </c>
      <c r="C120" s="326" t="s">
        <v>1544</v>
      </c>
      <c r="D120" s="322" t="s">
        <v>1545</v>
      </c>
      <c r="E120" s="328" t="s">
        <v>1525</v>
      </c>
      <c r="F120" s="323" t="s">
        <v>5285</v>
      </c>
      <c r="G120" s="325"/>
      <c r="H120" s="326" t="s">
        <v>1534</v>
      </c>
      <c r="I120" s="327">
        <v>109.73</v>
      </c>
      <c r="J120" s="77">
        <v>1</v>
      </c>
      <c r="K120" s="92"/>
    </row>
    <row r="121" spans="1:11" ht="41.4" x14ac:dyDescent="0.25">
      <c r="A121" s="14" t="s">
        <v>1506</v>
      </c>
      <c r="B121" s="320" t="s">
        <v>1536</v>
      </c>
      <c r="C121" s="326" t="s">
        <v>1546</v>
      </c>
      <c r="D121" s="322" t="s">
        <v>1545</v>
      </c>
      <c r="E121" s="328" t="s">
        <v>1525</v>
      </c>
      <c r="F121" s="323" t="s">
        <v>5286</v>
      </c>
      <c r="G121" s="325"/>
      <c r="H121" s="326" t="s">
        <v>1538</v>
      </c>
      <c r="I121" s="327">
        <v>109.73</v>
      </c>
      <c r="J121" s="77">
        <v>1</v>
      </c>
      <c r="K121" s="92"/>
    </row>
    <row r="122" spans="1:11" ht="21" x14ac:dyDescent="0.25">
      <c r="A122" s="14" t="s">
        <v>1506</v>
      </c>
      <c r="B122" s="320" t="s">
        <v>1536</v>
      </c>
      <c r="C122" s="326" t="s">
        <v>1535</v>
      </c>
      <c r="D122" s="322" t="s">
        <v>1545</v>
      </c>
      <c r="E122" s="328" t="s">
        <v>1525</v>
      </c>
      <c r="F122" s="323" t="s">
        <v>5287</v>
      </c>
      <c r="G122" s="325">
        <v>35988983</v>
      </c>
      <c r="H122" s="326" t="s">
        <v>1547</v>
      </c>
      <c r="I122" s="327">
        <v>50</v>
      </c>
      <c r="J122" s="77">
        <v>1</v>
      </c>
      <c r="K122" s="92"/>
    </row>
    <row r="123" spans="1:11" ht="41.4" x14ac:dyDescent="0.25">
      <c r="A123" s="14" t="s">
        <v>1506</v>
      </c>
      <c r="B123" s="320" t="s">
        <v>1533</v>
      </c>
      <c r="C123" s="326">
        <v>45658</v>
      </c>
      <c r="D123" s="322" t="s">
        <v>1548</v>
      </c>
      <c r="E123" s="328" t="s">
        <v>1525</v>
      </c>
      <c r="F123" s="323" t="s">
        <v>5288</v>
      </c>
      <c r="G123" s="325"/>
      <c r="H123" s="326" t="s">
        <v>1538</v>
      </c>
      <c r="I123" s="327">
        <v>109.73</v>
      </c>
      <c r="J123" s="77">
        <v>1</v>
      </c>
      <c r="K123" s="92"/>
    </row>
    <row r="124" spans="1:11" ht="31.2" x14ac:dyDescent="0.25">
      <c r="A124" s="14" t="s">
        <v>1506</v>
      </c>
      <c r="B124" s="320" t="s">
        <v>1536</v>
      </c>
      <c r="C124" s="326" t="s">
        <v>1535</v>
      </c>
      <c r="D124" s="322" t="s">
        <v>1545</v>
      </c>
      <c r="E124" s="328" t="s">
        <v>1525</v>
      </c>
      <c r="F124" s="323" t="s">
        <v>5289</v>
      </c>
      <c r="G124" s="325">
        <v>35988983</v>
      </c>
      <c r="H124" s="326" t="s">
        <v>1547</v>
      </c>
      <c r="I124" s="327">
        <v>49.47</v>
      </c>
      <c r="J124" s="77">
        <v>1</v>
      </c>
      <c r="K124" s="92"/>
    </row>
    <row r="125" spans="1:11" ht="82.2" x14ac:dyDescent="0.25">
      <c r="A125" s="14" t="s">
        <v>1506</v>
      </c>
      <c r="B125" s="320"/>
      <c r="C125" s="320"/>
      <c r="D125" s="322"/>
      <c r="E125" s="323"/>
      <c r="F125" s="324" t="s">
        <v>2072</v>
      </c>
      <c r="G125" s="325"/>
      <c r="H125" s="326"/>
      <c r="I125" s="327"/>
      <c r="J125" s="77">
        <v>1</v>
      </c>
      <c r="K125" s="92"/>
    </row>
    <row r="126" spans="1:11" ht="51.6" x14ac:dyDescent="0.25">
      <c r="A126" s="14" t="s">
        <v>1506</v>
      </c>
      <c r="B126" s="320" t="s">
        <v>1549</v>
      </c>
      <c r="C126" s="326" t="s">
        <v>1550</v>
      </c>
      <c r="D126" s="322" t="s">
        <v>1551</v>
      </c>
      <c r="E126" s="328"/>
      <c r="F126" s="323" t="s">
        <v>5290</v>
      </c>
      <c r="G126" s="325"/>
      <c r="H126" s="326" t="s">
        <v>1552</v>
      </c>
      <c r="I126" s="327">
        <v>48.4</v>
      </c>
      <c r="J126" s="77">
        <v>1</v>
      </c>
      <c r="K126" s="92"/>
    </row>
    <row r="127" spans="1:11" ht="41.4" x14ac:dyDescent="0.25">
      <c r="A127" s="14" t="s">
        <v>1506</v>
      </c>
      <c r="B127" s="320" t="s">
        <v>1553</v>
      </c>
      <c r="C127" s="326">
        <v>45370</v>
      </c>
      <c r="D127" s="322" t="s">
        <v>1551</v>
      </c>
      <c r="E127" s="328"/>
      <c r="F127" s="323" t="s">
        <v>5291</v>
      </c>
      <c r="G127" s="325">
        <v>31300421</v>
      </c>
      <c r="H127" s="326" t="s">
        <v>1554</v>
      </c>
      <c r="I127" s="327">
        <v>10</v>
      </c>
      <c r="J127" s="77">
        <v>1</v>
      </c>
      <c r="K127" s="92"/>
    </row>
    <row r="128" spans="1:11" ht="51.6" x14ac:dyDescent="0.25">
      <c r="A128" s="14" t="s">
        <v>1506</v>
      </c>
      <c r="B128" s="320" t="s">
        <v>1555</v>
      </c>
      <c r="C128" s="326" t="s">
        <v>1556</v>
      </c>
      <c r="D128" s="322" t="s">
        <v>1557</v>
      </c>
      <c r="E128" s="328"/>
      <c r="F128" s="323" t="s">
        <v>1558</v>
      </c>
      <c r="G128" s="325"/>
      <c r="H128" s="326" t="s">
        <v>1552</v>
      </c>
      <c r="I128" s="327">
        <v>48.4</v>
      </c>
      <c r="J128" s="77">
        <v>1</v>
      </c>
      <c r="K128" s="92"/>
    </row>
    <row r="129" spans="1:11" ht="41.4" x14ac:dyDescent="0.25">
      <c r="A129" s="14" t="s">
        <v>1506</v>
      </c>
      <c r="B129" s="320" t="s">
        <v>1559</v>
      </c>
      <c r="C129" s="326">
        <v>45381</v>
      </c>
      <c r="D129" s="322" t="s">
        <v>1557</v>
      </c>
      <c r="E129" s="328"/>
      <c r="F129" s="323" t="s">
        <v>5292</v>
      </c>
      <c r="G129" s="325">
        <v>31300421</v>
      </c>
      <c r="H129" s="326" t="s">
        <v>1554</v>
      </c>
      <c r="I129" s="327">
        <v>10</v>
      </c>
      <c r="J129" s="77">
        <v>1</v>
      </c>
      <c r="K129" s="92"/>
    </row>
    <row r="130" spans="1:11" ht="21" x14ac:dyDescent="0.25">
      <c r="A130" s="14" t="s">
        <v>1506</v>
      </c>
      <c r="B130" s="320" t="s">
        <v>1560</v>
      </c>
      <c r="C130" s="326">
        <v>2420109621</v>
      </c>
      <c r="D130" s="322" t="s">
        <v>1561</v>
      </c>
      <c r="E130" s="328"/>
      <c r="F130" s="323" t="s">
        <v>5293</v>
      </c>
      <c r="G130" s="325">
        <v>50462164</v>
      </c>
      <c r="H130" s="326" t="s">
        <v>1562</v>
      </c>
      <c r="I130" s="327">
        <v>41.5</v>
      </c>
      <c r="J130" s="77">
        <v>1</v>
      </c>
      <c r="K130" s="92"/>
    </row>
    <row r="131" spans="1:11" ht="13.2" x14ac:dyDescent="0.25">
      <c r="A131" s="14" t="s">
        <v>1506</v>
      </c>
      <c r="B131" s="320" t="s">
        <v>1563</v>
      </c>
      <c r="C131" s="326">
        <v>2510074142</v>
      </c>
      <c r="D131" s="322" t="s">
        <v>1564</v>
      </c>
      <c r="E131" s="328"/>
      <c r="F131" s="323" t="s">
        <v>1565</v>
      </c>
      <c r="G131" s="325">
        <v>35919001</v>
      </c>
      <c r="H131" s="326" t="s">
        <v>1566</v>
      </c>
      <c r="I131" s="327">
        <v>10.8</v>
      </c>
      <c r="J131" s="77">
        <v>1</v>
      </c>
      <c r="K131" s="92"/>
    </row>
    <row r="132" spans="1:11" ht="61.8" x14ac:dyDescent="0.25">
      <c r="A132" s="14" t="s">
        <v>1506</v>
      </c>
      <c r="B132" s="320" t="s">
        <v>1567</v>
      </c>
      <c r="C132" s="326" t="s">
        <v>1568</v>
      </c>
      <c r="D132" s="322" t="s">
        <v>1569</v>
      </c>
      <c r="E132" s="328"/>
      <c r="F132" s="323" t="s">
        <v>5294</v>
      </c>
      <c r="G132" s="325"/>
      <c r="H132" s="326" t="s">
        <v>1552</v>
      </c>
      <c r="I132" s="327">
        <v>318.60000000000002</v>
      </c>
      <c r="J132" s="77">
        <v>1</v>
      </c>
      <c r="K132" s="92"/>
    </row>
    <row r="133" spans="1:11" ht="41.4" x14ac:dyDescent="0.25">
      <c r="A133" s="14" t="s">
        <v>1506</v>
      </c>
      <c r="B133" s="320" t="s">
        <v>1570</v>
      </c>
      <c r="C133" s="326" t="s">
        <v>1571</v>
      </c>
      <c r="D133" s="322" t="s">
        <v>1571</v>
      </c>
      <c r="E133" s="328"/>
      <c r="F133" s="323" t="s">
        <v>5295</v>
      </c>
      <c r="G133" s="325">
        <v>37806203</v>
      </c>
      <c r="H133" s="326" t="s">
        <v>1572</v>
      </c>
      <c r="I133" s="327">
        <v>40</v>
      </c>
      <c r="J133" s="77">
        <v>1</v>
      </c>
      <c r="K133" s="92"/>
    </row>
    <row r="134" spans="1:11" ht="51.6" x14ac:dyDescent="0.25">
      <c r="A134" s="14" t="s">
        <v>1506</v>
      </c>
      <c r="B134" s="320" t="s">
        <v>1573</v>
      </c>
      <c r="C134" s="326" t="s">
        <v>1574</v>
      </c>
      <c r="D134" s="322" t="s">
        <v>1575</v>
      </c>
      <c r="E134" s="328"/>
      <c r="F134" s="323" t="s">
        <v>5296</v>
      </c>
      <c r="G134" s="325">
        <v>46397931</v>
      </c>
      <c r="H134" s="326" t="s">
        <v>1529</v>
      </c>
      <c r="I134" s="327">
        <v>532</v>
      </c>
      <c r="J134" s="77">
        <v>1</v>
      </c>
      <c r="K134" s="92"/>
    </row>
    <row r="135" spans="1:11" ht="31.2" x14ac:dyDescent="0.25">
      <c r="A135" s="14" t="s">
        <v>1506</v>
      </c>
      <c r="B135" s="320" t="s">
        <v>1576</v>
      </c>
      <c r="C135" s="326">
        <v>12120</v>
      </c>
      <c r="D135" s="322" t="s">
        <v>1575</v>
      </c>
      <c r="E135" s="328"/>
      <c r="F135" s="323" t="s">
        <v>1577</v>
      </c>
      <c r="G135" s="325">
        <v>46452222</v>
      </c>
      <c r="H135" s="326" t="s">
        <v>1578</v>
      </c>
      <c r="I135" s="327">
        <v>15</v>
      </c>
      <c r="J135" s="77">
        <v>1</v>
      </c>
      <c r="K135" s="92"/>
    </row>
    <row r="136" spans="1:11" ht="31.2" x14ac:dyDescent="0.25">
      <c r="A136" s="14" t="s">
        <v>1506</v>
      </c>
      <c r="B136" s="320" t="s">
        <v>1579</v>
      </c>
      <c r="C136" s="326">
        <v>3</v>
      </c>
      <c r="D136" s="322" t="s">
        <v>1580</v>
      </c>
      <c r="E136" s="328"/>
      <c r="F136" s="323" t="s">
        <v>1581</v>
      </c>
      <c r="G136" s="325">
        <v>35455934</v>
      </c>
      <c r="H136" s="326" t="s">
        <v>1582</v>
      </c>
      <c r="I136" s="327">
        <v>60</v>
      </c>
      <c r="J136" s="77">
        <v>1</v>
      </c>
      <c r="K136" s="92"/>
    </row>
    <row r="137" spans="1:11" ht="51.6" x14ac:dyDescent="0.25">
      <c r="A137" s="14" t="s">
        <v>1506</v>
      </c>
      <c r="B137" s="320" t="s">
        <v>1583</v>
      </c>
      <c r="C137" s="326" t="s">
        <v>1584</v>
      </c>
      <c r="D137" s="322" t="s">
        <v>1585</v>
      </c>
      <c r="E137" s="328"/>
      <c r="F137" s="323" t="s">
        <v>1586</v>
      </c>
      <c r="G137" s="325"/>
      <c r="H137" s="326" t="s">
        <v>1552</v>
      </c>
      <c r="I137" s="327">
        <v>185.3</v>
      </c>
      <c r="J137" s="77">
        <v>1</v>
      </c>
      <c r="K137" s="92"/>
    </row>
    <row r="138" spans="1:11" ht="51.6" x14ac:dyDescent="0.25">
      <c r="A138" s="14" t="s">
        <v>1506</v>
      </c>
      <c r="B138" s="320" t="s">
        <v>1587</v>
      </c>
      <c r="C138" s="326" t="s">
        <v>1588</v>
      </c>
      <c r="D138" s="322" t="s">
        <v>1589</v>
      </c>
      <c r="E138" s="328"/>
      <c r="F138" s="323" t="s">
        <v>1590</v>
      </c>
      <c r="G138" s="325"/>
      <c r="H138" s="326" t="s">
        <v>1552</v>
      </c>
      <c r="I138" s="327">
        <v>126.3</v>
      </c>
      <c r="J138" s="77">
        <v>1</v>
      </c>
      <c r="K138" s="92"/>
    </row>
    <row r="139" spans="1:11" ht="51.6" x14ac:dyDescent="0.25">
      <c r="A139" s="14" t="s">
        <v>1506</v>
      </c>
      <c r="B139" s="320" t="s">
        <v>1591</v>
      </c>
      <c r="C139" s="326" t="s">
        <v>1592</v>
      </c>
      <c r="D139" s="322" t="s">
        <v>1593</v>
      </c>
      <c r="E139" s="328"/>
      <c r="F139" s="323" t="s">
        <v>1594</v>
      </c>
      <c r="G139" s="325"/>
      <c r="H139" s="326" t="s">
        <v>1552</v>
      </c>
      <c r="I139" s="327">
        <v>313.89999999999998</v>
      </c>
      <c r="J139" s="77">
        <v>1</v>
      </c>
      <c r="K139" s="92"/>
    </row>
    <row r="140" spans="1:11" ht="41.4" x14ac:dyDescent="0.25">
      <c r="A140" s="14" t="s">
        <v>1506</v>
      </c>
      <c r="B140" s="320" t="s">
        <v>1595</v>
      </c>
      <c r="C140" s="326">
        <v>170846</v>
      </c>
      <c r="D140" s="322" t="s">
        <v>1593</v>
      </c>
      <c r="E140" s="328"/>
      <c r="F140" s="323" t="s">
        <v>1596</v>
      </c>
      <c r="G140" s="325">
        <v>35564059</v>
      </c>
      <c r="H140" s="326" t="s">
        <v>1597</v>
      </c>
      <c r="I140" s="327">
        <v>55</v>
      </c>
      <c r="J140" s="77">
        <v>1</v>
      </c>
      <c r="K140" s="92"/>
    </row>
    <row r="141" spans="1:11" ht="51.6" x14ac:dyDescent="0.25">
      <c r="A141" s="14" t="s">
        <v>1506</v>
      </c>
      <c r="B141" s="320" t="s">
        <v>1598</v>
      </c>
      <c r="C141" s="326" t="s">
        <v>1599</v>
      </c>
      <c r="D141" s="322" t="s">
        <v>1600</v>
      </c>
      <c r="E141" s="328"/>
      <c r="F141" s="323" t="s">
        <v>1601</v>
      </c>
      <c r="G141" s="325"/>
      <c r="H141" s="326" t="s">
        <v>1552</v>
      </c>
      <c r="I141" s="327">
        <v>161.1</v>
      </c>
      <c r="J141" s="77">
        <v>1</v>
      </c>
      <c r="K141" s="92"/>
    </row>
    <row r="142" spans="1:11" ht="41.4" x14ac:dyDescent="0.25">
      <c r="A142" s="14" t="s">
        <v>1506</v>
      </c>
      <c r="B142" s="320" t="s">
        <v>1602</v>
      </c>
      <c r="C142" s="326" t="s">
        <v>1603</v>
      </c>
      <c r="D142" s="322" t="s">
        <v>1600</v>
      </c>
      <c r="E142" s="328"/>
      <c r="F142" s="323" t="s">
        <v>1604</v>
      </c>
      <c r="G142" s="325">
        <v>35564059</v>
      </c>
      <c r="H142" s="326" t="s">
        <v>1597</v>
      </c>
      <c r="I142" s="327">
        <v>30</v>
      </c>
      <c r="J142" s="77">
        <v>1</v>
      </c>
      <c r="K142" s="92"/>
    </row>
    <row r="143" spans="1:11" ht="51.6" x14ac:dyDescent="0.25">
      <c r="A143" s="14" t="s">
        <v>1506</v>
      </c>
      <c r="B143" s="320" t="s">
        <v>1605</v>
      </c>
      <c r="C143" s="326" t="s">
        <v>1606</v>
      </c>
      <c r="D143" s="322" t="s">
        <v>1607</v>
      </c>
      <c r="E143" s="328"/>
      <c r="F143" s="323" t="s">
        <v>1608</v>
      </c>
      <c r="G143" s="325"/>
      <c r="H143" s="326" t="s">
        <v>1552</v>
      </c>
      <c r="I143" s="327">
        <v>260.89999999999998</v>
      </c>
      <c r="J143" s="77">
        <v>1</v>
      </c>
      <c r="K143" s="92"/>
    </row>
    <row r="144" spans="1:11" ht="51.6" x14ac:dyDescent="0.25">
      <c r="A144" s="14" t="s">
        <v>1506</v>
      </c>
      <c r="B144" s="320" t="s">
        <v>1609</v>
      </c>
      <c r="C144" s="326" t="s">
        <v>1610</v>
      </c>
      <c r="D144" s="322" t="s">
        <v>1607</v>
      </c>
      <c r="E144" s="328"/>
      <c r="F144" s="323" t="s">
        <v>1611</v>
      </c>
      <c r="G144" s="325"/>
      <c r="H144" s="326" t="s">
        <v>1552</v>
      </c>
      <c r="I144" s="327">
        <v>142.9</v>
      </c>
      <c r="J144" s="77">
        <v>1</v>
      </c>
      <c r="K144" s="92"/>
    </row>
    <row r="145" spans="1:11" ht="41.4" x14ac:dyDescent="0.25">
      <c r="A145" s="14" t="s">
        <v>1506</v>
      </c>
      <c r="B145" s="320" t="s">
        <v>1612</v>
      </c>
      <c r="C145" s="326">
        <v>45689</v>
      </c>
      <c r="D145" s="322" t="s">
        <v>1613</v>
      </c>
      <c r="E145" s="328"/>
      <c r="F145" s="323" t="s">
        <v>1614</v>
      </c>
      <c r="G145" s="325">
        <v>35522232</v>
      </c>
      <c r="H145" s="326" t="s">
        <v>1615</v>
      </c>
      <c r="I145" s="327">
        <v>90</v>
      </c>
      <c r="J145" s="77">
        <v>1</v>
      </c>
      <c r="K145" s="92"/>
    </row>
    <row r="146" spans="1:11" ht="51.6" x14ac:dyDescent="0.25">
      <c r="A146" s="14" t="s">
        <v>1506</v>
      </c>
      <c r="B146" s="320" t="s">
        <v>1616</v>
      </c>
      <c r="C146" s="326" t="s">
        <v>1617</v>
      </c>
      <c r="D146" s="322" t="s">
        <v>1618</v>
      </c>
      <c r="E146" s="328"/>
      <c r="F146" s="323" t="s">
        <v>1619</v>
      </c>
      <c r="G146" s="325"/>
      <c r="H146" s="326" t="s">
        <v>1552</v>
      </c>
      <c r="I146" s="327">
        <v>322.2</v>
      </c>
      <c r="J146" s="77">
        <v>1</v>
      </c>
      <c r="K146" s="92"/>
    </row>
    <row r="147" spans="1:11" ht="41.4" x14ac:dyDescent="0.25">
      <c r="A147" s="14" t="s">
        <v>1506</v>
      </c>
      <c r="B147" s="320" t="s">
        <v>1620</v>
      </c>
      <c r="C147" s="326">
        <v>45962</v>
      </c>
      <c r="D147" s="322" t="s">
        <v>1618</v>
      </c>
      <c r="E147" s="328"/>
      <c r="F147" s="323" t="s">
        <v>1621</v>
      </c>
      <c r="G147" s="325">
        <v>35564059</v>
      </c>
      <c r="H147" s="326" t="s">
        <v>1597</v>
      </c>
      <c r="I147" s="327">
        <v>55</v>
      </c>
      <c r="J147" s="77">
        <v>1</v>
      </c>
      <c r="K147" s="92"/>
    </row>
    <row r="148" spans="1:11" ht="51.6" x14ac:dyDescent="0.25">
      <c r="A148" s="14" t="s">
        <v>1506</v>
      </c>
      <c r="B148" s="320" t="s">
        <v>1622</v>
      </c>
      <c r="C148" s="326" t="s">
        <v>1623</v>
      </c>
      <c r="D148" s="322" t="s">
        <v>1624</v>
      </c>
      <c r="E148" s="328"/>
      <c r="F148" s="323" t="s">
        <v>1625</v>
      </c>
      <c r="G148" s="325"/>
      <c r="H148" s="326" t="s">
        <v>1552</v>
      </c>
      <c r="I148" s="327">
        <v>161.1</v>
      </c>
      <c r="J148" s="77">
        <v>1</v>
      </c>
      <c r="K148" s="92"/>
    </row>
    <row r="149" spans="1:11" ht="41.4" x14ac:dyDescent="0.25">
      <c r="A149" s="14" t="s">
        <v>1506</v>
      </c>
      <c r="B149" s="320" t="s">
        <v>1626</v>
      </c>
      <c r="C149" s="326" t="s">
        <v>1627</v>
      </c>
      <c r="D149" s="322" t="s">
        <v>1624</v>
      </c>
      <c r="E149" s="328"/>
      <c r="F149" s="323" t="s">
        <v>1628</v>
      </c>
      <c r="G149" s="325">
        <v>35564059</v>
      </c>
      <c r="H149" s="326" t="s">
        <v>1597</v>
      </c>
      <c r="I149" s="327">
        <v>30</v>
      </c>
      <c r="J149" s="77">
        <v>1</v>
      </c>
      <c r="K149" s="92"/>
    </row>
    <row r="150" spans="1:11" ht="51.6" x14ac:dyDescent="0.25">
      <c r="A150" s="14" t="s">
        <v>1506</v>
      </c>
      <c r="B150" s="320" t="s">
        <v>1629</v>
      </c>
      <c r="C150" s="326" t="s">
        <v>1630</v>
      </c>
      <c r="D150" s="322">
        <v>45760</v>
      </c>
      <c r="E150" s="328"/>
      <c r="F150" s="323" t="s">
        <v>1631</v>
      </c>
      <c r="G150" s="325"/>
      <c r="H150" s="326" t="s">
        <v>1632</v>
      </c>
      <c r="I150" s="327">
        <v>176.6</v>
      </c>
      <c r="J150" s="77">
        <v>1</v>
      </c>
      <c r="K150" s="92"/>
    </row>
    <row r="151" spans="1:11" ht="82.2" x14ac:dyDescent="0.25">
      <c r="A151" s="14" t="s">
        <v>1506</v>
      </c>
      <c r="B151" s="320"/>
      <c r="C151" s="320"/>
      <c r="D151" s="322"/>
      <c r="E151" s="323"/>
      <c r="F151" s="324" t="s">
        <v>2073</v>
      </c>
      <c r="G151" s="325"/>
      <c r="H151" s="326"/>
      <c r="I151" s="327"/>
      <c r="J151" s="77">
        <v>1</v>
      </c>
      <c r="K151" s="92"/>
    </row>
    <row r="152" spans="1:11" ht="31.2" x14ac:dyDescent="0.25">
      <c r="A152" s="14" t="s">
        <v>1506</v>
      </c>
      <c r="B152" s="320" t="s">
        <v>1633</v>
      </c>
      <c r="C152" s="326" t="s">
        <v>1634</v>
      </c>
      <c r="D152" s="322">
        <v>45668</v>
      </c>
      <c r="E152" s="328" t="s">
        <v>1511</v>
      </c>
      <c r="F152" s="323" t="s">
        <v>1635</v>
      </c>
      <c r="G152" s="325">
        <v>37996339</v>
      </c>
      <c r="H152" s="326" t="s">
        <v>1636</v>
      </c>
      <c r="I152" s="327">
        <v>50</v>
      </c>
      <c r="J152" s="77">
        <v>1</v>
      </c>
      <c r="K152" s="92"/>
    </row>
    <row r="153" spans="1:11" ht="31.2" x14ac:dyDescent="0.25">
      <c r="A153" s="14" t="s">
        <v>1506</v>
      </c>
      <c r="B153" s="320" t="s">
        <v>1633</v>
      </c>
      <c r="C153" s="326" t="s">
        <v>1637</v>
      </c>
      <c r="D153" s="322">
        <v>45669</v>
      </c>
      <c r="E153" s="328" t="s">
        <v>1511</v>
      </c>
      <c r="F153" s="323" t="s">
        <v>1638</v>
      </c>
      <c r="G153" s="325">
        <v>37996339</v>
      </c>
      <c r="H153" s="326" t="s">
        <v>1636</v>
      </c>
      <c r="I153" s="327">
        <v>40</v>
      </c>
      <c r="J153" s="77">
        <v>1</v>
      </c>
      <c r="K153" s="92"/>
    </row>
    <row r="154" spans="1:11" ht="31.2" x14ac:dyDescent="0.25">
      <c r="A154" s="14" t="s">
        <v>1506</v>
      </c>
      <c r="B154" s="320" t="s">
        <v>1639</v>
      </c>
      <c r="C154" s="326" t="s">
        <v>1639</v>
      </c>
      <c r="D154" s="322">
        <v>45675</v>
      </c>
      <c r="E154" s="328" t="s">
        <v>1511</v>
      </c>
      <c r="F154" s="323" t="s">
        <v>1640</v>
      </c>
      <c r="G154" s="325">
        <v>37806203</v>
      </c>
      <c r="H154" s="326" t="s">
        <v>1572</v>
      </c>
      <c r="I154" s="327">
        <v>40</v>
      </c>
      <c r="J154" s="77">
        <v>1</v>
      </c>
      <c r="K154" s="92"/>
    </row>
    <row r="155" spans="1:11" ht="41.4" x14ac:dyDescent="0.25">
      <c r="A155" s="14" t="s">
        <v>1506</v>
      </c>
      <c r="B155" s="320" t="s">
        <v>1639</v>
      </c>
      <c r="C155" s="326" t="s">
        <v>1639</v>
      </c>
      <c r="D155" s="322">
        <v>45676</v>
      </c>
      <c r="E155" s="328" t="s">
        <v>1511</v>
      </c>
      <c r="F155" s="323" t="s">
        <v>1641</v>
      </c>
      <c r="G155" s="325"/>
      <c r="H155" s="326" t="s">
        <v>1642</v>
      </c>
      <c r="I155" s="327">
        <v>54.59</v>
      </c>
      <c r="J155" s="77">
        <v>1</v>
      </c>
      <c r="K155" s="92"/>
    </row>
    <row r="156" spans="1:11" ht="31.2" x14ac:dyDescent="0.25">
      <c r="A156" s="14" t="s">
        <v>1506</v>
      </c>
      <c r="B156" s="320" t="s">
        <v>1643</v>
      </c>
      <c r="C156" s="326" t="s">
        <v>1644</v>
      </c>
      <c r="D156" s="322">
        <v>45690</v>
      </c>
      <c r="E156" s="328" t="s">
        <v>1511</v>
      </c>
      <c r="F156" s="323" t="s">
        <v>1645</v>
      </c>
      <c r="G156" s="325">
        <v>37847325</v>
      </c>
      <c r="H156" s="326" t="s">
        <v>1646</v>
      </c>
      <c r="I156" s="327">
        <v>60</v>
      </c>
      <c r="J156" s="77">
        <v>1</v>
      </c>
      <c r="K156" s="92"/>
    </row>
    <row r="157" spans="1:11" ht="41.4" x14ac:dyDescent="0.25">
      <c r="A157" s="14" t="s">
        <v>1506</v>
      </c>
      <c r="B157" s="320" t="s">
        <v>1643</v>
      </c>
      <c r="C157" s="326" t="s">
        <v>1643</v>
      </c>
      <c r="D157" s="322">
        <v>45690</v>
      </c>
      <c r="E157" s="328" t="s">
        <v>1511</v>
      </c>
      <c r="F157" s="323" t="s">
        <v>1647</v>
      </c>
      <c r="G157" s="325"/>
      <c r="H157" s="326" t="s">
        <v>1648</v>
      </c>
      <c r="I157" s="327">
        <v>148.4</v>
      </c>
      <c r="J157" s="77">
        <v>1</v>
      </c>
      <c r="K157" s="92"/>
    </row>
    <row r="158" spans="1:11" ht="31.2" x14ac:dyDescent="0.25">
      <c r="A158" s="14" t="s">
        <v>1506</v>
      </c>
      <c r="B158" s="320" t="s">
        <v>1649</v>
      </c>
      <c r="C158" s="326" t="s">
        <v>1650</v>
      </c>
      <c r="D158" s="322" t="s">
        <v>1651</v>
      </c>
      <c r="E158" s="328" t="s">
        <v>1511</v>
      </c>
      <c r="F158" s="323" t="s">
        <v>1652</v>
      </c>
      <c r="G158" s="325">
        <v>54191661</v>
      </c>
      <c r="H158" s="326" t="s">
        <v>1653</v>
      </c>
      <c r="I158" s="327">
        <v>20</v>
      </c>
      <c r="J158" s="77">
        <v>1</v>
      </c>
      <c r="K158" s="92"/>
    </row>
    <row r="159" spans="1:11" ht="41.4" x14ac:dyDescent="0.25">
      <c r="A159" s="14" t="s">
        <v>1506</v>
      </c>
      <c r="B159" s="320" t="s">
        <v>1649</v>
      </c>
      <c r="C159" s="326" t="s">
        <v>1649</v>
      </c>
      <c r="D159" s="322">
        <v>45703</v>
      </c>
      <c r="E159" s="328" t="s">
        <v>1511</v>
      </c>
      <c r="F159" s="323" t="s">
        <v>1654</v>
      </c>
      <c r="G159" s="325"/>
      <c r="H159" s="326" t="s">
        <v>1655</v>
      </c>
      <c r="I159" s="327">
        <v>135.15</v>
      </c>
      <c r="J159" s="77">
        <v>1</v>
      </c>
      <c r="K159" s="92"/>
    </row>
    <row r="160" spans="1:11" ht="31.2" x14ac:dyDescent="0.25">
      <c r="A160" s="14" t="s">
        <v>1506</v>
      </c>
      <c r="B160" s="320" t="s">
        <v>1656</v>
      </c>
      <c r="C160" s="326" t="s">
        <v>1657</v>
      </c>
      <c r="D160" s="322">
        <v>45739</v>
      </c>
      <c r="E160" s="328" t="s">
        <v>1511</v>
      </c>
      <c r="F160" s="323" t="s">
        <v>1658</v>
      </c>
      <c r="G160" s="325">
        <v>31300421</v>
      </c>
      <c r="H160" s="326" t="s">
        <v>1659</v>
      </c>
      <c r="I160" s="327">
        <v>20</v>
      </c>
      <c r="J160" s="77">
        <v>1</v>
      </c>
      <c r="K160" s="92"/>
    </row>
    <row r="161" spans="1:11" ht="41.4" x14ac:dyDescent="0.25">
      <c r="A161" s="14" t="s">
        <v>1506</v>
      </c>
      <c r="B161" s="320" t="s">
        <v>1656</v>
      </c>
      <c r="C161" s="326" t="s">
        <v>1656</v>
      </c>
      <c r="D161" s="322">
        <v>45739</v>
      </c>
      <c r="E161" s="328" t="s">
        <v>1511</v>
      </c>
      <c r="F161" s="323" t="s">
        <v>1660</v>
      </c>
      <c r="G161" s="325"/>
      <c r="H161" s="326" t="s">
        <v>1661</v>
      </c>
      <c r="I161" s="327">
        <v>106.78</v>
      </c>
      <c r="J161" s="77">
        <v>1</v>
      </c>
      <c r="K161" s="92"/>
    </row>
    <row r="162" spans="1:11" ht="31.2" x14ac:dyDescent="0.25">
      <c r="A162" s="14" t="s">
        <v>1506</v>
      </c>
      <c r="B162" s="320" t="s">
        <v>1662</v>
      </c>
      <c r="C162" s="326" t="s">
        <v>1663</v>
      </c>
      <c r="D162" s="322">
        <v>45745</v>
      </c>
      <c r="E162" s="328" t="s">
        <v>1511</v>
      </c>
      <c r="F162" s="323" t="s">
        <v>1664</v>
      </c>
      <c r="G162" s="325">
        <v>50954351</v>
      </c>
      <c r="H162" s="326" t="s">
        <v>1665</v>
      </c>
      <c r="I162" s="327">
        <v>20</v>
      </c>
      <c r="J162" s="77">
        <v>1</v>
      </c>
      <c r="K162" s="92"/>
    </row>
    <row r="163" spans="1:11" ht="41.4" x14ac:dyDescent="0.25">
      <c r="A163" s="14" t="s">
        <v>1506</v>
      </c>
      <c r="B163" s="320" t="s">
        <v>1662</v>
      </c>
      <c r="C163" s="326" t="s">
        <v>1662</v>
      </c>
      <c r="D163" s="322">
        <v>45746</v>
      </c>
      <c r="E163" s="328" t="s">
        <v>1511</v>
      </c>
      <c r="F163" s="323" t="s">
        <v>1666</v>
      </c>
      <c r="G163" s="325"/>
      <c r="H163" s="326" t="s">
        <v>1642</v>
      </c>
      <c r="I163" s="327">
        <v>109.59</v>
      </c>
      <c r="J163" s="77">
        <v>1</v>
      </c>
      <c r="K163" s="92"/>
    </row>
    <row r="164" spans="1:11" ht="31.2" x14ac:dyDescent="0.25">
      <c r="A164" s="14" t="s">
        <v>1506</v>
      </c>
      <c r="B164" s="320" t="s">
        <v>1667</v>
      </c>
      <c r="C164" s="326" t="s">
        <v>1668</v>
      </c>
      <c r="D164" s="322">
        <v>45758</v>
      </c>
      <c r="E164" s="328" t="s">
        <v>1511</v>
      </c>
      <c r="F164" s="323" t="s">
        <v>1669</v>
      </c>
      <c r="G164" s="325">
        <v>37847325</v>
      </c>
      <c r="H164" s="326" t="s">
        <v>1646</v>
      </c>
      <c r="I164" s="327">
        <v>120</v>
      </c>
      <c r="J164" s="77">
        <v>1</v>
      </c>
      <c r="K164" s="92"/>
    </row>
    <row r="165" spans="1:11" ht="51.6" x14ac:dyDescent="0.25">
      <c r="A165" s="14" t="s">
        <v>1506</v>
      </c>
      <c r="B165" s="320" t="s">
        <v>1667</v>
      </c>
      <c r="C165" s="326" t="s">
        <v>1667</v>
      </c>
      <c r="D165" s="322">
        <v>45761</v>
      </c>
      <c r="E165" s="328" t="s">
        <v>1511</v>
      </c>
      <c r="F165" s="323" t="s">
        <v>1670</v>
      </c>
      <c r="G165" s="325"/>
      <c r="H165" s="326" t="s">
        <v>1671</v>
      </c>
      <c r="I165" s="327">
        <v>16.29</v>
      </c>
      <c r="J165" s="77">
        <v>1</v>
      </c>
      <c r="K165" s="92"/>
    </row>
    <row r="166" spans="1:11" ht="51.6" x14ac:dyDescent="0.25">
      <c r="A166" s="14" t="s">
        <v>1506</v>
      </c>
      <c r="B166" s="320" t="s">
        <v>1667</v>
      </c>
      <c r="C166" s="326" t="s">
        <v>1672</v>
      </c>
      <c r="D166" s="322">
        <v>45760</v>
      </c>
      <c r="E166" s="328" t="s">
        <v>1511</v>
      </c>
      <c r="F166" s="323" t="s">
        <v>1673</v>
      </c>
      <c r="G166" s="325">
        <v>37847325</v>
      </c>
      <c r="H166" s="326" t="s">
        <v>1646</v>
      </c>
      <c r="I166" s="327">
        <v>14</v>
      </c>
      <c r="J166" s="77">
        <v>1</v>
      </c>
      <c r="K166" s="92"/>
    </row>
    <row r="167" spans="1:11" ht="31.2" x14ac:dyDescent="0.25">
      <c r="A167" s="14" t="s">
        <v>1506</v>
      </c>
      <c r="B167" s="320" t="s">
        <v>1674</v>
      </c>
      <c r="C167" s="326" t="s">
        <v>1675</v>
      </c>
      <c r="D167" s="322">
        <v>45774</v>
      </c>
      <c r="E167" s="328" t="s">
        <v>1511</v>
      </c>
      <c r="F167" s="323" t="s">
        <v>1676</v>
      </c>
      <c r="G167" s="325">
        <v>45024871</v>
      </c>
      <c r="H167" s="326" t="s">
        <v>1677</v>
      </c>
      <c r="I167" s="327">
        <v>40</v>
      </c>
      <c r="J167" s="77">
        <v>1</v>
      </c>
      <c r="K167" s="92"/>
    </row>
    <row r="168" spans="1:11" ht="41.4" x14ac:dyDescent="0.25">
      <c r="A168" s="14" t="s">
        <v>1506</v>
      </c>
      <c r="B168" s="320" t="s">
        <v>1674</v>
      </c>
      <c r="C168" s="326" t="s">
        <v>1674</v>
      </c>
      <c r="D168" s="322">
        <v>45773</v>
      </c>
      <c r="E168" s="328" t="s">
        <v>1511</v>
      </c>
      <c r="F168" s="323" t="s">
        <v>1678</v>
      </c>
      <c r="G168" s="325"/>
      <c r="H168" s="326" t="s">
        <v>1679</v>
      </c>
      <c r="I168" s="327">
        <v>62.94</v>
      </c>
      <c r="J168" s="77">
        <v>1</v>
      </c>
      <c r="K168" s="92"/>
    </row>
    <row r="169" spans="1:11" ht="31.2" x14ac:dyDescent="0.25">
      <c r="A169" s="14" t="s">
        <v>1506</v>
      </c>
      <c r="B169" s="320" t="s">
        <v>1680</v>
      </c>
      <c r="C169" s="326" t="s">
        <v>1681</v>
      </c>
      <c r="D169" s="322">
        <v>45801</v>
      </c>
      <c r="E169" s="328" t="s">
        <v>1511</v>
      </c>
      <c r="F169" s="323" t="s">
        <v>1682</v>
      </c>
      <c r="G169" s="325">
        <v>31300421</v>
      </c>
      <c r="H169" s="326" t="s">
        <v>1659</v>
      </c>
      <c r="I169" s="327">
        <v>100</v>
      </c>
      <c r="J169" s="77">
        <v>1</v>
      </c>
      <c r="K169" s="92"/>
    </row>
    <row r="170" spans="1:11" ht="41.4" x14ac:dyDescent="0.25">
      <c r="A170" s="14" t="s">
        <v>1506</v>
      </c>
      <c r="B170" s="320" t="s">
        <v>1680</v>
      </c>
      <c r="C170" s="326" t="s">
        <v>1680</v>
      </c>
      <c r="D170" s="322">
        <v>45802</v>
      </c>
      <c r="E170" s="328" t="s">
        <v>1511</v>
      </c>
      <c r="F170" s="323" t="s">
        <v>1683</v>
      </c>
      <c r="G170" s="325"/>
      <c r="H170" s="326" t="s">
        <v>1671</v>
      </c>
      <c r="I170" s="327">
        <v>109.59</v>
      </c>
      <c r="J170" s="77">
        <v>1</v>
      </c>
      <c r="K170" s="92"/>
    </row>
    <row r="171" spans="1:11" ht="31.2" x14ac:dyDescent="0.25">
      <c r="A171" s="14" t="s">
        <v>1506</v>
      </c>
      <c r="B171" s="320" t="s">
        <v>1684</v>
      </c>
      <c r="C171" s="326" t="s">
        <v>1684</v>
      </c>
      <c r="D171" s="322">
        <v>45830</v>
      </c>
      <c r="E171" s="328" t="s">
        <v>1511</v>
      </c>
      <c r="F171" s="323" t="s">
        <v>1685</v>
      </c>
      <c r="G171" s="325">
        <v>31300421</v>
      </c>
      <c r="H171" s="326" t="s">
        <v>1659</v>
      </c>
      <c r="I171" s="327">
        <v>120</v>
      </c>
      <c r="J171" s="77">
        <v>1</v>
      </c>
      <c r="K171" s="92"/>
    </row>
    <row r="172" spans="1:11" ht="31.2" x14ac:dyDescent="0.25">
      <c r="A172" s="14" t="s">
        <v>1506</v>
      </c>
      <c r="B172" s="320" t="s">
        <v>1684</v>
      </c>
      <c r="C172" s="326" t="s">
        <v>1686</v>
      </c>
      <c r="D172" s="322">
        <v>45829</v>
      </c>
      <c r="E172" s="328" t="s">
        <v>1511</v>
      </c>
      <c r="F172" s="323" t="s">
        <v>1687</v>
      </c>
      <c r="G172" s="325">
        <v>36174173</v>
      </c>
      <c r="H172" s="326" t="s">
        <v>1688</v>
      </c>
      <c r="I172" s="327">
        <v>31.5</v>
      </c>
      <c r="J172" s="77">
        <v>1</v>
      </c>
      <c r="K172" s="92"/>
    </row>
    <row r="173" spans="1:11" ht="51.6" x14ac:dyDescent="0.25">
      <c r="A173" s="14" t="s">
        <v>1506</v>
      </c>
      <c r="B173" s="320" t="s">
        <v>1684</v>
      </c>
      <c r="C173" s="326" t="s">
        <v>1684</v>
      </c>
      <c r="D173" s="322">
        <v>45831</v>
      </c>
      <c r="E173" s="328" t="s">
        <v>1511</v>
      </c>
      <c r="F173" s="323" t="s">
        <v>1689</v>
      </c>
      <c r="G173" s="325"/>
      <c r="H173" s="326" t="s">
        <v>1671</v>
      </c>
      <c r="I173" s="327">
        <v>56.17</v>
      </c>
      <c r="J173" s="77">
        <v>1</v>
      </c>
      <c r="K173" s="92"/>
    </row>
    <row r="174" spans="1:11" ht="51.6" x14ac:dyDescent="0.25">
      <c r="A174" s="14" t="s">
        <v>1506</v>
      </c>
      <c r="B174" s="320" t="s">
        <v>1684</v>
      </c>
      <c r="C174" s="326" t="s">
        <v>1684</v>
      </c>
      <c r="D174" s="322">
        <v>45831</v>
      </c>
      <c r="E174" s="328" t="s">
        <v>1525</v>
      </c>
      <c r="F174" s="323" t="s">
        <v>1690</v>
      </c>
      <c r="G174" s="325"/>
      <c r="H174" s="326" t="s">
        <v>1671</v>
      </c>
      <c r="I174" s="327">
        <v>53.42</v>
      </c>
      <c r="J174" s="77">
        <v>1</v>
      </c>
      <c r="K174" s="92"/>
    </row>
    <row r="175" spans="1:11" ht="31.2" x14ac:dyDescent="0.25">
      <c r="A175" s="14" t="s">
        <v>1506</v>
      </c>
      <c r="B175" s="320" t="s">
        <v>1691</v>
      </c>
      <c r="C175" s="326" t="s">
        <v>1692</v>
      </c>
      <c r="D175" s="322">
        <v>45824</v>
      </c>
      <c r="E175" s="328" t="s">
        <v>1525</v>
      </c>
      <c r="F175" s="323" t="s">
        <v>1693</v>
      </c>
      <c r="G175" s="325">
        <v>50012886</v>
      </c>
      <c r="H175" s="326" t="s">
        <v>1694</v>
      </c>
      <c r="I175" s="327">
        <v>600</v>
      </c>
      <c r="J175" s="77">
        <v>1</v>
      </c>
      <c r="K175" s="92"/>
    </row>
    <row r="176" spans="1:11" ht="41.4" x14ac:dyDescent="0.25">
      <c r="A176" s="14" t="s">
        <v>1506</v>
      </c>
      <c r="B176" s="320" t="s">
        <v>1695</v>
      </c>
      <c r="C176" s="326" t="s">
        <v>1696</v>
      </c>
      <c r="D176" s="322">
        <v>45872</v>
      </c>
      <c r="E176" s="328" t="s">
        <v>1525</v>
      </c>
      <c r="F176" s="323" t="s">
        <v>1697</v>
      </c>
      <c r="G176" s="325">
        <v>45024871</v>
      </c>
      <c r="H176" s="326" t="s">
        <v>1677</v>
      </c>
      <c r="I176" s="327">
        <v>120</v>
      </c>
      <c r="J176" s="77">
        <v>1</v>
      </c>
      <c r="K176" s="92"/>
    </row>
    <row r="177" spans="1:11" ht="51.6" x14ac:dyDescent="0.25">
      <c r="A177" s="14" t="s">
        <v>1506</v>
      </c>
      <c r="B177" s="320" t="s">
        <v>1695</v>
      </c>
      <c r="C177" s="326" t="s">
        <v>1695</v>
      </c>
      <c r="D177" s="322">
        <v>45872</v>
      </c>
      <c r="E177" s="328" t="s">
        <v>1525</v>
      </c>
      <c r="F177" s="323" t="s">
        <v>1698</v>
      </c>
      <c r="G177" s="325"/>
      <c r="H177" s="326" t="s">
        <v>1642</v>
      </c>
      <c r="I177" s="327">
        <v>67.48</v>
      </c>
      <c r="J177" s="77">
        <v>1</v>
      </c>
      <c r="K177" s="92"/>
    </row>
    <row r="178" spans="1:11" ht="31.2" x14ac:dyDescent="0.25">
      <c r="A178" s="14" t="s">
        <v>1506</v>
      </c>
      <c r="B178" s="320" t="s">
        <v>1699</v>
      </c>
      <c r="C178" s="326" t="s">
        <v>1700</v>
      </c>
      <c r="D178" s="322">
        <v>45900</v>
      </c>
      <c r="E178" s="328" t="s">
        <v>1525</v>
      </c>
      <c r="F178" s="323" t="s">
        <v>1701</v>
      </c>
      <c r="G178" s="325">
        <v>45024871</v>
      </c>
      <c r="H178" s="326" t="s">
        <v>1677</v>
      </c>
      <c r="I178" s="327">
        <v>80</v>
      </c>
      <c r="J178" s="77">
        <v>1</v>
      </c>
      <c r="K178" s="92"/>
    </row>
    <row r="179" spans="1:11" ht="41.4" x14ac:dyDescent="0.25">
      <c r="A179" s="14" t="s">
        <v>1506</v>
      </c>
      <c r="B179" s="320" t="s">
        <v>1699</v>
      </c>
      <c r="C179" s="326" t="s">
        <v>1699</v>
      </c>
      <c r="D179" s="322">
        <v>45899</v>
      </c>
      <c r="E179" s="328" t="s">
        <v>1525</v>
      </c>
      <c r="F179" s="323" t="s">
        <v>1702</v>
      </c>
      <c r="G179" s="325"/>
      <c r="H179" s="326" t="s">
        <v>1679</v>
      </c>
      <c r="I179" s="327">
        <v>66.89</v>
      </c>
      <c r="J179" s="77">
        <v>1</v>
      </c>
      <c r="K179" s="92"/>
    </row>
    <row r="180" spans="1:11" ht="31.2" x14ac:dyDescent="0.25">
      <c r="A180" s="14" t="s">
        <v>1506</v>
      </c>
      <c r="B180" s="320" t="s">
        <v>1703</v>
      </c>
      <c r="C180" s="326" t="s">
        <v>1704</v>
      </c>
      <c r="D180" s="322">
        <v>45913</v>
      </c>
      <c r="E180" s="328" t="s">
        <v>1525</v>
      </c>
      <c r="F180" s="323" t="s">
        <v>1705</v>
      </c>
      <c r="G180" s="325">
        <v>45024871</v>
      </c>
      <c r="H180" s="326" t="s">
        <v>1677</v>
      </c>
      <c r="I180" s="327">
        <v>60</v>
      </c>
      <c r="J180" s="77">
        <v>1</v>
      </c>
      <c r="K180" s="92"/>
    </row>
    <row r="181" spans="1:11" ht="41.4" x14ac:dyDescent="0.25">
      <c r="A181" s="14" t="s">
        <v>1506</v>
      </c>
      <c r="B181" s="320" t="s">
        <v>1703</v>
      </c>
      <c r="C181" s="326" t="s">
        <v>1703</v>
      </c>
      <c r="D181" s="322">
        <v>45914</v>
      </c>
      <c r="E181" s="328" t="s">
        <v>1525</v>
      </c>
      <c r="F181" s="323" t="s">
        <v>1706</v>
      </c>
      <c r="G181" s="325"/>
      <c r="H181" s="326" t="s">
        <v>1679</v>
      </c>
      <c r="I181" s="327">
        <v>66.89</v>
      </c>
      <c r="J181" s="77">
        <v>1</v>
      </c>
      <c r="K181" s="92"/>
    </row>
    <row r="182" spans="1:11" ht="41.4" x14ac:dyDescent="0.25">
      <c r="A182" s="14" t="s">
        <v>1506</v>
      </c>
      <c r="B182" s="320" t="s">
        <v>1707</v>
      </c>
      <c r="C182" s="326">
        <v>29</v>
      </c>
      <c r="D182" s="322">
        <v>45954</v>
      </c>
      <c r="E182" s="328" t="s">
        <v>1525</v>
      </c>
      <c r="F182" s="323" t="s">
        <v>1708</v>
      </c>
      <c r="G182" s="325">
        <v>36618357</v>
      </c>
      <c r="H182" s="326" t="s">
        <v>1709</v>
      </c>
      <c r="I182" s="327">
        <v>60</v>
      </c>
      <c r="J182" s="77">
        <v>1</v>
      </c>
      <c r="K182" s="92"/>
    </row>
    <row r="183" spans="1:11" ht="51.6" x14ac:dyDescent="0.25">
      <c r="A183" s="14" t="s">
        <v>1506</v>
      </c>
      <c r="B183" s="320" t="s">
        <v>1707</v>
      </c>
      <c r="C183" s="326" t="s">
        <v>1707</v>
      </c>
      <c r="D183" s="322">
        <v>45957</v>
      </c>
      <c r="E183" s="328" t="s">
        <v>1525</v>
      </c>
      <c r="F183" s="323" t="s">
        <v>1710</v>
      </c>
      <c r="G183" s="325"/>
      <c r="H183" s="326" t="s">
        <v>1642</v>
      </c>
      <c r="I183" s="327">
        <v>50.32</v>
      </c>
      <c r="J183" s="77">
        <v>1</v>
      </c>
      <c r="K183" s="92"/>
    </row>
    <row r="184" spans="1:11" ht="51.6" x14ac:dyDescent="0.25">
      <c r="A184" s="14" t="s">
        <v>1506</v>
      </c>
      <c r="B184" s="320" t="s">
        <v>1711</v>
      </c>
      <c r="C184" s="326">
        <v>13359</v>
      </c>
      <c r="D184" s="322">
        <v>45975</v>
      </c>
      <c r="E184" s="328" t="s">
        <v>1525</v>
      </c>
      <c r="F184" s="323" t="s">
        <v>1712</v>
      </c>
      <c r="G184" s="325"/>
      <c r="H184" s="326" t="s">
        <v>1713</v>
      </c>
      <c r="I184" s="327">
        <v>210</v>
      </c>
      <c r="J184" s="77">
        <v>1</v>
      </c>
      <c r="K184" s="92"/>
    </row>
    <row r="185" spans="1:11" ht="31.2" x14ac:dyDescent="0.25">
      <c r="A185" s="14" t="s">
        <v>1506</v>
      </c>
      <c r="B185" s="320" t="s">
        <v>1714</v>
      </c>
      <c r="C185" s="326" t="s">
        <v>1715</v>
      </c>
      <c r="D185" s="322">
        <v>45976</v>
      </c>
      <c r="E185" s="328" t="s">
        <v>1525</v>
      </c>
      <c r="F185" s="323" t="s">
        <v>1716</v>
      </c>
      <c r="G185" s="325">
        <v>603341</v>
      </c>
      <c r="H185" s="326" t="s">
        <v>1717</v>
      </c>
      <c r="I185" s="327">
        <v>40</v>
      </c>
      <c r="J185" s="77">
        <v>1</v>
      </c>
      <c r="K185" s="92"/>
    </row>
    <row r="186" spans="1:11" ht="92.4" x14ac:dyDescent="0.25">
      <c r="A186" s="14" t="s">
        <v>1506</v>
      </c>
      <c r="B186" s="320"/>
      <c r="C186" s="320"/>
      <c r="D186" s="322"/>
      <c r="E186" s="323"/>
      <c r="F186" s="324" t="s">
        <v>2074</v>
      </c>
      <c r="G186" s="325"/>
      <c r="H186" s="326"/>
      <c r="I186" s="327"/>
      <c r="J186" s="77">
        <v>1</v>
      </c>
      <c r="K186" s="92"/>
    </row>
    <row r="187" spans="1:11" ht="51.6" x14ac:dyDescent="0.25">
      <c r="A187" s="14" t="s">
        <v>1506</v>
      </c>
      <c r="B187" s="320">
        <v>250267</v>
      </c>
      <c r="C187" s="326">
        <v>25010001</v>
      </c>
      <c r="D187" s="322" t="s">
        <v>1718</v>
      </c>
      <c r="E187" s="328" t="s">
        <v>1719</v>
      </c>
      <c r="F187" s="323" t="s">
        <v>1720</v>
      </c>
      <c r="G187" s="325">
        <v>56152442</v>
      </c>
      <c r="H187" s="326" t="s">
        <v>1721</v>
      </c>
      <c r="I187" s="327">
        <v>435.74</v>
      </c>
      <c r="J187" s="77">
        <v>1</v>
      </c>
      <c r="K187" s="92"/>
    </row>
    <row r="188" spans="1:11" ht="51.6" x14ac:dyDescent="0.25">
      <c r="A188" s="14" t="s">
        <v>1506</v>
      </c>
      <c r="B188" s="320" t="s">
        <v>1722</v>
      </c>
      <c r="C188" s="320" t="s">
        <v>1722</v>
      </c>
      <c r="D188" s="322" t="s">
        <v>1723</v>
      </c>
      <c r="E188" s="323" t="s">
        <v>1719</v>
      </c>
      <c r="F188" s="324" t="s">
        <v>2075</v>
      </c>
      <c r="G188" s="325"/>
      <c r="H188" s="326" t="s">
        <v>1724</v>
      </c>
      <c r="I188" s="327">
        <v>74.63</v>
      </c>
      <c r="J188" s="77">
        <v>1</v>
      </c>
      <c r="K188" s="92"/>
    </row>
    <row r="189" spans="1:11" ht="51.6" x14ac:dyDescent="0.25">
      <c r="A189" s="14" t="s">
        <v>1506</v>
      </c>
      <c r="B189" s="320" t="s">
        <v>1725</v>
      </c>
      <c r="C189" s="320" t="s">
        <v>1725</v>
      </c>
      <c r="D189" s="322" t="s">
        <v>1726</v>
      </c>
      <c r="E189" s="323" t="s">
        <v>1719</v>
      </c>
      <c r="F189" s="324" t="s">
        <v>2076</v>
      </c>
      <c r="G189" s="325"/>
      <c r="H189" s="326" t="s">
        <v>1724</v>
      </c>
      <c r="I189" s="327">
        <v>79.63</v>
      </c>
      <c r="J189" s="77">
        <v>1</v>
      </c>
      <c r="K189" s="92"/>
    </row>
    <row r="190" spans="1:11" ht="51.6" x14ac:dyDescent="0.25">
      <c r="A190" s="14" t="s">
        <v>1506</v>
      </c>
      <c r="B190" s="320" t="s">
        <v>1725</v>
      </c>
      <c r="C190" s="320" t="s">
        <v>1725</v>
      </c>
      <c r="D190" s="322" t="s">
        <v>1726</v>
      </c>
      <c r="E190" s="323" t="s">
        <v>1719</v>
      </c>
      <c r="F190" s="324" t="s">
        <v>2076</v>
      </c>
      <c r="G190" s="325"/>
      <c r="H190" s="326" t="s">
        <v>1724</v>
      </c>
      <c r="I190" s="327">
        <v>79.63</v>
      </c>
      <c r="J190" s="77">
        <v>1</v>
      </c>
      <c r="K190" s="92"/>
    </row>
    <row r="191" spans="1:11" ht="51.6" x14ac:dyDescent="0.25">
      <c r="A191" s="14" t="s">
        <v>1506</v>
      </c>
      <c r="B191" s="320" t="s">
        <v>1727</v>
      </c>
      <c r="C191" s="326">
        <v>20250017</v>
      </c>
      <c r="D191" s="322" t="s">
        <v>1726</v>
      </c>
      <c r="E191" s="328" t="s">
        <v>1525</v>
      </c>
      <c r="F191" s="323" t="s">
        <v>1728</v>
      </c>
      <c r="G191" s="325">
        <v>51144786</v>
      </c>
      <c r="H191" s="326" t="s">
        <v>1729</v>
      </c>
      <c r="I191" s="327">
        <v>243.9</v>
      </c>
      <c r="J191" s="77">
        <v>1</v>
      </c>
      <c r="K191" s="92"/>
    </row>
    <row r="192" spans="1:11" ht="41.4" x14ac:dyDescent="0.25">
      <c r="A192" s="14" t="s">
        <v>1506</v>
      </c>
      <c r="B192" s="320" t="s">
        <v>1730</v>
      </c>
      <c r="C192" s="326">
        <v>250100007</v>
      </c>
      <c r="D192" s="322" t="s">
        <v>1731</v>
      </c>
      <c r="E192" s="328" t="s">
        <v>1525</v>
      </c>
      <c r="F192" s="323" t="s">
        <v>1732</v>
      </c>
      <c r="G192" s="325">
        <v>56152442</v>
      </c>
      <c r="H192" s="326" t="s">
        <v>1733</v>
      </c>
      <c r="I192" s="327">
        <v>266.47000000000003</v>
      </c>
      <c r="J192" s="77">
        <v>1</v>
      </c>
      <c r="K192" s="92"/>
    </row>
    <row r="193" spans="1:11" ht="92.4" x14ac:dyDescent="0.25">
      <c r="A193" s="14" t="s">
        <v>1506</v>
      </c>
      <c r="B193" s="320"/>
      <c r="C193" s="320"/>
      <c r="D193" s="322"/>
      <c r="E193" s="323"/>
      <c r="F193" s="324" t="s">
        <v>2077</v>
      </c>
      <c r="G193" s="325"/>
      <c r="H193" s="326"/>
      <c r="I193" s="327"/>
      <c r="J193" s="77">
        <v>1</v>
      </c>
      <c r="K193" s="92"/>
    </row>
    <row r="194" spans="1:11" ht="51.6" x14ac:dyDescent="0.25">
      <c r="A194" s="14" t="s">
        <v>1506</v>
      </c>
      <c r="B194" s="320" t="s">
        <v>1734</v>
      </c>
      <c r="C194" s="326" t="s">
        <v>1734</v>
      </c>
      <c r="D194" s="322">
        <v>45676</v>
      </c>
      <c r="E194" s="328"/>
      <c r="F194" s="323" t="s">
        <v>1735</v>
      </c>
      <c r="G194" s="325"/>
      <c r="H194" s="326" t="s">
        <v>1736</v>
      </c>
      <c r="I194" s="327">
        <v>322.2</v>
      </c>
      <c r="J194" s="77">
        <v>1</v>
      </c>
      <c r="K194" s="92"/>
    </row>
    <row r="195" spans="1:11" ht="31.2" x14ac:dyDescent="0.25">
      <c r="A195" s="14" t="s">
        <v>1506</v>
      </c>
      <c r="B195" s="320" t="s">
        <v>1734</v>
      </c>
      <c r="C195" s="326">
        <v>740</v>
      </c>
      <c r="D195" s="322">
        <v>45676</v>
      </c>
      <c r="E195" s="328"/>
      <c r="F195" s="323" t="s">
        <v>1737</v>
      </c>
      <c r="G195" s="325">
        <v>45944512</v>
      </c>
      <c r="H195" s="326" t="s">
        <v>1738</v>
      </c>
      <c r="I195" s="327">
        <v>544</v>
      </c>
      <c r="J195" s="77">
        <v>1</v>
      </c>
      <c r="K195" s="92"/>
    </row>
    <row r="196" spans="1:11" ht="41.4" x14ac:dyDescent="0.25">
      <c r="A196" s="14" t="s">
        <v>1506</v>
      </c>
      <c r="B196" s="320" t="s">
        <v>1734</v>
      </c>
      <c r="C196" s="326" t="s">
        <v>1739</v>
      </c>
      <c r="D196" s="322">
        <v>45676</v>
      </c>
      <c r="E196" s="328"/>
      <c r="F196" s="323" t="s">
        <v>1740</v>
      </c>
      <c r="G196" s="325">
        <v>37806203</v>
      </c>
      <c r="H196" s="326" t="s">
        <v>1741</v>
      </c>
      <c r="I196" s="327">
        <v>100</v>
      </c>
      <c r="J196" s="77">
        <v>1</v>
      </c>
      <c r="K196" s="92"/>
    </row>
    <row r="197" spans="1:11" ht="31.2" x14ac:dyDescent="0.25">
      <c r="A197" s="14" t="s">
        <v>1506</v>
      </c>
      <c r="B197" s="320" t="s">
        <v>1742</v>
      </c>
      <c r="C197" s="326" t="s">
        <v>1742</v>
      </c>
      <c r="D197" s="322">
        <v>45692</v>
      </c>
      <c r="E197" s="328"/>
      <c r="F197" s="323" t="s">
        <v>1743</v>
      </c>
      <c r="G197" s="325">
        <v>52982173</v>
      </c>
      <c r="H197" s="326" t="s">
        <v>1744</v>
      </c>
      <c r="I197" s="327">
        <v>1345.6</v>
      </c>
      <c r="J197" s="77">
        <v>1</v>
      </c>
      <c r="K197" s="92"/>
    </row>
    <row r="198" spans="1:11" ht="31.2" x14ac:dyDescent="0.25">
      <c r="A198" s="14" t="s">
        <v>1506</v>
      </c>
      <c r="B198" s="320" t="s">
        <v>1745</v>
      </c>
      <c r="C198" s="326" t="s">
        <v>1746</v>
      </c>
      <c r="D198" s="322">
        <v>45696</v>
      </c>
      <c r="E198" s="328"/>
      <c r="F198" s="323" t="s">
        <v>1747</v>
      </c>
      <c r="G198" s="325">
        <v>37784013</v>
      </c>
      <c r="H198" s="326" t="s">
        <v>1748</v>
      </c>
      <c r="I198" s="327">
        <v>48</v>
      </c>
      <c r="J198" s="77">
        <v>1</v>
      </c>
      <c r="K198" s="92"/>
    </row>
    <row r="199" spans="1:11" ht="41.4" x14ac:dyDescent="0.25">
      <c r="A199" s="14" t="s">
        <v>1506</v>
      </c>
      <c r="B199" s="320" t="s">
        <v>1749</v>
      </c>
      <c r="C199" s="326" t="s">
        <v>1749</v>
      </c>
      <c r="D199" s="322">
        <v>45705</v>
      </c>
      <c r="E199" s="328"/>
      <c r="F199" s="323" t="s">
        <v>1750</v>
      </c>
      <c r="G199" s="325"/>
      <c r="H199" s="326" t="s">
        <v>1751</v>
      </c>
      <c r="I199" s="327">
        <v>74.099999999999994</v>
      </c>
      <c r="J199" s="77">
        <v>1</v>
      </c>
      <c r="K199" s="92"/>
    </row>
    <row r="200" spans="1:11" ht="31.2" x14ac:dyDescent="0.25">
      <c r="A200" s="14" t="s">
        <v>1506</v>
      </c>
      <c r="B200" s="320" t="s">
        <v>1749</v>
      </c>
      <c r="C200" s="326">
        <v>3025014251</v>
      </c>
      <c r="D200" s="322">
        <v>45702</v>
      </c>
      <c r="E200" s="328"/>
      <c r="F200" s="323" t="s">
        <v>1752</v>
      </c>
      <c r="G200" s="325">
        <v>54191661</v>
      </c>
      <c r="H200" s="326" t="s">
        <v>1653</v>
      </c>
      <c r="I200" s="327">
        <v>60</v>
      </c>
      <c r="J200" s="77">
        <v>1</v>
      </c>
      <c r="K200" s="92"/>
    </row>
    <row r="201" spans="1:11" ht="31.2" x14ac:dyDescent="0.25">
      <c r="A201" s="14" t="s">
        <v>1506</v>
      </c>
      <c r="B201" s="320" t="s">
        <v>1749</v>
      </c>
      <c r="C201" s="326"/>
      <c r="D201" s="322">
        <v>45703</v>
      </c>
      <c r="E201" s="328"/>
      <c r="F201" s="323" t="s">
        <v>1753</v>
      </c>
      <c r="G201" s="325">
        <v>45956316</v>
      </c>
      <c r="H201" s="326" t="s">
        <v>1754</v>
      </c>
      <c r="I201" s="327">
        <v>68</v>
      </c>
      <c r="J201" s="77">
        <v>1</v>
      </c>
      <c r="K201" s="92"/>
    </row>
    <row r="202" spans="1:11" ht="31.2" x14ac:dyDescent="0.25">
      <c r="A202" s="14" t="s">
        <v>1506</v>
      </c>
      <c r="B202" s="320" t="s">
        <v>1755</v>
      </c>
      <c r="C202" s="326" t="s">
        <v>1756</v>
      </c>
      <c r="D202" s="322">
        <v>45825</v>
      </c>
      <c r="E202" s="328"/>
      <c r="F202" s="323" t="s">
        <v>1757</v>
      </c>
      <c r="G202" s="325">
        <v>46397931</v>
      </c>
      <c r="H202" s="326" t="s">
        <v>1529</v>
      </c>
      <c r="I202" s="327">
        <v>564</v>
      </c>
      <c r="J202" s="77">
        <v>1</v>
      </c>
      <c r="K202" s="92"/>
    </row>
    <row r="203" spans="1:11" ht="31.2" x14ac:dyDescent="0.25">
      <c r="A203" s="14" t="s">
        <v>1506</v>
      </c>
      <c r="B203" s="320" t="s">
        <v>1755</v>
      </c>
      <c r="C203" s="326" t="s">
        <v>1756</v>
      </c>
      <c r="D203" s="322">
        <v>45825</v>
      </c>
      <c r="E203" s="328"/>
      <c r="F203" s="323" t="s">
        <v>1758</v>
      </c>
      <c r="G203" s="325">
        <v>46397931</v>
      </c>
      <c r="H203" s="326" t="s">
        <v>1529</v>
      </c>
      <c r="I203" s="327">
        <v>713.39</v>
      </c>
      <c r="J203" s="77">
        <v>1</v>
      </c>
      <c r="K203" s="92"/>
    </row>
    <row r="204" spans="1:11" ht="41.4" x14ac:dyDescent="0.25">
      <c r="A204" s="14" t="s">
        <v>1506</v>
      </c>
      <c r="B204" s="320" t="s">
        <v>1759</v>
      </c>
      <c r="C204" s="326" t="s">
        <v>1759</v>
      </c>
      <c r="D204" s="322">
        <v>45825</v>
      </c>
      <c r="E204" s="328"/>
      <c r="F204" s="323" t="s">
        <v>1760</v>
      </c>
      <c r="G204" s="325">
        <v>46397931</v>
      </c>
      <c r="H204" s="326" t="s">
        <v>1529</v>
      </c>
      <c r="I204" s="327">
        <v>290.70999999999998</v>
      </c>
      <c r="J204" s="77">
        <v>1</v>
      </c>
      <c r="K204" s="92"/>
    </row>
    <row r="205" spans="1:11" ht="41.4" x14ac:dyDescent="0.25">
      <c r="A205" s="14" t="s">
        <v>1506</v>
      </c>
      <c r="B205" s="320" t="s">
        <v>1759</v>
      </c>
      <c r="C205" s="326" t="s">
        <v>1759</v>
      </c>
      <c r="D205" s="322">
        <v>45825</v>
      </c>
      <c r="E205" s="328" t="s">
        <v>1525</v>
      </c>
      <c r="F205" s="323" t="s">
        <v>1761</v>
      </c>
      <c r="G205" s="325">
        <v>46397931</v>
      </c>
      <c r="H205" s="326" t="s">
        <v>1529</v>
      </c>
      <c r="I205" s="327">
        <v>146.29</v>
      </c>
      <c r="J205" s="77">
        <v>1</v>
      </c>
      <c r="K205" s="92"/>
    </row>
    <row r="206" spans="1:11" ht="51.6" x14ac:dyDescent="0.25">
      <c r="A206" s="14" t="s">
        <v>1506</v>
      </c>
      <c r="B206" s="320" t="s">
        <v>1759</v>
      </c>
      <c r="C206" s="326" t="s">
        <v>1759</v>
      </c>
      <c r="D206" s="322">
        <v>45825</v>
      </c>
      <c r="E206" s="328" t="s">
        <v>1525</v>
      </c>
      <c r="F206" s="323" t="s">
        <v>1762</v>
      </c>
      <c r="G206" s="325">
        <v>46397931</v>
      </c>
      <c r="H206" s="326" t="s">
        <v>1529</v>
      </c>
      <c r="I206" s="327">
        <v>166.99</v>
      </c>
      <c r="J206" s="77">
        <v>1</v>
      </c>
      <c r="K206" s="92"/>
    </row>
    <row r="207" spans="1:11" ht="31.2" x14ac:dyDescent="0.25">
      <c r="A207" s="14" t="s">
        <v>1506</v>
      </c>
      <c r="B207" s="320" t="s">
        <v>1763</v>
      </c>
      <c r="C207" s="326" t="s">
        <v>1764</v>
      </c>
      <c r="D207" s="322">
        <v>45760</v>
      </c>
      <c r="E207" s="328" t="s">
        <v>1525</v>
      </c>
      <c r="F207" s="323" t="s">
        <v>1765</v>
      </c>
      <c r="G207" s="325">
        <v>17537380</v>
      </c>
      <c r="H207" s="326" t="s">
        <v>1766</v>
      </c>
      <c r="I207" s="327">
        <v>94</v>
      </c>
      <c r="J207" s="77">
        <v>1</v>
      </c>
      <c r="K207" s="92"/>
    </row>
    <row r="208" spans="1:11" ht="31.2" x14ac:dyDescent="0.25">
      <c r="A208" s="14" t="s">
        <v>1506</v>
      </c>
      <c r="B208" s="320" t="s">
        <v>1763</v>
      </c>
      <c r="C208" s="326" t="s">
        <v>1763</v>
      </c>
      <c r="D208" s="322">
        <v>45760</v>
      </c>
      <c r="E208" s="328" t="s">
        <v>1525</v>
      </c>
      <c r="F208" s="323" t="s">
        <v>1767</v>
      </c>
      <c r="G208" s="325"/>
      <c r="H208" s="326" t="s">
        <v>1736</v>
      </c>
      <c r="I208" s="327">
        <v>117</v>
      </c>
      <c r="J208" s="77">
        <v>1</v>
      </c>
      <c r="K208" s="92"/>
    </row>
    <row r="209" spans="1:11" ht="41.4" x14ac:dyDescent="0.25">
      <c r="A209" s="14" t="s">
        <v>1506</v>
      </c>
      <c r="B209" s="320" t="s">
        <v>1768</v>
      </c>
      <c r="C209" s="326" t="s">
        <v>1768</v>
      </c>
      <c r="D209" s="322">
        <v>45775</v>
      </c>
      <c r="E209" s="328" t="s">
        <v>1525</v>
      </c>
      <c r="F209" s="323" t="s">
        <v>1769</v>
      </c>
      <c r="G209" s="325"/>
      <c r="H209" s="326" t="s">
        <v>1751</v>
      </c>
      <c r="I209" s="327">
        <v>93.7</v>
      </c>
      <c r="J209" s="77">
        <v>1</v>
      </c>
      <c r="K209" s="92"/>
    </row>
    <row r="210" spans="1:11" ht="31.2" x14ac:dyDescent="0.25">
      <c r="A210" s="14" t="s">
        <v>1506</v>
      </c>
      <c r="B210" s="320" t="s">
        <v>1768</v>
      </c>
      <c r="C210" s="326">
        <v>178</v>
      </c>
      <c r="D210" s="322" t="s">
        <v>1770</v>
      </c>
      <c r="E210" s="328" t="s">
        <v>1525</v>
      </c>
      <c r="F210" s="323" t="s">
        <v>1771</v>
      </c>
      <c r="G210" s="325">
        <v>30222931</v>
      </c>
      <c r="H210" s="326" t="s">
        <v>1772</v>
      </c>
      <c r="I210" s="327">
        <v>111</v>
      </c>
      <c r="J210" s="77">
        <v>1</v>
      </c>
      <c r="K210" s="92"/>
    </row>
    <row r="211" spans="1:11" ht="31.2" x14ac:dyDescent="0.25">
      <c r="A211" s="14" t="s">
        <v>1506</v>
      </c>
      <c r="B211" s="320" t="s">
        <v>1768</v>
      </c>
      <c r="C211" s="326" t="s">
        <v>1773</v>
      </c>
      <c r="D211" s="322" t="s">
        <v>1774</v>
      </c>
      <c r="E211" s="328" t="s">
        <v>1525</v>
      </c>
      <c r="F211" s="323" t="s">
        <v>1775</v>
      </c>
      <c r="G211" s="325">
        <v>45024871</v>
      </c>
      <c r="H211" s="326" t="s">
        <v>1677</v>
      </c>
      <c r="I211" s="327">
        <v>30</v>
      </c>
      <c r="J211" s="77">
        <v>1</v>
      </c>
      <c r="K211" s="92"/>
    </row>
    <row r="212" spans="1:11" ht="31.2" x14ac:dyDescent="0.25">
      <c r="A212" s="14" t="s">
        <v>1506</v>
      </c>
      <c r="B212" s="320" t="s">
        <v>1776</v>
      </c>
      <c r="C212" s="326">
        <v>20250042</v>
      </c>
      <c r="D212" s="322">
        <v>45793</v>
      </c>
      <c r="E212" s="328" t="s">
        <v>1525</v>
      </c>
      <c r="F212" s="323" t="s">
        <v>1777</v>
      </c>
      <c r="G212" s="325">
        <v>51144786</v>
      </c>
      <c r="H212" s="326" t="s">
        <v>1778</v>
      </c>
      <c r="I212" s="327">
        <v>126.1</v>
      </c>
      <c r="J212" s="77">
        <v>1</v>
      </c>
      <c r="K212" s="92"/>
    </row>
    <row r="213" spans="1:11" ht="51.6" x14ac:dyDescent="0.25">
      <c r="A213" s="14" t="s">
        <v>1506</v>
      </c>
      <c r="B213" s="320" t="s">
        <v>1779</v>
      </c>
      <c r="C213" s="326" t="s">
        <v>1779</v>
      </c>
      <c r="D213" s="322">
        <v>45900</v>
      </c>
      <c r="E213" s="328" t="s">
        <v>1525</v>
      </c>
      <c r="F213" s="323" t="s">
        <v>1780</v>
      </c>
      <c r="G213" s="325"/>
      <c r="H213" s="326" t="s">
        <v>1736</v>
      </c>
      <c r="I213" s="327">
        <v>199.44</v>
      </c>
      <c r="J213" s="77">
        <v>1</v>
      </c>
      <c r="K213" s="92"/>
    </row>
    <row r="214" spans="1:11" ht="31.2" x14ac:dyDescent="0.25">
      <c r="A214" s="14" t="s">
        <v>1506</v>
      </c>
      <c r="B214" s="320" t="s">
        <v>1779</v>
      </c>
      <c r="C214" s="326">
        <v>230</v>
      </c>
      <c r="D214" s="322">
        <v>45900</v>
      </c>
      <c r="E214" s="328" t="s">
        <v>1525</v>
      </c>
      <c r="F214" s="323" t="s">
        <v>1781</v>
      </c>
      <c r="G214" s="325">
        <v>30222931</v>
      </c>
      <c r="H214" s="326" t="s">
        <v>1772</v>
      </c>
      <c r="I214" s="327">
        <v>168</v>
      </c>
      <c r="J214" s="77">
        <v>1</v>
      </c>
      <c r="K214" s="92"/>
    </row>
    <row r="215" spans="1:11" ht="31.2" x14ac:dyDescent="0.25">
      <c r="A215" s="14" t="s">
        <v>1506</v>
      </c>
      <c r="B215" s="320" t="s">
        <v>1779</v>
      </c>
      <c r="C215" s="326" t="s">
        <v>1782</v>
      </c>
      <c r="D215" s="322">
        <v>45899</v>
      </c>
      <c r="E215" s="328" t="s">
        <v>1525</v>
      </c>
      <c r="F215" s="323" t="s">
        <v>1783</v>
      </c>
      <c r="G215" s="325">
        <v>45024871</v>
      </c>
      <c r="H215" s="326" t="s">
        <v>1677</v>
      </c>
      <c r="I215" s="327">
        <v>50</v>
      </c>
      <c r="J215" s="77">
        <v>1</v>
      </c>
      <c r="K215" s="92"/>
    </row>
    <row r="216" spans="1:11" ht="41.4" x14ac:dyDescent="0.25">
      <c r="A216" s="14" t="s">
        <v>1506</v>
      </c>
      <c r="B216" s="320" t="s">
        <v>1784</v>
      </c>
      <c r="C216" s="326">
        <v>16</v>
      </c>
      <c r="D216" s="322">
        <v>45955</v>
      </c>
      <c r="E216" s="328" t="s">
        <v>1525</v>
      </c>
      <c r="F216" s="323" t="s">
        <v>1785</v>
      </c>
      <c r="G216" s="325">
        <v>36618357</v>
      </c>
      <c r="H216" s="326" t="s">
        <v>1709</v>
      </c>
      <c r="I216" s="327">
        <v>130</v>
      </c>
      <c r="J216" s="77">
        <v>1</v>
      </c>
      <c r="K216" s="92"/>
    </row>
    <row r="217" spans="1:11" ht="41.4" x14ac:dyDescent="0.25">
      <c r="A217" s="14" t="s">
        <v>1506</v>
      </c>
      <c r="B217" s="320" t="s">
        <v>1784</v>
      </c>
      <c r="C217" s="326" t="s">
        <v>1784</v>
      </c>
      <c r="D217" s="322">
        <v>45957</v>
      </c>
      <c r="E217" s="328" t="s">
        <v>1525</v>
      </c>
      <c r="F217" s="323" t="s">
        <v>1786</v>
      </c>
      <c r="G217" s="325">
        <v>52342077</v>
      </c>
      <c r="H217" s="326" t="s">
        <v>1787</v>
      </c>
      <c r="I217" s="327">
        <v>319.7</v>
      </c>
      <c r="J217" s="77">
        <v>1</v>
      </c>
      <c r="K217" s="92"/>
    </row>
    <row r="218" spans="1:11" ht="21" x14ac:dyDescent="0.25">
      <c r="A218" s="14" t="s">
        <v>1506</v>
      </c>
      <c r="B218" s="320" t="s">
        <v>1788</v>
      </c>
      <c r="C218" s="326">
        <v>20250083</v>
      </c>
      <c r="D218" s="322">
        <v>45985</v>
      </c>
      <c r="E218" s="328" t="s">
        <v>1525</v>
      </c>
      <c r="F218" s="323" t="s">
        <v>1789</v>
      </c>
      <c r="G218" s="325">
        <v>51144786</v>
      </c>
      <c r="H218" s="326" t="s">
        <v>1778</v>
      </c>
      <c r="I218" s="327">
        <v>239.31</v>
      </c>
      <c r="J218" s="77">
        <v>1</v>
      </c>
      <c r="K218" s="92"/>
    </row>
    <row r="219" spans="1:11" ht="41.4" x14ac:dyDescent="0.25">
      <c r="A219" s="14" t="s">
        <v>1506</v>
      </c>
      <c r="B219" s="320" t="s">
        <v>1790</v>
      </c>
      <c r="C219" s="326" t="s">
        <v>1790</v>
      </c>
      <c r="D219" s="322">
        <v>45977</v>
      </c>
      <c r="E219" s="328" t="s">
        <v>1525</v>
      </c>
      <c r="F219" s="323" t="s">
        <v>1791</v>
      </c>
      <c r="G219" s="325"/>
      <c r="H219" s="326" t="s">
        <v>1736</v>
      </c>
      <c r="I219" s="327">
        <v>548.64</v>
      </c>
      <c r="J219" s="77">
        <v>1</v>
      </c>
      <c r="K219" s="92"/>
    </row>
    <row r="220" spans="1:11" ht="31.2" x14ac:dyDescent="0.25">
      <c r="A220" s="14" t="s">
        <v>1506</v>
      </c>
      <c r="B220" s="320" t="s">
        <v>1790</v>
      </c>
      <c r="C220" s="326" t="s">
        <v>1792</v>
      </c>
      <c r="D220" s="322">
        <v>45977</v>
      </c>
      <c r="E220" s="328" t="s">
        <v>1525</v>
      </c>
      <c r="F220" s="323" t="s">
        <v>1793</v>
      </c>
      <c r="G220" s="325">
        <v>603341</v>
      </c>
      <c r="H220" s="326" t="s">
        <v>1717</v>
      </c>
      <c r="I220" s="327">
        <v>852</v>
      </c>
      <c r="J220" s="77">
        <v>1</v>
      </c>
      <c r="K220" s="92"/>
    </row>
    <row r="221" spans="1:11" ht="51.6" x14ac:dyDescent="0.25">
      <c r="A221" s="14" t="s">
        <v>1506</v>
      </c>
      <c r="B221" s="320" t="s">
        <v>1794</v>
      </c>
      <c r="C221" s="326" t="s">
        <v>1794</v>
      </c>
      <c r="D221" s="322">
        <v>45985</v>
      </c>
      <c r="E221" s="328" t="s">
        <v>1525</v>
      </c>
      <c r="F221" s="323" t="s">
        <v>1795</v>
      </c>
      <c r="G221" s="325">
        <v>46397931</v>
      </c>
      <c r="H221" s="326" t="s">
        <v>1529</v>
      </c>
      <c r="I221" s="327">
        <v>588.14</v>
      </c>
      <c r="J221" s="77">
        <v>1</v>
      </c>
      <c r="K221" s="92"/>
    </row>
    <row r="222" spans="1:11" ht="21" x14ac:dyDescent="0.25">
      <c r="A222" s="14" t="s">
        <v>1506</v>
      </c>
      <c r="B222" s="320" t="s">
        <v>1796</v>
      </c>
      <c r="C222" s="326" t="s">
        <v>1796</v>
      </c>
      <c r="D222" s="322">
        <v>45992</v>
      </c>
      <c r="E222" s="328" t="s">
        <v>1525</v>
      </c>
      <c r="F222" s="323" t="s">
        <v>1797</v>
      </c>
      <c r="G222" s="325"/>
      <c r="H222" s="326" t="s">
        <v>1736</v>
      </c>
      <c r="I222" s="327">
        <v>99.79</v>
      </c>
      <c r="J222" s="77">
        <v>1</v>
      </c>
      <c r="K222" s="92"/>
    </row>
    <row r="223" spans="1:11" ht="31.2" x14ac:dyDescent="0.25">
      <c r="A223" s="14" t="s">
        <v>1506</v>
      </c>
      <c r="B223" s="320" t="s">
        <v>1796</v>
      </c>
      <c r="C223" s="326" t="s">
        <v>1798</v>
      </c>
      <c r="D223" s="322" t="s">
        <v>1799</v>
      </c>
      <c r="E223" s="328" t="s">
        <v>1525</v>
      </c>
      <c r="F223" s="323" t="s">
        <v>1800</v>
      </c>
      <c r="G223" s="325">
        <v>48430242</v>
      </c>
      <c r="H223" s="326" t="s">
        <v>1801</v>
      </c>
      <c r="I223" s="327">
        <v>49.9</v>
      </c>
      <c r="J223" s="77">
        <v>1</v>
      </c>
      <c r="K223" s="92"/>
    </row>
    <row r="224" spans="1:11" ht="82.2" x14ac:dyDescent="0.25">
      <c r="A224" s="14" t="s">
        <v>1506</v>
      </c>
      <c r="B224" s="320"/>
      <c r="C224" s="320"/>
      <c r="D224" s="322"/>
      <c r="E224" s="323"/>
      <c r="F224" s="324" t="s">
        <v>2078</v>
      </c>
      <c r="G224" s="325"/>
      <c r="H224" s="326"/>
      <c r="I224" s="327"/>
      <c r="J224" s="77">
        <v>1</v>
      </c>
      <c r="K224" s="92"/>
    </row>
    <row r="225" spans="1:11" ht="31.2" x14ac:dyDescent="0.25">
      <c r="A225" s="14" t="s">
        <v>1506</v>
      </c>
      <c r="B225" s="320" t="s">
        <v>1802</v>
      </c>
      <c r="C225" s="326">
        <v>9</v>
      </c>
      <c r="D225" s="322">
        <v>45695</v>
      </c>
      <c r="E225" s="328" t="s">
        <v>1719</v>
      </c>
      <c r="F225" s="323" t="s">
        <v>1803</v>
      </c>
      <c r="G225" s="325">
        <v>17993059</v>
      </c>
      <c r="H225" s="326" t="s">
        <v>1804</v>
      </c>
      <c r="I225" s="327">
        <v>92</v>
      </c>
      <c r="J225" s="77">
        <v>1</v>
      </c>
      <c r="K225" s="92"/>
    </row>
    <row r="226" spans="1:11" ht="21" x14ac:dyDescent="0.25">
      <c r="A226" s="14" t="s">
        <v>1506</v>
      </c>
      <c r="B226" s="320" t="s">
        <v>1805</v>
      </c>
      <c r="C226" s="326" t="s">
        <v>1806</v>
      </c>
      <c r="D226" s="322">
        <v>45699</v>
      </c>
      <c r="E226" s="328" t="s">
        <v>1719</v>
      </c>
      <c r="F226" s="323" t="s">
        <v>1807</v>
      </c>
      <c r="G226" s="325" t="s">
        <v>43</v>
      </c>
      <c r="H226" s="326" t="s">
        <v>1808</v>
      </c>
      <c r="I226" s="327">
        <v>32</v>
      </c>
      <c r="J226" s="77">
        <v>1</v>
      </c>
      <c r="K226" s="92"/>
    </row>
    <row r="227" spans="1:11" ht="41.4" x14ac:dyDescent="0.25">
      <c r="A227" s="14" t="s">
        <v>1506</v>
      </c>
      <c r="B227" s="320" t="s">
        <v>1809</v>
      </c>
      <c r="C227" s="326" t="s">
        <v>1809</v>
      </c>
      <c r="D227" s="322">
        <v>45702</v>
      </c>
      <c r="E227" s="328" t="s">
        <v>1719</v>
      </c>
      <c r="F227" s="323" t="s">
        <v>1810</v>
      </c>
      <c r="G227" s="325"/>
      <c r="H227" s="326" t="s">
        <v>1811</v>
      </c>
      <c r="I227" s="327">
        <v>32.33</v>
      </c>
      <c r="J227" s="77">
        <v>1</v>
      </c>
      <c r="K227" s="92"/>
    </row>
    <row r="228" spans="1:11" ht="41.4" x14ac:dyDescent="0.25">
      <c r="A228" s="14" t="s">
        <v>1506</v>
      </c>
      <c r="B228" s="320" t="s">
        <v>1812</v>
      </c>
      <c r="C228" s="326" t="s">
        <v>1813</v>
      </c>
      <c r="D228" s="322">
        <v>45702</v>
      </c>
      <c r="E228" s="328" t="s">
        <v>1719</v>
      </c>
      <c r="F228" s="323" t="s">
        <v>1814</v>
      </c>
      <c r="G228" s="325"/>
      <c r="H228" s="326" t="s">
        <v>1815</v>
      </c>
      <c r="I228" s="327">
        <v>24.91</v>
      </c>
      <c r="J228" s="77">
        <v>1</v>
      </c>
      <c r="K228" s="92"/>
    </row>
    <row r="229" spans="1:11" ht="41.4" x14ac:dyDescent="0.25">
      <c r="A229" s="14" t="s">
        <v>1506</v>
      </c>
      <c r="B229" s="320" t="s">
        <v>1816</v>
      </c>
      <c r="C229" s="326" t="s">
        <v>1816</v>
      </c>
      <c r="D229" s="322">
        <v>45702</v>
      </c>
      <c r="E229" s="328" t="s">
        <v>1719</v>
      </c>
      <c r="F229" s="323" t="s">
        <v>1817</v>
      </c>
      <c r="G229" s="325"/>
      <c r="H229" s="326" t="s">
        <v>1818</v>
      </c>
      <c r="I229" s="327">
        <v>19.61</v>
      </c>
      <c r="J229" s="77">
        <v>1</v>
      </c>
      <c r="K229" s="92"/>
    </row>
    <row r="230" spans="1:11" ht="21" x14ac:dyDescent="0.25">
      <c r="A230" s="14" t="s">
        <v>1506</v>
      </c>
      <c r="B230" s="320" t="s">
        <v>1819</v>
      </c>
      <c r="C230" s="326">
        <v>2921</v>
      </c>
      <c r="D230" s="322">
        <v>45734</v>
      </c>
      <c r="E230" s="328" t="s">
        <v>1719</v>
      </c>
      <c r="F230" s="323" t="s">
        <v>1820</v>
      </c>
      <c r="G230" s="325">
        <v>35883103</v>
      </c>
      <c r="H230" s="326" t="s">
        <v>1821</v>
      </c>
      <c r="I230" s="327">
        <v>69.95</v>
      </c>
      <c r="J230" s="77">
        <v>1</v>
      </c>
      <c r="K230" s="92"/>
    </row>
    <row r="231" spans="1:11" ht="31.2" x14ac:dyDescent="0.25">
      <c r="A231" s="14" t="s">
        <v>1506</v>
      </c>
      <c r="B231" s="320" t="s">
        <v>1822</v>
      </c>
      <c r="C231" s="326">
        <v>6</v>
      </c>
      <c r="D231" s="322">
        <v>45748</v>
      </c>
      <c r="E231" s="328" t="s">
        <v>1719</v>
      </c>
      <c r="F231" s="323" t="s">
        <v>1823</v>
      </c>
      <c r="G231" s="325">
        <v>30445485</v>
      </c>
      <c r="H231" s="326" t="s">
        <v>1824</v>
      </c>
      <c r="I231" s="327">
        <v>85</v>
      </c>
      <c r="J231" s="77">
        <v>1</v>
      </c>
      <c r="K231" s="92"/>
    </row>
    <row r="232" spans="1:11" ht="31.2" x14ac:dyDescent="0.25">
      <c r="A232" s="14" t="s">
        <v>1506</v>
      </c>
      <c r="B232" s="320" t="s">
        <v>1825</v>
      </c>
      <c r="C232" s="326">
        <v>48</v>
      </c>
      <c r="D232" s="322">
        <v>45750</v>
      </c>
      <c r="E232" s="328" t="s">
        <v>1719</v>
      </c>
      <c r="F232" s="323" t="s">
        <v>1826</v>
      </c>
      <c r="G232" s="325">
        <v>48258946</v>
      </c>
      <c r="H232" s="326" t="s">
        <v>1827</v>
      </c>
      <c r="I232" s="327">
        <v>31</v>
      </c>
      <c r="J232" s="77">
        <v>1</v>
      </c>
      <c r="K232" s="92"/>
    </row>
    <row r="233" spans="1:11" ht="31.2" x14ac:dyDescent="0.25">
      <c r="A233" s="14" t="s">
        <v>1506</v>
      </c>
      <c r="B233" s="320" t="s">
        <v>1828</v>
      </c>
      <c r="C233" s="326" t="s">
        <v>1828</v>
      </c>
      <c r="D233" s="322">
        <v>45940</v>
      </c>
      <c r="E233" s="328" t="s">
        <v>1719</v>
      </c>
      <c r="F233" s="323" t="s">
        <v>1829</v>
      </c>
      <c r="G233" s="325">
        <v>35990074</v>
      </c>
      <c r="H233" s="326" t="s">
        <v>1830</v>
      </c>
      <c r="I233" s="327">
        <v>12</v>
      </c>
      <c r="J233" s="77">
        <v>1</v>
      </c>
      <c r="K233" s="92"/>
    </row>
    <row r="234" spans="1:11" ht="41.4" x14ac:dyDescent="0.25">
      <c r="A234" s="14" t="s">
        <v>1506</v>
      </c>
      <c r="B234" s="320" t="s">
        <v>1831</v>
      </c>
      <c r="C234" s="326" t="s">
        <v>1831</v>
      </c>
      <c r="D234" s="322">
        <v>45952</v>
      </c>
      <c r="E234" s="328" t="s">
        <v>1719</v>
      </c>
      <c r="F234" s="323" t="s">
        <v>1832</v>
      </c>
      <c r="G234" s="325" t="s">
        <v>43</v>
      </c>
      <c r="H234" s="326" t="s">
        <v>1811</v>
      </c>
      <c r="I234" s="327">
        <v>56.76</v>
      </c>
      <c r="J234" s="77">
        <v>1</v>
      </c>
      <c r="K234" s="92"/>
    </row>
    <row r="235" spans="1:11" ht="21" x14ac:dyDescent="0.25">
      <c r="A235" s="14" t="s">
        <v>1506</v>
      </c>
      <c r="B235" s="320" t="s">
        <v>1833</v>
      </c>
      <c r="C235" s="326">
        <v>45966</v>
      </c>
      <c r="D235" s="322">
        <v>45966</v>
      </c>
      <c r="E235" s="328" t="s">
        <v>1719</v>
      </c>
      <c r="F235" s="323" t="s">
        <v>1834</v>
      </c>
      <c r="G235" s="325"/>
      <c r="H235" s="326" t="s">
        <v>1835</v>
      </c>
      <c r="I235" s="327">
        <v>18</v>
      </c>
      <c r="J235" s="77">
        <v>1</v>
      </c>
      <c r="K235" s="92"/>
    </row>
    <row r="236" spans="1:11" ht="41.4" x14ac:dyDescent="0.25">
      <c r="A236" s="14" t="s">
        <v>1506</v>
      </c>
      <c r="B236" s="320" t="s">
        <v>1836</v>
      </c>
      <c r="C236" s="326" t="s">
        <v>1836</v>
      </c>
      <c r="D236" s="322">
        <v>45966</v>
      </c>
      <c r="E236" s="328" t="s">
        <v>1719</v>
      </c>
      <c r="F236" s="323" t="s">
        <v>1837</v>
      </c>
      <c r="G236" s="325"/>
      <c r="H236" s="326" t="s">
        <v>1838</v>
      </c>
      <c r="I236" s="327">
        <v>32.6</v>
      </c>
      <c r="J236" s="77">
        <v>1</v>
      </c>
      <c r="K236" s="92"/>
    </row>
    <row r="237" spans="1:11" ht="31.2" x14ac:dyDescent="0.25">
      <c r="A237" s="14" t="s">
        <v>1506</v>
      </c>
      <c r="B237" s="320" t="s">
        <v>1839</v>
      </c>
      <c r="C237" s="326" t="s">
        <v>1839</v>
      </c>
      <c r="D237" s="322">
        <v>45966</v>
      </c>
      <c r="E237" s="328" t="s">
        <v>1719</v>
      </c>
      <c r="F237" s="323" t="s">
        <v>1840</v>
      </c>
      <c r="G237" s="325"/>
      <c r="H237" s="326" t="s">
        <v>1841</v>
      </c>
      <c r="I237" s="327">
        <v>32.6</v>
      </c>
      <c r="J237" s="77">
        <v>1</v>
      </c>
      <c r="K237" s="92"/>
    </row>
    <row r="238" spans="1:11" ht="21" x14ac:dyDescent="0.25">
      <c r="A238" s="14" t="s">
        <v>1506</v>
      </c>
      <c r="B238" s="320" t="s">
        <v>1842</v>
      </c>
      <c r="C238" s="326">
        <v>392</v>
      </c>
      <c r="D238" s="322">
        <v>45973</v>
      </c>
      <c r="E238" s="328" t="s">
        <v>1719</v>
      </c>
      <c r="F238" s="323" t="s">
        <v>1843</v>
      </c>
      <c r="G238" s="325">
        <v>35729040</v>
      </c>
      <c r="H238" s="326" t="s">
        <v>1844</v>
      </c>
      <c r="I238" s="327">
        <v>33</v>
      </c>
      <c r="J238" s="77">
        <v>1</v>
      </c>
      <c r="K238" s="92"/>
    </row>
    <row r="239" spans="1:11" ht="61.8" x14ac:dyDescent="0.25">
      <c r="A239" s="14" t="s">
        <v>1506</v>
      </c>
      <c r="B239" s="320" t="s">
        <v>1845</v>
      </c>
      <c r="C239" s="326" t="s">
        <v>1846</v>
      </c>
      <c r="D239" s="322">
        <v>46000</v>
      </c>
      <c r="E239" s="328" t="s">
        <v>1719</v>
      </c>
      <c r="F239" s="323" t="s">
        <v>1847</v>
      </c>
      <c r="G239" s="325">
        <v>46397931</v>
      </c>
      <c r="H239" s="326" t="s">
        <v>1524</v>
      </c>
      <c r="I239" s="327">
        <v>313.24</v>
      </c>
      <c r="J239" s="77">
        <v>1</v>
      </c>
      <c r="K239" s="92"/>
    </row>
    <row r="240" spans="1:11" ht="61.8" x14ac:dyDescent="0.25">
      <c r="A240" s="14" t="s">
        <v>1506</v>
      </c>
      <c r="B240" s="320" t="s">
        <v>1845</v>
      </c>
      <c r="C240" s="326" t="s">
        <v>1846</v>
      </c>
      <c r="D240" s="322">
        <v>46000</v>
      </c>
      <c r="E240" s="328" t="s">
        <v>1719</v>
      </c>
      <c r="F240" s="323" t="s">
        <v>1848</v>
      </c>
      <c r="G240" s="325">
        <v>46397931</v>
      </c>
      <c r="H240" s="326" t="s">
        <v>1524</v>
      </c>
      <c r="I240" s="327">
        <v>110.5</v>
      </c>
      <c r="J240" s="77">
        <v>1</v>
      </c>
      <c r="K240" s="92"/>
    </row>
    <row r="241" spans="1:11" ht="61.8" x14ac:dyDescent="0.25">
      <c r="A241" s="14" t="s">
        <v>1506</v>
      </c>
      <c r="B241" s="320" t="s">
        <v>1845</v>
      </c>
      <c r="C241" s="326" t="s">
        <v>1846</v>
      </c>
      <c r="D241" s="322">
        <v>46000</v>
      </c>
      <c r="E241" s="328" t="s">
        <v>1525</v>
      </c>
      <c r="F241" s="323" t="s">
        <v>1849</v>
      </c>
      <c r="G241" s="325">
        <v>46397931</v>
      </c>
      <c r="H241" s="326" t="s">
        <v>1524</v>
      </c>
      <c r="I241" s="327">
        <v>284.33</v>
      </c>
      <c r="J241" s="77">
        <v>1</v>
      </c>
      <c r="K241" s="92"/>
    </row>
    <row r="242" spans="1:11" ht="41.4" x14ac:dyDescent="0.25">
      <c r="A242" s="14" t="s">
        <v>1506</v>
      </c>
      <c r="B242" s="320" t="s">
        <v>1850</v>
      </c>
      <c r="C242" s="326" t="s">
        <v>1850</v>
      </c>
      <c r="D242" s="322">
        <v>46003</v>
      </c>
      <c r="E242" s="328" t="s">
        <v>1525</v>
      </c>
      <c r="F242" s="323" t="s">
        <v>1851</v>
      </c>
      <c r="G242" s="325"/>
      <c r="H242" s="326" t="s">
        <v>1838</v>
      </c>
      <c r="I242" s="327">
        <v>48.54</v>
      </c>
      <c r="J242" s="77">
        <v>1</v>
      </c>
      <c r="K242" s="92"/>
    </row>
    <row r="243" spans="1:11" ht="41.4" x14ac:dyDescent="0.25">
      <c r="A243" s="14" t="s">
        <v>1506</v>
      </c>
      <c r="B243" s="320" t="s">
        <v>1852</v>
      </c>
      <c r="C243" s="326" t="s">
        <v>1852</v>
      </c>
      <c r="D243" s="322">
        <v>46003</v>
      </c>
      <c r="E243" s="328" t="s">
        <v>1525</v>
      </c>
      <c r="F243" s="323" t="s">
        <v>1853</v>
      </c>
      <c r="G243" s="325"/>
      <c r="H243" s="326" t="s">
        <v>1841</v>
      </c>
      <c r="I243" s="327">
        <v>48.54</v>
      </c>
      <c r="J243" s="77">
        <v>1</v>
      </c>
      <c r="K243" s="92"/>
    </row>
    <row r="244" spans="1:11" ht="21" x14ac:dyDescent="0.25">
      <c r="A244" s="14" t="s">
        <v>1506</v>
      </c>
      <c r="B244" s="320" t="s">
        <v>1854</v>
      </c>
      <c r="C244" s="326" t="s">
        <v>1855</v>
      </c>
      <c r="D244" s="322">
        <v>46006</v>
      </c>
      <c r="E244" s="328" t="s">
        <v>1525</v>
      </c>
      <c r="F244" s="323" t="s">
        <v>1856</v>
      </c>
      <c r="G244" s="325">
        <v>37996339</v>
      </c>
      <c r="H244" s="326" t="s">
        <v>1857</v>
      </c>
      <c r="I244" s="327">
        <v>21</v>
      </c>
      <c r="J244" s="77">
        <v>1</v>
      </c>
      <c r="K244" s="92"/>
    </row>
    <row r="245" spans="1:11" ht="21" x14ac:dyDescent="0.25">
      <c r="A245" s="14" t="s">
        <v>1506</v>
      </c>
      <c r="B245" s="320" t="s">
        <v>1858</v>
      </c>
      <c r="C245" s="326">
        <v>2250109</v>
      </c>
      <c r="D245" s="322">
        <v>46010</v>
      </c>
      <c r="E245" s="328" t="s">
        <v>1525</v>
      </c>
      <c r="F245" s="323" t="s">
        <v>1859</v>
      </c>
      <c r="G245" s="325">
        <v>603341</v>
      </c>
      <c r="H245" s="326" t="s">
        <v>1717</v>
      </c>
      <c r="I245" s="327">
        <v>132</v>
      </c>
      <c r="J245" s="77">
        <v>1</v>
      </c>
      <c r="K245" s="92"/>
    </row>
    <row r="246" spans="1:11" ht="31.2" x14ac:dyDescent="0.25">
      <c r="A246" s="14" t="s">
        <v>1506</v>
      </c>
      <c r="B246" s="320" t="s">
        <v>1860</v>
      </c>
      <c r="C246" s="326">
        <v>46024</v>
      </c>
      <c r="D246" s="322">
        <v>46041</v>
      </c>
      <c r="E246" s="328" t="s">
        <v>1525</v>
      </c>
      <c r="F246" s="323" t="s">
        <v>1861</v>
      </c>
      <c r="G246" s="325">
        <v>35988983</v>
      </c>
      <c r="H246" s="326" t="s">
        <v>1862</v>
      </c>
      <c r="I246" s="327">
        <v>35</v>
      </c>
      <c r="J246" s="77">
        <v>1</v>
      </c>
      <c r="K246" s="92"/>
    </row>
    <row r="247" spans="1:11" ht="41.4" x14ac:dyDescent="0.25">
      <c r="A247" s="14" t="s">
        <v>1506</v>
      </c>
      <c r="B247" s="320" t="s">
        <v>1863</v>
      </c>
      <c r="C247" s="326" t="s">
        <v>1863</v>
      </c>
      <c r="D247" s="322">
        <v>46041</v>
      </c>
      <c r="E247" s="328" t="s">
        <v>1525</v>
      </c>
      <c r="F247" s="323" t="s">
        <v>1864</v>
      </c>
      <c r="G247" s="325"/>
      <c r="H247" s="326" t="s">
        <v>1838</v>
      </c>
      <c r="I247" s="327">
        <v>16.28</v>
      </c>
      <c r="J247" s="77">
        <v>1</v>
      </c>
      <c r="K247" s="92"/>
    </row>
    <row r="248" spans="1:11" ht="41.4" x14ac:dyDescent="0.25">
      <c r="A248" s="14" t="s">
        <v>1506</v>
      </c>
      <c r="B248" s="320" t="s">
        <v>1865</v>
      </c>
      <c r="C248" s="326" t="s">
        <v>1865</v>
      </c>
      <c r="D248" s="322">
        <v>46041</v>
      </c>
      <c r="E248" s="328" t="s">
        <v>1525</v>
      </c>
      <c r="F248" s="323" t="s">
        <v>1866</v>
      </c>
      <c r="G248" s="325"/>
      <c r="H248" s="326" t="s">
        <v>1841</v>
      </c>
      <c r="I248" s="327">
        <v>16.28</v>
      </c>
      <c r="J248" s="77">
        <v>1</v>
      </c>
      <c r="K248" s="92"/>
    </row>
    <row r="249" spans="1:11" ht="61.8" x14ac:dyDescent="0.25">
      <c r="A249" s="14" t="s">
        <v>1506</v>
      </c>
      <c r="B249" s="320" t="s">
        <v>1867</v>
      </c>
      <c r="C249" s="326">
        <v>260123</v>
      </c>
      <c r="D249" s="322">
        <v>46049</v>
      </c>
      <c r="E249" s="328" t="s">
        <v>1525</v>
      </c>
      <c r="F249" s="323" t="s">
        <v>1868</v>
      </c>
      <c r="G249" s="325">
        <v>36202347</v>
      </c>
      <c r="H249" s="326" t="s">
        <v>1869</v>
      </c>
      <c r="I249" s="327">
        <v>172.53</v>
      </c>
      <c r="J249" s="77">
        <v>1</v>
      </c>
      <c r="K249" s="92"/>
    </row>
    <row r="250" spans="1:11" ht="51.6" x14ac:dyDescent="0.25">
      <c r="A250" s="14" t="s">
        <v>1506</v>
      </c>
      <c r="B250" s="320"/>
      <c r="C250" s="320"/>
      <c r="D250" s="322"/>
      <c r="E250" s="323"/>
      <c r="F250" s="324" t="s">
        <v>2079</v>
      </c>
      <c r="G250" s="325"/>
      <c r="H250" s="326"/>
      <c r="I250" s="327"/>
      <c r="J250" s="77">
        <v>1</v>
      </c>
      <c r="K250" s="92"/>
    </row>
    <row r="251" spans="1:11" ht="31.2" x14ac:dyDescent="0.25">
      <c r="A251" s="14" t="s">
        <v>1506</v>
      </c>
      <c r="B251" s="320"/>
      <c r="C251" s="321"/>
      <c r="D251" s="322"/>
      <c r="E251" s="323"/>
      <c r="F251" s="324" t="s">
        <v>1870</v>
      </c>
      <c r="G251" s="325"/>
      <c r="H251" s="326"/>
      <c r="I251" s="327"/>
      <c r="J251" s="77">
        <v>1</v>
      </c>
      <c r="K251" s="92"/>
    </row>
    <row r="252" spans="1:11" ht="13.2" x14ac:dyDescent="0.25">
      <c r="A252" s="14" t="s">
        <v>1506</v>
      </c>
      <c r="B252" s="320" t="s">
        <v>1871</v>
      </c>
      <c r="C252" s="326">
        <v>202501</v>
      </c>
      <c r="D252" s="322" t="s">
        <v>1872</v>
      </c>
      <c r="E252" s="328" t="s">
        <v>1525</v>
      </c>
      <c r="F252" s="323" t="s">
        <v>1873</v>
      </c>
      <c r="G252" s="325">
        <v>35990074</v>
      </c>
      <c r="H252" s="326" t="s">
        <v>1830</v>
      </c>
      <c r="I252" s="327">
        <v>120</v>
      </c>
      <c r="J252" s="77">
        <v>1</v>
      </c>
      <c r="K252" s="92"/>
    </row>
    <row r="253" spans="1:11" ht="13.2" x14ac:dyDescent="0.25">
      <c r="A253" s="14" t="s">
        <v>1506</v>
      </c>
      <c r="B253" s="320" t="s">
        <v>1871</v>
      </c>
      <c r="C253" s="326">
        <v>202501</v>
      </c>
      <c r="D253" s="322" t="s">
        <v>1872</v>
      </c>
      <c r="E253" s="328" t="s">
        <v>1525</v>
      </c>
      <c r="F253" s="323" t="s">
        <v>1874</v>
      </c>
      <c r="G253" s="325">
        <v>35990074</v>
      </c>
      <c r="H253" s="326" t="s">
        <v>1830</v>
      </c>
      <c r="I253" s="327">
        <v>137.80000000000001</v>
      </c>
      <c r="J253" s="77">
        <v>1</v>
      </c>
      <c r="K253" s="92"/>
    </row>
    <row r="254" spans="1:11" ht="13.2" x14ac:dyDescent="0.25">
      <c r="A254" s="14" t="s">
        <v>1506</v>
      </c>
      <c r="B254" s="320" t="s">
        <v>1871</v>
      </c>
      <c r="C254" s="326">
        <v>202501</v>
      </c>
      <c r="D254" s="322" t="s">
        <v>1872</v>
      </c>
      <c r="E254" s="328" t="s">
        <v>1525</v>
      </c>
      <c r="F254" s="323" t="s">
        <v>1875</v>
      </c>
      <c r="G254" s="325">
        <v>35990074</v>
      </c>
      <c r="H254" s="326" t="s">
        <v>1830</v>
      </c>
      <c r="I254" s="327">
        <v>141.1</v>
      </c>
      <c r="J254" s="77">
        <v>1</v>
      </c>
      <c r="K254" s="92"/>
    </row>
    <row r="255" spans="1:11" ht="31.2" x14ac:dyDescent="0.25">
      <c r="A255" s="14" t="s">
        <v>1506</v>
      </c>
      <c r="B255" s="320"/>
      <c r="C255" s="321"/>
      <c r="D255" s="322"/>
      <c r="E255" s="323"/>
      <c r="F255" s="324" t="s">
        <v>1876</v>
      </c>
      <c r="G255" s="325"/>
      <c r="H255" s="326"/>
      <c r="I255" s="327"/>
      <c r="J255" s="77">
        <v>1</v>
      </c>
      <c r="K255" s="92"/>
    </row>
    <row r="256" spans="1:11" ht="13.2" x14ac:dyDescent="0.25">
      <c r="A256" s="14" t="s">
        <v>1506</v>
      </c>
      <c r="B256" s="320" t="s">
        <v>1871</v>
      </c>
      <c r="C256" s="326">
        <v>202501</v>
      </c>
      <c r="D256" s="322" t="s">
        <v>1877</v>
      </c>
      <c r="E256" s="328" t="s">
        <v>1525</v>
      </c>
      <c r="F256" s="323" t="s">
        <v>1878</v>
      </c>
      <c r="G256" s="325">
        <v>35990074</v>
      </c>
      <c r="H256" s="326" t="s">
        <v>1830</v>
      </c>
      <c r="I256" s="327">
        <v>10</v>
      </c>
      <c r="J256" s="77">
        <v>1</v>
      </c>
      <c r="K256" s="92"/>
    </row>
    <row r="257" spans="1:11" ht="13.2" x14ac:dyDescent="0.25">
      <c r="A257" s="14" t="s">
        <v>1506</v>
      </c>
      <c r="B257" s="320" t="s">
        <v>1871</v>
      </c>
      <c r="C257" s="326">
        <v>202501</v>
      </c>
      <c r="D257" s="322" t="s">
        <v>1877</v>
      </c>
      <c r="E257" s="328" t="s">
        <v>1525</v>
      </c>
      <c r="F257" s="323" t="s">
        <v>1879</v>
      </c>
      <c r="G257" s="325">
        <v>35990074</v>
      </c>
      <c r="H257" s="326" t="s">
        <v>1830</v>
      </c>
      <c r="I257" s="327">
        <v>13.8</v>
      </c>
      <c r="J257" s="77">
        <v>1</v>
      </c>
      <c r="K257" s="92"/>
    </row>
    <row r="258" spans="1:11" ht="13.2" x14ac:dyDescent="0.25">
      <c r="A258" s="14" t="s">
        <v>1506</v>
      </c>
      <c r="B258" s="320" t="s">
        <v>1871</v>
      </c>
      <c r="C258" s="326">
        <v>202501</v>
      </c>
      <c r="D258" s="322" t="s">
        <v>1877</v>
      </c>
      <c r="E258" s="328" t="s">
        <v>1525</v>
      </c>
      <c r="F258" s="323" t="s">
        <v>1880</v>
      </c>
      <c r="G258" s="325">
        <v>35990074</v>
      </c>
      <c r="H258" s="326" t="s">
        <v>1830</v>
      </c>
      <c r="I258" s="327">
        <v>8.3000000000000007</v>
      </c>
      <c r="J258" s="77">
        <v>1</v>
      </c>
      <c r="K258" s="92"/>
    </row>
    <row r="259" spans="1:11" ht="31.2" x14ac:dyDescent="0.25">
      <c r="A259" s="14" t="s">
        <v>1506</v>
      </c>
      <c r="B259" s="320" t="s">
        <v>1871</v>
      </c>
      <c r="C259" s="326">
        <v>202501</v>
      </c>
      <c r="D259" s="322" t="s">
        <v>1881</v>
      </c>
      <c r="E259" s="328" t="s">
        <v>1525</v>
      </c>
      <c r="F259" s="323" t="s">
        <v>1882</v>
      </c>
      <c r="G259" s="325">
        <v>35990074</v>
      </c>
      <c r="H259" s="326" t="s">
        <v>1830</v>
      </c>
      <c r="I259" s="327">
        <v>234</v>
      </c>
      <c r="J259" s="77">
        <v>1</v>
      </c>
      <c r="K259" s="92"/>
    </row>
    <row r="260" spans="1:11" ht="31.2" x14ac:dyDescent="0.25">
      <c r="A260" s="14" t="s">
        <v>1506</v>
      </c>
      <c r="B260" s="320" t="s">
        <v>1871</v>
      </c>
      <c r="C260" s="326">
        <v>202501</v>
      </c>
      <c r="D260" s="322" t="s">
        <v>1883</v>
      </c>
      <c r="E260" s="328" t="s">
        <v>1525</v>
      </c>
      <c r="F260" s="323" t="s">
        <v>1884</v>
      </c>
      <c r="G260" s="325">
        <v>35990074</v>
      </c>
      <c r="H260" s="326" t="s">
        <v>1830</v>
      </c>
      <c r="I260" s="327">
        <v>45</v>
      </c>
      <c r="J260" s="77">
        <v>1</v>
      </c>
      <c r="K260" s="92"/>
    </row>
    <row r="261" spans="1:11" ht="21" x14ac:dyDescent="0.25">
      <c r="A261" s="14" t="s">
        <v>1506</v>
      </c>
      <c r="B261" s="320"/>
      <c r="C261" s="321"/>
      <c r="D261" s="322"/>
      <c r="E261" s="323"/>
      <c r="F261" s="324" t="s">
        <v>1885</v>
      </c>
      <c r="G261" s="325"/>
      <c r="H261" s="326"/>
      <c r="I261" s="327"/>
      <c r="J261" s="77">
        <v>1</v>
      </c>
      <c r="K261" s="92"/>
    </row>
    <row r="262" spans="1:11" ht="21" x14ac:dyDescent="0.25">
      <c r="A262" s="14" t="s">
        <v>1506</v>
      </c>
      <c r="B262" s="320" t="s">
        <v>1871</v>
      </c>
      <c r="C262" s="326">
        <v>202501</v>
      </c>
      <c r="D262" s="322" t="s">
        <v>1886</v>
      </c>
      <c r="E262" s="328" t="s">
        <v>1525</v>
      </c>
      <c r="F262" s="323" t="s">
        <v>1887</v>
      </c>
      <c r="G262" s="325">
        <v>35990074</v>
      </c>
      <c r="H262" s="326" t="s">
        <v>1830</v>
      </c>
      <c r="I262" s="327">
        <v>66.25</v>
      </c>
      <c r="J262" s="77">
        <v>1</v>
      </c>
      <c r="K262" s="92"/>
    </row>
    <row r="263" spans="1:11" ht="31.2" x14ac:dyDescent="0.25">
      <c r="A263" s="14" t="s">
        <v>1506</v>
      </c>
      <c r="B263" s="320" t="s">
        <v>1871</v>
      </c>
      <c r="C263" s="326">
        <v>202501</v>
      </c>
      <c r="D263" s="322" t="s">
        <v>1886</v>
      </c>
      <c r="E263" s="328" t="s">
        <v>1525</v>
      </c>
      <c r="F263" s="323" t="s">
        <v>1888</v>
      </c>
      <c r="G263" s="325">
        <v>35990074</v>
      </c>
      <c r="H263" s="326" t="s">
        <v>1830</v>
      </c>
      <c r="I263" s="327">
        <v>90</v>
      </c>
      <c r="J263" s="77">
        <v>1</v>
      </c>
      <c r="K263" s="92"/>
    </row>
    <row r="264" spans="1:11" ht="31.2" x14ac:dyDescent="0.25">
      <c r="A264" s="14" t="s">
        <v>1506</v>
      </c>
      <c r="B264" s="320" t="s">
        <v>1871</v>
      </c>
      <c r="C264" s="326">
        <v>202501</v>
      </c>
      <c r="D264" s="322" t="s">
        <v>1889</v>
      </c>
      <c r="E264" s="328" t="s">
        <v>1525</v>
      </c>
      <c r="F264" s="323" t="s">
        <v>1890</v>
      </c>
      <c r="G264" s="325">
        <v>35990074</v>
      </c>
      <c r="H264" s="326" t="s">
        <v>1830</v>
      </c>
      <c r="I264" s="327">
        <v>206.64</v>
      </c>
      <c r="J264" s="77">
        <v>1</v>
      </c>
      <c r="K264" s="92"/>
    </row>
    <row r="265" spans="1:11" ht="31.2" x14ac:dyDescent="0.25">
      <c r="A265" s="14" t="s">
        <v>1506</v>
      </c>
      <c r="B265" s="320"/>
      <c r="C265" s="321"/>
      <c r="D265" s="322"/>
      <c r="E265" s="323"/>
      <c r="F265" s="324" t="s">
        <v>1891</v>
      </c>
      <c r="G265" s="325"/>
      <c r="H265" s="326"/>
      <c r="I265" s="327"/>
      <c r="J265" s="77">
        <v>1</v>
      </c>
      <c r="K265" s="92"/>
    </row>
    <row r="266" spans="1:11" ht="13.2" x14ac:dyDescent="0.25">
      <c r="A266" s="14" t="s">
        <v>1506</v>
      </c>
      <c r="B266" s="320" t="s">
        <v>1871</v>
      </c>
      <c r="C266" s="326">
        <v>202501</v>
      </c>
      <c r="D266" s="322" t="s">
        <v>1892</v>
      </c>
      <c r="E266" s="328" t="s">
        <v>1525</v>
      </c>
      <c r="F266" s="323" t="s">
        <v>1893</v>
      </c>
      <c r="G266" s="325">
        <v>35990074</v>
      </c>
      <c r="H266" s="326" t="s">
        <v>1830</v>
      </c>
      <c r="I266" s="327">
        <v>30</v>
      </c>
      <c r="J266" s="77">
        <v>1</v>
      </c>
      <c r="K266" s="92"/>
    </row>
    <row r="267" spans="1:11" ht="31.2" x14ac:dyDescent="0.25">
      <c r="A267" s="14" t="s">
        <v>1506</v>
      </c>
      <c r="B267" s="320" t="s">
        <v>1871</v>
      </c>
      <c r="C267" s="326">
        <v>202501</v>
      </c>
      <c r="D267" s="322" t="s">
        <v>1892</v>
      </c>
      <c r="E267" s="328" t="s">
        <v>1525</v>
      </c>
      <c r="F267" s="323" t="s">
        <v>1894</v>
      </c>
      <c r="G267" s="325">
        <v>35990074</v>
      </c>
      <c r="H267" s="326" t="s">
        <v>1830</v>
      </c>
      <c r="I267" s="327">
        <v>132.5</v>
      </c>
      <c r="J267" s="77">
        <v>1</v>
      </c>
      <c r="K267" s="92"/>
    </row>
    <row r="268" spans="1:11" ht="13.2" x14ac:dyDescent="0.25">
      <c r="A268" s="14" t="s">
        <v>1506</v>
      </c>
      <c r="B268" s="320" t="s">
        <v>1871</v>
      </c>
      <c r="C268" s="326">
        <v>202501</v>
      </c>
      <c r="D268" s="322" t="s">
        <v>1892</v>
      </c>
      <c r="E268" s="328" t="s">
        <v>1525</v>
      </c>
      <c r="F268" s="323" t="s">
        <v>1895</v>
      </c>
      <c r="G268" s="325">
        <v>35990074</v>
      </c>
      <c r="H268" s="326" t="s">
        <v>1830</v>
      </c>
      <c r="I268" s="327">
        <v>58.1</v>
      </c>
      <c r="J268" s="77">
        <v>1</v>
      </c>
      <c r="K268" s="92"/>
    </row>
    <row r="269" spans="1:11" ht="31.2" x14ac:dyDescent="0.25">
      <c r="A269" s="14" t="s">
        <v>1506</v>
      </c>
      <c r="B269" s="320" t="s">
        <v>1871</v>
      </c>
      <c r="C269" s="326">
        <v>202501</v>
      </c>
      <c r="D269" s="322" t="s">
        <v>1892</v>
      </c>
      <c r="E269" s="328" t="s">
        <v>1525</v>
      </c>
      <c r="F269" s="323" t="s">
        <v>1896</v>
      </c>
      <c r="G269" s="325">
        <v>35990074</v>
      </c>
      <c r="H269" s="326" t="s">
        <v>1830</v>
      </c>
      <c r="I269" s="327">
        <v>90</v>
      </c>
      <c r="J269" s="77">
        <v>1</v>
      </c>
      <c r="K269" s="92"/>
    </row>
    <row r="270" spans="1:11" ht="31.2" x14ac:dyDescent="0.25">
      <c r="A270" s="14" t="s">
        <v>1506</v>
      </c>
      <c r="B270" s="320"/>
      <c r="C270" s="321"/>
      <c r="D270" s="322"/>
      <c r="E270" s="323"/>
      <c r="F270" s="324" t="s">
        <v>1897</v>
      </c>
      <c r="G270" s="325">
        <v>35990074</v>
      </c>
      <c r="H270" s="326" t="s">
        <v>1830</v>
      </c>
      <c r="I270" s="327"/>
      <c r="J270" s="77">
        <v>1</v>
      </c>
      <c r="K270" s="92"/>
    </row>
    <row r="271" spans="1:11" ht="13.2" x14ac:dyDescent="0.25">
      <c r="A271" s="14" t="s">
        <v>1506</v>
      </c>
      <c r="B271" s="320" t="s">
        <v>1871</v>
      </c>
      <c r="C271" s="326">
        <v>202501</v>
      </c>
      <c r="D271" s="322" t="s">
        <v>1898</v>
      </c>
      <c r="E271" s="328" t="s">
        <v>1525</v>
      </c>
      <c r="F271" s="323" t="s">
        <v>1899</v>
      </c>
      <c r="G271" s="325">
        <v>35990074</v>
      </c>
      <c r="H271" s="326" t="s">
        <v>1830</v>
      </c>
      <c r="I271" s="327">
        <v>24</v>
      </c>
      <c r="J271" s="77">
        <v>1</v>
      </c>
      <c r="K271" s="92"/>
    </row>
    <row r="272" spans="1:11" ht="21" x14ac:dyDescent="0.25">
      <c r="A272" s="14" t="s">
        <v>1506</v>
      </c>
      <c r="B272" s="320" t="s">
        <v>1871</v>
      </c>
      <c r="C272" s="326">
        <v>202501</v>
      </c>
      <c r="D272" s="322" t="s">
        <v>1898</v>
      </c>
      <c r="E272" s="328" t="s">
        <v>1525</v>
      </c>
      <c r="F272" s="323" t="s">
        <v>1900</v>
      </c>
      <c r="G272" s="325">
        <v>35990074</v>
      </c>
      <c r="H272" s="326" t="s">
        <v>1830</v>
      </c>
      <c r="I272" s="327">
        <v>37.65</v>
      </c>
      <c r="J272" s="77">
        <v>1</v>
      </c>
      <c r="K272" s="92"/>
    </row>
    <row r="273" spans="1:11" ht="13.2" x14ac:dyDescent="0.25">
      <c r="A273" s="14" t="s">
        <v>1506</v>
      </c>
      <c r="B273" s="320" t="s">
        <v>1871</v>
      </c>
      <c r="C273" s="326">
        <v>202501</v>
      </c>
      <c r="D273" s="322" t="s">
        <v>1898</v>
      </c>
      <c r="E273" s="328" t="s">
        <v>1525</v>
      </c>
      <c r="F273" s="323" t="s">
        <v>1901</v>
      </c>
      <c r="G273" s="325">
        <v>35990074</v>
      </c>
      <c r="H273" s="326" t="s">
        <v>1830</v>
      </c>
      <c r="I273" s="327">
        <v>33.200000000000003</v>
      </c>
      <c r="J273" s="77">
        <v>1</v>
      </c>
      <c r="K273" s="92"/>
    </row>
    <row r="274" spans="1:11" ht="31.2" x14ac:dyDescent="0.25">
      <c r="A274" s="14" t="s">
        <v>1506</v>
      </c>
      <c r="B274" s="320"/>
      <c r="C274" s="321"/>
      <c r="D274" s="322"/>
      <c r="E274" s="323"/>
      <c r="F274" s="324" t="s">
        <v>1902</v>
      </c>
      <c r="G274" s="325"/>
      <c r="H274" s="326"/>
      <c r="I274" s="327"/>
      <c r="J274" s="77">
        <v>1</v>
      </c>
      <c r="K274" s="92"/>
    </row>
    <row r="275" spans="1:11" ht="13.2" x14ac:dyDescent="0.25">
      <c r="A275" s="14" t="s">
        <v>1506</v>
      </c>
      <c r="B275" s="320" t="s">
        <v>1871</v>
      </c>
      <c r="C275" s="326">
        <v>202501</v>
      </c>
      <c r="D275" s="322" t="s">
        <v>1903</v>
      </c>
      <c r="E275" s="328" t="s">
        <v>1525</v>
      </c>
      <c r="F275" s="323" t="s">
        <v>1904</v>
      </c>
      <c r="G275" s="325">
        <v>35990074</v>
      </c>
      <c r="H275" s="326" t="s">
        <v>1830</v>
      </c>
      <c r="I275" s="327">
        <v>15</v>
      </c>
      <c r="J275" s="77">
        <v>1</v>
      </c>
      <c r="K275" s="92"/>
    </row>
    <row r="276" spans="1:11" ht="21" x14ac:dyDescent="0.25">
      <c r="A276" s="14" t="s">
        <v>1506</v>
      </c>
      <c r="B276" s="320" t="s">
        <v>1871</v>
      </c>
      <c r="C276" s="326">
        <v>202501</v>
      </c>
      <c r="D276" s="322" t="s">
        <v>1903</v>
      </c>
      <c r="E276" s="328" t="s">
        <v>1525</v>
      </c>
      <c r="F276" s="323" t="s">
        <v>1905</v>
      </c>
      <c r="G276" s="325">
        <v>35990074</v>
      </c>
      <c r="H276" s="326" t="s">
        <v>1830</v>
      </c>
      <c r="I276" s="327">
        <v>78.400000000000006</v>
      </c>
      <c r="J276" s="77">
        <v>1</v>
      </c>
      <c r="K276" s="92"/>
    </row>
    <row r="277" spans="1:11" ht="13.2" x14ac:dyDescent="0.25">
      <c r="A277" s="14" t="s">
        <v>1506</v>
      </c>
      <c r="B277" s="320" t="s">
        <v>1871</v>
      </c>
      <c r="C277" s="326">
        <v>202501</v>
      </c>
      <c r="D277" s="322" t="s">
        <v>1903</v>
      </c>
      <c r="E277" s="328" t="s">
        <v>1525</v>
      </c>
      <c r="F277" s="323" t="s">
        <v>1901</v>
      </c>
      <c r="G277" s="325">
        <v>35990074</v>
      </c>
      <c r="H277" s="326" t="s">
        <v>1830</v>
      </c>
      <c r="I277" s="327">
        <v>33.200000000000003</v>
      </c>
      <c r="J277" s="77">
        <v>1</v>
      </c>
      <c r="K277" s="92"/>
    </row>
    <row r="278" spans="1:11" ht="31.2" x14ac:dyDescent="0.25">
      <c r="A278" s="14" t="s">
        <v>1506</v>
      </c>
      <c r="B278" s="320"/>
      <c r="C278" s="321"/>
      <c r="D278" s="322"/>
      <c r="E278" s="323"/>
      <c r="F278" s="324" t="s">
        <v>1906</v>
      </c>
      <c r="G278" s="325"/>
      <c r="H278" s="326"/>
      <c r="I278" s="327"/>
      <c r="J278" s="77">
        <v>1</v>
      </c>
      <c r="K278" s="92"/>
    </row>
    <row r="279" spans="1:11" ht="13.2" x14ac:dyDescent="0.25">
      <c r="A279" s="14" t="s">
        <v>1506</v>
      </c>
      <c r="B279" s="320" t="s">
        <v>1871</v>
      </c>
      <c r="C279" s="326">
        <v>202501</v>
      </c>
      <c r="D279" s="322" t="s">
        <v>1907</v>
      </c>
      <c r="E279" s="328" t="s">
        <v>1525</v>
      </c>
      <c r="F279" s="323" t="s">
        <v>1908</v>
      </c>
      <c r="G279" s="325">
        <v>35990074</v>
      </c>
      <c r="H279" s="326" t="s">
        <v>1830</v>
      </c>
      <c r="I279" s="327">
        <v>100</v>
      </c>
      <c r="J279" s="77">
        <v>1</v>
      </c>
      <c r="K279" s="92"/>
    </row>
    <row r="280" spans="1:11" ht="31.2" x14ac:dyDescent="0.25">
      <c r="A280" s="14" t="s">
        <v>1506</v>
      </c>
      <c r="B280" s="320" t="s">
        <v>1871</v>
      </c>
      <c r="C280" s="326">
        <v>202501</v>
      </c>
      <c r="D280" s="322" t="s">
        <v>1907</v>
      </c>
      <c r="E280" s="328" t="s">
        <v>1525</v>
      </c>
      <c r="F280" s="323" t="s">
        <v>1909</v>
      </c>
      <c r="G280" s="325">
        <v>35990074</v>
      </c>
      <c r="H280" s="326" t="s">
        <v>1830</v>
      </c>
      <c r="I280" s="327">
        <v>142.75</v>
      </c>
      <c r="J280" s="77">
        <v>1</v>
      </c>
      <c r="K280" s="92"/>
    </row>
    <row r="281" spans="1:11" ht="13.2" x14ac:dyDescent="0.25">
      <c r="A281" s="14" t="s">
        <v>1506</v>
      </c>
      <c r="B281" s="320" t="s">
        <v>1871</v>
      </c>
      <c r="C281" s="326">
        <v>202501</v>
      </c>
      <c r="D281" s="322" t="s">
        <v>1907</v>
      </c>
      <c r="E281" s="328" t="s">
        <v>1525</v>
      </c>
      <c r="F281" s="323" t="s">
        <v>1910</v>
      </c>
      <c r="G281" s="325">
        <v>35990074</v>
      </c>
      <c r="H281" s="326" t="s">
        <v>1830</v>
      </c>
      <c r="I281" s="327">
        <v>131.6</v>
      </c>
      <c r="J281" s="77">
        <v>1</v>
      </c>
      <c r="K281" s="92"/>
    </row>
    <row r="282" spans="1:11" ht="13.2" x14ac:dyDescent="0.25">
      <c r="A282" s="14" t="s">
        <v>1506</v>
      </c>
      <c r="B282" s="320" t="s">
        <v>1871</v>
      </c>
      <c r="C282" s="326">
        <v>202501</v>
      </c>
      <c r="D282" s="322" t="s">
        <v>1907</v>
      </c>
      <c r="E282" s="328" t="s">
        <v>1525</v>
      </c>
      <c r="F282" s="323" t="s">
        <v>1911</v>
      </c>
      <c r="G282" s="325">
        <v>35990074</v>
      </c>
      <c r="H282" s="326" t="s">
        <v>1830</v>
      </c>
      <c r="I282" s="327">
        <v>64</v>
      </c>
      <c r="J282" s="77">
        <v>1</v>
      </c>
      <c r="K282" s="92"/>
    </row>
    <row r="283" spans="1:11" ht="31.2" x14ac:dyDescent="0.25">
      <c r="A283" s="14" t="s">
        <v>1506</v>
      </c>
      <c r="B283" s="320"/>
      <c r="C283" s="321"/>
      <c r="D283" s="322"/>
      <c r="E283" s="323"/>
      <c r="F283" s="324" t="s">
        <v>1912</v>
      </c>
      <c r="G283" s="325">
        <v>35990074</v>
      </c>
      <c r="H283" s="326" t="s">
        <v>1830</v>
      </c>
      <c r="I283" s="327"/>
      <c r="J283" s="77">
        <v>1</v>
      </c>
      <c r="K283" s="92"/>
    </row>
    <row r="284" spans="1:11" ht="13.2" x14ac:dyDescent="0.25">
      <c r="A284" s="14" t="s">
        <v>1506</v>
      </c>
      <c r="B284" s="320" t="s">
        <v>1871</v>
      </c>
      <c r="C284" s="326">
        <v>202501</v>
      </c>
      <c r="D284" s="322" t="s">
        <v>1913</v>
      </c>
      <c r="E284" s="328" t="s">
        <v>1525</v>
      </c>
      <c r="F284" s="323" t="s">
        <v>1878</v>
      </c>
      <c r="G284" s="325">
        <v>35990074</v>
      </c>
      <c r="H284" s="326" t="s">
        <v>1830</v>
      </c>
      <c r="I284" s="327">
        <v>10</v>
      </c>
      <c r="J284" s="77">
        <v>1</v>
      </c>
      <c r="K284" s="92"/>
    </row>
    <row r="285" spans="1:11" ht="13.2" x14ac:dyDescent="0.25">
      <c r="A285" s="14" t="s">
        <v>1506</v>
      </c>
      <c r="B285" s="320" t="s">
        <v>1871</v>
      </c>
      <c r="C285" s="326">
        <v>202501</v>
      </c>
      <c r="D285" s="322" t="s">
        <v>1913</v>
      </c>
      <c r="E285" s="328" t="s">
        <v>1525</v>
      </c>
      <c r="F285" s="323" t="s">
        <v>1914</v>
      </c>
      <c r="G285" s="325">
        <v>35990074</v>
      </c>
      <c r="H285" s="326" t="s">
        <v>1830</v>
      </c>
      <c r="I285" s="327">
        <v>67</v>
      </c>
      <c r="J285" s="77">
        <v>1</v>
      </c>
      <c r="K285" s="92"/>
    </row>
    <row r="286" spans="1:11" ht="13.2" x14ac:dyDescent="0.25">
      <c r="A286" s="14" t="s">
        <v>1506</v>
      </c>
      <c r="B286" s="320" t="s">
        <v>1871</v>
      </c>
      <c r="C286" s="326">
        <v>202501</v>
      </c>
      <c r="D286" s="322" t="s">
        <v>1913</v>
      </c>
      <c r="E286" s="328" t="s">
        <v>1525</v>
      </c>
      <c r="F286" s="323" t="s">
        <v>1915</v>
      </c>
      <c r="G286" s="325">
        <v>35990074</v>
      </c>
      <c r="H286" s="326" t="s">
        <v>1830</v>
      </c>
      <c r="I286" s="327">
        <v>41.2</v>
      </c>
      <c r="J286" s="77">
        <v>1</v>
      </c>
      <c r="K286" s="92"/>
    </row>
    <row r="287" spans="1:11" ht="21" x14ac:dyDescent="0.25">
      <c r="A287" s="14" t="s">
        <v>1506</v>
      </c>
      <c r="B287" s="320" t="s">
        <v>1871</v>
      </c>
      <c r="C287" s="326">
        <v>202501</v>
      </c>
      <c r="D287" s="322" t="s">
        <v>1913</v>
      </c>
      <c r="E287" s="328" t="s">
        <v>1525</v>
      </c>
      <c r="F287" s="323" t="s">
        <v>1916</v>
      </c>
      <c r="G287" s="325">
        <v>35990074</v>
      </c>
      <c r="H287" s="326" t="s">
        <v>1830</v>
      </c>
      <c r="I287" s="327">
        <v>120.55</v>
      </c>
      <c r="J287" s="77">
        <v>1</v>
      </c>
      <c r="K287" s="92"/>
    </row>
    <row r="288" spans="1:11" ht="31.2" x14ac:dyDescent="0.25">
      <c r="A288" s="14" t="s">
        <v>1506</v>
      </c>
      <c r="B288" s="320"/>
      <c r="C288" s="321"/>
      <c r="D288" s="322"/>
      <c r="E288" s="323"/>
      <c r="F288" s="324" t="s">
        <v>1917</v>
      </c>
      <c r="G288" s="325">
        <v>35990074</v>
      </c>
      <c r="H288" s="326" t="s">
        <v>1830</v>
      </c>
      <c r="I288" s="327"/>
      <c r="J288" s="77">
        <v>1</v>
      </c>
      <c r="K288" s="92"/>
    </row>
    <row r="289" spans="1:11" ht="13.2" x14ac:dyDescent="0.25">
      <c r="A289" s="14" t="s">
        <v>1506</v>
      </c>
      <c r="B289" s="320" t="s">
        <v>1871</v>
      </c>
      <c r="C289" s="326">
        <v>202501</v>
      </c>
      <c r="D289" s="322" t="s">
        <v>1918</v>
      </c>
      <c r="E289" s="328" t="s">
        <v>1525</v>
      </c>
      <c r="F289" s="323" t="s">
        <v>1919</v>
      </c>
      <c r="G289" s="325">
        <v>35990074</v>
      </c>
      <c r="H289" s="326" t="s">
        <v>1830</v>
      </c>
      <c r="I289" s="327">
        <v>55</v>
      </c>
      <c r="J289" s="77">
        <v>1</v>
      </c>
      <c r="K289" s="92"/>
    </row>
    <row r="290" spans="1:11" ht="31.2" x14ac:dyDescent="0.25">
      <c r="A290" s="14" t="s">
        <v>1506</v>
      </c>
      <c r="B290" s="320" t="s">
        <v>1871</v>
      </c>
      <c r="C290" s="326">
        <v>202501</v>
      </c>
      <c r="D290" s="322" t="s">
        <v>1918</v>
      </c>
      <c r="E290" s="328" t="s">
        <v>1525</v>
      </c>
      <c r="F290" s="323" t="s">
        <v>1920</v>
      </c>
      <c r="G290" s="325">
        <v>35990074</v>
      </c>
      <c r="H290" s="326" t="s">
        <v>1830</v>
      </c>
      <c r="I290" s="327">
        <v>126.45</v>
      </c>
      <c r="J290" s="77">
        <v>1</v>
      </c>
      <c r="K290" s="92"/>
    </row>
    <row r="291" spans="1:11" ht="13.2" x14ac:dyDescent="0.25">
      <c r="A291" s="14" t="s">
        <v>1506</v>
      </c>
      <c r="B291" s="320" t="s">
        <v>1871</v>
      </c>
      <c r="C291" s="326">
        <v>202501</v>
      </c>
      <c r="D291" s="322" t="s">
        <v>1918</v>
      </c>
      <c r="E291" s="328" t="s">
        <v>1525</v>
      </c>
      <c r="F291" s="323" t="s">
        <v>1921</v>
      </c>
      <c r="G291" s="325">
        <v>35990074</v>
      </c>
      <c r="H291" s="326" t="s">
        <v>1830</v>
      </c>
      <c r="I291" s="327">
        <v>98.4</v>
      </c>
      <c r="J291" s="77">
        <v>1</v>
      </c>
      <c r="K291" s="92"/>
    </row>
    <row r="292" spans="1:11" ht="31.2" x14ac:dyDescent="0.25">
      <c r="A292" s="14" t="s">
        <v>1506</v>
      </c>
      <c r="B292" s="320" t="s">
        <v>1871</v>
      </c>
      <c r="C292" s="326">
        <v>202501</v>
      </c>
      <c r="D292" s="322" t="s">
        <v>1922</v>
      </c>
      <c r="E292" s="328" t="s">
        <v>1525</v>
      </c>
      <c r="F292" s="323" t="s">
        <v>1923</v>
      </c>
      <c r="G292" s="325">
        <v>35990074</v>
      </c>
      <c r="H292" s="326" t="s">
        <v>1830</v>
      </c>
      <c r="I292" s="327">
        <v>495.66</v>
      </c>
      <c r="J292" s="77">
        <v>1</v>
      </c>
      <c r="K292" s="92"/>
    </row>
    <row r="293" spans="1:11" ht="31.2" x14ac:dyDescent="0.25">
      <c r="A293" s="14" t="s">
        <v>1506</v>
      </c>
      <c r="B293" s="320"/>
      <c r="C293" s="321"/>
      <c r="D293" s="322"/>
      <c r="E293" s="323"/>
      <c r="F293" s="324" t="s">
        <v>1924</v>
      </c>
      <c r="G293" s="325"/>
      <c r="H293" s="326"/>
      <c r="I293" s="327"/>
      <c r="J293" s="77">
        <v>1</v>
      </c>
      <c r="K293" s="92"/>
    </row>
    <row r="294" spans="1:11" ht="21" x14ac:dyDescent="0.25">
      <c r="A294" s="14" t="s">
        <v>1506</v>
      </c>
      <c r="B294" s="320" t="s">
        <v>1871</v>
      </c>
      <c r="C294" s="326">
        <v>202501</v>
      </c>
      <c r="D294" s="322" t="s">
        <v>1925</v>
      </c>
      <c r="E294" s="328" t="s">
        <v>1525</v>
      </c>
      <c r="F294" s="323" t="s">
        <v>1926</v>
      </c>
      <c r="G294" s="325">
        <v>35990074</v>
      </c>
      <c r="H294" s="326" t="s">
        <v>1830</v>
      </c>
      <c r="I294" s="327">
        <v>145</v>
      </c>
      <c r="J294" s="77">
        <v>1</v>
      </c>
      <c r="K294" s="92"/>
    </row>
    <row r="295" spans="1:11" ht="13.2" x14ac:dyDescent="0.25">
      <c r="A295" s="14" t="s">
        <v>1506</v>
      </c>
      <c r="B295" s="320" t="s">
        <v>1871</v>
      </c>
      <c r="C295" s="326">
        <v>202501</v>
      </c>
      <c r="D295" s="322" t="s">
        <v>1925</v>
      </c>
      <c r="E295" s="328" t="s">
        <v>1525</v>
      </c>
      <c r="F295" s="323" t="s">
        <v>1927</v>
      </c>
      <c r="G295" s="325">
        <v>35990074</v>
      </c>
      <c r="H295" s="326" t="s">
        <v>1830</v>
      </c>
      <c r="I295" s="327">
        <v>80</v>
      </c>
      <c r="J295" s="77">
        <v>1</v>
      </c>
      <c r="K295" s="92"/>
    </row>
    <row r="296" spans="1:11" ht="31.2" x14ac:dyDescent="0.25">
      <c r="A296" s="14" t="s">
        <v>1506</v>
      </c>
      <c r="B296" s="320" t="s">
        <v>1871</v>
      </c>
      <c r="C296" s="320">
        <v>202501</v>
      </c>
      <c r="D296" s="322" t="s">
        <v>1928</v>
      </c>
      <c r="E296" s="323" t="s">
        <v>1525</v>
      </c>
      <c r="F296" s="324" t="s">
        <v>2080</v>
      </c>
      <c r="G296" s="325">
        <v>35990074</v>
      </c>
      <c r="H296" s="326" t="s">
        <v>1830</v>
      </c>
      <c r="I296" s="327">
        <v>40</v>
      </c>
      <c r="J296" s="77">
        <v>1</v>
      </c>
      <c r="K296" s="92"/>
    </row>
    <row r="297" spans="1:11" ht="41.4" x14ac:dyDescent="0.25">
      <c r="A297" s="14" t="s">
        <v>1506</v>
      </c>
      <c r="B297" s="320"/>
      <c r="C297" s="321"/>
      <c r="D297" s="322"/>
      <c r="E297" s="323"/>
      <c r="F297" s="324" t="s">
        <v>1929</v>
      </c>
      <c r="G297" s="325"/>
      <c r="H297" s="326"/>
      <c r="I297" s="327"/>
      <c r="J297" s="77">
        <v>1</v>
      </c>
      <c r="K297" s="92"/>
    </row>
    <row r="298" spans="1:11" ht="13.2" x14ac:dyDescent="0.25">
      <c r="A298" s="14" t="s">
        <v>1506</v>
      </c>
      <c r="B298" s="320" t="s">
        <v>1871</v>
      </c>
      <c r="C298" s="326">
        <v>202501</v>
      </c>
      <c r="D298" s="322" t="s">
        <v>1930</v>
      </c>
      <c r="E298" s="328" t="s">
        <v>1525</v>
      </c>
      <c r="F298" s="323" t="s">
        <v>1931</v>
      </c>
      <c r="G298" s="325">
        <v>35990074</v>
      </c>
      <c r="H298" s="326" t="s">
        <v>1830</v>
      </c>
      <c r="I298" s="327">
        <v>40</v>
      </c>
      <c r="J298" s="77">
        <v>1</v>
      </c>
      <c r="K298" s="92"/>
    </row>
    <row r="299" spans="1:11" ht="21" x14ac:dyDescent="0.25">
      <c r="A299" s="14" t="s">
        <v>1506</v>
      </c>
      <c r="B299" s="320" t="s">
        <v>1871</v>
      </c>
      <c r="C299" s="326">
        <v>202501</v>
      </c>
      <c r="D299" s="322" t="s">
        <v>1930</v>
      </c>
      <c r="E299" s="328" t="s">
        <v>1525</v>
      </c>
      <c r="F299" s="323" t="s">
        <v>1932</v>
      </c>
      <c r="G299" s="325">
        <v>35990074</v>
      </c>
      <c r="H299" s="326" t="s">
        <v>1830</v>
      </c>
      <c r="I299" s="327">
        <v>75.3</v>
      </c>
      <c r="J299" s="77">
        <v>1</v>
      </c>
      <c r="K299" s="92"/>
    </row>
    <row r="300" spans="1:11" ht="13.2" x14ac:dyDescent="0.25">
      <c r="A300" s="14" t="s">
        <v>1506</v>
      </c>
      <c r="B300" s="320" t="s">
        <v>1871</v>
      </c>
      <c r="C300" s="326">
        <v>202501</v>
      </c>
      <c r="D300" s="322" t="s">
        <v>1930</v>
      </c>
      <c r="E300" s="328" t="s">
        <v>1525</v>
      </c>
      <c r="F300" s="323" t="s">
        <v>1933</v>
      </c>
      <c r="G300" s="325">
        <v>35990074</v>
      </c>
      <c r="H300" s="326" t="s">
        <v>1830</v>
      </c>
      <c r="I300" s="327">
        <v>61.6</v>
      </c>
      <c r="J300" s="77">
        <v>1</v>
      </c>
      <c r="K300" s="92"/>
    </row>
    <row r="301" spans="1:11" ht="41.4" x14ac:dyDescent="0.25">
      <c r="A301" s="14" t="s">
        <v>1506</v>
      </c>
      <c r="B301" s="320" t="s">
        <v>1871</v>
      </c>
      <c r="C301" s="320">
        <v>202501</v>
      </c>
      <c r="D301" s="322" t="s">
        <v>1934</v>
      </c>
      <c r="E301" s="323" t="s">
        <v>1525</v>
      </c>
      <c r="F301" s="324" t="s">
        <v>2081</v>
      </c>
      <c r="G301" s="325">
        <v>35990074</v>
      </c>
      <c r="H301" s="326" t="s">
        <v>1830</v>
      </c>
      <c r="I301" s="327">
        <v>40.549999999999997</v>
      </c>
      <c r="J301" s="77">
        <v>1</v>
      </c>
      <c r="K301" s="92"/>
    </row>
    <row r="302" spans="1:11" ht="92.4" x14ac:dyDescent="0.25">
      <c r="A302" s="14" t="s">
        <v>1506</v>
      </c>
      <c r="B302" s="320"/>
      <c r="C302" s="320"/>
      <c r="D302" s="322"/>
      <c r="E302" s="323"/>
      <c r="F302" s="324" t="s">
        <v>2082</v>
      </c>
      <c r="G302" s="325"/>
      <c r="H302" s="326"/>
      <c r="I302" s="327"/>
      <c r="J302" s="77">
        <v>1</v>
      </c>
      <c r="K302" s="92"/>
    </row>
    <row r="303" spans="1:11" ht="61.8" x14ac:dyDescent="0.25">
      <c r="A303" s="14" t="s">
        <v>1506</v>
      </c>
      <c r="B303" s="320" t="s">
        <v>1935</v>
      </c>
      <c r="C303" s="326" t="s">
        <v>1935</v>
      </c>
      <c r="D303" s="322">
        <v>45682</v>
      </c>
      <c r="E303" s="328" t="s">
        <v>1936</v>
      </c>
      <c r="F303" s="323" t="s">
        <v>1937</v>
      </c>
      <c r="G303" s="325">
        <v>31311211</v>
      </c>
      <c r="H303" s="326" t="s">
        <v>1938</v>
      </c>
      <c r="I303" s="327">
        <v>100.79</v>
      </c>
      <c r="J303" s="77">
        <v>1</v>
      </c>
      <c r="K303" s="92"/>
    </row>
    <row r="304" spans="1:11" ht="61.8" x14ac:dyDescent="0.25">
      <c r="A304" s="14" t="s">
        <v>1506</v>
      </c>
      <c r="B304" s="320" t="s">
        <v>1939</v>
      </c>
      <c r="C304" s="326" t="s">
        <v>1939</v>
      </c>
      <c r="D304" s="322">
        <v>45697</v>
      </c>
      <c r="E304" s="328" t="s">
        <v>1936</v>
      </c>
      <c r="F304" s="323" t="s">
        <v>1940</v>
      </c>
      <c r="G304" s="325">
        <v>30709387</v>
      </c>
      <c r="H304" s="326" t="s">
        <v>1941</v>
      </c>
      <c r="I304" s="327">
        <v>97.27</v>
      </c>
      <c r="J304" s="77">
        <v>1</v>
      </c>
      <c r="K304" s="92"/>
    </row>
    <row r="305" spans="1:11" ht="51.6" x14ac:dyDescent="0.25">
      <c r="A305" s="14" t="s">
        <v>1506</v>
      </c>
      <c r="B305" s="320" t="s">
        <v>1939</v>
      </c>
      <c r="C305" s="326">
        <v>20250031</v>
      </c>
      <c r="D305" s="322">
        <v>45756</v>
      </c>
      <c r="E305" s="328" t="s">
        <v>1936</v>
      </c>
      <c r="F305" s="323" t="s">
        <v>1942</v>
      </c>
      <c r="G305" s="325">
        <v>30709387</v>
      </c>
      <c r="H305" s="326" t="s">
        <v>1941</v>
      </c>
      <c r="I305" s="327">
        <v>96.94</v>
      </c>
      <c r="J305" s="77">
        <v>1</v>
      </c>
      <c r="K305" s="92"/>
    </row>
    <row r="306" spans="1:11" ht="51.6" x14ac:dyDescent="0.25">
      <c r="A306" s="14" t="s">
        <v>1506</v>
      </c>
      <c r="B306" s="320" t="s">
        <v>1939</v>
      </c>
      <c r="C306" s="326">
        <v>20250031</v>
      </c>
      <c r="D306" s="322">
        <v>45756</v>
      </c>
      <c r="E306" s="328" t="s">
        <v>1525</v>
      </c>
      <c r="F306" s="323" t="s">
        <v>1943</v>
      </c>
      <c r="G306" s="325">
        <v>30709387</v>
      </c>
      <c r="H306" s="326" t="s">
        <v>1941</v>
      </c>
      <c r="I306" s="327">
        <v>12.06</v>
      </c>
      <c r="J306" s="77">
        <v>1</v>
      </c>
      <c r="K306" s="92"/>
    </row>
    <row r="307" spans="1:11" ht="41.4" x14ac:dyDescent="0.25">
      <c r="A307" s="14" t="s">
        <v>1506</v>
      </c>
      <c r="B307" s="320" t="s">
        <v>1944</v>
      </c>
      <c r="C307" s="326" t="s">
        <v>1944</v>
      </c>
      <c r="D307" s="322">
        <v>45923</v>
      </c>
      <c r="E307" s="328" t="s">
        <v>1525</v>
      </c>
      <c r="F307" s="323" t="s">
        <v>1945</v>
      </c>
      <c r="G307" s="325">
        <v>51144786</v>
      </c>
      <c r="H307" s="326" t="s">
        <v>1946</v>
      </c>
      <c r="I307" s="327">
        <v>60</v>
      </c>
      <c r="J307" s="77">
        <v>1</v>
      </c>
      <c r="K307" s="92"/>
    </row>
    <row r="308" spans="1:11" ht="51.6" x14ac:dyDescent="0.25">
      <c r="A308" s="14" t="s">
        <v>1506</v>
      </c>
      <c r="B308" s="320" t="s">
        <v>1947</v>
      </c>
      <c r="C308" s="326">
        <v>20250076</v>
      </c>
      <c r="D308" s="322">
        <v>45952</v>
      </c>
      <c r="E308" s="328" t="s">
        <v>1525</v>
      </c>
      <c r="F308" s="323" t="s">
        <v>1948</v>
      </c>
      <c r="G308" s="325">
        <v>51144786</v>
      </c>
      <c r="H308" s="326" t="s">
        <v>1729</v>
      </c>
      <c r="I308" s="327">
        <v>220</v>
      </c>
      <c r="J308" s="77">
        <v>1</v>
      </c>
      <c r="K308" s="92"/>
    </row>
    <row r="309" spans="1:11" ht="51.6" x14ac:dyDescent="0.25">
      <c r="A309" s="14" t="s">
        <v>1506</v>
      </c>
      <c r="B309" s="320" t="s">
        <v>1949</v>
      </c>
      <c r="C309" s="326">
        <v>20260018</v>
      </c>
      <c r="D309" s="322">
        <v>46103</v>
      </c>
      <c r="E309" s="328" t="s">
        <v>1525</v>
      </c>
      <c r="F309" s="323" t="s">
        <v>1950</v>
      </c>
      <c r="G309" s="325">
        <v>51144786</v>
      </c>
      <c r="H309" s="326" t="s">
        <v>1729</v>
      </c>
      <c r="I309" s="327">
        <v>2.94</v>
      </c>
      <c r="J309" s="77">
        <v>1</v>
      </c>
      <c r="K309" s="92"/>
    </row>
    <row r="310" spans="1:11" ht="92.4" x14ac:dyDescent="0.25">
      <c r="A310" s="14" t="s">
        <v>1506</v>
      </c>
      <c r="B310" s="320"/>
      <c r="C310" s="320"/>
      <c r="D310" s="322"/>
      <c r="E310" s="323"/>
      <c r="F310" s="324" t="s">
        <v>2083</v>
      </c>
      <c r="G310" s="325"/>
      <c r="H310" s="326"/>
      <c r="I310" s="327"/>
      <c r="J310" s="77">
        <v>1</v>
      </c>
      <c r="K310" s="92"/>
    </row>
    <row r="311" spans="1:11" ht="21" x14ac:dyDescent="0.25">
      <c r="A311" s="14" t="s">
        <v>1506</v>
      </c>
      <c r="B311" s="320" t="s">
        <v>1951</v>
      </c>
      <c r="C311" s="326" t="s">
        <v>1952</v>
      </c>
      <c r="D311" s="322">
        <v>45690</v>
      </c>
      <c r="E311" s="328" t="s">
        <v>1953</v>
      </c>
      <c r="F311" s="323" t="s">
        <v>1954</v>
      </c>
      <c r="G311" s="325">
        <v>37847325</v>
      </c>
      <c r="H311" s="326" t="s">
        <v>1955</v>
      </c>
      <c r="I311" s="327">
        <v>10</v>
      </c>
      <c r="J311" s="77">
        <v>1</v>
      </c>
      <c r="K311" s="92"/>
    </row>
    <row r="312" spans="1:11" ht="21" x14ac:dyDescent="0.25">
      <c r="A312" s="14" t="s">
        <v>1506</v>
      </c>
      <c r="B312" s="320" t="s">
        <v>1956</v>
      </c>
      <c r="C312" s="326" t="s">
        <v>1957</v>
      </c>
      <c r="D312" s="322">
        <v>45669</v>
      </c>
      <c r="E312" s="328" t="s">
        <v>1953</v>
      </c>
      <c r="F312" s="323" t="s">
        <v>1958</v>
      </c>
      <c r="G312" s="325">
        <v>30857805</v>
      </c>
      <c r="H312" s="326" t="s">
        <v>1959</v>
      </c>
      <c r="I312" s="327">
        <v>10</v>
      </c>
      <c r="J312" s="77">
        <v>1</v>
      </c>
      <c r="K312" s="92"/>
    </row>
    <row r="313" spans="1:11" ht="21" x14ac:dyDescent="0.25">
      <c r="A313" s="14" t="s">
        <v>1506</v>
      </c>
      <c r="B313" s="320" t="s">
        <v>1960</v>
      </c>
      <c r="C313" s="326" t="s">
        <v>1961</v>
      </c>
      <c r="D313" s="322">
        <v>45669</v>
      </c>
      <c r="E313" s="328" t="s">
        <v>1953</v>
      </c>
      <c r="F313" s="323" t="s">
        <v>1962</v>
      </c>
      <c r="G313" s="325">
        <v>30857805</v>
      </c>
      <c r="H313" s="326" t="s">
        <v>1963</v>
      </c>
      <c r="I313" s="327">
        <v>10</v>
      </c>
      <c r="J313" s="77">
        <v>1</v>
      </c>
      <c r="K313" s="92"/>
    </row>
    <row r="314" spans="1:11" ht="21" x14ac:dyDescent="0.25">
      <c r="A314" s="14" t="s">
        <v>1506</v>
      </c>
      <c r="B314" s="320" t="s">
        <v>1964</v>
      </c>
      <c r="C314" s="326" t="s">
        <v>1965</v>
      </c>
      <c r="D314" s="322">
        <v>45690</v>
      </c>
      <c r="E314" s="328" t="s">
        <v>1953</v>
      </c>
      <c r="F314" s="323" t="s">
        <v>1966</v>
      </c>
      <c r="G314" s="325">
        <v>31196314</v>
      </c>
      <c r="H314" s="326" t="s">
        <v>1967</v>
      </c>
      <c r="I314" s="327">
        <v>20</v>
      </c>
      <c r="J314" s="77">
        <v>1</v>
      </c>
      <c r="K314" s="92"/>
    </row>
    <row r="315" spans="1:11" ht="21" x14ac:dyDescent="0.25">
      <c r="A315" s="14" t="s">
        <v>1506</v>
      </c>
      <c r="B315" s="320" t="s">
        <v>1968</v>
      </c>
      <c r="C315" s="326" t="s">
        <v>1969</v>
      </c>
      <c r="D315" s="322">
        <v>45689</v>
      </c>
      <c r="E315" s="328" t="s">
        <v>1953</v>
      </c>
      <c r="F315" s="323" t="s">
        <v>1970</v>
      </c>
      <c r="G315" s="325">
        <v>31196314</v>
      </c>
      <c r="H315" s="326" t="s">
        <v>1967</v>
      </c>
      <c r="I315" s="327">
        <v>30</v>
      </c>
      <c r="J315" s="77">
        <v>1</v>
      </c>
      <c r="K315" s="92"/>
    </row>
    <row r="316" spans="1:11" ht="31.2" x14ac:dyDescent="0.25">
      <c r="A316" s="14" t="s">
        <v>1506</v>
      </c>
      <c r="B316" s="320" t="s">
        <v>1971</v>
      </c>
      <c r="C316" s="326" t="s">
        <v>1972</v>
      </c>
      <c r="D316" s="322">
        <v>45684</v>
      </c>
      <c r="E316" s="328" t="s">
        <v>1953</v>
      </c>
      <c r="F316" s="323" t="s">
        <v>1973</v>
      </c>
      <c r="G316" s="325">
        <v>46047999</v>
      </c>
      <c r="H316" s="326" t="s">
        <v>1974</v>
      </c>
      <c r="I316" s="327">
        <v>179</v>
      </c>
      <c r="J316" s="77">
        <v>1</v>
      </c>
      <c r="K316" s="92"/>
    </row>
    <row r="317" spans="1:11" ht="21" x14ac:dyDescent="0.25">
      <c r="A317" s="14" t="s">
        <v>1506</v>
      </c>
      <c r="B317" s="320" t="s">
        <v>1975</v>
      </c>
      <c r="C317" s="326" t="s">
        <v>1976</v>
      </c>
      <c r="D317" s="322">
        <v>45703</v>
      </c>
      <c r="E317" s="328" t="s">
        <v>1953</v>
      </c>
      <c r="F317" s="323" t="s">
        <v>1977</v>
      </c>
      <c r="G317" s="325">
        <v>46397931</v>
      </c>
      <c r="H317" s="326" t="s">
        <v>1529</v>
      </c>
      <c r="I317" s="327">
        <v>135.19999999999999</v>
      </c>
      <c r="J317" s="77">
        <v>1</v>
      </c>
      <c r="K317" s="92"/>
    </row>
    <row r="318" spans="1:11" ht="21" x14ac:dyDescent="0.25">
      <c r="A318" s="14" t="s">
        <v>1506</v>
      </c>
      <c r="B318" s="320" t="s">
        <v>1978</v>
      </c>
      <c r="C318" s="326" t="s">
        <v>1961</v>
      </c>
      <c r="D318" s="322">
        <v>45710</v>
      </c>
      <c r="E318" s="328" t="s">
        <v>1953</v>
      </c>
      <c r="F318" s="323" t="s">
        <v>1979</v>
      </c>
      <c r="G318" s="325">
        <v>30812861</v>
      </c>
      <c r="H318" s="326" t="s">
        <v>1980</v>
      </c>
      <c r="I318" s="327">
        <v>20</v>
      </c>
      <c r="J318" s="77">
        <v>1</v>
      </c>
      <c r="K318" s="92"/>
    </row>
    <row r="319" spans="1:11" ht="31.2" x14ac:dyDescent="0.25">
      <c r="A319" s="14" t="s">
        <v>1506</v>
      </c>
      <c r="B319" s="320" t="s">
        <v>1981</v>
      </c>
      <c r="C319" s="326" t="s">
        <v>1982</v>
      </c>
      <c r="D319" s="322">
        <v>45711</v>
      </c>
      <c r="E319" s="328" t="s">
        <v>1953</v>
      </c>
      <c r="F319" s="323" t="s">
        <v>1983</v>
      </c>
      <c r="G319" s="325">
        <v>30812861</v>
      </c>
      <c r="H319" s="326" t="s">
        <v>1980</v>
      </c>
      <c r="I319" s="327">
        <v>15</v>
      </c>
      <c r="J319" s="77">
        <v>1</v>
      </c>
      <c r="K319" s="92"/>
    </row>
    <row r="320" spans="1:11" ht="21" x14ac:dyDescent="0.25">
      <c r="A320" s="14" t="s">
        <v>1506</v>
      </c>
      <c r="B320" s="320" t="s">
        <v>1984</v>
      </c>
      <c r="C320" s="326" t="s">
        <v>1969</v>
      </c>
      <c r="D320" s="322">
        <v>45682</v>
      </c>
      <c r="E320" s="328" t="s">
        <v>1953</v>
      </c>
      <c r="F320" s="323" t="s">
        <v>1985</v>
      </c>
      <c r="G320" s="325">
        <v>37847325</v>
      </c>
      <c r="H320" s="326" t="s">
        <v>1955</v>
      </c>
      <c r="I320" s="327">
        <v>15</v>
      </c>
      <c r="J320" s="77">
        <v>1</v>
      </c>
      <c r="K320" s="92"/>
    </row>
    <row r="321" spans="1:11" ht="21" x14ac:dyDescent="0.25">
      <c r="A321" s="14" t="s">
        <v>1506</v>
      </c>
      <c r="B321" s="320" t="s">
        <v>1986</v>
      </c>
      <c r="C321" s="326" t="s">
        <v>1956</v>
      </c>
      <c r="D321" s="322" t="s">
        <v>1987</v>
      </c>
      <c r="E321" s="328" t="s">
        <v>1953</v>
      </c>
      <c r="F321" s="323" t="s">
        <v>1988</v>
      </c>
      <c r="G321" s="325">
        <v>37847325</v>
      </c>
      <c r="H321" s="326" t="s">
        <v>1955</v>
      </c>
      <c r="I321" s="327">
        <v>15</v>
      </c>
      <c r="J321" s="77">
        <v>1</v>
      </c>
      <c r="K321" s="92"/>
    </row>
    <row r="322" spans="1:11" ht="21" x14ac:dyDescent="0.25">
      <c r="A322" s="14" t="s">
        <v>1506</v>
      </c>
      <c r="B322" s="320" t="s">
        <v>1965</v>
      </c>
      <c r="C322" s="326" t="s">
        <v>1989</v>
      </c>
      <c r="D322" s="322">
        <v>45669</v>
      </c>
      <c r="E322" s="328" t="s">
        <v>1953</v>
      </c>
      <c r="F322" s="323" t="s">
        <v>1990</v>
      </c>
      <c r="G322" s="325">
        <v>30857805</v>
      </c>
      <c r="H322" s="326" t="s">
        <v>1959</v>
      </c>
      <c r="I322" s="327">
        <v>10</v>
      </c>
      <c r="J322" s="77">
        <v>1</v>
      </c>
      <c r="K322" s="92"/>
    </row>
    <row r="323" spans="1:11" ht="21" x14ac:dyDescent="0.25">
      <c r="A323" s="14" t="s">
        <v>1506</v>
      </c>
      <c r="B323" s="320" t="s">
        <v>1991</v>
      </c>
      <c r="C323" s="326" t="s">
        <v>1951</v>
      </c>
      <c r="D323" s="322">
        <v>45669</v>
      </c>
      <c r="E323" s="328" t="s">
        <v>1953</v>
      </c>
      <c r="F323" s="323" t="s">
        <v>1992</v>
      </c>
      <c r="G323" s="325">
        <v>30857805</v>
      </c>
      <c r="H323" s="326" t="s">
        <v>1959</v>
      </c>
      <c r="I323" s="327">
        <v>10</v>
      </c>
      <c r="J323" s="77">
        <v>1</v>
      </c>
      <c r="K323" s="92"/>
    </row>
    <row r="324" spans="1:11" ht="21" x14ac:dyDescent="0.25">
      <c r="A324" s="14" t="s">
        <v>1506</v>
      </c>
      <c r="B324" s="320" t="s">
        <v>1982</v>
      </c>
      <c r="C324" s="326" t="s">
        <v>1993</v>
      </c>
      <c r="D324" s="322">
        <v>45696</v>
      </c>
      <c r="E324" s="328" t="s">
        <v>1953</v>
      </c>
      <c r="F324" s="323" t="s">
        <v>1994</v>
      </c>
      <c r="G324" s="325">
        <v>37847325</v>
      </c>
      <c r="H324" s="326" t="s">
        <v>1955</v>
      </c>
      <c r="I324" s="327">
        <v>24</v>
      </c>
      <c r="J324" s="77">
        <v>1</v>
      </c>
      <c r="K324" s="92"/>
    </row>
    <row r="325" spans="1:11" ht="21" x14ac:dyDescent="0.25">
      <c r="A325" s="14" t="s">
        <v>1506</v>
      </c>
      <c r="B325" s="320" t="s">
        <v>1969</v>
      </c>
      <c r="C325" s="326" t="s">
        <v>1960</v>
      </c>
      <c r="D325" s="322">
        <v>45682</v>
      </c>
      <c r="E325" s="328" t="s">
        <v>1953</v>
      </c>
      <c r="F325" s="323" t="s">
        <v>1995</v>
      </c>
      <c r="G325" s="325">
        <v>37847325</v>
      </c>
      <c r="H325" s="326" t="s">
        <v>1955</v>
      </c>
      <c r="I325" s="327">
        <v>5</v>
      </c>
      <c r="J325" s="77">
        <v>1</v>
      </c>
      <c r="K325" s="92"/>
    </row>
    <row r="326" spans="1:11" ht="21" x14ac:dyDescent="0.25">
      <c r="A326" s="14" t="s">
        <v>1506</v>
      </c>
      <c r="B326" s="320" t="s">
        <v>1996</v>
      </c>
      <c r="C326" s="326" t="s">
        <v>1997</v>
      </c>
      <c r="D326" s="322">
        <v>45724</v>
      </c>
      <c r="E326" s="328" t="s">
        <v>1953</v>
      </c>
      <c r="F326" s="323" t="s">
        <v>1998</v>
      </c>
      <c r="G326" s="325">
        <v>31196314</v>
      </c>
      <c r="H326" s="326" t="s">
        <v>1967</v>
      </c>
      <c r="I326" s="327">
        <v>10</v>
      </c>
      <c r="J326" s="77">
        <v>1</v>
      </c>
      <c r="K326" s="92"/>
    </row>
    <row r="327" spans="1:11" ht="21" x14ac:dyDescent="0.25">
      <c r="A327" s="14" t="s">
        <v>1506</v>
      </c>
      <c r="B327" s="320" t="s">
        <v>1644</v>
      </c>
      <c r="C327" s="326" t="s">
        <v>1999</v>
      </c>
      <c r="D327" s="322">
        <v>45725</v>
      </c>
      <c r="E327" s="328" t="s">
        <v>1953</v>
      </c>
      <c r="F327" s="323" t="s">
        <v>2000</v>
      </c>
      <c r="G327" s="325">
        <v>31196314</v>
      </c>
      <c r="H327" s="326" t="s">
        <v>1967</v>
      </c>
      <c r="I327" s="327">
        <v>5</v>
      </c>
      <c r="J327" s="77">
        <v>1</v>
      </c>
      <c r="K327" s="92"/>
    </row>
    <row r="328" spans="1:11" ht="21" x14ac:dyDescent="0.25">
      <c r="A328" s="14" t="s">
        <v>1506</v>
      </c>
      <c r="B328" s="320" t="s">
        <v>2001</v>
      </c>
      <c r="C328" s="326">
        <v>25147</v>
      </c>
      <c r="D328" s="322">
        <v>45739</v>
      </c>
      <c r="E328" s="328" t="s">
        <v>1953</v>
      </c>
      <c r="F328" s="323" t="s">
        <v>2002</v>
      </c>
      <c r="G328" s="325">
        <v>31300421</v>
      </c>
      <c r="H328" s="326" t="s">
        <v>2003</v>
      </c>
      <c r="I328" s="327">
        <v>70</v>
      </c>
      <c r="J328" s="77">
        <v>1</v>
      </c>
      <c r="K328" s="92"/>
    </row>
    <row r="329" spans="1:11" ht="21" x14ac:dyDescent="0.25">
      <c r="A329" s="14" t="s">
        <v>1506</v>
      </c>
      <c r="B329" s="320" t="s">
        <v>2004</v>
      </c>
      <c r="C329" s="326">
        <v>15</v>
      </c>
      <c r="D329" s="322">
        <v>45739</v>
      </c>
      <c r="E329" s="328" t="s">
        <v>1953</v>
      </c>
      <c r="F329" s="323" t="s">
        <v>2005</v>
      </c>
      <c r="G329" s="325">
        <v>46397931</v>
      </c>
      <c r="H329" s="326" t="s">
        <v>2006</v>
      </c>
      <c r="I329" s="327">
        <v>135.19999999999999</v>
      </c>
      <c r="J329" s="77">
        <v>1</v>
      </c>
      <c r="K329" s="92"/>
    </row>
    <row r="330" spans="1:11" ht="21" x14ac:dyDescent="0.25">
      <c r="A330" s="14" t="s">
        <v>1506</v>
      </c>
      <c r="B330" s="320" t="s">
        <v>2007</v>
      </c>
      <c r="C330" s="326" t="s">
        <v>2008</v>
      </c>
      <c r="D330" s="322">
        <v>45759</v>
      </c>
      <c r="E330" s="328" t="s">
        <v>1953</v>
      </c>
      <c r="F330" s="323" t="s">
        <v>2009</v>
      </c>
      <c r="G330" s="325">
        <v>37847325</v>
      </c>
      <c r="H330" s="326" t="s">
        <v>1955</v>
      </c>
      <c r="I330" s="327">
        <v>110</v>
      </c>
      <c r="J330" s="77">
        <v>1</v>
      </c>
      <c r="K330" s="92"/>
    </row>
    <row r="331" spans="1:11" ht="21" x14ac:dyDescent="0.25">
      <c r="A331" s="14" t="s">
        <v>1506</v>
      </c>
      <c r="B331" s="320" t="s">
        <v>2010</v>
      </c>
      <c r="C331" s="326" t="s">
        <v>2011</v>
      </c>
      <c r="D331" s="322">
        <v>45759</v>
      </c>
      <c r="E331" s="328" t="s">
        <v>1953</v>
      </c>
      <c r="F331" s="323" t="s">
        <v>2012</v>
      </c>
      <c r="G331" s="325">
        <v>37847325</v>
      </c>
      <c r="H331" s="326" t="s">
        <v>1955</v>
      </c>
      <c r="I331" s="327">
        <v>20</v>
      </c>
      <c r="J331" s="77">
        <v>1</v>
      </c>
      <c r="K331" s="92"/>
    </row>
    <row r="332" spans="1:11" ht="21" x14ac:dyDescent="0.25">
      <c r="A332" s="14" t="s">
        <v>1506</v>
      </c>
      <c r="B332" s="320" t="s">
        <v>2013</v>
      </c>
      <c r="C332" s="326" t="s">
        <v>2014</v>
      </c>
      <c r="D332" s="322">
        <v>45758</v>
      </c>
      <c r="E332" s="328" t="s">
        <v>1953</v>
      </c>
      <c r="F332" s="323" t="s">
        <v>2015</v>
      </c>
      <c r="G332" s="325">
        <v>37847325</v>
      </c>
      <c r="H332" s="326" t="s">
        <v>1955</v>
      </c>
      <c r="I332" s="327">
        <v>10</v>
      </c>
      <c r="J332" s="77">
        <v>1</v>
      </c>
      <c r="K332" s="92"/>
    </row>
    <row r="333" spans="1:11" ht="21" x14ac:dyDescent="0.25">
      <c r="A333" s="14" t="s">
        <v>1506</v>
      </c>
      <c r="B333" s="320" t="s">
        <v>2016</v>
      </c>
      <c r="C333" s="326">
        <v>20250037</v>
      </c>
      <c r="D333" s="322">
        <v>45754</v>
      </c>
      <c r="E333" s="328" t="s">
        <v>1953</v>
      </c>
      <c r="F333" s="323" t="s">
        <v>2017</v>
      </c>
      <c r="G333" s="325">
        <v>51144786</v>
      </c>
      <c r="H333" s="326" t="s">
        <v>1729</v>
      </c>
      <c r="I333" s="327">
        <v>12.3</v>
      </c>
      <c r="J333" s="77">
        <v>1</v>
      </c>
      <c r="K333" s="92"/>
    </row>
    <row r="334" spans="1:11" ht="41.4" x14ac:dyDescent="0.25">
      <c r="A334" s="14" t="s">
        <v>1506</v>
      </c>
      <c r="B334" s="320" t="s">
        <v>2018</v>
      </c>
      <c r="C334" s="326" t="s">
        <v>2019</v>
      </c>
      <c r="D334" s="322">
        <v>45751</v>
      </c>
      <c r="E334" s="328" t="s">
        <v>1953</v>
      </c>
      <c r="F334" s="323" t="s">
        <v>2020</v>
      </c>
      <c r="G334" s="325">
        <v>51144786</v>
      </c>
      <c r="H334" s="326" t="s">
        <v>1729</v>
      </c>
      <c r="I334" s="327">
        <v>178.35</v>
      </c>
      <c r="J334" s="77">
        <v>1</v>
      </c>
      <c r="K334" s="92"/>
    </row>
    <row r="335" spans="1:11" ht="41.4" x14ac:dyDescent="0.25">
      <c r="A335" s="14" t="s">
        <v>1506</v>
      </c>
      <c r="B335" s="320" t="s">
        <v>2021</v>
      </c>
      <c r="C335" s="326" t="s">
        <v>2022</v>
      </c>
      <c r="D335" s="322">
        <v>45751</v>
      </c>
      <c r="E335" s="328" t="s">
        <v>1953</v>
      </c>
      <c r="F335" s="323" t="s">
        <v>2023</v>
      </c>
      <c r="G335" s="325">
        <v>30845572</v>
      </c>
      <c r="H335" s="326" t="s">
        <v>2024</v>
      </c>
      <c r="I335" s="327">
        <v>91.33</v>
      </c>
      <c r="J335" s="77">
        <v>1</v>
      </c>
      <c r="K335" s="92"/>
    </row>
    <row r="336" spans="1:11" ht="41.4" x14ac:dyDescent="0.25">
      <c r="A336" s="14" t="s">
        <v>1506</v>
      </c>
      <c r="B336" s="320" t="s">
        <v>2025</v>
      </c>
      <c r="C336" s="326">
        <v>21</v>
      </c>
      <c r="D336" s="322" t="s">
        <v>2026</v>
      </c>
      <c r="E336" s="328" t="s">
        <v>1953</v>
      </c>
      <c r="F336" s="323" t="s">
        <v>2027</v>
      </c>
      <c r="G336" s="325">
        <v>46397931</v>
      </c>
      <c r="H336" s="326" t="s">
        <v>1529</v>
      </c>
      <c r="I336" s="327">
        <v>292.60000000000002</v>
      </c>
      <c r="J336" s="77">
        <v>1</v>
      </c>
      <c r="K336" s="92"/>
    </row>
    <row r="337" spans="1:11" ht="21" x14ac:dyDescent="0.25">
      <c r="A337" s="14" t="s">
        <v>1506</v>
      </c>
      <c r="B337" s="320" t="s">
        <v>2028</v>
      </c>
      <c r="C337" s="326" t="s">
        <v>2029</v>
      </c>
      <c r="D337" s="322">
        <v>45822</v>
      </c>
      <c r="E337" s="328" t="s">
        <v>1953</v>
      </c>
      <c r="F337" s="323" t="s">
        <v>2030</v>
      </c>
      <c r="G337" s="325">
        <v>31196314</v>
      </c>
      <c r="H337" s="326" t="s">
        <v>1967</v>
      </c>
      <c r="I337" s="327">
        <v>40</v>
      </c>
      <c r="J337" s="77">
        <v>1</v>
      </c>
      <c r="K337" s="92"/>
    </row>
    <row r="338" spans="1:11" ht="31.2" x14ac:dyDescent="0.25">
      <c r="A338" s="14" t="s">
        <v>1506</v>
      </c>
      <c r="B338" s="320" t="s">
        <v>2031</v>
      </c>
      <c r="C338" s="326">
        <v>6</v>
      </c>
      <c r="D338" s="322">
        <v>45829</v>
      </c>
      <c r="E338" s="328" t="s">
        <v>1953</v>
      </c>
      <c r="F338" s="323" t="s">
        <v>2032</v>
      </c>
      <c r="G338" s="325">
        <v>46397931</v>
      </c>
      <c r="H338" s="326" t="s">
        <v>1529</v>
      </c>
      <c r="I338" s="327">
        <v>582.02</v>
      </c>
      <c r="J338" s="77">
        <v>1</v>
      </c>
      <c r="K338" s="92"/>
    </row>
    <row r="339" spans="1:11" ht="31.2" x14ac:dyDescent="0.25">
      <c r="A339" s="14" t="s">
        <v>1506</v>
      </c>
      <c r="B339" s="320" t="s">
        <v>2031</v>
      </c>
      <c r="C339" s="326">
        <v>6</v>
      </c>
      <c r="D339" s="322">
        <v>45829</v>
      </c>
      <c r="E339" s="328" t="s">
        <v>2033</v>
      </c>
      <c r="F339" s="323" t="s">
        <v>2034</v>
      </c>
      <c r="G339" s="325">
        <v>46397931</v>
      </c>
      <c r="H339" s="326" t="s">
        <v>1529</v>
      </c>
      <c r="I339" s="327">
        <v>292.98</v>
      </c>
      <c r="J339" s="77">
        <v>1</v>
      </c>
      <c r="K339" s="92"/>
    </row>
    <row r="340" spans="1:11" ht="21" x14ac:dyDescent="0.25">
      <c r="A340" s="14" t="s">
        <v>1506</v>
      </c>
      <c r="B340" s="320" t="s">
        <v>2035</v>
      </c>
      <c r="C340" s="326">
        <v>7</v>
      </c>
      <c r="D340" s="322">
        <v>45829</v>
      </c>
      <c r="E340" s="328" t="s">
        <v>2033</v>
      </c>
      <c r="F340" s="323" t="s">
        <v>2036</v>
      </c>
      <c r="G340" s="325">
        <v>46397931</v>
      </c>
      <c r="H340" s="326" t="s">
        <v>1529</v>
      </c>
      <c r="I340" s="327">
        <v>164</v>
      </c>
      <c r="J340" s="77">
        <v>1</v>
      </c>
      <c r="K340" s="92"/>
    </row>
    <row r="341" spans="1:11" ht="31.2" x14ac:dyDescent="0.25">
      <c r="A341" s="14" t="s">
        <v>1506</v>
      </c>
      <c r="B341" s="320" t="s">
        <v>2037</v>
      </c>
      <c r="C341" s="326">
        <v>20250062</v>
      </c>
      <c r="D341" s="322" t="s">
        <v>2038</v>
      </c>
      <c r="E341" s="328" t="s">
        <v>2033</v>
      </c>
      <c r="F341" s="323" t="s">
        <v>2039</v>
      </c>
      <c r="G341" s="325">
        <v>51144786</v>
      </c>
      <c r="H341" s="326" t="s">
        <v>1729</v>
      </c>
      <c r="I341" s="327">
        <v>80</v>
      </c>
      <c r="J341" s="77">
        <v>1</v>
      </c>
      <c r="K341" s="92"/>
    </row>
    <row r="342" spans="1:11" ht="21" x14ac:dyDescent="0.25">
      <c r="A342" s="14" t="s">
        <v>1506</v>
      </c>
      <c r="B342" s="320" t="s">
        <v>2040</v>
      </c>
      <c r="C342" s="326" t="s">
        <v>2041</v>
      </c>
      <c r="D342" s="322">
        <v>45913</v>
      </c>
      <c r="E342" s="328" t="s">
        <v>2033</v>
      </c>
      <c r="F342" s="323" t="s">
        <v>2042</v>
      </c>
      <c r="G342" s="325">
        <v>45024871</v>
      </c>
      <c r="H342" s="326" t="s">
        <v>1677</v>
      </c>
      <c r="I342" s="327">
        <v>60</v>
      </c>
      <c r="J342" s="77">
        <v>1</v>
      </c>
      <c r="K342" s="92"/>
    </row>
    <row r="343" spans="1:11" ht="21" x14ac:dyDescent="0.25">
      <c r="A343" s="14" t="s">
        <v>1506</v>
      </c>
      <c r="B343" s="320" t="s">
        <v>2043</v>
      </c>
      <c r="C343" s="326" t="s">
        <v>1982</v>
      </c>
      <c r="D343" s="322">
        <v>45892</v>
      </c>
      <c r="E343" s="328" t="s">
        <v>2033</v>
      </c>
      <c r="F343" s="323" t="s">
        <v>2044</v>
      </c>
      <c r="G343" s="325">
        <v>14221144</v>
      </c>
      <c r="H343" s="326" t="s">
        <v>2045</v>
      </c>
      <c r="I343" s="327">
        <v>16</v>
      </c>
      <c r="J343" s="77">
        <v>1</v>
      </c>
      <c r="K343" s="92"/>
    </row>
    <row r="344" spans="1:11" ht="31.2" x14ac:dyDescent="0.25">
      <c r="A344" s="14" t="s">
        <v>1506</v>
      </c>
      <c r="B344" s="320" t="s">
        <v>2046</v>
      </c>
      <c r="C344" s="326">
        <v>20250067</v>
      </c>
      <c r="D344" s="322">
        <v>45880</v>
      </c>
      <c r="E344" s="328" t="s">
        <v>2033</v>
      </c>
      <c r="F344" s="323" t="s">
        <v>2047</v>
      </c>
      <c r="G344" s="325">
        <v>51144786</v>
      </c>
      <c r="H344" s="326" t="s">
        <v>1729</v>
      </c>
      <c r="I344" s="327">
        <v>61.5</v>
      </c>
      <c r="J344" s="77">
        <v>1</v>
      </c>
      <c r="K344" s="92"/>
    </row>
    <row r="345" spans="1:11" ht="21" x14ac:dyDescent="0.25">
      <c r="A345" s="14" t="s">
        <v>1506</v>
      </c>
      <c r="B345" s="320" t="s">
        <v>2048</v>
      </c>
      <c r="C345" s="326">
        <v>10</v>
      </c>
      <c r="D345" s="322" t="s">
        <v>2049</v>
      </c>
      <c r="E345" s="328" t="s">
        <v>2033</v>
      </c>
      <c r="F345" s="323" t="s">
        <v>2050</v>
      </c>
      <c r="G345" s="325">
        <v>46397931</v>
      </c>
      <c r="H345" s="326" t="s">
        <v>1529</v>
      </c>
      <c r="I345" s="327">
        <v>141</v>
      </c>
      <c r="J345" s="77">
        <v>1</v>
      </c>
      <c r="K345" s="92"/>
    </row>
    <row r="346" spans="1:11" ht="41.4" x14ac:dyDescent="0.25">
      <c r="A346" s="14" t="s">
        <v>1506</v>
      </c>
      <c r="B346" s="320" t="s">
        <v>2054</v>
      </c>
      <c r="C346" s="326">
        <v>251284</v>
      </c>
      <c r="D346" s="322">
        <v>45904</v>
      </c>
      <c r="E346" s="328" t="s">
        <v>2033</v>
      </c>
      <c r="F346" s="323" t="s">
        <v>2055</v>
      </c>
      <c r="G346" s="325">
        <v>24186881</v>
      </c>
      <c r="H346" s="326" t="s">
        <v>2056</v>
      </c>
      <c r="I346" s="327">
        <v>198.12</v>
      </c>
      <c r="J346" s="77">
        <v>1</v>
      </c>
      <c r="K346" s="92"/>
    </row>
    <row r="347" spans="1:11" ht="41.4" x14ac:dyDescent="0.25">
      <c r="A347" s="14" t="s">
        <v>1506</v>
      </c>
      <c r="B347" s="320" t="s">
        <v>2051</v>
      </c>
      <c r="C347" s="326">
        <v>45658</v>
      </c>
      <c r="D347" s="322" t="s">
        <v>2052</v>
      </c>
      <c r="E347" s="328" t="s">
        <v>2033</v>
      </c>
      <c r="F347" s="323" t="s">
        <v>5228</v>
      </c>
      <c r="G347" s="325"/>
      <c r="H347" s="326" t="s">
        <v>2053</v>
      </c>
      <c r="I347" s="327">
        <v>35.6</v>
      </c>
      <c r="J347" s="77">
        <v>1</v>
      </c>
      <c r="K347" s="92"/>
    </row>
    <row r="348" spans="1:11" ht="31.2" x14ac:dyDescent="0.25">
      <c r="A348" s="14" t="s">
        <v>1506</v>
      </c>
      <c r="B348" s="320"/>
      <c r="C348" s="321"/>
      <c r="D348" s="322"/>
      <c r="E348" s="323"/>
      <c r="F348" s="324" t="s">
        <v>2084</v>
      </c>
      <c r="G348" s="325"/>
      <c r="H348" s="326"/>
      <c r="I348" s="327"/>
      <c r="J348" s="77">
        <v>2</v>
      </c>
      <c r="K348" s="92"/>
    </row>
    <row r="349" spans="1:11" ht="13.2" x14ac:dyDescent="0.25">
      <c r="A349" s="14" t="s">
        <v>1506</v>
      </c>
      <c r="B349" s="320" t="s">
        <v>2085</v>
      </c>
      <c r="C349" s="326" t="s">
        <v>2086</v>
      </c>
      <c r="D349" s="322">
        <v>45685</v>
      </c>
      <c r="E349" s="328">
        <v>45702</v>
      </c>
      <c r="F349" s="323" t="s">
        <v>2087</v>
      </c>
      <c r="G349" s="325" t="s">
        <v>2088</v>
      </c>
      <c r="H349" s="326" t="s">
        <v>2089</v>
      </c>
      <c r="I349" s="327">
        <v>218</v>
      </c>
      <c r="J349" s="77">
        <v>2</v>
      </c>
      <c r="K349" s="92"/>
    </row>
    <row r="350" spans="1:11" ht="31.2" x14ac:dyDescent="0.25">
      <c r="A350" s="14" t="s">
        <v>1506</v>
      </c>
      <c r="B350" s="320" t="s">
        <v>2085</v>
      </c>
      <c r="C350" s="320" t="s">
        <v>2085</v>
      </c>
      <c r="D350" s="322">
        <v>45682</v>
      </c>
      <c r="E350" s="328">
        <v>45702</v>
      </c>
      <c r="F350" s="323" t="s">
        <v>2090</v>
      </c>
      <c r="G350" s="325"/>
      <c r="H350" s="329" t="s">
        <v>2091</v>
      </c>
      <c r="I350" s="327">
        <v>285</v>
      </c>
      <c r="J350" s="77">
        <v>2</v>
      </c>
      <c r="K350" s="92"/>
    </row>
    <row r="351" spans="1:11" ht="51.6" x14ac:dyDescent="0.25">
      <c r="A351" s="14" t="s">
        <v>1506</v>
      </c>
      <c r="B351" s="320" t="s">
        <v>2092</v>
      </c>
      <c r="C351" s="320" t="s">
        <v>2093</v>
      </c>
      <c r="D351" s="322" t="s">
        <v>2094</v>
      </c>
      <c r="E351" s="323" t="s">
        <v>2095</v>
      </c>
      <c r="F351" s="324" t="s">
        <v>2096</v>
      </c>
      <c r="G351" s="325">
        <v>15549097</v>
      </c>
      <c r="H351" s="326" t="s">
        <v>2097</v>
      </c>
      <c r="I351" s="327">
        <v>620</v>
      </c>
      <c r="J351" s="77">
        <v>2</v>
      </c>
      <c r="K351" s="92"/>
    </row>
    <row r="352" spans="1:11" ht="21" x14ac:dyDescent="0.25">
      <c r="A352" s="14" t="s">
        <v>1506</v>
      </c>
      <c r="B352" s="320" t="s">
        <v>2098</v>
      </c>
      <c r="C352" s="330">
        <v>12887</v>
      </c>
      <c r="D352" s="322" t="s">
        <v>2099</v>
      </c>
      <c r="E352" s="323" t="s">
        <v>2100</v>
      </c>
      <c r="F352" s="331" t="s">
        <v>2101</v>
      </c>
      <c r="G352" s="325">
        <v>25523236</v>
      </c>
      <c r="H352" s="326" t="s">
        <v>2102</v>
      </c>
      <c r="I352" s="327">
        <v>295.22000000000003</v>
      </c>
      <c r="J352" s="77">
        <v>2</v>
      </c>
      <c r="K352" s="92"/>
    </row>
    <row r="353" spans="1:11" ht="21" x14ac:dyDescent="0.25">
      <c r="A353" s="14" t="s">
        <v>1506</v>
      </c>
      <c r="B353" s="320" t="s">
        <v>2103</v>
      </c>
      <c r="C353" s="330">
        <v>6804129507</v>
      </c>
      <c r="D353" s="322" t="s">
        <v>2104</v>
      </c>
      <c r="E353" s="323"/>
      <c r="F353" s="331" t="s">
        <v>2105</v>
      </c>
      <c r="G353" s="332">
        <v>151700</v>
      </c>
      <c r="H353" s="333" t="s">
        <v>2106</v>
      </c>
      <c r="I353" s="327">
        <v>8.0500000000000007</v>
      </c>
      <c r="J353" s="77">
        <v>2</v>
      </c>
      <c r="K353" s="92"/>
    </row>
    <row r="354" spans="1:11" ht="21" x14ac:dyDescent="0.25">
      <c r="A354" s="14" t="s">
        <v>1506</v>
      </c>
      <c r="B354" s="334" t="s">
        <v>2107</v>
      </c>
      <c r="C354" s="335">
        <v>6804129390</v>
      </c>
      <c r="D354" s="336" t="s">
        <v>2104</v>
      </c>
      <c r="E354" s="337"/>
      <c r="F354" s="337" t="s">
        <v>2108</v>
      </c>
      <c r="G354" s="332">
        <v>151700</v>
      </c>
      <c r="H354" s="333" t="s">
        <v>2106</v>
      </c>
      <c r="I354" s="338">
        <v>69.17</v>
      </c>
      <c r="J354" s="77">
        <v>2</v>
      </c>
      <c r="K354" s="92"/>
    </row>
    <row r="355" spans="1:11" ht="31.2" x14ac:dyDescent="0.25">
      <c r="A355" s="14" t="s">
        <v>1506</v>
      </c>
      <c r="B355" s="339" t="s">
        <v>2109</v>
      </c>
      <c r="C355" s="326">
        <v>1378950</v>
      </c>
      <c r="D355" s="340" t="s">
        <v>2110</v>
      </c>
      <c r="E355" s="323"/>
      <c r="F355" s="331" t="s">
        <v>2111</v>
      </c>
      <c r="G355" s="325">
        <v>25523236</v>
      </c>
      <c r="H355" s="326" t="s">
        <v>2102</v>
      </c>
      <c r="I355" s="341">
        <v>488.16</v>
      </c>
      <c r="J355" s="77">
        <v>2</v>
      </c>
      <c r="K355" s="92"/>
    </row>
    <row r="356" spans="1:11" ht="21" x14ac:dyDescent="0.25">
      <c r="A356" s="14" t="s">
        <v>1506</v>
      </c>
      <c r="B356" s="320" t="s">
        <v>2112</v>
      </c>
      <c r="C356" s="330" t="s">
        <v>2113</v>
      </c>
      <c r="D356" s="322">
        <v>45821</v>
      </c>
      <c r="E356" s="328">
        <v>45909</v>
      </c>
      <c r="F356" s="331" t="s">
        <v>2114</v>
      </c>
      <c r="G356" s="332" t="s">
        <v>2115</v>
      </c>
      <c r="H356" s="333" t="s">
        <v>2116</v>
      </c>
      <c r="I356" s="327">
        <v>276.72000000000003</v>
      </c>
      <c r="J356" s="77">
        <v>2</v>
      </c>
      <c r="K356" s="92"/>
    </row>
    <row r="357" spans="1:11" ht="13.2" x14ac:dyDescent="0.25">
      <c r="A357" s="14" t="s">
        <v>1506</v>
      </c>
      <c r="B357" s="320" t="s">
        <v>2112</v>
      </c>
      <c r="C357" s="330" t="s">
        <v>2117</v>
      </c>
      <c r="D357" s="322">
        <v>45820</v>
      </c>
      <c r="E357" s="328">
        <v>45909</v>
      </c>
      <c r="F357" s="331" t="s">
        <v>2118</v>
      </c>
      <c r="G357" s="332" t="s">
        <v>2119</v>
      </c>
      <c r="H357" s="333" t="s">
        <v>2120</v>
      </c>
      <c r="I357" s="327">
        <v>48</v>
      </c>
      <c r="J357" s="77">
        <v>2</v>
      </c>
      <c r="K357" s="92"/>
    </row>
    <row r="358" spans="1:11" ht="13.2" x14ac:dyDescent="0.25">
      <c r="A358" s="14" t="s">
        <v>1506</v>
      </c>
      <c r="B358" s="320" t="s">
        <v>2112</v>
      </c>
      <c r="C358" s="330" t="s">
        <v>2121</v>
      </c>
      <c r="D358" s="322">
        <v>45820</v>
      </c>
      <c r="E358" s="328">
        <v>45909</v>
      </c>
      <c r="F358" s="331" t="s">
        <v>2122</v>
      </c>
      <c r="G358" s="332" t="s">
        <v>2119</v>
      </c>
      <c r="H358" s="333" t="s">
        <v>2120</v>
      </c>
      <c r="I358" s="327">
        <v>96</v>
      </c>
      <c r="J358" s="77">
        <v>2</v>
      </c>
      <c r="K358" s="92"/>
    </row>
    <row r="359" spans="1:11" ht="21" x14ac:dyDescent="0.25">
      <c r="A359" s="14" t="s">
        <v>1506</v>
      </c>
      <c r="B359" s="320" t="s">
        <v>2112</v>
      </c>
      <c r="C359" s="320" t="s">
        <v>2112</v>
      </c>
      <c r="D359" s="322">
        <v>45829</v>
      </c>
      <c r="E359" s="328">
        <v>45909</v>
      </c>
      <c r="F359" s="331" t="s">
        <v>2123</v>
      </c>
      <c r="G359" s="332"/>
      <c r="H359" s="333" t="s">
        <v>2124</v>
      </c>
      <c r="I359" s="327">
        <v>161.94</v>
      </c>
      <c r="J359" s="77">
        <v>2</v>
      </c>
      <c r="K359" s="92"/>
    </row>
    <row r="360" spans="1:11" ht="31.2" x14ac:dyDescent="0.25">
      <c r="A360" s="14" t="s">
        <v>1506</v>
      </c>
      <c r="B360" s="320" t="s">
        <v>2112</v>
      </c>
      <c r="C360" s="330" t="s">
        <v>2125</v>
      </c>
      <c r="D360" s="322">
        <v>45822</v>
      </c>
      <c r="E360" s="328">
        <v>45909</v>
      </c>
      <c r="F360" s="331" t="s">
        <v>2126</v>
      </c>
      <c r="G360" s="332" t="s">
        <v>2127</v>
      </c>
      <c r="H360" s="333" t="s">
        <v>2128</v>
      </c>
      <c r="I360" s="327">
        <v>12.05</v>
      </c>
      <c r="J360" s="77">
        <v>2</v>
      </c>
      <c r="K360" s="92"/>
    </row>
    <row r="361" spans="1:11" ht="31.2" x14ac:dyDescent="0.25">
      <c r="A361" s="14" t="s">
        <v>1506</v>
      </c>
      <c r="B361" s="320" t="s">
        <v>2112</v>
      </c>
      <c r="C361" s="330" t="s">
        <v>2129</v>
      </c>
      <c r="D361" s="322">
        <v>45823</v>
      </c>
      <c r="E361" s="328">
        <v>45909</v>
      </c>
      <c r="F361" s="331" t="s">
        <v>2130</v>
      </c>
      <c r="G361" s="332" t="s">
        <v>2131</v>
      </c>
      <c r="H361" s="333" t="s">
        <v>2132</v>
      </c>
      <c r="I361" s="327">
        <v>66</v>
      </c>
      <c r="J361" s="77">
        <v>2</v>
      </c>
      <c r="K361" s="92"/>
    </row>
    <row r="362" spans="1:11" ht="31.2" x14ac:dyDescent="0.25">
      <c r="A362" s="14" t="s">
        <v>1506</v>
      </c>
      <c r="B362" s="320" t="s">
        <v>2112</v>
      </c>
      <c r="C362" s="330" t="s">
        <v>2133</v>
      </c>
      <c r="D362" s="322">
        <v>45820</v>
      </c>
      <c r="E362" s="328">
        <v>45909</v>
      </c>
      <c r="F362" s="331" t="s">
        <v>2134</v>
      </c>
      <c r="G362" s="332" t="s">
        <v>2127</v>
      </c>
      <c r="H362" s="333" t="s">
        <v>2128</v>
      </c>
      <c r="I362" s="327">
        <v>11.73</v>
      </c>
      <c r="J362" s="77">
        <v>2</v>
      </c>
      <c r="K362" s="92"/>
    </row>
    <row r="363" spans="1:11" ht="13.2" x14ac:dyDescent="0.25">
      <c r="A363" s="14" t="s">
        <v>1506</v>
      </c>
      <c r="B363" s="320" t="s">
        <v>2135</v>
      </c>
      <c r="C363" s="320" t="s">
        <v>2135</v>
      </c>
      <c r="D363" s="322">
        <v>45821</v>
      </c>
      <c r="E363" s="328">
        <v>45909</v>
      </c>
      <c r="F363" s="331" t="s">
        <v>2136</v>
      </c>
      <c r="G363" s="332"/>
      <c r="H363" s="333" t="s">
        <v>2124</v>
      </c>
      <c r="I363" s="327">
        <v>461.71</v>
      </c>
      <c r="J363" s="77">
        <v>2</v>
      </c>
      <c r="K363" s="92"/>
    </row>
    <row r="364" spans="1:11" ht="41.4" x14ac:dyDescent="0.25">
      <c r="A364" s="14" t="s">
        <v>1506</v>
      </c>
      <c r="B364" s="320"/>
      <c r="C364" s="326"/>
      <c r="D364" s="322"/>
      <c r="E364" s="323"/>
      <c r="F364" s="324" t="s">
        <v>2137</v>
      </c>
      <c r="G364" s="325"/>
      <c r="H364" s="326"/>
      <c r="I364" s="327"/>
      <c r="J364" s="77">
        <v>2</v>
      </c>
      <c r="K364" s="92"/>
    </row>
    <row r="365" spans="1:11" ht="21" x14ac:dyDescent="0.25">
      <c r="A365" s="14" t="s">
        <v>1506</v>
      </c>
      <c r="B365" s="320" t="s">
        <v>2138</v>
      </c>
      <c r="C365" s="326" t="s">
        <v>2139</v>
      </c>
      <c r="D365" s="322" t="s">
        <v>2140</v>
      </c>
      <c r="E365" s="323" t="s">
        <v>2141</v>
      </c>
      <c r="F365" s="323" t="s">
        <v>2142</v>
      </c>
      <c r="G365" s="325" t="s">
        <v>2143</v>
      </c>
      <c r="H365" s="326" t="s">
        <v>2144</v>
      </c>
      <c r="I365" s="327">
        <v>6798</v>
      </c>
      <c r="J365" s="77">
        <v>2</v>
      </c>
      <c r="K365" s="92"/>
    </row>
    <row r="366" spans="1:11" ht="31.2" x14ac:dyDescent="0.25">
      <c r="A366" s="14" t="s">
        <v>1506</v>
      </c>
      <c r="B366" s="320" t="s">
        <v>2145</v>
      </c>
      <c r="C366" s="326" t="s">
        <v>2146</v>
      </c>
      <c r="D366" s="322" t="s">
        <v>2141</v>
      </c>
      <c r="E366" s="323" t="s">
        <v>2141</v>
      </c>
      <c r="F366" s="323" t="s">
        <v>5141</v>
      </c>
      <c r="G366" s="325" t="s">
        <v>2147</v>
      </c>
      <c r="H366" s="326" t="s">
        <v>2148</v>
      </c>
      <c r="I366" s="327">
        <v>2134</v>
      </c>
      <c r="J366" s="77">
        <v>2</v>
      </c>
      <c r="K366" s="92"/>
    </row>
    <row r="367" spans="1:11" ht="13.2" x14ac:dyDescent="0.25">
      <c r="A367" s="14" t="s">
        <v>1506</v>
      </c>
      <c r="B367" s="320" t="s">
        <v>2145</v>
      </c>
      <c r="C367" s="326" t="s">
        <v>2146</v>
      </c>
      <c r="D367" s="322" t="s">
        <v>2141</v>
      </c>
      <c r="E367" s="734">
        <v>45808</v>
      </c>
      <c r="F367" s="323" t="s">
        <v>5142</v>
      </c>
      <c r="G367" s="325" t="s">
        <v>2147</v>
      </c>
      <c r="H367" s="326" t="s">
        <v>2148</v>
      </c>
      <c r="I367" s="327">
        <v>50</v>
      </c>
      <c r="J367" s="77">
        <v>2</v>
      </c>
      <c r="K367" s="92"/>
    </row>
    <row r="368" spans="1:11" ht="21" x14ac:dyDescent="0.25">
      <c r="A368" s="14" t="s">
        <v>1506</v>
      </c>
      <c r="B368" s="320" t="s">
        <v>2149</v>
      </c>
      <c r="C368" s="326">
        <v>6804027834</v>
      </c>
      <c r="D368" s="322" t="s">
        <v>2150</v>
      </c>
      <c r="E368" s="323"/>
      <c r="F368" s="323" t="s">
        <v>2151</v>
      </c>
      <c r="G368" s="332">
        <v>151700</v>
      </c>
      <c r="H368" s="333" t="s">
        <v>2106</v>
      </c>
      <c r="I368" s="327">
        <v>9.9700000000000006</v>
      </c>
      <c r="J368" s="77">
        <v>2</v>
      </c>
      <c r="K368" s="92"/>
    </row>
    <row r="369" spans="1:11" ht="21" x14ac:dyDescent="0.25">
      <c r="A369" s="14" t="s">
        <v>1506</v>
      </c>
      <c r="B369" s="320" t="s">
        <v>2152</v>
      </c>
      <c r="C369" s="326">
        <v>6804027792</v>
      </c>
      <c r="D369" s="322" t="s">
        <v>2150</v>
      </c>
      <c r="E369" s="323"/>
      <c r="F369" s="323" t="s">
        <v>2153</v>
      </c>
      <c r="G369" s="332">
        <v>151700</v>
      </c>
      <c r="H369" s="333" t="s">
        <v>2106</v>
      </c>
      <c r="I369" s="327">
        <v>57.6</v>
      </c>
      <c r="J369" s="77">
        <v>2</v>
      </c>
      <c r="K369" s="92"/>
    </row>
    <row r="370" spans="1:11" ht="21" x14ac:dyDescent="0.25">
      <c r="A370" s="14" t="s">
        <v>1506</v>
      </c>
      <c r="B370" s="320" t="s">
        <v>2154</v>
      </c>
      <c r="C370" s="326">
        <v>6804027727</v>
      </c>
      <c r="D370" s="322" t="s">
        <v>2150</v>
      </c>
      <c r="E370" s="323"/>
      <c r="F370" s="323" t="s">
        <v>2155</v>
      </c>
      <c r="G370" s="332">
        <v>151700</v>
      </c>
      <c r="H370" s="333" t="s">
        <v>2106</v>
      </c>
      <c r="I370" s="327">
        <v>21.6</v>
      </c>
      <c r="J370" s="77">
        <v>2</v>
      </c>
      <c r="K370" s="92"/>
    </row>
    <row r="371" spans="1:11" ht="21" x14ac:dyDescent="0.25">
      <c r="A371" s="14" t="s">
        <v>1506</v>
      </c>
      <c r="B371" s="320" t="s">
        <v>2156</v>
      </c>
      <c r="C371" s="326">
        <v>6804027735</v>
      </c>
      <c r="D371" s="322" t="s">
        <v>2150</v>
      </c>
      <c r="E371" s="323"/>
      <c r="F371" s="323" t="s">
        <v>2157</v>
      </c>
      <c r="G371" s="332">
        <v>151700</v>
      </c>
      <c r="H371" s="333" t="s">
        <v>2106</v>
      </c>
      <c r="I371" s="327">
        <v>14.96</v>
      </c>
      <c r="J371" s="77">
        <v>2</v>
      </c>
      <c r="K371" s="92"/>
    </row>
    <row r="372" spans="1:11" ht="13.2" x14ac:dyDescent="0.25">
      <c r="A372" s="14" t="s">
        <v>1506</v>
      </c>
      <c r="B372" s="320" t="s">
        <v>2158</v>
      </c>
      <c r="C372" s="320" t="s">
        <v>2158</v>
      </c>
      <c r="D372" s="322" t="s">
        <v>1719</v>
      </c>
      <c r="E372" s="323" t="s">
        <v>2159</v>
      </c>
      <c r="F372" s="323" t="s">
        <v>2160</v>
      </c>
      <c r="G372" s="325"/>
      <c r="H372" s="326" t="s">
        <v>2161</v>
      </c>
      <c r="I372" s="327">
        <v>531</v>
      </c>
      <c r="J372" s="77">
        <v>2</v>
      </c>
      <c r="K372" s="92"/>
    </row>
    <row r="373" spans="1:11" ht="21" x14ac:dyDescent="0.25">
      <c r="A373" s="14" t="s">
        <v>1506</v>
      </c>
      <c r="B373" s="320" t="s">
        <v>2158</v>
      </c>
      <c r="C373" s="320" t="s">
        <v>2162</v>
      </c>
      <c r="D373" s="322" t="s">
        <v>2163</v>
      </c>
      <c r="E373" s="323" t="s">
        <v>2159</v>
      </c>
      <c r="F373" s="323" t="s">
        <v>2164</v>
      </c>
      <c r="G373" s="342" t="s">
        <v>2165</v>
      </c>
      <c r="H373" s="343" t="s">
        <v>2166</v>
      </c>
      <c r="I373" s="327">
        <v>36</v>
      </c>
      <c r="J373" s="77">
        <v>2</v>
      </c>
      <c r="K373" s="92"/>
    </row>
    <row r="374" spans="1:11" ht="13.2" x14ac:dyDescent="0.25">
      <c r="A374" s="14" t="s">
        <v>1506</v>
      </c>
      <c r="B374" s="320" t="s">
        <v>2158</v>
      </c>
      <c r="C374" s="344" t="s">
        <v>2167</v>
      </c>
      <c r="D374" s="322" t="s">
        <v>1719</v>
      </c>
      <c r="E374" s="323" t="s">
        <v>2159</v>
      </c>
      <c r="F374" s="323" t="s">
        <v>2168</v>
      </c>
      <c r="G374" s="345" t="s">
        <v>2169</v>
      </c>
      <c r="H374" s="343" t="s">
        <v>2170</v>
      </c>
      <c r="I374" s="327">
        <v>100</v>
      </c>
      <c r="J374" s="77">
        <v>2</v>
      </c>
      <c r="K374" s="92"/>
    </row>
    <row r="375" spans="1:11" ht="21" x14ac:dyDescent="0.25">
      <c r="A375" s="14" t="s">
        <v>1506</v>
      </c>
      <c r="B375" s="320" t="s">
        <v>2158</v>
      </c>
      <c r="C375" s="346" t="s">
        <v>2171</v>
      </c>
      <c r="D375" s="322" t="s">
        <v>1719</v>
      </c>
      <c r="E375" s="323" t="s">
        <v>2159</v>
      </c>
      <c r="F375" s="323" t="s">
        <v>2172</v>
      </c>
      <c r="G375" s="347" t="s">
        <v>2173</v>
      </c>
      <c r="H375" s="348" t="s">
        <v>2174</v>
      </c>
      <c r="I375" s="349">
        <v>100.01</v>
      </c>
      <c r="J375" s="77">
        <v>2</v>
      </c>
      <c r="K375" s="92"/>
    </row>
    <row r="376" spans="1:11" ht="21" x14ac:dyDescent="0.25">
      <c r="A376" s="14" t="s">
        <v>1506</v>
      </c>
      <c r="B376" s="320" t="s">
        <v>2158</v>
      </c>
      <c r="C376" s="346" t="s">
        <v>2175</v>
      </c>
      <c r="D376" s="322" t="s">
        <v>2163</v>
      </c>
      <c r="E376" s="323" t="s">
        <v>2159</v>
      </c>
      <c r="F376" s="323" t="s">
        <v>2176</v>
      </c>
      <c r="G376" s="347" t="s">
        <v>2173</v>
      </c>
      <c r="H376" s="348" t="s">
        <v>2174</v>
      </c>
      <c r="I376" s="349">
        <v>100.01</v>
      </c>
      <c r="J376" s="77">
        <v>2</v>
      </c>
      <c r="K376" s="92"/>
    </row>
    <row r="377" spans="1:11" ht="21" x14ac:dyDescent="0.25">
      <c r="A377" s="14" t="s">
        <v>1506</v>
      </c>
      <c r="B377" s="320" t="s">
        <v>2158</v>
      </c>
      <c r="C377" s="346" t="s">
        <v>2177</v>
      </c>
      <c r="D377" s="322" t="s">
        <v>2100</v>
      </c>
      <c r="E377" s="323" t="s">
        <v>2159</v>
      </c>
      <c r="F377" s="323" t="s">
        <v>2178</v>
      </c>
      <c r="G377" s="347" t="s">
        <v>2179</v>
      </c>
      <c r="H377" s="350" t="s">
        <v>2180</v>
      </c>
      <c r="I377" s="349">
        <v>100.01</v>
      </c>
      <c r="J377" s="77">
        <v>2</v>
      </c>
      <c r="K377" s="92"/>
    </row>
    <row r="378" spans="1:11" ht="21" x14ac:dyDescent="0.25">
      <c r="A378" s="14" t="s">
        <v>1506</v>
      </c>
      <c r="B378" s="320" t="s">
        <v>2158</v>
      </c>
      <c r="C378" s="346" t="s">
        <v>2181</v>
      </c>
      <c r="D378" s="322" t="s">
        <v>2100</v>
      </c>
      <c r="E378" s="323" t="s">
        <v>2159</v>
      </c>
      <c r="F378" s="323" t="s">
        <v>2178</v>
      </c>
      <c r="G378" s="351">
        <v>31322832</v>
      </c>
      <c r="H378" s="352" t="s">
        <v>2182</v>
      </c>
      <c r="I378" s="349">
        <v>73</v>
      </c>
      <c r="J378" s="77">
        <v>2</v>
      </c>
      <c r="K378" s="92"/>
    </row>
    <row r="379" spans="1:11" ht="13.2" x14ac:dyDescent="0.25">
      <c r="A379" s="14" t="s">
        <v>1506</v>
      </c>
      <c r="B379" s="320" t="s">
        <v>2183</v>
      </c>
      <c r="C379" s="320" t="s">
        <v>2183</v>
      </c>
      <c r="D379" s="322" t="s">
        <v>1936</v>
      </c>
      <c r="E379" s="323" t="s">
        <v>2184</v>
      </c>
      <c r="F379" s="323" t="s">
        <v>2185</v>
      </c>
      <c r="G379" s="332"/>
      <c r="H379" s="333" t="s">
        <v>2186</v>
      </c>
      <c r="I379" s="327">
        <v>270</v>
      </c>
      <c r="J379" s="77">
        <v>2</v>
      </c>
      <c r="K379" s="92"/>
    </row>
    <row r="380" spans="1:11" ht="21" x14ac:dyDescent="0.25">
      <c r="A380" s="14" t="s">
        <v>1506</v>
      </c>
      <c r="B380" s="320" t="s">
        <v>2183</v>
      </c>
      <c r="C380" s="344" t="s">
        <v>2187</v>
      </c>
      <c r="D380" s="322" t="s">
        <v>2188</v>
      </c>
      <c r="E380" s="323" t="s">
        <v>2184</v>
      </c>
      <c r="F380" s="323" t="s">
        <v>2164</v>
      </c>
      <c r="G380" s="342" t="s">
        <v>2165</v>
      </c>
      <c r="H380" s="343" t="s">
        <v>2166</v>
      </c>
      <c r="I380" s="327">
        <v>45</v>
      </c>
      <c r="J380" s="77">
        <v>2</v>
      </c>
      <c r="K380" s="92"/>
    </row>
    <row r="381" spans="1:11" ht="13.2" x14ac:dyDescent="0.25">
      <c r="A381" s="14" t="s">
        <v>1506</v>
      </c>
      <c r="B381" s="320" t="s">
        <v>2183</v>
      </c>
      <c r="C381" s="344" t="s">
        <v>2189</v>
      </c>
      <c r="D381" s="322" t="s">
        <v>1930</v>
      </c>
      <c r="E381" s="323" t="s">
        <v>2184</v>
      </c>
      <c r="F381" s="323" t="s">
        <v>2190</v>
      </c>
      <c r="G381" s="345" t="s">
        <v>2169</v>
      </c>
      <c r="H381" s="343" t="s">
        <v>2170</v>
      </c>
      <c r="I381" s="327">
        <v>10</v>
      </c>
      <c r="J381" s="77">
        <v>2</v>
      </c>
      <c r="K381" s="92"/>
    </row>
    <row r="382" spans="1:11" ht="13.2" x14ac:dyDescent="0.25">
      <c r="A382" s="14" t="s">
        <v>1506</v>
      </c>
      <c r="B382" s="320" t="s">
        <v>2183</v>
      </c>
      <c r="C382" s="344" t="s">
        <v>2191</v>
      </c>
      <c r="D382" s="322" t="s">
        <v>2192</v>
      </c>
      <c r="E382" s="323" t="s">
        <v>2184</v>
      </c>
      <c r="F382" s="323" t="s">
        <v>2193</v>
      </c>
      <c r="G382" s="345" t="s">
        <v>2169</v>
      </c>
      <c r="H382" s="343" t="s">
        <v>2170</v>
      </c>
      <c r="I382" s="327">
        <v>50</v>
      </c>
      <c r="J382" s="77">
        <v>2</v>
      </c>
      <c r="K382" s="92"/>
    </row>
    <row r="383" spans="1:11" ht="13.2" x14ac:dyDescent="0.25">
      <c r="A383" s="14" t="s">
        <v>1506</v>
      </c>
      <c r="B383" s="320" t="s">
        <v>2183</v>
      </c>
      <c r="C383" s="326">
        <v>7421</v>
      </c>
      <c r="D383" s="322" t="s">
        <v>2194</v>
      </c>
      <c r="E383" s="323" t="s">
        <v>2184</v>
      </c>
      <c r="F383" s="323" t="s">
        <v>2195</v>
      </c>
      <c r="G383" s="332">
        <v>604381</v>
      </c>
      <c r="H383" s="333" t="s">
        <v>2196</v>
      </c>
      <c r="I383" s="327">
        <v>12.4</v>
      </c>
      <c r="J383" s="77">
        <v>2</v>
      </c>
      <c r="K383" s="92"/>
    </row>
    <row r="384" spans="1:11" ht="21" x14ac:dyDescent="0.25">
      <c r="A384" s="14" t="s">
        <v>1506</v>
      </c>
      <c r="B384" s="320" t="s">
        <v>2183</v>
      </c>
      <c r="C384" s="346" t="s">
        <v>2197</v>
      </c>
      <c r="D384" s="322" t="s">
        <v>1936</v>
      </c>
      <c r="E384" s="323" t="s">
        <v>2184</v>
      </c>
      <c r="F384" s="323" t="s">
        <v>2198</v>
      </c>
      <c r="G384" s="347" t="s">
        <v>2173</v>
      </c>
      <c r="H384" s="348" t="s">
        <v>2174</v>
      </c>
      <c r="I384" s="349">
        <v>93</v>
      </c>
      <c r="J384" s="77">
        <v>2</v>
      </c>
      <c r="K384" s="92"/>
    </row>
    <row r="385" spans="1:11" ht="21" x14ac:dyDescent="0.25">
      <c r="A385" s="14" t="s">
        <v>1506</v>
      </c>
      <c r="B385" s="320" t="s">
        <v>2183</v>
      </c>
      <c r="C385" s="346" t="s">
        <v>2199</v>
      </c>
      <c r="D385" s="322" t="s">
        <v>2188</v>
      </c>
      <c r="E385" s="323" t="s">
        <v>2184</v>
      </c>
      <c r="F385" s="323" t="s">
        <v>2200</v>
      </c>
      <c r="G385" s="347" t="s">
        <v>2173</v>
      </c>
      <c r="H385" s="348" t="s">
        <v>2174</v>
      </c>
      <c r="I385" s="349">
        <v>17</v>
      </c>
      <c r="J385" s="77">
        <v>2</v>
      </c>
      <c r="K385" s="92"/>
    </row>
    <row r="386" spans="1:11" ht="21" x14ac:dyDescent="0.25">
      <c r="A386" s="14" t="s">
        <v>1506</v>
      </c>
      <c r="B386" s="320" t="s">
        <v>2183</v>
      </c>
      <c r="C386" s="353" t="s">
        <v>2201</v>
      </c>
      <c r="D386" s="322" t="s">
        <v>2202</v>
      </c>
      <c r="E386" s="323" t="s">
        <v>2184</v>
      </c>
      <c r="F386" s="323" t="s">
        <v>2198</v>
      </c>
      <c r="G386" s="354">
        <v>36246018</v>
      </c>
      <c r="H386" s="355" t="s">
        <v>2203</v>
      </c>
      <c r="I386" s="356">
        <v>68</v>
      </c>
      <c r="J386" s="77">
        <v>2</v>
      </c>
      <c r="K386" s="92"/>
    </row>
    <row r="387" spans="1:11" ht="21" x14ac:dyDescent="0.25">
      <c r="A387" s="14" t="s">
        <v>1506</v>
      </c>
      <c r="B387" s="320" t="s">
        <v>2204</v>
      </c>
      <c r="C387" s="357">
        <v>6804036462</v>
      </c>
      <c r="D387" s="358" t="s">
        <v>1528</v>
      </c>
      <c r="E387" s="359"/>
      <c r="F387" s="359" t="s">
        <v>2205</v>
      </c>
      <c r="G387" s="332">
        <v>151700</v>
      </c>
      <c r="H387" s="333" t="s">
        <v>2106</v>
      </c>
      <c r="I387" s="360">
        <v>54</v>
      </c>
      <c r="J387" s="77">
        <v>2</v>
      </c>
      <c r="K387" s="92"/>
    </row>
    <row r="388" spans="1:11" ht="21" x14ac:dyDescent="0.25">
      <c r="A388" s="14" t="s">
        <v>1506</v>
      </c>
      <c r="B388" s="320" t="s">
        <v>2206</v>
      </c>
      <c r="C388" s="326">
        <v>6804036520</v>
      </c>
      <c r="D388" s="322" t="s">
        <v>1528</v>
      </c>
      <c r="E388" s="323"/>
      <c r="F388" s="323" t="s">
        <v>2207</v>
      </c>
      <c r="G388" s="332">
        <v>151700</v>
      </c>
      <c r="H388" s="333" t="s">
        <v>2106</v>
      </c>
      <c r="I388" s="327">
        <v>9</v>
      </c>
      <c r="J388" s="77">
        <v>2</v>
      </c>
      <c r="K388" s="92"/>
    </row>
    <row r="389" spans="1:11" ht="21" x14ac:dyDescent="0.25">
      <c r="A389" s="14" t="s">
        <v>1506</v>
      </c>
      <c r="B389" s="320" t="s">
        <v>2208</v>
      </c>
      <c r="C389" s="326">
        <v>6804036652</v>
      </c>
      <c r="D389" s="322" t="s">
        <v>1528</v>
      </c>
      <c r="E389" s="323"/>
      <c r="F389" s="323" t="s">
        <v>2207</v>
      </c>
      <c r="G389" s="332">
        <v>151700</v>
      </c>
      <c r="H389" s="333" t="s">
        <v>2106</v>
      </c>
      <c r="I389" s="327">
        <v>12.46</v>
      </c>
      <c r="J389" s="77">
        <v>2</v>
      </c>
      <c r="K389" s="92"/>
    </row>
    <row r="390" spans="1:11" ht="21" x14ac:dyDescent="0.25">
      <c r="A390" s="14" t="s">
        <v>1506</v>
      </c>
      <c r="B390" s="320" t="s">
        <v>2209</v>
      </c>
      <c r="C390" s="326">
        <v>6804036660</v>
      </c>
      <c r="D390" s="322" t="s">
        <v>1528</v>
      </c>
      <c r="E390" s="323"/>
      <c r="F390" s="323" t="s">
        <v>2210</v>
      </c>
      <c r="G390" s="332">
        <v>151700</v>
      </c>
      <c r="H390" s="333" t="s">
        <v>2106</v>
      </c>
      <c r="I390" s="327">
        <v>18</v>
      </c>
      <c r="J390" s="77">
        <v>2</v>
      </c>
      <c r="K390" s="92"/>
    </row>
    <row r="391" spans="1:11" ht="13.2" x14ac:dyDescent="0.25">
      <c r="A391" s="14" t="s">
        <v>1506</v>
      </c>
      <c r="B391" s="320" t="s">
        <v>2211</v>
      </c>
      <c r="C391" s="320" t="s">
        <v>2211</v>
      </c>
      <c r="D391" s="322" t="s">
        <v>2212</v>
      </c>
      <c r="E391" s="322" t="s">
        <v>2212</v>
      </c>
      <c r="F391" s="323" t="s">
        <v>2213</v>
      </c>
      <c r="G391" s="325"/>
      <c r="H391" s="326" t="s">
        <v>2214</v>
      </c>
      <c r="I391" s="327">
        <v>234</v>
      </c>
      <c r="J391" s="77">
        <v>2</v>
      </c>
      <c r="K391" s="92"/>
    </row>
    <row r="392" spans="1:11" ht="13.2" x14ac:dyDescent="0.25">
      <c r="A392" s="14" t="s">
        <v>1506</v>
      </c>
      <c r="B392" s="320" t="s">
        <v>2211</v>
      </c>
      <c r="C392" s="320" t="s">
        <v>2211</v>
      </c>
      <c r="D392" s="322" t="s">
        <v>2215</v>
      </c>
      <c r="E392" s="322" t="s">
        <v>2212</v>
      </c>
      <c r="F392" s="323" t="s">
        <v>2216</v>
      </c>
      <c r="G392" s="325"/>
      <c r="H392" s="326" t="s">
        <v>2214</v>
      </c>
      <c r="I392" s="327">
        <v>583</v>
      </c>
      <c r="J392" s="77">
        <v>2</v>
      </c>
      <c r="K392" s="92"/>
    </row>
    <row r="393" spans="1:11" ht="13.2" x14ac:dyDescent="0.25">
      <c r="A393" s="14" t="s">
        <v>1506</v>
      </c>
      <c r="B393" s="320" t="s">
        <v>2211</v>
      </c>
      <c r="C393" s="320" t="s">
        <v>2217</v>
      </c>
      <c r="D393" s="322" t="s">
        <v>2192</v>
      </c>
      <c r="E393" s="322" t="s">
        <v>2212</v>
      </c>
      <c r="F393" s="323" t="s">
        <v>2218</v>
      </c>
      <c r="G393" s="325" t="s">
        <v>2219</v>
      </c>
      <c r="H393" s="326" t="s">
        <v>2220</v>
      </c>
      <c r="I393" s="327">
        <v>12.4</v>
      </c>
      <c r="J393" s="77">
        <v>2</v>
      </c>
      <c r="K393" s="92"/>
    </row>
    <row r="394" spans="1:11" ht="13.2" x14ac:dyDescent="0.25">
      <c r="A394" s="14" t="s">
        <v>1506</v>
      </c>
      <c r="B394" s="320" t="s">
        <v>2211</v>
      </c>
      <c r="C394" s="320" t="s">
        <v>2221</v>
      </c>
      <c r="D394" s="322" t="s">
        <v>2222</v>
      </c>
      <c r="E394" s="322" t="s">
        <v>2212</v>
      </c>
      <c r="F394" s="323" t="s">
        <v>2223</v>
      </c>
      <c r="G394" s="325" t="s">
        <v>2165</v>
      </c>
      <c r="H394" s="352" t="s">
        <v>2224</v>
      </c>
      <c r="I394" s="327">
        <v>27</v>
      </c>
      <c r="J394" s="77">
        <v>2</v>
      </c>
      <c r="K394" s="92"/>
    </row>
    <row r="395" spans="1:11" ht="13.2" x14ac:dyDescent="0.25">
      <c r="A395" s="14" t="s">
        <v>1506</v>
      </c>
      <c r="B395" s="320" t="s">
        <v>2225</v>
      </c>
      <c r="C395" s="320" t="s">
        <v>2225</v>
      </c>
      <c r="D395" s="322" t="s">
        <v>2226</v>
      </c>
      <c r="E395" s="323" t="s">
        <v>2226</v>
      </c>
      <c r="F395" s="323" t="s">
        <v>2227</v>
      </c>
      <c r="G395" s="325"/>
      <c r="H395" s="326" t="s">
        <v>2228</v>
      </c>
      <c r="I395" s="327">
        <v>495</v>
      </c>
      <c r="J395" s="77">
        <v>2</v>
      </c>
      <c r="K395" s="92"/>
    </row>
    <row r="396" spans="1:11" ht="21" x14ac:dyDescent="0.25">
      <c r="A396" s="14" t="s">
        <v>1506</v>
      </c>
      <c r="B396" s="320" t="s">
        <v>2225</v>
      </c>
      <c r="C396" s="320" t="s">
        <v>2225</v>
      </c>
      <c r="D396" s="322" t="s">
        <v>2226</v>
      </c>
      <c r="E396" s="323" t="s">
        <v>2226</v>
      </c>
      <c r="F396" s="361" t="s">
        <v>2229</v>
      </c>
      <c r="G396" s="325"/>
      <c r="H396" s="326" t="s">
        <v>2228</v>
      </c>
      <c r="I396" s="327">
        <v>42.24</v>
      </c>
      <c r="J396" s="77">
        <v>2</v>
      </c>
      <c r="K396" s="92"/>
    </row>
    <row r="397" spans="1:11" ht="41.4" x14ac:dyDescent="0.25">
      <c r="A397" s="14" t="s">
        <v>1506</v>
      </c>
      <c r="B397" s="320" t="s">
        <v>2225</v>
      </c>
      <c r="C397" s="362" t="s">
        <v>2230</v>
      </c>
      <c r="D397" s="322" t="s">
        <v>2060</v>
      </c>
      <c r="E397" s="323" t="s">
        <v>2226</v>
      </c>
      <c r="F397" s="323" t="s">
        <v>2231</v>
      </c>
      <c r="G397" s="325"/>
      <c r="H397" s="326" t="s">
        <v>2228</v>
      </c>
      <c r="I397" s="327">
        <v>29</v>
      </c>
      <c r="J397" s="77">
        <v>2</v>
      </c>
      <c r="K397" s="92"/>
    </row>
    <row r="398" spans="1:11" ht="21" x14ac:dyDescent="0.25">
      <c r="A398" s="14" t="s">
        <v>1506</v>
      </c>
      <c r="B398" s="320" t="s">
        <v>2225</v>
      </c>
      <c r="C398" s="320" t="s">
        <v>2232</v>
      </c>
      <c r="D398" s="322" t="s">
        <v>1528</v>
      </c>
      <c r="E398" s="323" t="s">
        <v>2226</v>
      </c>
      <c r="F398" s="323" t="s">
        <v>2233</v>
      </c>
      <c r="G398" s="325">
        <v>686046522</v>
      </c>
      <c r="H398" s="326" t="s">
        <v>2234</v>
      </c>
      <c r="I398" s="327">
        <v>14.75</v>
      </c>
      <c r="J398" s="77">
        <v>2</v>
      </c>
      <c r="K398" s="92"/>
    </row>
    <row r="399" spans="1:11" ht="13.2" x14ac:dyDescent="0.25">
      <c r="A399" s="14" t="s">
        <v>1506</v>
      </c>
      <c r="B399" s="320" t="s">
        <v>2225</v>
      </c>
      <c r="C399" s="320" t="s">
        <v>2235</v>
      </c>
      <c r="D399" s="322" t="s">
        <v>2188</v>
      </c>
      <c r="E399" s="323" t="s">
        <v>2226</v>
      </c>
      <c r="F399" s="323" t="s">
        <v>2236</v>
      </c>
      <c r="G399" s="325" t="s">
        <v>2165</v>
      </c>
      <c r="H399" s="352" t="s">
        <v>2224</v>
      </c>
      <c r="I399" s="327">
        <v>18</v>
      </c>
      <c r="J399" s="77">
        <v>2</v>
      </c>
      <c r="K399" s="92"/>
    </row>
    <row r="400" spans="1:11" ht="31.2" x14ac:dyDescent="0.25">
      <c r="A400" s="14" t="s">
        <v>1506</v>
      </c>
      <c r="B400" s="320" t="s">
        <v>2225</v>
      </c>
      <c r="C400" s="320" t="s">
        <v>2237</v>
      </c>
      <c r="D400" s="322" t="s">
        <v>1936</v>
      </c>
      <c r="E400" s="323" t="s">
        <v>2226</v>
      </c>
      <c r="F400" s="363" t="s">
        <v>2238</v>
      </c>
      <c r="G400" s="364" t="s">
        <v>2239</v>
      </c>
      <c r="H400" s="326" t="s">
        <v>2196</v>
      </c>
      <c r="I400" s="327">
        <v>65.05</v>
      </c>
      <c r="J400" s="77">
        <v>2</v>
      </c>
      <c r="K400" s="92"/>
    </row>
    <row r="401" spans="1:11" ht="31.2" x14ac:dyDescent="0.25">
      <c r="A401" s="14" t="s">
        <v>1506</v>
      </c>
      <c r="B401" s="320" t="s">
        <v>2225</v>
      </c>
      <c r="C401" s="320" t="s">
        <v>2240</v>
      </c>
      <c r="D401" s="322" t="s">
        <v>2192</v>
      </c>
      <c r="E401" s="323" t="s">
        <v>2226</v>
      </c>
      <c r="F401" s="363" t="s">
        <v>2241</v>
      </c>
      <c r="G401" s="364"/>
      <c r="H401" s="352" t="s">
        <v>2242</v>
      </c>
      <c r="I401" s="365">
        <v>106.01</v>
      </c>
      <c r="J401" s="77">
        <v>2</v>
      </c>
      <c r="K401" s="92"/>
    </row>
    <row r="402" spans="1:11" ht="31.2" x14ac:dyDescent="0.25">
      <c r="A402" s="14" t="s">
        <v>1506</v>
      </c>
      <c r="B402" s="320" t="s">
        <v>2225</v>
      </c>
      <c r="C402" s="320" t="s">
        <v>2243</v>
      </c>
      <c r="D402" s="322" t="s">
        <v>2188</v>
      </c>
      <c r="E402" s="323" t="s">
        <v>2226</v>
      </c>
      <c r="F402" s="363" t="s">
        <v>2244</v>
      </c>
      <c r="G402" s="364" t="s">
        <v>2245</v>
      </c>
      <c r="H402" s="352" t="s">
        <v>2246</v>
      </c>
      <c r="I402" s="365">
        <v>63</v>
      </c>
      <c r="J402" s="77">
        <v>2</v>
      </c>
      <c r="K402" s="92"/>
    </row>
    <row r="403" spans="1:11" ht="31.2" x14ac:dyDescent="0.25">
      <c r="A403" s="14" t="s">
        <v>1506</v>
      </c>
      <c r="B403" s="320" t="s">
        <v>2225</v>
      </c>
      <c r="C403" s="320" t="s">
        <v>2247</v>
      </c>
      <c r="D403" s="322" t="s">
        <v>2100</v>
      </c>
      <c r="E403" s="323" t="s">
        <v>2226</v>
      </c>
      <c r="F403" s="363" t="s">
        <v>2248</v>
      </c>
      <c r="G403" s="351">
        <v>31322832</v>
      </c>
      <c r="H403" s="352" t="s">
        <v>2182</v>
      </c>
      <c r="I403" s="365">
        <v>76.5</v>
      </c>
      <c r="J403" s="77">
        <v>2</v>
      </c>
      <c r="K403" s="92"/>
    </row>
    <row r="404" spans="1:11" ht="31.2" x14ac:dyDescent="0.25">
      <c r="A404" s="14" t="s">
        <v>1506</v>
      </c>
      <c r="B404" s="320" t="s">
        <v>2225</v>
      </c>
      <c r="C404" s="326">
        <v>11165</v>
      </c>
      <c r="D404" s="322" t="s">
        <v>2226</v>
      </c>
      <c r="E404" s="323" t="s">
        <v>2226</v>
      </c>
      <c r="F404" s="363" t="s">
        <v>2249</v>
      </c>
      <c r="G404" s="351">
        <v>31322832</v>
      </c>
      <c r="H404" s="352" t="s">
        <v>2182</v>
      </c>
      <c r="I404" s="365">
        <v>82</v>
      </c>
      <c r="J404" s="77">
        <v>2</v>
      </c>
      <c r="K404" s="92"/>
    </row>
    <row r="405" spans="1:11" ht="21" x14ac:dyDescent="0.25">
      <c r="A405" s="14" t="s">
        <v>1506</v>
      </c>
      <c r="B405" s="320"/>
      <c r="C405" s="366"/>
      <c r="D405" s="367"/>
      <c r="E405" s="368"/>
      <c r="F405" s="369" t="s">
        <v>2250</v>
      </c>
      <c r="G405" s="370"/>
      <c r="H405" s="366"/>
      <c r="I405" s="371"/>
      <c r="J405" s="77">
        <v>2</v>
      </c>
      <c r="K405" s="92"/>
    </row>
    <row r="406" spans="1:11" ht="13.2" x14ac:dyDescent="0.25">
      <c r="A406" s="14" t="s">
        <v>1506</v>
      </c>
      <c r="B406" s="320" t="s">
        <v>2251</v>
      </c>
      <c r="C406" s="372">
        <v>20052025</v>
      </c>
      <c r="D406" s="373" t="s">
        <v>2252</v>
      </c>
      <c r="E406" s="373">
        <v>45814</v>
      </c>
      <c r="F406" s="374" t="s">
        <v>2253</v>
      </c>
      <c r="G406" s="375">
        <v>12976253</v>
      </c>
      <c r="H406" s="376" t="s">
        <v>2254</v>
      </c>
      <c r="I406" s="377">
        <v>114</v>
      </c>
      <c r="J406" s="77">
        <v>2</v>
      </c>
      <c r="K406" s="92"/>
    </row>
    <row r="407" spans="1:11" ht="21" x14ac:dyDescent="0.25">
      <c r="A407" s="14" t="s">
        <v>1506</v>
      </c>
      <c r="B407" s="320" t="s">
        <v>2251</v>
      </c>
      <c r="C407" s="372">
        <v>45</v>
      </c>
      <c r="D407" s="373" t="s">
        <v>2255</v>
      </c>
      <c r="E407" s="373">
        <v>45814</v>
      </c>
      <c r="F407" s="318" t="s">
        <v>2256</v>
      </c>
      <c r="G407" s="378">
        <v>45330638</v>
      </c>
      <c r="H407" s="376" t="s">
        <v>2257</v>
      </c>
      <c r="I407" s="379">
        <v>200</v>
      </c>
      <c r="J407" s="77">
        <v>2</v>
      </c>
      <c r="K407" s="92"/>
    </row>
    <row r="408" spans="1:11" ht="13.2" x14ac:dyDescent="0.25">
      <c r="A408" s="14" t="s">
        <v>1506</v>
      </c>
      <c r="B408" s="320" t="s">
        <v>2251</v>
      </c>
      <c r="C408" s="320" t="s">
        <v>2251</v>
      </c>
      <c r="D408" s="380" t="s">
        <v>2258</v>
      </c>
      <c r="E408" s="373">
        <v>45814</v>
      </c>
      <c r="F408" s="374" t="s">
        <v>2259</v>
      </c>
      <c r="G408" s="381"/>
      <c r="H408" s="326" t="s">
        <v>2260</v>
      </c>
      <c r="I408" s="382">
        <v>258.52</v>
      </c>
      <c r="J408" s="77">
        <v>2</v>
      </c>
      <c r="K408" s="92"/>
    </row>
    <row r="409" spans="1:11" ht="41.4" x14ac:dyDescent="0.25">
      <c r="A409" s="14" t="s">
        <v>1506</v>
      </c>
      <c r="B409" s="320"/>
      <c r="C409" s="326"/>
      <c r="D409" s="322"/>
      <c r="E409" s="323"/>
      <c r="F409" s="383" t="s">
        <v>2261</v>
      </c>
      <c r="G409" s="325"/>
      <c r="H409" s="326"/>
      <c r="I409" s="327"/>
      <c r="J409" s="77">
        <v>2</v>
      </c>
      <c r="K409" s="92"/>
    </row>
    <row r="410" spans="1:11" ht="21" x14ac:dyDescent="0.25">
      <c r="A410" s="14" t="s">
        <v>1506</v>
      </c>
      <c r="B410" s="320" t="s">
        <v>2262</v>
      </c>
      <c r="C410" s="326" t="s">
        <v>2263</v>
      </c>
      <c r="D410" s="322" t="s">
        <v>2159</v>
      </c>
      <c r="E410" s="323"/>
      <c r="F410" s="323" t="s">
        <v>2264</v>
      </c>
      <c r="G410" s="325">
        <v>30857805</v>
      </c>
      <c r="H410" s="326" t="s">
        <v>2265</v>
      </c>
      <c r="I410" s="327">
        <v>562.41999999999996</v>
      </c>
      <c r="J410" s="77">
        <v>2</v>
      </c>
      <c r="K410" s="92"/>
    </row>
    <row r="411" spans="1:11" ht="21" x14ac:dyDescent="0.25">
      <c r="A411" s="14" t="s">
        <v>1506</v>
      </c>
      <c r="B411" s="320" t="s">
        <v>2266</v>
      </c>
      <c r="C411" s="320" t="s">
        <v>2266</v>
      </c>
      <c r="D411" s="380">
        <v>45847</v>
      </c>
      <c r="E411" s="380">
        <v>45905</v>
      </c>
      <c r="F411" s="374" t="s">
        <v>2267</v>
      </c>
      <c r="G411" s="381"/>
      <c r="H411" s="326" t="s">
        <v>2268</v>
      </c>
      <c r="I411" s="382">
        <v>1484.54</v>
      </c>
      <c r="J411" s="77">
        <v>2</v>
      </c>
      <c r="K411" s="92"/>
    </row>
    <row r="412" spans="1:11" ht="31.2" x14ac:dyDescent="0.25">
      <c r="A412" s="14" t="s">
        <v>1506</v>
      </c>
      <c r="B412" s="320" t="s">
        <v>2266</v>
      </c>
      <c r="C412" s="326">
        <v>914137</v>
      </c>
      <c r="D412" s="322">
        <v>45850</v>
      </c>
      <c r="E412" s="328">
        <v>45905</v>
      </c>
      <c r="F412" s="323" t="s">
        <v>2269</v>
      </c>
      <c r="G412" s="332">
        <v>49450301</v>
      </c>
      <c r="H412" s="333" t="s">
        <v>2270</v>
      </c>
      <c r="I412" s="327">
        <v>20.45</v>
      </c>
      <c r="J412" s="77">
        <v>2</v>
      </c>
      <c r="K412" s="92"/>
    </row>
    <row r="413" spans="1:11" ht="31.2" x14ac:dyDescent="0.25">
      <c r="A413" s="14" t="s">
        <v>1506</v>
      </c>
      <c r="B413" s="320" t="s">
        <v>2266</v>
      </c>
      <c r="C413" s="320" t="s">
        <v>2271</v>
      </c>
      <c r="D413" s="322">
        <v>45850</v>
      </c>
      <c r="E413" s="328">
        <v>45905</v>
      </c>
      <c r="F413" s="323" t="s">
        <v>2272</v>
      </c>
      <c r="G413" s="332">
        <v>27597075</v>
      </c>
      <c r="H413" s="333" t="s">
        <v>2273</v>
      </c>
      <c r="I413" s="327">
        <v>57.25</v>
      </c>
      <c r="J413" s="77">
        <v>2</v>
      </c>
      <c r="K413" s="92"/>
    </row>
    <row r="414" spans="1:11" ht="21" x14ac:dyDescent="0.25">
      <c r="A414" s="14" t="s">
        <v>1506</v>
      </c>
      <c r="B414" s="320" t="s">
        <v>2274</v>
      </c>
      <c r="C414" s="326">
        <v>6804254503</v>
      </c>
      <c r="D414" s="322" t="s">
        <v>2275</v>
      </c>
      <c r="E414" s="323"/>
      <c r="F414" s="323" t="s">
        <v>2105</v>
      </c>
      <c r="G414" s="332">
        <v>151700</v>
      </c>
      <c r="H414" s="333" t="s">
        <v>2106</v>
      </c>
      <c r="I414" s="327">
        <v>5.4</v>
      </c>
      <c r="J414" s="77">
        <v>2</v>
      </c>
      <c r="K414" s="92"/>
    </row>
    <row r="415" spans="1:11" ht="21" x14ac:dyDescent="0.25">
      <c r="A415" s="14" t="s">
        <v>1506</v>
      </c>
      <c r="B415" s="320" t="s">
        <v>2276</v>
      </c>
      <c r="C415" s="326">
        <v>6804254396</v>
      </c>
      <c r="D415" s="322" t="s">
        <v>2275</v>
      </c>
      <c r="E415" s="323"/>
      <c r="F415" s="323" t="s">
        <v>2277</v>
      </c>
      <c r="G415" s="332">
        <v>151700</v>
      </c>
      <c r="H415" s="333" t="s">
        <v>2106</v>
      </c>
      <c r="I415" s="327">
        <v>5.36</v>
      </c>
      <c r="J415" s="77">
        <v>2</v>
      </c>
      <c r="K415" s="92"/>
    </row>
    <row r="416" spans="1:11" ht="21" x14ac:dyDescent="0.25">
      <c r="A416" s="14" t="s">
        <v>1506</v>
      </c>
      <c r="B416" s="320" t="s">
        <v>2278</v>
      </c>
      <c r="C416" s="326">
        <v>6804254388</v>
      </c>
      <c r="D416" s="322" t="s">
        <v>2275</v>
      </c>
      <c r="E416" s="323"/>
      <c r="F416" s="323" t="s">
        <v>2279</v>
      </c>
      <c r="G416" s="332">
        <v>151700</v>
      </c>
      <c r="H416" s="333" t="s">
        <v>2106</v>
      </c>
      <c r="I416" s="327">
        <v>43.63</v>
      </c>
      <c r="J416" s="77">
        <v>2</v>
      </c>
      <c r="K416" s="92"/>
    </row>
    <row r="417" spans="1:11" ht="21" x14ac:dyDescent="0.25">
      <c r="A417" s="14" t="s">
        <v>1506</v>
      </c>
      <c r="B417" s="320" t="s">
        <v>2280</v>
      </c>
      <c r="C417" s="326">
        <v>6804254404</v>
      </c>
      <c r="D417" s="322" t="s">
        <v>2275</v>
      </c>
      <c r="E417" s="323"/>
      <c r="F417" s="323" t="s">
        <v>2281</v>
      </c>
      <c r="G417" s="332">
        <v>151700</v>
      </c>
      <c r="H417" s="333" t="s">
        <v>2106</v>
      </c>
      <c r="I417" s="327">
        <v>109.3</v>
      </c>
      <c r="J417" s="77">
        <v>2</v>
      </c>
      <c r="K417" s="92"/>
    </row>
    <row r="418" spans="1:11" ht="21" x14ac:dyDescent="0.25">
      <c r="A418" s="14" t="s">
        <v>1506</v>
      </c>
      <c r="B418" s="320" t="s">
        <v>2282</v>
      </c>
      <c r="C418" s="326">
        <v>6804254479</v>
      </c>
      <c r="D418" s="322" t="s">
        <v>2275</v>
      </c>
      <c r="E418" s="323"/>
      <c r="F418" s="323" t="s">
        <v>2283</v>
      </c>
      <c r="G418" s="332">
        <v>151700</v>
      </c>
      <c r="H418" s="333" t="s">
        <v>2106</v>
      </c>
      <c r="I418" s="327">
        <v>21.6</v>
      </c>
      <c r="J418" s="77">
        <v>2</v>
      </c>
      <c r="K418" s="92"/>
    </row>
    <row r="419" spans="1:11" ht="21" x14ac:dyDescent="0.25">
      <c r="A419" s="14" t="s">
        <v>1506</v>
      </c>
      <c r="B419" s="320" t="s">
        <v>2284</v>
      </c>
      <c r="C419" s="326">
        <v>6804254487</v>
      </c>
      <c r="D419" s="322" t="s">
        <v>2275</v>
      </c>
      <c r="E419" s="323"/>
      <c r="F419" s="323" t="s">
        <v>2285</v>
      </c>
      <c r="G419" s="332">
        <v>151700</v>
      </c>
      <c r="H419" s="333" t="s">
        <v>2106</v>
      </c>
      <c r="I419" s="327">
        <v>11.45</v>
      </c>
      <c r="J419" s="77">
        <v>2</v>
      </c>
      <c r="K419" s="92"/>
    </row>
    <row r="420" spans="1:11" ht="13.2" x14ac:dyDescent="0.25">
      <c r="A420" s="14" t="s">
        <v>1506</v>
      </c>
      <c r="B420" s="320" t="s">
        <v>2286</v>
      </c>
      <c r="C420" s="326" t="s">
        <v>2287</v>
      </c>
      <c r="D420" s="322" t="s">
        <v>2288</v>
      </c>
      <c r="E420" s="323" t="s">
        <v>2289</v>
      </c>
      <c r="F420" s="323" t="s">
        <v>2290</v>
      </c>
      <c r="G420" s="325">
        <v>252228561</v>
      </c>
      <c r="H420" s="326" t="s">
        <v>2291</v>
      </c>
      <c r="I420" s="327">
        <v>296.10000000000002</v>
      </c>
      <c r="J420" s="77">
        <v>2</v>
      </c>
      <c r="K420" s="92"/>
    </row>
    <row r="421" spans="1:11" ht="13.2" x14ac:dyDescent="0.25">
      <c r="A421" s="14" t="s">
        <v>1506</v>
      </c>
      <c r="B421" s="320" t="s">
        <v>2292</v>
      </c>
      <c r="C421" s="326">
        <v>28</v>
      </c>
      <c r="D421" s="322" t="s">
        <v>2293</v>
      </c>
      <c r="E421" s="323" t="s">
        <v>2294</v>
      </c>
      <c r="F421" s="323" t="s">
        <v>2295</v>
      </c>
      <c r="G421" s="325">
        <v>45330638</v>
      </c>
      <c r="H421" s="326" t="s">
        <v>2296</v>
      </c>
      <c r="I421" s="327">
        <v>1110</v>
      </c>
      <c r="J421" s="77">
        <v>2</v>
      </c>
      <c r="K421" s="92"/>
    </row>
    <row r="422" spans="1:11" ht="13.2" x14ac:dyDescent="0.25">
      <c r="A422" s="14" t="s">
        <v>1506</v>
      </c>
      <c r="B422" s="320" t="s">
        <v>2292</v>
      </c>
      <c r="C422" s="326">
        <v>29</v>
      </c>
      <c r="D422" s="322" t="s">
        <v>2293</v>
      </c>
      <c r="E422" s="323" t="s">
        <v>2294</v>
      </c>
      <c r="F422" s="323" t="s">
        <v>2297</v>
      </c>
      <c r="G422" s="325">
        <v>45330638</v>
      </c>
      <c r="H422" s="326" t="s">
        <v>2296</v>
      </c>
      <c r="I422" s="327">
        <v>110</v>
      </c>
      <c r="J422" s="77">
        <v>2</v>
      </c>
      <c r="K422" s="92"/>
    </row>
    <row r="423" spans="1:11" ht="13.2" x14ac:dyDescent="0.25">
      <c r="A423" s="14" t="s">
        <v>1506</v>
      </c>
      <c r="B423" s="320" t="s">
        <v>2292</v>
      </c>
      <c r="C423" s="326">
        <v>20182025</v>
      </c>
      <c r="D423" s="322" t="s">
        <v>2288</v>
      </c>
      <c r="E423" s="323" t="s">
        <v>2294</v>
      </c>
      <c r="F423" s="323" t="s">
        <v>2298</v>
      </c>
      <c r="G423" s="325">
        <v>12976253</v>
      </c>
      <c r="H423" s="326" t="s">
        <v>2254</v>
      </c>
      <c r="I423" s="327">
        <v>2210</v>
      </c>
      <c r="J423" s="77">
        <v>2</v>
      </c>
      <c r="K423" s="92"/>
    </row>
    <row r="424" spans="1:11" ht="13.2" x14ac:dyDescent="0.25">
      <c r="A424" s="14" t="s">
        <v>1506</v>
      </c>
      <c r="B424" s="320" t="s">
        <v>2292</v>
      </c>
      <c r="C424" s="326" t="s">
        <v>2288</v>
      </c>
      <c r="D424" s="322" t="s">
        <v>2288</v>
      </c>
      <c r="E424" s="323" t="s">
        <v>2294</v>
      </c>
      <c r="F424" s="323" t="s">
        <v>2299</v>
      </c>
      <c r="G424" s="325">
        <v>12976253</v>
      </c>
      <c r="H424" s="326" t="s">
        <v>2254</v>
      </c>
      <c r="I424" s="327">
        <v>90</v>
      </c>
      <c r="J424" s="77">
        <v>2</v>
      </c>
      <c r="K424" s="92"/>
    </row>
    <row r="425" spans="1:11" ht="13.2" x14ac:dyDescent="0.25">
      <c r="A425" s="14" t="s">
        <v>1506</v>
      </c>
      <c r="B425" s="320" t="s">
        <v>2292</v>
      </c>
      <c r="C425" s="326">
        <v>101028</v>
      </c>
      <c r="D425" s="322" t="s">
        <v>2300</v>
      </c>
      <c r="E425" s="323" t="s">
        <v>2294</v>
      </c>
      <c r="F425" s="323" t="s">
        <v>2301</v>
      </c>
      <c r="G425" s="325">
        <v>603481</v>
      </c>
      <c r="H425" s="326" t="s">
        <v>2302</v>
      </c>
      <c r="I425" s="327">
        <v>1.5</v>
      </c>
      <c r="J425" s="77">
        <v>2</v>
      </c>
      <c r="K425" s="92"/>
    </row>
    <row r="426" spans="1:11" ht="21" x14ac:dyDescent="0.25">
      <c r="A426" s="14" t="s">
        <v>1506</v>
      </c>
      <c r="B426" s="320" t="s">
        <v>2292</v>
      </c>
      <c r="C426" s="320" t="s">
        <v>2292</v>
      </c>
      <c r="D426" s="322" t="s">
        <v>2293</v>
      </c>
      <c r="E426" s="323" t="s">
        <v>2294</v>
      </c>
      <c r="F426" s="323" t="s">
        <v>2303</v>
      </c>
      <c r="G426" s="325"/>
      <c r="H426" s="326" t="s">
        <v>2304</v>
      </c>
      <c r="I426" s="327">
        <v>381.25</v>
      </c>
      <c r="J426" s="77">
        <v>2</v>
      </c>
      <c r="K426" s="92"/>
    </row>
    <row r="427" spans="1:11" ht="21" x14ac:dyDescent="0.25">
      <c r="A427" s="14" t="s">
        <v>1506</v>
      </c>
      <c r="B427" s="320" t="s">
        <v>2292</v>
      </c>
      <c r="C427" s="320" t="s">
        <v>2292</v>
      </c>
      <c r="D427" s="322" t="s">
        <v>2293</v>
      </c>
      <c r="E427" s="323" t="s">
        <v>2294</v>
      </c>
      <c r="F427" s="323" t="s">
        <v>2305</v>
      </c>
      <c r="G427" s="325"/>
      <c r="H427" s="326" t="s">
        <v>2306</v>
      </c>
      <c r="I427" s="327">
        <v>384.8</v>
      </c>
      <c r="J427" s="77">
        <v>2</v>
      </c>
      <c r="K427" s="92"/>
    </row>
    <row r="428" spans="1:11" ht="13.2" x14ac:dyDescent="0.25">
      <c r="A428" s="14" t="s">
        <v>1506</v>
      </c>
      <c r="B428" s="320" t="s">
        <v>2292</v>
      </c>
      <c r="C428" s="320" t="s">
        <v>2307</v>
      </c>
      <c r="D428" s="322" t="s">
        <v>2308</v>
      </c>
      <c r="E428" s="323" t="s">
        <v>2294</v>
      </c>
      <c r="F428" s="323" t="s">
        <v>2309</v>
      </c>
      <c r="G428" s="325"/>
      <c r="H428" s="326" t="s">
        <v>2306</v>
      </c>
      <c r="I428" s="327">
        <v>14.9</v>
      </c>
      <c r="J428" s="77">
        <v>2</v>
      </c>
      <c r="K428" s="92"/>
    </row>
    <row r="429" spans="1:11" ht="21" x14ac:dyDescent="0.25">
      <c r="A429" s="14" t="s">
        <v>1506</v>
      </c>
      <c r="B429" s="320" t="s">
        <v>2292</v>
      </c>
      <c r="C429" s="320" t="s">
        <v>2292</v>
      </c>
      <c r="D429" s="322" t="s">
        <v>2293</v>
      </c>
      <c r="E429" s="323" t="s">
        <v>2294</v>
      </c>
      <c r="F429" s="323" t="s">
        <v>2310</v>
      </c>
      <c r="G429" s="325"/>
      <c r="H429" s="326" t="s">
        <v>2311</v>
      </c>
      <c r="I429" s="327">
        <v>391.31</v>
      </c>
      <c r="J429" s="77">
        <v>2</v>
      </c>
      <c r="K429" s="92"/>
    </row>
    <row r="430" spans="1:11" ht="13.2" x14ac:dyDescent="0.25">
      <c r="A430" s="14" t="s">
        <v>1506</v>
      </c>
      <c r="B430" s="320" t="s">
        <v>2292</v>
      </c>
      <c r="C430" s="320" t="s">
        <v>2312</v>
      </c>
      <c r="D430" s="322" t="s">
        <v>2313</v>
      </c>
      <c r="E430" s="323" t="s">
        <v>2294</v>
      </c>
      <c r="F430" s="323" t="s">
        <v>2314</v>
      </c>
      <c r="G430" s="325"/>
      <c r="H430" s="326" t="s">
        <v>2311</v>
      </c>
      <c r="I430" s="327">
        <v>14.9</v>
      </c>
      <c r="J430" s="77">
        <v>2</v>
      </c>
      <c r="K430" s="92"/>
    </row>
    <row r="431" spans="1:11" ht="31.2" x14ac:dyDescent="0.25">
      <c r="A431" s="14" t="s">
        <v>1506</v>
      </c>
      <c r="B431" s="320" t="s">
        <v>2292</v>
      </c>
      <c r="C431" s="326">
        <v>1148537</v>
      </c>
      <c r="D431" s="322" t="s">
        <v>2038</v>
      </c>
      <c r="E431" s="323" t="s">
        <v>2294</v>
      </c>
      <c r="F431" s="323" t="s">
        <v>2315</v>
      </c>
      <c r="G431" s="325">
        <v>31322832</v>
      </c>
      <c r="H431" s="326" t="s">
        <v>2316</v>
      </c>
      <c r="I431" s="384">
        <v>119.35</v>
      </c>
      <c r="J431" s="77">
        <v>2</v>
      </c>
      <c r="K431" s="92"/>
    </row>
    <row r="432" spans="1:11" ht="31.2" x14ac:dyDescent="0.25">
      <c r="A432" s="14" t="s">
        <v>1506</v>
      </c>
      <c r="B432" s="320" t="s">
        <v>2292</v>
      </c>
      <c r="C432" s="326">
        <v>1152830</v>
      </c>
      <c r="D432" s="322" t="s">
        <v>2317</v>
      </c>
      <c r="E432" s="323" t="s">
        <v>2294</v>
      </c>
      <c r="F432" s="323" t="s">
        <v>2318</v>
      </c>
      <c r="G432" s="325">
        <v>31322832</v>
      </c>
      <c r="H432" s="326" t="s">
        <v>2316</v>
      </c>
      <c r="I432" s="327">
        <v>76.650000000000006</v>
      </c>
      <c r="J432" s="77">
        <v>2</v>
      </c>
      <c r="K432" s="92"/>
    </row>
    <row r="433" spans="1:11" ht="21" x14ac:dyDescent="0.25">
      <c r="A433" s="14" t="s">
        <v>1506</v>
      </c>
      <c r="B433" s="320" t="s">
        <v>2292</v>
      </c>
      <c r="C433" s="320" t="s">
        <v>2319</v>
      </c>
      <c r="D433" s="322" t="s">
        <v>2320</v>
      </c>
      <c r="E433" s="323" t="s">
        <v>2294</v>
      </c>
      <c r="F433" s="323" t="s">
        <v>2321</v>
      </c>
      <c r="G433" s="325">
        <v>70856508</v>
      </c>
      <c r="H433" s="326" t="s">
        <v>2322</v>
      </c>
      <c r="I433" s="327">
        <v>11.83</v>
      </c>
      <c r="J433" s="77">
        <v>2</v>
      </c>
      <c r="K433" s="92"/>
    </row>
    <row r="434" spans="1:11" ht="21" x14ac:dyDescent="0.25">
      <c r="A434" s="14" t="s">
        <v>1506</v>
      </c>
      <c r="B434" s="320" t="s">
        <v>2292</v>
      </c>
      <c r="C434" s="320" t="s">
        <v>2323</v>
      </c>
      <c r="D434" s="322" t="s">
        <v>2320</v>
      </c>
      <c r="E434" s="323" t="s">
        <v>2294</v>
      </c>
      <c r="F434" s="323" t="s">
        <v>2324</v>
      </c>
      <c r="G434" s="325">
        <v>70856508</v>
      </c>
      <c r="H434" s="326" t="s">
        <v>2322</v>
      </c>
      <c r="I434" s="327">
        <v>11.83</v>
      </c>
      <c r="J434" s="77">
        <v>2</v>
      </c>
      <c r="K434" s="92"/>
    </row>
    <row r="435" spans="1:11" ht="21" x14ac:dyDescent="0.25">
      <c r="A435" s="14" t="s">
        <v>1506</v>
      </c>
      <c r="B435" s="320" t="s">
        <v>2292</v>
      </c>
      <c r="C435" s="330">
        <v>1133120026675940</v>
      </c>
      <c r="D435" s="322" t="s">
        <v>2320</v>
      </c>
      <c r="E435" s="323" t="s">
        <v>2294</v>
      </c>
      <c r="F435" s="323" t="s">
        <v>2325</v>
      </c>
      <c r="G435" s="325">
        <v>35914939</v>
      </c>
      <c r="H435" s="326" t="s">
        <v>2326</v>
      </c>
      <c r="I435" s="327">
        <v>40.4</v>
      </c>
      <c r="J435" s="77">
        <v>2</v>
      </c>
      <c r="K435" s="92"/>
    </row>
    <row r="436" spans="1:11" ht="21" x14ac:dyDescent="0.25">
      <c r="A436" s="14" t="s">
        <v>1506</v>
      </c>
      <c r="B436" s="320" t="s">
        <v>2292</v>
      </c>
      <c r="C436" s="330">
        <v>1133110187732200</v>
      </c>
      <c r="D436" s="322" t="s">
        <v>2327</v>
      </c>
      <c r="E436" s="323" t="s">
        <v>2294</v>
      </c>
      <c r="F436" s="323" t="s">
        <v>2328</v>
      </c>
      <c r="G436" s="325">
        <v>35914939</v>
      </c>
      <c r="H436" s="326" t="s">
        <v>2326</v>
      </c>
      <c r="I436" s="327">
        <v>34.6</v>
      </c>
      <c r="J436" s="77">
        <v>2</v>
      </c>
      <c r="K436" s="92"/>
    </row>
    <row r="437" spans="1:11" ht="21" x14ac:dyDescent="0.25">
      <c r="A437" s="14" t="s">
        <v>1506</v>
      </c>
      <c r="B437" s="320" t="s">
        <v>2292</v>
      </c>
      <c r="C437" s="330">
        <v>1133110193321120</v>
      </c>
      <c r="D437" s="322" t="s">
        <v>2327</v>
      </c>
      <c r="E437" s="323" t="s">
        <v>2294</v>
      </c>
      <c r="F437" s="323" t="s">
        <v>2329</v>
      </c>
      <c r="G437" s="325">
        <v>35914939</v>
      </c>
      <c r="H437" s="326" t="s">
        <v>2326</v>
      </c>
      <c r="I437" s="327">
        <v>18.3</v>
      </c>
      <c r="J437" s="77">
        <v>2</v>
      </c>
      <c r="K437" s="92"/>
    </row>
    <row r="438" spans="1:11" ht="21" x14ac:dyDescent="0.25">
      <c r="A438" s="14" t="s">
        <v>1506</v>
      </c>
      <c r="B438" s="320" t="s">
        <v>2292</v>
      </c>
      <c r="C438" s="330">
        <v>1133120027208220</v>
      </c>
      <c r="D438" s="322" t="s">
        <v>2327</v>
      </c>
      <c r="E438" s="323" t="s">
        <v>2294</v>
      </c>
      <c r="F438" s="323" t="s">
        <v>2330</v>
      </c>
      <c r="G438" s="325">
        <v>35914939</v>
      </c>
      <c r="H438" s="326" t="s">
        <v>2326</v>
      </c>
      <c r="I438" s="327">
        <v>28</v>
      </c>
      <c r="J438" s="77">
        <v>2</v>
      </c>
      <c r="K438" s="92"/>
    </row>
    <row r="439" spans="1:11" ht="21" x14ac:dyDescent="0.25">
      <c r="A439" s="14" t="s">
        <v>1506</v>
      </c>
      <c r="B439" s="320" t="s">
        <v>2292</v>
      </c>
      <c r="C439" s="330">
        <v>1133110196793620</v>
      </c>
      <c r="D439" s="322" t="s">
        <v>2308</v>
      </c>
      <c r="E439" s="323" t="s">
        <v>2294</v>
      </c>
      <c r="F439" s="323" t="s">
        <v>2331</v>
      </c>
      <c r="G439" s="325">
        <v>35914939</v>
      </c>
      <c r="H439" s="326" t="s">
        <v>2326</v>
      </c>
      <c r="I439" s="327">
        <v>8.4</v>
      </c>
      <c r="J439" s="77">
        <v>2</v>
      </c>
      <c r="K439" s="92"/>
    </row>
    <row r="440" spans="1:11" ht="21" x14ac:dyDescent="0.25">
      <c r="A440" s="14" t="s">
        <v>1506</v>
      </c>
      <c r="B440" s="320" t="s">
        <v>2292</v>
      </c>
      <c r="C440" s="330">
        <v>1037247025545120</v>
      </c>
      <c r="D440" s="322" t="s">
        <v>2300</v>
      </c>
      <c r="E440" s="323" t="s">
        <v>2294</v>
      </c>
      <c r="F440" s="323" t="s">
        <v>2332</v>
      </c>
      <c r="G440" s="325">
        <v>35914939</v>
      </c>
      <c r="H440" s="326" t="s">
        <v>2326</v>
      </c>
      <c r="I440" s="327">
        <v>4</v>
      </c>
      <c r="J440" s="77">
        <v>2</v>
      </c>
      <c r="K440" s="92"/>
    </row>
    <row r="441" spans="1:11" ht="31.2" x14ac:dyDescent="0.25">
      <c r="A441" s="14" t="s">
        <v>1506</v>
      </c>
      <c r="B441" s="320"/>
      <c r="C441" s="326"/>
      <c r="D441" s="322"/>
      <c r="E441" s="323"/>
      <c r="F441" s="385" t="s">
        <v>2333</v>
      </c>
      <c r="G441" s="325"/>
      <c r="H441" s="326"/>
      <c r="I441" s="327"/>
      <c r="J441" s="77">
        <v>2</v>
      </c>
      <c r="K441" s="92"/>
    </row>
    <row r="442" spans="1:11" ht="13.2" x14ac:dyDescent="0.25">
      <c r="A442" s="14" t="s">
        <v>1506</v>
      </c>
      <c r="B442" s="339" t="s">
        <v>2334</v>
      </c>
      <c r="C442" s="326" t="s">
        <v>2334</v>
      </c>
      <c r="D442" s="322">
        <v>45853</v>
      </c>
      <c r="E442" s="328">
        <v>45964</v>
      </c>
      <c r="F442" s="323" t="s">
        <v>2335</v>
      </c>
      <c r="G442" s="325"/>
      <c r="H442" s="326" t="s">
        <v>2336</v>
      </c>
      <c r="I442" s="341">
        <v>42.36</v>
      </c>
      <c r="J442" s="77">
        <v>2</v>
      </c>
      <c r="K442" s="92"/>
    </row>
    <row r="443" spans="1:11" ht="13.2" x14ac:dyDescent="0.25">
      <c r="A443" s="14" t="s">
        <v>1506</v>
      </c>
      <c r="B443" s="339" t="s">
        <v>2334</v>
      </c>
      <c r="C443" s="326" t="s">
        <v>2337</v>
      </c>
      <c r="D443" s="322">
        <v>45853</v>
      </c>
      <c r="E443" s="328">
        <v>45964</v>
      </c>
      <c r="F443" s="323" t="s">
        <v>2338</v>
      </c>
      <c r="G443" s="325">
        <v>37890115</v>
      </c>
      <c r="H443" s="326" t="s">
        <v>2339</v>
      </c>
      <c r="I443" s="341">
        <v>151</v>
      </c>
      <c r="J443" s="77">
        <v>2</v>
      </c>
      <c r="K443" s="92"/>
    </row>
    <row r="444" spans="1:11" ht="13.2" x14ac:dyDescent="0.25">
      <c r="A444" s="14" t="s">
        <v>1506</v>
      </c>
      <c r="B444" s="339" t="s">
        <v>2334</v>
      </c>
      <c r="C444" s="326" t="s">
        <v>2340</v>
      </c>
      <c r="D444" s="322">
        <v>45855</v>
      </c>
      <c r="E444" s="328">
        <v>45964</v>
      </c>
      <c r="F444" s="323" t="s">
        <v>2341</v>
      </c>
      <c r="G444" s="325">
        <v>37890115</v>
      </c>
      <c r="H444" s="326" t="s">
        <v>2339</v>
      </c>
      <c r="I444" s="341">
        <v>5</v>
      </c>
      <c r="J444" s="77">
        <v>2</v>
      </c>
      <c r="K444" s="92"/>
    </row>
    <row r="445" spans="1:11" ht="21" x14ac:dyDescent="0.25">
      <c r="A445" s="14" t="s">
        <v>1506</v>
      </c>
      <c r="B445" s="339" t="s">
        <v>2334</v>
      </c>
      <c r="C445" s="326" t="s">
        <v>2342</v>
      </c>
      <c r="D445" s="322">
        <v>45855</v>
      </c>
      <c r="E445" s="328">
        <v>45964</v>
      </c>
      <c r="F445" s="323" t="s">
        <v>2343</v>
      </c>
      <c r="G445" s="325">
        <v>31322832</v>
      </c>
      <c r="H445" s="326" t="s">
        <v>2316</v>
      </c>
      <c r="I445" s="341">
        <v>34.1</v>
      </c>
      <c r="J445" s="77">
        <v>2</v>
      </c>
      <c r="K445" s="92"/>
    </row>
    <row r="446" spans="1:11" ht="21" x14ac:dyDescent="0.25">
      <c r="A446" s="14" t="s">
        <v>1506</v>
      </c>
      <c r="B446" s="320"/>
      <c r="C446" s="326"/>
      <c r="D446" s="322"/>
      <c r="E446" s="323"/>
      <c r="F446" s="385" t="s">
        <v>2706</v>
      </c>
      <c r="G446" s="325"/>
      <c r="H446" s="326"/>
      <c r="I446" s="327"/>
      <c r="J446" s="77">
        <v>2</v>
      </c>
      <c r="K446" s="92"/>
    </row>
    <row r="447" spans="1:11" ht="21" x14ac:dyDescent="0.25">
      <c r="A447" s="14" t="s">
        <v>1506</v>
      </c>
      <c r="B447" s="320" t="s">
        <v>2707</v>
      </c>
      <c r="C447" s="326">
        <v>6804457445</v>
      </c>
      <c r="D447" s="322">
        <v>45883</v>
      </c>
      <c r="E447" s="323"/>
      <c r="F447" s="323" t="s">
        <v>2708</v>
      </c>
      <c r="G447" s="504">
        <v>151700</v>
      </c>
      <c r="H447" s="505" t="s">
        <v>2106</v>
      </c>
      <c r="I447" s="327">
        <v>43.2</v>
      </c>
      <c r="J447" s="77">
        <v>2</v>
      </c>
      <c r="K447" s="92"/>
    </row>
    <row r="448" spans="1:11" ht="13.2" x14ac:dyDescent="0.25">
      <c r="A448" s="14" t="s">
        <v>1506</v>
      </c>
      <c r="B448" s="320" t="s">
        <v>2709</v>
      </c>
      <c r="C448" s="320" t="s">
        <v>2709</v>
      </c>
      <c r="D448" s="506">
        <v>45884</v>
      </c>
      <c r="E448" s="506">
        <v>45904</v>
      </c>
      <c r="F448" s="461" t="s">
        <v>2710</v>
      </c>
      <c r="G448" s="507"/>
      <c r="H448" s="462" t="s">
        <v>2638</v>
      </c>
      <c r="I448" s="327">
        <v>245.44</v>
      </c>
      <c r="J448" s="77">
        <v>2</v>
      </c>
      <c r="K448" s="92"/>
    </row>
    <row r="449" spans="1:11" ht="13.2" x14ac:dyDescent="0.25">
      <c r="A449" s="14" t="s">
        <v>1506</v>
      </c>
      <c r="B449" s="320" t="s">
        <v>2711</v>
      </c>
      <c r="C449" s="353" t="s">
        <v>2712</v>
      </c>
      <c r="D449" s="508">
        <v>45884</v>
      </c>
      <c r="E449" s="508">
        <v>45904</v>
      </c>
      <c r="F449" s="423" t="s">
        <v>2713</v>
      </c>
      <c r="G449" s="509" t="s">
        <v>2714</v>
      </c>
      <c r="H449" s="355" t="s">
        <v>2715</v>
      </c>
      <c r="I449" s="356">
        <v>774.4</v>
      </c>
      <c r="J449" s="77">
        <v>2</v>
      </c>
      <c r="K449" s="92"/>
    </row>
    <row r="450" spans="1:11" ht="21" x14ac:dyDescent="0.25">
      <c r="A450" s="14" t="s">
        <v>1506</v>
      </c>
      <c r="B450" s="320" t="s">
        <v>2711</v>
      </c>
      <c r="C450" s="510" t="s">
        <v>2716</v>
      </c>
      <c r="D450" s="506">
        <v>45884</v>
      </c>
      <c r="E450" s="508">
        <v>45904</v>
      </c>
      <c r="F450" s="461" t="s">
        <v>2717</v>
      </c>
      <c r="G450" s="511" t="s">
        <v>2119</v>
      </c>
      <c r="H450" s="343" t="s">
        <v>2120</v>
      </c>
      <c r="I450" s="427">
        <v>101</v>
      </c>
      <c r="J450" s="77">
        <v>2</v>
      </c>
      <c r="K450" s="92"/>
    </row>
    <row r="451" spans="1:11" ht="13.2" x14ac:dyDescent="0.25">
      <c r="A451" s="14" t="s">
        <v>1506</v>
      </c>
      <c r="B451" s="320" t="s">
        <v>2711</v>
      </c>
      <c r="C451" s="510" t="s">
        <v>2718</v>
      </c>
      <c r="D451" s="506">
        <v>45884</v>
      </c>
      <c r="E451" s="508">
        <v>45904</v>
      </c>
      <c r="F451" s="461" t="s">
        <v>2719</v>
      </c>
      <c r="G451" s="512" t="s">
        <v>2119</v>
      </c>
      <c r="H451" s="343" t="s">
        <v>2120</v>
      </c>
      <c r="I451" s="427">
        <v>101</v>
      </c>
      <c r="J451" s="77">
        <v>2</v>
      </c>
      <c r="K451" s="92"/>
    </row>
    <row r="452" spans="1:11" ht="13.2" x14ac:dyDescent="0.25">
      <c r="A452" s="14" t="s">
        <v>1506</v>
      </c>
      <c r="B452" s="320" t="s">
        <v>2711</v>
      </c>
      <c r="C452" s="353" t="s">
        <v>2720</v>
      </c>
      <c r="D452" s="506">
        <v>45884</v>
      </c>
      <c r="E452" s="508">
        <v>45904</v>
      </c>
      <c r="F452" s="461" t="s">
        <v>2721</v>
      </c>
      <c r="G452" s="512" t="s">
        <v>2119</v>
      </c>
      <c r="H452" s="343" t="s">
        <v>2120</v>
      </c>
      <c r="I452" s="427">
        <v>101</v>
      </c>
      <c r="J452" s="77">
        <v>2</v>
      </c>
      <c r="K452" s="92"/>
    </row>
    <row r="453" spans="1:11" ht="13.2" x14ac:dyDescent="0.25">
      <c r="A453" s="14" t="s">
        <v>1506</v>
      </c>
      <c r="B453" s="320" t="s">
        <v>2711</v>
      </c>
      <c r="C453" s="510" t="s">
        <v>2722</v>
      </c>
      <c r="D453" s="506">
        <v>45884</v>
      </c>
      <c r="E453" s="508">
        <v>45904</v>
      </c>
      <c r="F453" s="461" t="s">
        <v>2723</v>
      </c>
      <c r="G453" s="512" t="s">
        <v>2119</v>
      </c>
      <c r="H453" s="343" t="s">
        <v>2120</v>
      </c>
      <c r="I453" s="427">
        <v>101</v>
      </c>
      <c r="J453" s="77">
        <v>2</v>
      </c>
      <c r="K453" s="92"/>
    </row>
    <row r="454" spans="1:11" ht="21" x14ac:dyDescent="0.25">
      <c r="A454" s="14" t="s">
        <v>1506</v>
      </c>
      <c r="B454" s="320" t="s">
        <v>2711</v>
      </c>
      <c r="C454" s="320" t="s">
        <v>2711</v>
      </c>
      <c r="D454" s="506">
        <v>45886</v>
      </c>
      <c r="E454" s="508">
        <v>45904</v>
      </c>
      <c r="F454" s="513" t="s">
        <v>2724</v>
      </c>
      <c r="G454" s="512"/>
      <c r="H454" s="343" t="s">
        <v>2638</v>
      </c>
      <c r="I454" s="427">
        <v>146.82</v>
      </c>
      <c r="J454" s="77">
        <v>2</v>
      </c>
      <c r="K454" s="92"/>
    </row>
    <row r="455" spans="1:11" ht="21" x14ac:dyDescent="0.25">
      <c r="A455" s="14" t="s">
        <v>1506</v>
      </c>
      <c r="B455" s="320" t="s">
        <v>2711</v>
      </c>
      <c r="C455" s="510" t="s">
        <v>2725</v>
      </c>
      <c r="D455" s="506">
        <v>45884</v>
      </c>
      <c r="E455" s="508">
        <v>45904</v>
      </c>
      <c r="F455" s="461" t="s">
        <v>2726</v>
      </c>
      <c r="G455" s="512" t="s">
        <v>2727</v>
      </c>
      <c r="H455" s="343" t="s">
        <v>2728</v>
      </c>
      <c r="I455" s="427">
        <v>15.05</v>
      </c>
      <c r="J455" s="77">
        <v>2</v>
      </c>
      <c r="K455" s="92"/>
    </row>
    <row r="456" spans="1:11" ht="72" x14ac:dyDescent="0.25">
      <c r="A456" s="14" t="s">
        <v>1506</v>
      </c>
      <c r="B456" s="386"/>
      <c r="C456" s="387"/>
      <c r="D456" s="388"/>
      <c r="E456" s="323"/>
      <c r="F456" s="324" t="s">
        <v>2344</v>
      </c>
      <c r="G456" s="387"/>
      <c r="H456" s="389"/>
      <c r="I456" s="341"/>
      <c r="J456" s="77">
        <v>2</v>
      </c>
      <c r="K456" s="92"/>
    </row>
    <row r="457" spans="1:11" ht="21" x14ac:dyDescent="0.25">
      <c r="A457" s="14" t="s">
        <v>1506</v>
      </c>
      <c r="B457" s="386" t="s">
        <v>2345</v>
      </c>
      <c r="C457" s="386" t="s">
        <v>2345</v>
      </c>
      <c r="D457" s="388" t="s">
        <v>1571</v>
      </c>
      <c r="E457" s="323" t="s">
        <v>2346</v>
      </c>
      <c r="F457" s="323" t="s">
        <v>2347</v>
      </c>
      <c r="G457" s="387"/>
      <c r="H457" s="390" t="s">
        <v>2348</v>
      </c>
      <c r="I457" s="341">
        <v>341.8</v>
      </c>
      <c r="J457" s="77">
        <v>2</v>
      </c>
      <c r="K457" s="92"/>
    </row>
    <row r="458" spans="1:11" ht="20.399999999999999" x14ac:dyDescent="0.25">
      <c r="A458" s="14" t="s">
        <v>1506</v>
      </c>
      <c r="B458" s="386" t="s">
        <v>2345</v>
      </c>
      <c r="C458" s="387" t="s">
        <v>1877</v>
      </c>
      <c r="D458" s="388" t="s">
        <v>1877</v>
      </c>
      <c r="E458" s="323" t="s">
        <v>2346</v>
      </c>
      <c r="F458" s="323" t="s">
        <v>2349</v>
      </c>
      <c r="G458" s="391">
        <v>37806203</v>
      </c>
      <c r="H458" s="392" t="s">
        <v>1572</v>
      </c>
      <c r="I458" s="341">
        <v>110</v>
      </c>
      <c r="J458" s="77">
        <v>2</v>
      </c>
      <c r="K458" s="92"/>
    </row>
    <row r="459" spans="1:11" ht="20.399999999999999" x14ac:dyDescent="0.25">
      <c r="A459" s="14" t="s">
        <v>1506</v>
      </c>
      <c r="B459" s="386" t="s">
        <v>2345</v>
      </c>
      <c r="C459" s="387">
        <v>4230</v>
      </c>
      <c r="D459" s="388" t="s">
        <v>1571</v>
      </c>
      <c r="E459" s="323" t="s">
        <v>2346</v>
      </c>
      <c r="F459" s="323" t="s">
        <v>2350</v>
      </c>
      <c r="G459" s="393">
        <v>30498473</v>
      </c>
      <c r="H459" s="394" t="s">
        <v>2351</v>
      </c>
      <c r="I459" s="341">
        <v>126</v>
      </c>
      <c r="J459" s="77">
        <v>2</v>
      </c>
      <c r="K459" s="92"/>
    </row>
    <row r="460" spans="1:11" ht="30.6" x14ac:dyDescent="0.25">
      <c r="A460" s="14" t="s">
        <v>1506</v>
      </c>
      <c r="B460" s="386" t="s">
        <v>2345</v>
      </c>
      <c r="C460" s="386" t="s">
        <v>2345</v>
      </c>
      <c r="D460" s="388" t="s">
        <v>1571</v>
      </c>
      <c r="E460" s="323" t="s">
        <v>2346</v>
      </c>
      <c r="F460" s="323" t="s">
        <v>2352</v>
      </c>
      <c r="G460" s="393">
        <v>46267395</v>
      </c>
      <c r="H460" s="394" t="s">
        <v>2353</v>
      </c>
      <c r="I460" s="341">
        <v>80</v>
      </c>
      <c r="J460" s="77">
        <v>2</v>
      </c>
      <c r="K460" s="92"/>
    </row>
    <row r="461" spans="1:11" ht="21" x14ac:dyDescent="0.25">
      <c r="A461" s="14" t="s">
        <v>1506</v>
      </c>
      <c r="B461" s="386" t="s">
        <v>2345</v>
      </c>
      <c r="C461" s="386" t="s">
        <v>2345</v>
      </c>
      <c r="D461" s="388" t="s">
        <v>1571</v>
      </c>
      <c r="E461" s="323" t="s">
        <v>2346</v>
      </c>
      <c r="F461" s="323" t="s">
        <v>2354</v>
      </c>
      <c r="G461" s="387"/>
      <c r="H461" s="390" t="s">
        <v>2348</v>
      </c>
      <c r="I461" s="341">
        <v>171.98</v>
      </c>
      <c r="J461" s="77">
        <v>2</v>
      </c>
      <c r="K461" s="92"/>
    </row>
    <row r="462" spans="1:11" ht="41.4" x14ac:dyDescent="0.25">
      <c r="A462" s="14" t="s">
        <v>1506</v>
      </c>
      <c r="B462" s="386"/>
      <c r="C462" s="386"/>
      <c r="D462" s="388"/>
      <c r="E462" s="323"/>
      <c r="F462" s="324" t="s">
        <v>2355</v>
      </c>
      <c r="G462" s="387"/>
      <c r="H462" s="390"/>
      <c r="I462" s="341"/>
      <c r="J462" s="77">
        <v>2</v>
      </c>
      <c r="K462" s="92"/>
    </row>
    <row r="463" spans="1:11" ht="21" x14ac:dyDescent="0.25">
      <c r="A463" s="14" t="s">
        <v>1506</v>
      </c>
      <c r="B463" s="386" t="s">
        <v>2356</v>
      </c>
      <c r="C463" s="386" t="s">
        <v>2357</v>
      </c>
      <c r="D463" s="388" t="s">
        <v>2358</v>
      </c>
      <c r="E463" s="323" t="s">
        <v>2359</v>
      </c>
      <c r="F463" s="323" t="s">
        <v>2360</v>
      </c>
      <c r="G463" s="387">
        <v>54191661</v>
      </c>
      <c r="H463" s="390" t="s">
        <v>2068</v>
      </c>
      <c r="I463" s="341">
        <v>110</v>
      </c>
      <c r="J463" s="77">
        <v>2</v>
      </c>
      <c r="K463" s="92"/>
    </row>
    <row r="464" spans="1:11" ht="41.4" x14ac:dyDescent="0.25">
      <c r="A464" s="14" t="s">
        <v>1506</v>
      </c>
      <c r="B464" s="386" t="s">
        <v>2356</v>
      </c>
      <c r="C464" s="386" t="s">
        <v>2356</v>
      </c>
      <c r="D464" s="388" t="s">
        <v>1651</v>
      </c>
      <c r="E464" s="323" t="s">
        <v>2359</v>
      </c>
      <c r="F464" s="323" t="s">
        <v>2361</v>
      </c>
      <c r="G464" s="387"/>
      <c r="H464" s="390" t="s">
        <v>2348</v>
      </c>
      <c r="I464" s="341">
        <v>72.64</v>
      </c>
      <c r="J464" s="77">
        <v>2</v>
      </c>
      <c r="K464" s="92"/>
    </row>
    <row r="465" spans="1:11" ht="41.4" x14ac:dyDescent="0.25">
      <c r="A465" s="14" t="s">
        <v>1506</v>
      </c>
      <c r="B465" s="386"/>
      <c r="C465" s="395"/>
      <c r="D465" s="396"/>
      <c r="E465" s="368"/>
      <c r="F465" s="397" t="s">
        <v>2362</v>
      </c>
      <c r="G465" s="398"/>
      <c r="H465" s="399"/>
      <c r="I465" s="400"/>
      <c r="J465" s="77">
        <v>2</v>
      </c>
      <c r="K465" s="92"/>
    </row>
    <row r="466" spans="1:11" ht="20.399999999999999" x14ac:dyDescent="0.25">
      <c r="A466" s="14" t="s">
        <v>1506</v>
      </c>
      <c r="B466" s="386" t="s">
        <v>2363</v>
      </c>
      <c r="C466" s="401">
        <v>25159</v>
      </c>
      <c r="D466" s="402" t="s">
        <v>2364</v>
      </c>
      <c r="E466" s="403">
        <v>45771</v>
      </c>
      <c r="F466" s="404" t="s">
        <v>2365</v>
      </c>
      <c r="G466" s="405">
        <v>31300421</v>
      </c>
      <c r="H466" s="394" t="s">
        <v>2366</v>
      </c>
      <c r="I466" s="406">
        <v>85</v>
      </c>
      <c r="J466" s="77">
        <v>2</v>
      </c>
      <c r="K466" s="92"/>
    </row>
    <row r="467" spans="1:11" ht="21" x14ac:dyDescent="0.25">
      <c r="A467" s="14" t="s">
        <v>1506</v>
      </c>
      <c r="B467" s="386" t="s">
        <v>2363</v>
      </c>
      <c r="C467" s="386" t="s">
        <v>2363</v>
      </c>
      <c r="D467" s="402" t="s">
        <v>2364</v>
      </c>
      <c r="E467" s="403">
        <v>45771</v>
      </c>
      <c r="F467" s="407" t="s">
        <v>2367</v>
      </c>
      <c r="G467" s="408"/>
      <c r="H467" s="390" t="s">
        <v>2348</v>
      </c>
      <c r="I467" s="409">
        <v>303.89999999999998</v>
      </c>
      <c r="J467" s="77">
        <v>2</v>
      </c>
      <c r="K467" s="92"/>
    </row>
    <row r="468" spans="1:11" ht="20.399999999999999" x14ac:dyDescent="0.25">
      <c r="A468" s="14" t="s">
        <v>1506</v>
      </c>
      <c r="B468" s="386" t="s">
        <v>2363</v>
      </c>
      <c r="C468" s="401">
        <v>2025000355</v>
      </c>
      <c r="D468" s="402" t="s">
        <v>2364</v>
      </c>
      <c r="E468" s="403">
        <v>45771</v>
      </c>
      <c r="F468" s="404" t="s">
        <v>2368</v>
      </c>
      <c r="G468" s="405">
        <v>55748465</v>
      </c>
      <c r="H468" s="394" t="s">
        <v>2369</v>
      </c>
      <c r="I468" s="410">
        <v>343.5</v>
      </c>
      <c r="J468" s="77">
        <v>2</v>
      </c>
      <c r="K468" s="92"/>
    </row>
    <row r="469" spans="1:11" ht="20.399999999999999" x14ac:dyDescent="0.25">
      <c r="A469" s="14" t="s">
        <v>1506</v>
      </c>
      <c r="B469" s="386" t="s">
        <v>2363</v>
      </c>
      <c r="C469" s="411" t="s">
        <v>2370</v>
      </c>
      <c r="D469" s="402" t="s">
        <v>2371</v>
      </c>
      <c r="E469" s="403">
        <v>45771</v>
      </c>
      <c r="F469" s="404" t="s">
        <v>2372</v>
      </c>
      <c r="G469" s="408">
        <v>36570796</v>
      </c>
      <c r="H469" s="412" t="s">
        <v>2373</v>
      </c>
      <c r="I469" s="409">
        <v>113.6</v>
      </c>
      <c r="J469" s="77">
        <v>2</v>
      </c>
      <c r="K469" s="92"/>
    </row>
    <row r="470" spans="1:11" ht="21" x14ac:dyDescent="0.25">
      <c r="A470" s="14" t="s">
        <v>1506</v>
      </c>
      <c r="B470" s="386" t="s">
        <v>2363</v>
      </c>
      <c r="C470" s="386" t="s">
        <v>2363</v>
      </c>
      <c r="D470" s="402" t="s">
        <v>2099</v>
      </c>
      <c r="E470" s="403">
        <v>45771</v>
      </c>
      <c r="F470" s="404" t="s">
        <v>2374</v>
      </c>
      <c r="G470" s="405"/>
      <c r="H470" s="390" t="s">
        <v>2348</v>
      </c>
      <c r="I470" s="410">
        <v>312.08</v>
      </c>
      <c r="J470" s="77">
        <v>2</v>
      </c>
      <c r="K470" s="92"/>
    </row>
    <row r="471" spans="1:11" ht="51.6" x14ac:dyDescent="0.25">
      <c r="A471" s="14" t="s">
        <v>1506</v>
      </c>
      <c r="B471" s="386"/>
      <c r="C471" s="395"/>
      <c r="D471" s="396"/>
      <c r="E471" s="323"/>
      <c r="F471" s="324" t="s">
        <v>2375</v>
      </c>
      <c r="G471" s="387"/>
      <c r="H471" s="390"/>
      <c r="I471" s="341"/>
      <c r="J471" s="77">
        <v>2</v>
      </c>
      <c r="K471" s="92"/>
    </row>
    <row r="472" spans="1:11" ht="13.2" x14ac:dyDescent="0.25">
      <c r="A472" s="14" t="s">
        <v>1506</v>
      </c>
      <c r="B472" s="386" t="s">
        <v>2376</v>
      </c>
      <c r="C472" s="413" t="s">
        <v>2377</v>
      </c>
      <c r="D472" s="414" t="s">
        <v>2163</v>
      </c>
      <c r="E472" s="331" t="s">
        <v>2378</v>
      </c>
      <c r="F472" s="323" t="s">
        <v>2379</v>
      </c>
      <c r="G472" s="405">
        <v>31300421</v>
      </c>
      <c r="H472" s="394" t="s">
        <v>2366</v>
      </c>
      <c r="I472" s="341">
        <v>170</v>
      </c>
      <c r="J472" s="77">
        <v>2</v>
      </c>
      <c r="K472" s="92"/>
    </row>
    <row r="473" spans="1:11" ht="21" x14ac:dyDescent="0.25">
      <c r="A473" s="14" t="s">
        <v>1506</v>
      </c>
      <c r="B473" s="386" t="s">
        <v>2376</v>
      </c>
      <c r="C473" s="386" t="s">
        <v>2376</v>
      </c>
      <c r="D473" s="387" t="s">
        <v>2222</v>
      </c>
      <c r="E473" s="331" t="s">
        <v>2378</v>
      </c>
      <c r="F473" s="323" t="s">
        <v>2380</v>
      </c>
      <c r="G473" s="387"/>
      <c r="H473" s="390" t="s">
        <v>2348</v>
      </c>
      <c r="I473" s="341">
        <v>296.22000000000003</v>
      </c>
      <c r="J473" s="77">
        <v>2</v>
      </c>
      <c r="K473" s="92"/>
    </row>
    <row r="474" spans="1:11" ht="13.2" x14ac:dyDescent="0.25">
      <c r="A474" s="14" t="s">
        <v>1506</v>
      </c>
      <c r="B474" s="386" t="s">
        <v>2376</v>
      </c>
      <c r="C474" s="387">
        <v>8417</v>
      </c>
      <c r="D474" s="387" t="s">
        <v>2202</v>
      </c>
      <c r="E474" s="331" t="s">
        <v>2378</v>
      </c>
      <c r="F474" s="323" t="s">
        <v>2381</v>
      </c>
      <c r="G474" s="408">
        <v>36570796</v>
      </c>
      <c r="H474" s="412" t="s">
        <v>2373</v>
      </c>
      <c r="I474" s="341">
        <v>122</v>
      </c>
      <c r="J474" s="77">
        <v>2</v>
      </c>
      <c r="K474" s="92"/>
    </row>
    <row r="475" spans="1:11" ht="21" x14ac:dyDescent="0.25">
      <c r="A475" s="14" t="s">
        <v>1506</v>
      </c>
      <c r="B475" s="386" t="s">
        <v>2376</v>
      </c>
      <c r="C475" s="386" t="s">
        <v>2376</v>
      </c>
      <c r="D475" s="387" t="s">
        <v>2222</v>
      </c>
      <c r="E475" s="331" t="s">
        <v>2378</v>
      </c>
      <c r="F475" s="415" t="s">
        <v>2382</v>
      </c>
      <c r="G475" s="387"/>
      <c r="H475" s="390" t="s">
        <v>2348</v>
      </c>
      <c r="I475" s="341">
        <v>316.98</v>
      </c>
      <c r="J475" s="77">
        <v>2</v>
      </c>
      <c r="K475" s="92"/>
    </row>
    <row r="476" spans="1:11" ht="51.6" x14ac:dyDescent="0.25">
      <c r="A476" s="14" t="s">
        <v>1506</v>
      </c>
      <c r="B476" s="386"/>
      <c r="C476" s="395"/>
      <c r="D476" s="396"/>
      <c r="E476" s="323"/>
      <c r="F476" s="324" t="s">
        <v>2383</v>
      </c>
      <c r="G476" s="387"/>
      <c r="H476" s="390"/>
      <c r="I476" s="341"/>
      <c r="J476" s="77">
        <v>2</v>
      </c>
      <c r="K476" s="92"/>
    </row>
    <row r="477" spans="1:11" ht="13.2" x14ac:dyDescent="0.25">
      <c r="A477" s="14" t="s">
        <v>1506</v>
      </c>
      <c r="B477" s="386" t="s">
        <v>2384</v>
      </c>
      <c r="C477" s="386" t="s">
        <v>2385</v>
      </c>
      <c r="D477" s="414" t="s">
        <v>2038</v>
      </c>
      <c r="E477" s="331" t="s">
        <v>2378</v>
      </c>
      <c r="F477" s="323" t="s">
        <v>2386</v>
      </c>
      <c r="G477" s="405">
        <v>31300421</v>
      </c>
      <c r="H477" s="394" t="s">
        <v>2366</v>
      </c>
      <c r="I477" s="341">
        <v>230</v>
      </c>
      <c r="J477" s="77">
        <v>2</v>
      </c>
      <c r="K477" s="92"/>
    </row>
    <row r="478" spans="1:11" ht="21" x14ac:dyDescent="0.25">
      <c r="A478" s="14" t="s">
        <v>1506</v>
      </c>
      <c r="B478" s="386" t="s">
        <v>2384</v>
      </c>
      <c r="C478" s="386" t="s">
        <v>2384</v>
      </c>
      <c r="D478" s="387" t="s">
        <v>2387</v>
      </c>
      <c r="E478" s="331" t="s">
        <v>2378</v>
      </c>
      <c r="F478" s="323" t="s">
        <v>2388</v>
      </c>
      <c r="G478" s="387"/>
      <c r="H478" s="390" t="s">
        <v>2348</v>
      </c>
      <c r="I478" s="341">
        <v>430.78</v>
      </c>
      <c r="J478" s="77">
        <v>2</v>
      </c>
      <c r="K478" s="92"/>
    </row>
    <row r="479" spans="1:11" ht="13.2" x14ac:dyDescent="0.25">
      <c r="A479" s="14" t="s">
        <v>1506</v>
      </c>
      <c r="B479" s="386" t="s">
        <v>2384</v>
      </c>
      <c r="C479" s="387">
        <v>8767</v>
      </c>
      <c r="D479" s="387" t="s">
        <v>2389</v>
      </c>
      <c r="E479" s="331" t="s">
        <v>2378</v>
      </c>
      <c r="F479" s="323" t="s">
        <v>2390</v>
      </c>
      <c r="G479" s="408">
        <v>36570796</v>
      </c>
      <c r="H479" s="412" t="s">
        <v>2373</v>
      </c>
      <c r="I479" s="341">
        <v>122</v>
      </c>
      <c r="J479" s="77">
        <v>2</v>
      </c>
      <c r="K479" s="92"/>
    </row>
    <row r="480" spans="1:11" ht="21" x14ac:dyDescent="0.25">
      <c r="A480" s="14" t="s">
        <v>1506</v>
      </c>
      <c r="B480" s="386" t="s">
        <v>2384</v>
      </c>
      <c r="C480" s="386" t="s">
        <v>2384</v>
      </c>
      <c r="D480" s="387" t="s">
        <v>2387</v>
      </c>
      <c r="E480" s="331" t="s">
        <v>2378</v>
      </c>
      <c r="F480" s="415" t="s">
        <v>2391</v>
      </c>
      <c r="G480" s="387"/>
      <c r="H480" s="390" t="s">
        <v>2348</v>
      </c>
      <c r="I480" s="341">
        <v>341.82</v>
      </c>
      <c r="J480" s="77">
        <v>2</v>
      </c>
      <c r="K480" s="92"/>
    </row>
    <row r="481" spans="1:11" ht="13.2" x14ac:dyDescent="0.25">
      <c r="A481" s="14" t="s">
        <v>1506</v>
      </c>
      <c r="B481" s="386" t="s">
        <v>2384</v>
      </c>
      <c r="C481" s="387">
        <v>229</v>
      </c>
      <c r="D481" s="387" t="s">
        <v>2387</v>
      </c>
      <c r="E481" s="331" t="s">
        <v>2378</v>
      </c>
      <c r="F481" s="323" t="s">
        <v>2392</v>
      </c>
      <c r="G481" s="387">
        <v>47847522</v>
      </c>
      <c r="H481" s="389" t="s">
        <v>2393</v>
      </c>
      <c r="I481" s="341">
        <v>160</v>
      </c>
      <c r="J481" s="77">
        <v>2</v>
      </c>
      <c r="K481" s="92"/>
    </row>
    <row r="482" spans="1:11" ht="31.2" x14ac:dyDescent="0.25">
      <c r="A482" s="14" t="s">
        <v>1506</v>
      </c>
      <c r="B482" s="386"/>
      <c r="C482" s="387"/>
      <c r="D482" s="387"/>
      <c r="E482" s="331"/>
      <c r="F482" s="324" t="s">
        <v>2878</v>
      </c>
      <c r="G482" s="387"/>
      <c r="H482" s="389"/>
      <c r="I482" s="341"/>
      <c r="J482" s="77">
        <v>2</v>
      </c>
      <c r="K482" s="92"/>
    </row>
    <row r="483" spans="1:11" ht="21" x14ac:dyDescent="0.25">
      <c r="A483" s="14" t="s">
        <v>1506</v>
      </c>
      <c r="B483" s="386" t="s">
        <v>2879</v>
      </c>
      <c r="C483" s="387" t="s">
        <v>2880</v>
      </c>
      <c r="D483" s="388">
        <v>45872</v>
      </c>
      <c r="E483" s="328">
        <v>45884</v>
      </c>
      <c r="F483" s="323" t="s">
        <v>2881</v>
      </c>
      <c r="G483" s="387">
        <v>45024871</v>
      </c>
      <c r="H483" s="323" t="s">
        <v>2498</v>
      </c>
      <c r="I483" s="341">
        <v>60</v>
      </c>
      <c r="J483" s="77">
        <v>2</v>
      </c>
      <c r="K483" s="92"/>
    </row>
    <row r="484" spans="1:11" ht="13.2" x14ac:dyDescent="0.25">
      <c r="A484" s="14" t="s">
        <v>1506</v>
      </c>
      <c r="B484" s="386" t="s">
        <v>2879</v>
      </c>
      <c r="C484" s="386" t="s">
        <v>2879</v>
      </c>
      <c r="D484" s="388">
        <v>45870</v>
      </c>
      <c r="E484" s="328">
        <v>45884</v>
      </c>
      <c r="F484" s="323" t="s">
        <v>2710</v>
      </c>
      <c r="G484" s="387"/>
      <c r="H484" s="390" t="s">
        <v>2882</v>
      </c>
      <c r="I484" s="341">
        <v>152.24</v>
      </c>
      <c r="J484" s="77">
        <v>2</v>
      </c>
      <c r="K484" s="92"/>
    </row>
    <row r="485" spans="1:11" ht="13.2" x14ac:dyDescent="0.25">
      <c r="A485" s="14" t="s">
        <v>1506</v>
      </c>
      <c r="B485" s="386" t="s">
        <v>2879</v>
      </c>
      <c r="C485" s="386" t="s">
        <v>2883</v>
      </c>
      <c r="D485" s="388">
        <v>45872</v>
      </c>
      <c r="E485" s="328">
        <v>45884</v>
      </c>
      <c r="F485" s="323" t="s">
        <v>2884</v>
      </c>
      <c r="G485" s="387">
        <v>30222931</v>
      </c>
      <c r="H485" s="390" t="s">
        <v>1772</v>
      </c>
      <c r="I485" s="341">
        <v>396</v>
      </c>
      <c r="J485" s="77">
        <v>2</v>
      </c>
      <c r="K485" s="92"/>
    </row>
    <row r="486" spans="1:11" ht="21" x14ac:dyDescent="0.25">
      <c r="A486" s="14" t="s">
        <v>1506</v>
      </c>
      <c r="B486" s="386" t="s">
        <v>2879</v>
      </c>
      <c r="C486" s="386" t="s">
        <v>2879</v>
      </c>
      <c r="D486" s="388">
        <v>45870</v>
      </c>
      <c r="E486" s="328">
        <v>45884</v>
      </c>
      <c r="F486" s="513" t="s">
        <v>2885</v>
      </c>
      <c r="G486" s="387"/>
      <c r="H486" s="390" t="s">
        <v>2882</v>
      </c>
      <c r="I486" s="341">
        <v>145.63</v>
      </c>
      <c r="J486" s="77">
        <v>2</v>
      </c>
      <c r="K486" s="92"/>
    </row>
    <row r="487" spans="1:11" ht="51.6" x14ac:dyDescent="0.25">
      <c r="A487" s="14" t="s">
        <v>1506</v>
      </c>
      <c r="B487" s="386"/>
      <c r="C487" s="395"/>
      <c r="D487" s="396"/>
      <c r="E487" s="323"/>
      <c r="F487" s="324" t="s">
        <v>2886</v>
      </c>
      <c r="G487" s="387"/>
      <c r="H487" s="390"/>
      <c r="I487" s="341"/>
      <c r="J487" s="77">
        <v>2</v>
      </c>
      <c r="K487" s="92"/>
    </row>
    <row r="488" spans="1:11" ht="21" x14ac:dyDescent="0.25">
      <c r="A488" s="14" t="s">
        <v>1506</v>
      </c>
      <c r="B488" s="386" t="s">
        <v>2887</v>
      </c>
      <c r="C488" s="386" t="s">
        <v>2888</v>
      </c>
      <c r="D488" s="414" t="s">
        <v>2049</v>
      </c>
      <c r="E488" s="331" t="s">
        <v>2767</v>
      </c>
      <c r="F488" s="323" t="s">
        <v>2889</v>
      </c>
      <c r="G488" s="387">
        <v>45024871</v>
      </c>
      <c r="H488" s="323" t="s">
        <v>2498</v>
      </c>
      <c r="I488" s="341">
        <v>105</v>
      </c>
      <c r="J488" s="77">
        <v>2</v>
      </c>
      <c r="K488" s="92"/>
    </row>
    <row r="489" spans="1:11" ht="21" x14ac:dyDescent="0.25">
      <c r="A489" s="14" t="s">
        <v>1506</v>
      </c>
      <c r="B489" s="386" t="s">
        <v>2887</v>
      </c>
      <c r="C489" s="386" t="s">
        <v>2887</v>
      </c>
      <c r="D489" s="414" t="s">
        <v>2049</v>
      </c>
      <c r="E489" s="331" t="s">
        <v>2767</v>
      </c>
      <c r="F489" s="323" t="s">
        <v>2890</v>
      </c>
      <c r="G489" s="387"/>
      <c r="H489" s="390" t="s">
        <v>2348</v>
      </c>
      <c r="I489" s="341">
        <v>312.29000000000002</v>
      </c>
      <c r="J489" s="77">
        <v>2</v>
      </c>
      <c r="K489" s="92"/>
    </row>
    <row r="490" spans="1:11" ht="13.2" x14ac:dyDescent="0.25">
      <c r="A490" s="14" t="s">
        <v>1506</v>
      </c>
      <c r="B490" s="386" t="s">
        <v>2887</v>
      </c>
      <c r="C490" s="387">
        <v>227</v>
      </c>
      <c r="D490" s="387" t="s">
        <v>2891</v>
      </c>
      <c r="E490" s="331" t="s">
        <v>2767</v>
      </c>
      <c r="F490" s="415" t="s">
        <v>2892</v>
      </c>
      <c r="G490" s="387">
        <v>30222931</v>
      </c>
      <c r="H490" s="390" t="s">
        <v>1772</v>
      </c>
      <c r="I490" s="341">
        <v>158</v>
      </c>
      <c r="J490" s="77">
        <v>2</v>
      </c>
      <c r="K490" s="92"/>
    </row>
    <row r="491" spans="1:11" ht="30.6" x14ac:dyDescent="0.25">
      <c r="A491" s="14" t="s">
        <v>1506</v>
      </c>
      <c r="B491" s="386" t="s">
        <v>2887</v>
      </c>
      <c r="C491" s="386" t="s">
        <v>2887</v>
      </c>
      <c r="D491" s="414" t="s">
        <v>2049</v>
      </c>
      <c r="E491" s="331" t="s">
        <v>2767</v>
      </c>
      <c r="F491" s="404" t="s">
        <v>2893</v>
      </c>
      <c r="G491" s="387"/>
      <c r="H491" s="390" t="s">
        <v>2348</v>
      </c>
      <c r="I491" s="341">
        <v>195.3</v>
      </c>
      <c r="J491" s="77">
        <v>2</v>
      </c>
      <c r="K491" s="92"/>
    </row>
    <row r="492" spans="1:11" ht="21" x14ac:dyDescent="0.25">
      <c r="A492" s="14" t="s">
        <v>1506</v>
      </c>
      <c r="B492" s="386" t="s">
        <v>2887</v>
      </c>
      <c r="C492" s="387" t="s">
        <v>2894</v>
      </c>
      <c r="D492" s="387" t="s">
        <v>2891</v>
      </c>
      <c r="E492" s="331" t="s">
        <v>2767</v>
      </c>
      <c r="F492" s="415" t="s">
        <v>2892</v>
      </c>
      <c r="G492" s="387">
        <v>45024871</v>
      </c>
      <c r="H492" s="323" t="s">
        <v>2498</v>
      </c>
      <c r="I492" s="341">
        <v>20</v>
      </c>
      <c r="J492" s="77">
        <v>2</v>
      </c>
      <c r="K492" s="92"/>
    </row>
    <row r="493" spans="1:11" ht="72" x14ac:dyDescent="0.25">
      <c r="A493" s="14" t="s">
        <v>1506</v>
      </c>
      <c r="B493" s="416"/>
      <c r="C493" s="417"/>
      <c r="D493" s="418"/>
      <c r="E493" s="337"/>
      <c r="F493" s="385" t="s">
        <v>2394</v>
      </c>
      <c r="G493" s="419"/>
      <c r="H493" s="420"/>
      <c r="I493" s="421"/>
      <c r="J493" s="77">
        <v>2</v>
      </c>
      <c r="K493" s="92"/>
    </row>
    <row r="494" spans="1:11" ht="13.2" x14ac:dyDescent="0.25">
      <c r="A494" s="14" t="s">
        <v>1506</v>
      </c>
      <c r="B494" s="334" t="s">
        <v>2395</v>
      </c>
      <c r="C494" s="417">
        <v>2</v>
      </c>
      <c r="D494" s="336" t="s">
        <v>2061</v>
      </c>
      <c r="E494" s="422" t="s">
        <v>2396</v>
      </c>
      <c r="F494" s="423" t="s">
        <v>2397</v>
      </c>
      <c r="G494" s="424">
        <v>43267395</v>
      </c>
      <c r="H494" s="425" t="s">
        <v>2398</v>
      </c>
      <c r="I494" s="421">
        <v>120</v>
      </c>
      <c r="J494" s="77">
        <v>2</v>
      </c>
      <c r="K494" s="92"/>
    </row>
    <row r="495" spans="1:11" ht="13.2" x14ac:dyDescent="0.25">
      <c r="A495" s="14" t="s">
        <v>1506</v>
      </c>
      <c r="B495" s="334" t="s">
        <v>2395</v>
      </c>
      <c r="C495" s="417">
        <v>1912025</v>
      </c>
      <c r="D495" s="336" t="s">
        <v>2399</v>
      </c>
      <c r="E495" s="422" t="s">
        <v>2396</v>
      </c>
      <c r="F495" s="337" t="s">
        <v>2400</v>
      </c>
      <c r="G495" s="424">
        <v>37806203</v>
      </c>
      <c r="H495" s="425" t="s">
        <v>2067</v>
      </c>
      <c r="I495" s="421">
        <v>170</v>
      </c>
      <c r="J495" s="77">
        <v>2</v>
      </c>
      <c r="K495" s="92"/>
    </row>
    <row r="496" spans="1:11" ht="24" x14ac:dyDescent="0.25">
      <c r="A496" s="14" t="s">
        <v>1506</v>
      </c>
      <c r="B496" s="334" t="s">
        <v>2395</v>
      </c>
      <c r="C496" s="417" t="s">
        <v>2401</v>
      </c>
      <c r="D496" s="336" t="s">
        <v>2061</v>
      </c>
      <c r="E496" s="422" t="s">
        <v>2396</v>
      </c>
      <c r="F496" s="337" t="s">
        <v>2402</v>
      </c>
      <c r="G496" s="419"/>
      <c r="H496" s="426" t="s">
        <v>2403</v>
      </c>
      <c r="I496" s="427">
        <v>237</v>
      </c>
      <c r="J496" s="77">
        <v>2</v>
      </c>
      <c r="K496" s="92"/>
    </row>
    <row r="497" spans="1:11" ht="36" x14ac:dyDescent="0.25">
      <c r="A497" s="14" t="s">
        <v>1506</v>
      </c>
      <c r="B497" s="334" t="s">
        <v>2395</v>
      </c>
      <c r="C497" s="334" t="s">
        <v>2404</v>
      </c>
      <c r="D497" s="336" t="s">
        <v>2061</v>
      </c>
      <c r="E497" s="422" t="s">
        <v>2396</v>
      </c>
      <c r="F497" s="337" t="s">
        <v>2405</v>
      </c>
      <c r="G497" s="419"/>
      <c r="H497" s="426" t="s">
        <v>2403</v>
      </c>
      <c r="I497" s="421">
        <v>212.75</v>
      </c>
      <c r="J497" s="77">
        <v>2</v>
      </c>
      <c r="K497" s="92"/>
    </row>
    <row r="498" spans="1:11" ht="51.6" x14ac:dyDescent="0.25">
      <c r="A498" s="14" t="s">
        <v>1506</v>
      </c>
      <c r="B498" s="416"/>
      <c r="C498" s="417"/>
      <c r="D498" s="418"/>
      <c r="E498" s="337"/>
      <c r="F498" s="428" t="s">
        <v>2406</v>
      </c>
      <c r="G498" s="419"/>
      <c r="H498" s="417"/>
      <c r="I498" s="421"/>
      <c r="J498" s="77">
        <v>2</v>
      </c>
      <c r="K498" s="92"/>
    </row>
    <row r="499" spans="1:11" ht="13.2" x14ac:dyDescent="0.25">
      <c r="A499" s="14" t="s">
        <v>1506</v>
      </c>
      <c r="B499" s="334" t="s">
        <v>2407</v>
      </c>
      <c r="C499" s="334" t="s">
        <v>2408</v>
      </c>
      <c r="D499" s="429" t="s">
        <v>1651</v>
      </c>
      <c r="E499" s="380" t="s">
        <v>1889</v>
      </c>
      <c r="F499" s="423" t="s">
        <v>2409</v>
      </c>
      <c r="G499" s="424">
        <v>5578068</v>
      </c>
      <c r="H499" s="425" t="s">
        <v>2410</v>
      </c>
      <c r="I499" s="430">
        <v>93</v>
      </c>
      <c r="J499" s="77">
        <v>2</v>
      </c>
      <c r="K499" s="92"/>
    </row>
    <row r="500" spans="1:11" ht="13.2" x14ac:dyDescent="0.25">
      <c r="A500" s="14" t="s">
        <v>1506</v>
      </c>
      <c r="B500" s="334" t="s">
        <v>2407</v>
      </c>
      <c r="C500" s="417" t="s">
        <v>2411</v>
      </c>
      <c r="D500" s="429" t="s">
        <v>1651</v>
      </c>
      <c r="E500" s="380" t="s">
        <v>1889</v>
      </c>
      <c r="F500" s="423" t="s">
        <v>2412</v>
      </c>
      <c r="G500" s="431">
        <v>46158766</v>
      </c>
      <c r="H500" s="431" t="s">
        <v>2413</v>
      </c>
      <c r="I500" s="432">
        <v>112.5</v>
      </c>
      <c r="J500" s="77">
        <v>2</v>
      </c>
      <c r="K500" s="92"/>
    </row>
    <row r="501" spans="1:11" ht="13.2" x14ac:dyDescent="0.25">
      <c r="A501" s="14" t="s">
        <v>1506</v>
      </c>
      <c r="B501" s="334" t="s">
        <v>2407</v>
      </c>
      <c r="C501" s="334" t="s">
        <v>2407</v>
      </c>
      <c r="D501" s="433" t="s">
        <v>2358</v>
      </c>
      <c r="E501" s="380" t="s">
        <v>1889</v>
      </c>
      <c r="F501" s="434" t="s">
        <v>2414</v>
      </c>
      <c r="G501" s="435"/>
      <c r="H501" s="436" t="s">
        <v>2415</v>
      </c>
      <c r="I501" s="432">
        <v>377.4</v>
      </c>
      <c r="J501" s="77">
        <v>2</v>
      </c>
      <c r="K501" s="92"/>
    </row>
    <row r="502" spans="1:11" ht="21" x14ac:dyDescent="0.25">
      <c r="A502" s="14" t="s">
        <v>1506</v>
      </c>
      <c r="B502" s="334" t="s">
        <v>2407</v>
      </c>
      <c r="C502" s="334" t="s">
        <v>2407</v>
      </c>
      <c r="D502" s="429" t="s">
        <v>1651</v>
      </c>
      <c r="E502" s="380" t="s">
        <v>1889</v>
      </c>
      <c r="F502" s="434" t="s">
        <v>2416</v>
      </c>
      <c r="G502" s="435"/>
      <c r="H502" s="436" t="s">
        <v>2415</v>
      </c>
      <c r="I502" s="432">
        <v>490.39</v>
      </c>
      <c r="J502" s="77">
        <v>2</v>
      </c>
      <c r="K502" s="92"/>
    </row>
    <row r="503" spans="1:11" ht="21" x14ac:dyDescent="0.25">
      <c r="A503" s="14" t="s">
        <v>1506</v>
      </c>
      <c r="B503" s="334" t="s">
        <v>2407</v>
      </c>
      <c r="C503" s="334" t="s">
        <v>2417</v>
      </c>
      <c r="D503" s="429" t="s">
        <v>2358</v>
      </c>
      <c r="E503" s="380" t="s">
        <v>1889</v>
      </c>
      <c r="F503" s="434" t="s">
        <v>2418</v>
      </c>
      <c r="G503" s="435">
        <v>54191661</v>
      </c>
      <c r="H503" s="437" t="s">
        <v>2419</v>
      </c>
      <c r="I503" s="432">
        <v>190</v>
      </c>
      <c r="J503" s="77">
        <v>2</v>
      </c>
      <c r="K503" s="92"/>
    </row>
    <row r="504" spans="1:11" ht="40.799999999999997" x14ac:dyDescent="0.25">
      <c r="A504" s="14" t="s">
        <v>1506</v>
      </c>
      <c r="B504" s="334"/>
      <c r="C504" s="417"/>
      <c r="D504" s="336"/>
      <c r="E504" s="422"/>
      <c r="F504" s="438" t="s">
        <v>2420</v>
      </c>
      <c r="G504" s="424"/>
      <c r="H504" s="425"/>
      <c r="I504" s="421"/>
      <c r="J504" s="77">
        <v>2</v>
      </c>
      <c r="K504" s="92"/>
    </row>
    <row r="505" spans="1:11" ht="21" x14ac:dyDescent="0.25">
      <c r="A505" s="14" t="s">
        <v>1506</v>
      </c>
      <c r="B505" s="334" t="s">
        <v>2421</v>
      </c>
      <c r="C505" s="334" t="s">
        <v>2421</v>
      </c>
      <c r="D505" s="336" t="s">
        <v>1523</v>
      </c>
      <c r="E505" s="422" t="s">
        <v>2422</v>
      </c>
      <c r="F505" s="337" t="s">
        <v>2423</v>
      </c>
      <c r="G505" s="419"/>
      <c r="H505" s="426" t="s">
        <v>2403</v>
      </c>
      <c r="I505" s="427">
        <v>144.19999999999999</v>
      </c>
      <c r="J505" s="77">
        <v>2</v>
      </c>
      <c r="K505" s="92"/>
    </row>
    <row r="506" spans="1:11" ht="13.2" x14ac:dyDescent="0.25">
      <c r="A506" s="14" t="s">
        <v>1506</v>
      </c>
      <c r="B506" s="334" t="s">
        <v>2421</v>
      </c>
      <c r="C506" s="334" t="s">
        <v>2424</v>
      </c>
      <c r="D506" s="336" t="s">
        <v>2425</v>
      </c>
      <c r="E506" s="422" t="s">
        <v>2422</v>
      </c>
      <c r="F506" s="337" t="s">
        <v>2426</v>
      </c>
      <c r="G506" s="424">
        <v>31729746</v>
      </c>
      <c r="H506" s="425" t="s">
        <v>2427</v>
      </c>
      <c r="I506" s="427">
        <v>190.5</v>
      </c>
      <c r="J506" s="77">
        <v>2</v>
      </c>
      <c r="K506" s="92"/>
    </row>
    <row r="507" spans="1:11" ht="24" x14ac:dyDescent="0.25">
      <c r="A507" s="14" t="s">
        <v>1506</v>
      </c>
      <c r="B507" s="334" t="s">
        <v>2421</v>
      </c>
      <c r="C507" s="334" t="s">
        <v>2421</v>
      </c>
      <c r="D507" s="336" t="s">
        <v>1523</v>
      </c>
      <c r="E507" s="422" t="s">
        <v>2422</v>
      </c>
      <c r="F507" s="337" t="s">
        <v>2428</v>
      </c>
      <c r="G507" s="424"/>
      <c r="H507" s="426" t="s">
        <v>2403</v>
      </c>
      <c r="I507" s="427">
        <v>248.36</v>
      </c>
      <c r="J507" s="77">
        <v>2</v>
      </c>
      <c r="K507" s="92"/>
    </row>
    <row r="508" spans="1:11" ht="13.2" x14ac:dyDescent="0.25">
      <c r="A508" s="14" t="s">
        <v>1506</v>
      </c>
      <c r="B508" s="334" t="s">
        <v>2421</v>
      </c>
      <c r="C508" s="334" t="s">
        <v>2429</v>
      </c>
      <c r="D508" s="336" t="s">
        <v>1523</v>
      </c>
      <c r="E508" s="422" t="s">
        <v>2422</v>
      </c>
      <c r="F508" s="439" t="s">
        <v>2430</v>
      </c>
      <c r="G508" s="424">
        <v>31300421</v>
      </c>
      <c r="H508" s="440" t="s">
        <v>2003</v>
      </c>
      <c r="I508" s="421">
        <v>50</v>
      </c>
      <c r="J508" s="77">
        <v>2</v>
      </c>
      <c r="K508" s="92"/>
    </row>
    <row r="509" spans="1:11" ht="51.6" x14ac:dyDescent="0.25">
      <c r="A509" s="14" t="s">
        <v>1506</v>
      </c>
      <c r="B509" s="416"/>
      <c r="C509" s="417"/>
      <c r="D509" s="418"/>
      <c r="E509" s="337"/>
      <c r="F509" s="428" t="s">
        <v>2431</v>
      </c>
      <c r="G509" s="419"/>
      <c r="H509" s="417"/>
      <c r="I509" s="421"/>
      <c r="J509" s="77">
        <v>2</v>
      </c>
      <c r="K509" s="92"/>
    </row>
    <row r="510" spans="1:11" ht="13.2" x14ac:dyDescent="0.25">
      <c r="A510" s="14" t="s">
        <v>1506</v>
      </c>
      <c r="B510" s="334" t="s">
        <v>2432</v>
      </c>
      <c r="C510" s="417">
        <v>175</v>
      </c>
      <c r="D510" s="336" t="s">
        <v>1770</v>
      </c>
      <c r="E510" s="337" t="s">
        <v>2226</v>
      </c>
      <c r="F510" s="337" t="s">
        <v>2433</v>
      </c>
      <c r="G510" s="419">
        <v>30222931</v>
      </c>
      <c r="H510" s="426" t="s">
        <v>2434</v>
      </c>
      <c r="I510" s="421">
        <v>192</v>
      </c>
      <c r="J510" s="77">
        <v>2</v>
      </c>
      <c r="K510" s="92"/>
    </row>
    <row r="511" spans="1:11" ht="21" x14ac:dyDescent="0.25">
      <c r="A511" s="14" t="s">
        <v>1506</v>
      </c>
      <c r="B511" s="334" t="s">
        <v>2432</v>
      </c>
      <c r="C511" s="417">
        <v>2</v>
      </c>
      <c r="D511" s="336" t="s">
        <v>2435</v>
      </c>
      <c r="E511" s="337" t="s">
        <v>2226</v>
      </c>
      <c r="F511" s="439" t="s">
        <v>2436</v>
      </c>
      <c r="G511" s="419"/>
      <c r="H511" s="426" t="s">
        <v>2403</v>
      </c>
      <c r="I511" s="421">
        <v>103.97</v>
      </c>
      <c r="J511" s="77">
        <v>2</v>
      </c>
      <c r="K511" s="92"/>
    </row>
    <row r="512" spans="1:11" ht="21" x14ac:dyDescent="0.25">
      <c r="A512" s="14" t="s">
        <v>1506</v>
      </c>
      <c r="B512" s="334" t="s">
        <v>2432</v>
      </c>
      <c r="C512" s="417">
        <v>3.4</v>
      </c>
      <c r="D512" s="336" t="s">
        <v>2435</v>
      </c>
      <c r="E512" s="337" t="s">
        <v>2226</v>
      </c>
      <c r="F512" s="423" t="s">
        <v>2437</v>
      </c>
      <c r="G512" s="419"/>
      <c r="H512" s="426" t="s">
        <v>2403</v>
      </c>
      <c r="I512" s="421">
        <v>28</v>
      </c>
      <c r="J512" s="77">
        <v>2</v>
      </c>
      <c r="K512" s="92"/>
    </row>
    <row r="513" spans="1:11" ht="21" x14ac:dyDescent="0.25">
      <c r="A513" s="14" t="s">
        <v>1506</v>
      </c>
      <c r="B513" s="334" t="s">
        <v>2432</v>
      </c>
      <c r="C513" s="417" t="s">
        <v>2438</v>
      </c>
      <c r="D513" s="336" t="s">
        <v>2435</v>
      </c>
      <c r="E513" s="337" t="s">
        <v>2226</v>
      </c>
      <c r="F513" s="423" t="s">
        <v>2439</v>
      </c>
      <c r="G513" s="419"/>
      <c r="H513" s="426" t="s">
        <v>2403</v>
      </c>
      <c r="I513" s="421">
        <v>45.6</v>
      </c>
      <c r="J513" s="77">
        <v>2</v>
      </c>
      <c r="K513" s="92"/>
    </row>
    <row r="514" spans="1:11" ht="13.2" x14ac:dyDescent="0.25">
      <c r="A514" s="14" t="s">
        <v>1506</v>
      </c>
      <c r="B514" s="334" t="s">
        <v>2432</v>
      </c>
      <c r="C514" s="417" t="s">
        <v>2440</v>
      </c>
      <c r="D514" s="336" t="s">
        <v>2435</v>
      </c>
      <c r="E514" s="337" t="s">
        <v>2226</v>
      </c>
      <c r="F514" s="439" t="s">
        <v>2441</v>
      </c>
      <c r="G514" s="419">
        <v>45024871</v>
      </c>
      <c r="H514" s="426" t="s">
        <v>2442</v>
      </c>
      <c r="I514" s="421">
        <v>190</v>
      </c>
      <c r="J514" s="77">
        <v>2</v>
      </c>
      <c r="K514" s="92"/>
    </row>
    <row r="515" spans="1:11" ht="21" x14ac:dyDescent="0.25">
      <c r="A515" s="14" t="s">
        <v>1506</v>
      </c>
      <c r="B515" s="334" t="s">
        <v>2432</v>
      </c>
      <c r="C515" s="334" t="s">
        <v>2432</v>
      </c>
      <c r="D515" s="336" t="s">
        <v>2435</v>
      </c>
      <c r="E515" s="337" t="s">
        <v>2226</v>
      </c>
      <c r="F515" s="439" t="s">
        <v>2443</v>
      </c>
      <c r="G515" s="419"/>
      <c r="H515" s="426" t="s">
        <v>2403</v>
      </c>
      <c r="I515" s="421">
        <v>253.38</v>
      </c>
      <c r="J515" s="77">
        <v>2</v>
      </c>
      <c r="K515" s="92"/>
    </row>
    <row r="516" spans="1:11" ht="51" x14ac:dyDescent="0.25">
      <c r="A516" s="14" t="s">
        <v>1506</v>
      </c>
      <c r="B516" s="416"/>
      <c r="C516" s="417"/>
      <c r="D516" s="418"/>
      <c r="E516" s="337"/>
      <c r="F516" s="438" t="s">
        <v>2444</v>
      </c>
      <c r="G516" s="419"/>
      <c r="H516" s="417"/>
      <c r="I516" s="421"/>
      <c r="J516" s="77">
        <v>2</v>
      </c>
      <c r="K516" s="92"/>
    </row>
    <row r="517" spans="1:11" ht="21" x14ac:dyDescent="0.25">
      <c r="A517" s="14" t="s">
        <v>1506</v>
      </c>
      <c r="B517" s="334" t="s">
        <v>2445</v>
      </c>
      <c r="C517" s="334" t="s">
        <v>2445</v>
      </c>
      <c r="D517" s="336" t="s">
        <v>2202</v>
      </c>
      <c r="E517" s="337" t="s">
        <v>2226</v>
      </c>
      <c r="F517" s="439" t="s">
        <v>2446</v>
      </c>
      <c r="G517" s="419"/>
      <c r="H517" s="426" t="s">
        <v>2403</v>
      </c>
      <c r="I517" s="421">
        <v>451.2</v>
      </c>
      <c r="J517" s="77">
        <v>2</v>
      </c>
      <c r="K517" s="92"/>
    </row>
    <row r="518" spans="1:11" ht="13.2" x14ac:dyDescent="0.25">
      <c r="A518" s="14" t="s">
        <v>1506</v>
      </c>
      <c r="B518" s="334" t="s">
        <v>2445</v>
      </c>
      <c r="C518" s="417" t="s">
        <v>2447</v>
      </c>
      <c r="D518" s="336" t="s">
        <v>2202</v>
      </c>
      <c r="E518" s="337" t="s">
        <v>2226</v>
      </c>
      <c r="F518" s="337" t="s">
        <v>2448</v>
      </c>
      <c r="G518" s="441">
        <v>51667509</v>
      </c>
      <c r="H518" s="425" t="s">
        <v>2449</v>
      </c>
      <c r="I518" s="421">
        <v>570</v>
      </c>
      <c r="J518" s="77">
        <v>2</v>
      </c>
      <c r="K518" s="92"/>
    </row>
    <row r="519" spans="1:11" ht="24" x14ac:dyDescent="0.25">
      <c r="A519" s="14" t="s">
        <v>1506</v>
      </c>
      <c r="B519" s="334" t="s">
        <v>2445</v>
      </c>
      <c r="C519" s="334" t="s">
        <v>2445</v>
      </c>
      <c r="D519" s="336" t="s">
        <v>2222</v>
      </c>
      <c r="E519" s="337" t="s">
        <v>2226</v>
      </c>
      <c r="F519" s="337" t="s">
        <v>2450</v>
      </c>
      <c r="G519" s="419"/>
      <c r="H519" s="426" t="s">
        <v>2403</v>
      </c>
      <c r="I519" s="421">
        <v>322.07</v>
      </c>
      <c r="J519" s="77">
        <v>2</v>
      </c>
      <c r="K519" s="92"/>
    </row>
    <row r="520" spans="1:11" ht="21" x14ac:dyDescent="0.25">
      <c r="A520" s="14" t="s">
        <v>1506</v>
      </c>
      <c r="B520" s="334" t="s">
        <v>2445</v>
      </c>
      <c r="C520" s="417">
        <v>25052529</v>
      </c>
      <c r="D520" s="336" t="s">
        <v>2163</v>
      </c>
      <c r="E520" s="337" t="s">
        <v>2226</v>
      </c>
      <c r="F520" s="439" t="s">
        <v>2451</v>
      </c>
      <c r="G520" s="442">
        <v>31300421</v>
      </c>
      <c r="H520" s="316" t="s">
        <v>1659</v>
      </c>
      <c r="I520" s="421">
        <v>210</v>
      </c>
      <c r="J520" s="77">
        <v>2</v>
      </c>
      <c r="K520" s="92"/>
    </row>
    <row r="521" spans="1:11" ht="51" x14ac:dyDescent="0.25">
      <c r="A521" s="14" t="s">
        <v>1506</v>
      </c>
      <c r="B521" s="416"/>
      <c r="C521" s="417"/>
      <c r="D521" s="418"/>
      <c r="E521" s="337"/>
      <c r="F521" s="438" t="s">
        <v>2452</v>
      </c>
      <c r="G521" s="419"/>
      <c r="H521" s="417"/>
      <c r="I521" s="421"/>
      <c r="J521" s="77">
        <v>2</v>
      </c>
      <c r="K521" s="92"/>
    </row>
    <row r="522" spans="1:11" ht="21" x14ac:dyDescent="0.25">
      <c r="A522" s="14" t="s">
        <v>1506</v>
      </c>
      <c r="B522" s="334" t="s">
        <v>2453</v>
      </c>
      <c r="C522" s="334" t="s">
        <v>2453</v>
      </c>
      <c r="D522" s="336" t="s">
        <v>2389</v>
      </c>
      <c r="E522" s="337" t="s">
        <v>2038</v>
      </c>
      <c r="F522" s="439" t="s">
        <v>2443</v>
      </c>
      <c r="G522" s="419"/>
      <c r="H522" s="426" t="s">
        <v>2403</v>
      </c>
      <c r="I522" s="421">
        <v>511.6</v>
      </c>
      <c r="J522" s="77">
        <v>2</v>
      </c>
      <c r="K522" s="92"/>
    </row>
    <row r="523" spans="1:11" ht="21" x14ac:dyDescent="0.25">
      <c r="A523" s="14" t="s">
        <v>1506</v>
      </c>
      <c r="B523" s="334" t="s">
        <v>2453</v>
      </c>
      <c r="C523" s="417" t="s">
        <v>2454</v>
      </c>
      <c r="D523" s="336" t="s">
        <v>2455</v>
      </c>
      <c r="E523" s="337" t="s">
        <v>2038</v>
      </c>
      <c r="F523" s="439" t="s">
        <v>2456</v>
      </c>
      <c r="G523" s="442">
        <v>31300421</v>
      </c>
      <c r="H523" s="316" t="s">
        <v>1659</v>
      </c>
      <c r="I523" s="421">
        <v>230</v>
      </c>
      <c r="J523" s="77">
        <v>2</v>
      </c>
      <c r="K523" s="92"/>
    </row>
    <row r="524" spans="1:11" ht="13.2" x14ac:dyDescent="0.25">
      <c r="A524" s="14" t="s">
        <v>1506</v>
      </c>
      <c r="B524" s="334" t="s">
        <v>2453</v>
      </c>
      <c r="C524" s="417" t="s">
        <v>2457</v>
      </c>
      <c r="D524" s="336" t="s">
        <v>2389</v>
      </c>
      <c r="E524" s="337" t="s">
        <v>2038</v>
      </c>
      <c r="F524" s="337" t="s">
        <v>2448</v>
      </c>
      <c r="G524" s="419">
        <v>2120738631</v>
      </c>
      <c r="H524" s="417" t="s">
        <v>2449</v>
      </c>
      <c r="I524" s="421">
        <v>520</v>
      </c>
      <c r="J524" s="77">
        <v>2</v>
      </c>
      <c r="K524" s="92"/>
    </row>
    <row r="525" spans="1:11" ht="24" x14ac:dyDescent="0.25">
      <c r="A525" s="14" t="s">
        <v>1506</v>
      </c>
      <c r="B525" s="334" t="s">
        <v>2453</v>
      </c>
      <c r="C525" s="334" t="s">
        <v>2453</v>
      </c>
      <c r="D525" s="336" t="s">
        <v>2389</v>
      </c>
      <c r="E525" s="337" t="s">
        <v>2038</v>
      </c>
      <c r="F525" s="337" t="s">
        <v>2450</v>
      </c>
      <c r="G525" s="419"/>
      <c r="H525" s="426" t="s">
        <v>2403</v>
      </c>
      <c r="I525" s="421">
        <v>367.68</v>
      </c>
      <c r="J525" s="77">
        <v>2</v>
      </c>
      <c r="K525" s="92"/>
    </row>
    <row r="526" spans="1:11" ht="61.2" x14ac:dyDescent="0.25">
      <c r="A526" s="14" t="s">
        <v>1506</v>
      </c>
      <c r="B526" s="334"/>
      <c r="C526" s="419"/>
      <c r="D526" s="418"/>
      <c r="E526" s="443"/>
      <c r="F526" s="438" t="s">
        <v>2458</v>
      </c>
      <c r="G526" s="419"/>
      <c r="H526" s="444"/>
      <c r="I526" s="421"/>
      <c r="J526" s="77">
        <v>2</v>
      </c>
      <c r="K526" s="92"/>
    </row>
    <row r="527" spans="1:11" ht="21" x14ac:dyDescent="0.25">
      <c r="A527" s="14" t="s">
        <v>1506</v>
      </c>
      <c r="B527" s="445" t="s">
        <v>2459</v>
      </c>
      <c r="C527" s="446" t="s">
        <v>2460</v>
      </c>
      <c r="D527" s="447" t="s">
        <v>2399</v>
      </c>
      <c r="E527" s="447" t="s">
        <v>2461</v>
      </c>
      <c r="F527" s="337" t="s">
        <v>2462</v>
      </c>
      <c r="G527" s="446"/>
      <c r="H527" s="316" t="s">
        <v>2463</v>
      </c>
      <c r="I527" s="421">
        <v>914</v>
      </c>
      <c r="J527" s="77">
        <v>2</v>
      </c>
      <c r="K527" s="92"/>
    </row>
    <row r="528" spans="1:11" ht="21" x14ac:dyDescent="0.25">
      <c r="A528" s="14" t="s">
        <v>1506</v>
      </c>
      <c r="B528" s="445" t="s">
        <v>2459</v>
      </c>
      <c r="C528" s="446" t="s">
        <v>2464</v>
      </c>
      <c r="D528" s="447" t="s">
        <v>2399</v>
      </c>
      <c r="E528" s="447" t="s">
        <v>2461</v>
      </c>
      <c r="F528" s="337" t="s">
        <v>2465</v>
      </c>
      <c r="G528" s="446"/>
      <c r="H528" s="316" t="s">
        <v>2463</v>
      </c>
      <c r="I528" s="421">
        <v>310</v>
      </c>
      <c r="J528" s="77">
        <v>2</v>
      </c>
      <c r="K528" s="92"/>
    </row>
    <row r="529" spans="1:11" ht="24" x14ac:dyDescent="0.25">
      <c r="A529" s="14" t="s">
        <v>1506</v>
      </c>
      <c r="B529" s="445" t="s">
        <v>2459</v>
      </c>
      <c r="C529" s="446" t="s">
        <v>2459</v>
      </c>
      <c r="D529" s="447" t="s">
        <v>2399</v>
      </c>
      <c r="E529" s="447" t="s">
        <v>2461</v>
      </c>
      <c r="F529" s="337" t="s">
        <v>2466</v>
      </c>
      <c r="G529" s="446"/>
      <c r="H529" s="316" t="s">
        <v>2463</v>
      </c>
      <c r="I529" s="421">
        <v>701.6</v>
      </c>
      <c r="J529" s="77">
        <v>2</v>
      </c>
      <c r="K529" s="92"/>
    </row>
    <row r="530" spans="1:11" ht="36" x14ac:dyDescent="0.25">
      <c r="A530" s="14" t="s">
        <v>1506</v>
      </c>
      <c r="B530" s="445" t="s">
        <v>2459</v>
      </c>
      <c r="C530" s="446" t="s">
        <v>2467</v>
      </c>
      <c r="D530" s="447" t="s">
        <v>2399</v>
      </c>
      <c r="E530" s="447" t="s">
        <v>2461</v>
      </c>
      <c r="F530" s="337" t="s">
        <v>2468</v>
      </c>
      <c r="G530" s="315"/>
      <c r="H530" s="316" t="s">
        <v>2463</v>
      </c>
      <c r="I530" s="421">
        <v>557.89</v>
      </c>
      <c r="J530" s="77">
        <v>2</v>
      </c>
      <c r="K530" s="92"/>
    </row>
    <row r="531" spans="1:11" ht="40.799999999999997" x14ac:dyDescent="0.25">
      <c r="A531" s="14" t="s">
        <v>1506</v>
      </c>
      <c r="B531" s="334"/>
      <c r="C531" s="419"/>
      <c r="D531" s="418"/>
      <c r="E531" s="448"/>
      <c r="F531" s="438" t="s">
        <v>2469</v>
      </c>
      <c r="G531" s="419"/>
      <c r="H531" s="419"/>
      <c r="I531" s="421"/>
      <c r="J531" s="77">
        <v>2</v>
      </c>
      <c r="K531" s="92"/>
    </row>
    <row r="532" spans="1:11" ht="24" x14ac:dyDescent="0.25">
      <c r="A532" s="14" t="s">
        <v>1506</v>
      </c>
      <c r="B532" s="420" t="s">
        <v>2470</v>
      </c>
      <c r="C532" s="419" t="s">
        <v>2471</v>
      </c>
      <c r="D532" s="418" t="s">
        <v>2358</v>
      </c>
      <c r="E532" s="448" t="s">
        <v>2472</v>
      </c>
      <c r="F532" s="337" t="s">
        <v>2473</v>
      </c>
      <c r="G532" s="419"/>
      <c r="H532" s="316" t="s">
        <v>2463</v>
      </c>
      <c r="I532" s="421">
        <v>739.85</v>
      </c>
      <c r="J532" s="77">
        <v>2</v>
      </c>
      <c r="K532" s="92"/>
    </row>
    <row r="533" spans="1:11" ht="24" x14ac:dyDescent="0.25">
      <c r="A533" s="14" t="s">
        <v>1506</v>
      </c>
      <c r="B533" s="420" t="s">
        <v>2470</v>
      </c>
      <c r="C533" s="419" t="s">
        <v>2474</v>
      </c>
      <c r="D533" s="418" t="s">
        <v>2346</v>
      </c>
      <c r="E533" s="448" t="s">
        <v>2472</v>
      </c>
      <c r="F533" s="337" t="s">
        <v>2475</v>
      </c>
      <c r="G533" s="419"/>
      <c r="H533" s="316" t="s">
        <v>2463</v>
      </c>
      <c r="I533" s="421">
        <v>874.55</v>
      </c>
      <c r="J533" s="77">
        <v>2</v>
      </c>
      <c r="K533" s="92"/>
    </row>
    <row r="534" spans="1:11" ht="24" x14ac:dyDescent="0.25">
      <c r="A534" s="14" t="s">
        <v>1506</v>
      </c>
      <c r="B534" s="420" t="s">
        <v>2470</v>
      </c>
      <c r="C534" s="419" t="s">
        <v>2476</v>
      </c>
      <c r="D534" s="418" t="s">
        <v>1651</v>
      </c>
      <c r="E534" s="448" t="s">
        <v>2472</v>
      </c>
      <c r="F534" s="337" t="s">
        <v>2477</v>
      </c>
      <c r="G534" s="419"/>
      <c r="H534" s="316" t="s">
        <v>2463</v>
      </c>
      <c r="I534" s="421">
        <v>185</v>
      </c>
      <c r="J534" s="77">
        <v>2</v>
      </c>
      <c r="K534" s="92"/>
    </row>
    <row r="535" spans="1:11" ht="24" x14ac:dyDescent="0.25">
      <c r="A535" s="14" t="s">
        <v>1506</v>
      </c>
      <c r="B535" s="420" t="s">
        <v>2470</v>
      </c>
      <c r="C535" s="337" t="s">
        <v>2470</v>
      </c>
      <c r="D535" s="418" t="s">
        <v>1651</v>
      </c>
      <c r="E535" s="448" t="s">
        <v>2472</v>
      </c>
      <c r="F535" s="337" t="s">
        <v>2478</v>
      </c>
      <c r="G535" s="419"/>
      <c r="H535" s="316" t="s">
        <v>2463</v>
      </c>
      <c r="I535" s="421">
        <v>463</v>
      </c>
      <c r="J535" s="77">
        <v>2</v>
      </c>
      <c r="K535" s="92"/>
    </row>
    <row r="536" spans="1:11" ht="24" x14ac:dyDescent="0.25">
      <c r="A536" s="14" t="s">
        <v>1506</v>
      </c>
      <c r="B536" s="420" t="s">
        <v>2470</v>
      </c>
      <c r="C536" s="337" t="s">
        <v>2470</v>
      </c>
      <c r="D536" s="418" t="s">
        <v>1651</v>
      </c>
      <c r="E536" s="448" t="s">
        <v>2150</v>
      </c>
      <c r="F536" s="449" t="s">
        <v>2479</v>
      </c>
      <c r="G536" s="419"/>
      <c r="H536" s="316" t="s">
        <v>2463</v>
      </c>
      <c r="I536" s="421">
        <v>141.1</v>
      </c>
      <c r="J536" s="77">
        <v>2</v>
      </c>
      <c r="K536" s="92"/>
    </row>
    <row r="537" spans="1:11" ht="30.6" x14ac:dyDescent="0.25">
      <c r="A537" s="14" t="s">
        <v>1506</v>
      </c>
      <c r="B537" s="420"/>
      <c r="C537" s="419"/>
      <c r="D537" s="418"/>
      <c r="E537" s="448"/>
      <c r="F537" s="438" t="s">
        <v>2480</v>
      </c>
      <c r="G537" s="419"/>
      <c r="H537" s="316"/>
      <c r="I537" s="421"/>
      <c r="J537" s="77">
        <v>2</v>
      </c>
      <c r="K537" s="92"/>
    </row>
    <row r="538" spans="1:11" ht="24" x14ac:dyDescent="0.25">
      <c r="A538" s="14" t="s">
        <v>1506</v>
      </c>
      <c r="B538" s="334" t="s">
        <v>2481</v>
      </c>
      <c r="C538" s="450" t="s">
        <v>2481</v>
      </c>
      <c r="D538" s="418" t="s">
        <v>1913</v>
      </c>
      <c r="E538" s="448" t="s">
        <v>2482</v>
      </c>
      <c r="F538" s="337" t="s">
        <v>2483</v>
      </c>
      <c r="G538" s="419"/>
      <c r="H538" s="316" t="s">
        <v>2463</v>
      </c>
      <c r="I538" s="421">
        <v>128</v>
      </c>
      <c r="J538" s="77">
        <v>2</v>
      </c>
      <c r="K538" s="92"/>
    </row>
    <row r="539" spans="1:11" ht="36" x14ac:dyDescent="0.25">
      <c r="A539" s="14" t="s">
        <v>1506</v>
      </c>
      <c r="B539" s="334" t="s">
        <v>2481</v>
      </c>
      <c r="C539" s="337" t="s">
        <v>2484</v>
      </c>
      <c r="D539" s="418" t="s">
        <v>1913</v>
      </c>
      <c r="E539" s="448" t="s">
        <v>2482</v>
      </c>
      <c r="F539" s="337" t="s">
        <v>2485</v>
      </c>
      <c r="G539" s="419"/>
      <c r="H539" s="316" t="s">
        <v>2463</v>
      </c>
      <c r="I539" s="421">
        <v>110</v>
      </c>
      <c r="J539" s="77">
        <v>2</v>
      </c>
      <c r="K539" s="92"/>
    </row>
    <row r="540" spans="1:11" ht="21" x14ac:dyDescent="0.25">
      <c r="A540" s="14" t="s">
        <v>1506</v>
      </c>
      <c r="B540" s="334" t="s">
        <v>2481</v>
      </c>
      <c r="C540" s="450" t="s">
        <v>2481</v>
      </c>
      <c r="D540" s="418" t="s">
        <v>1913</v>
      </c>
      <c r="E540" s="448" t="s">
        <v>2482</v>
      </c>
      <c r="F540" s="337" t="s">
        <v>2486</v>
      </c>
      <c r="G540" s="419"/>
      <c r="H540" s="316" t="s">
        <v>2463</v>
      </c>
      <c r="I540" s="421">
        <v>128.5</v>
      </c>
      <c r="J540" s="77">
        <v>2</v>
      </c>
      <c r="K540" s="92"/>
    </row>
    <row r="541" spans="1:11" ht="51" x14ac:dyDescent="0.25">
      <c r="A541" s="14" t="s">
        <v>1506</v>
      </c>
      <c r="B541" s="334" t="s">
        <v>2487</v>
      </c>
      <c r="C541" s="450" t="s">
        <v>2487</v>
      </c>
      <c r="D541" s="418">
        <v>45751</v>
      </c>
      <c r="E541" s="443">
        <v>45761</v>
      </c>
      <c r="F541" s="438" t="s">
        <v>2488</v>
      </c>
      <c r="G541" s="419"/>
      <c r="H541" s="316" t="s">
        <v>2463</v>
      </c>
      <c r="I541" s="421">
        <v>241.66</v>
      </c>
      <c r="J541" s="77">
        <v>2</v>
      </c>
      <c r="K541" s="92"/>
    </row>
    <row r="542" spans="1:11" ht="51" x14ac:dyDescent="0.25">
      <c r="A542" s="14" t="s">
        <v>1506</v>
      </c>
      <c r="B542" s="420"/>
      <c r="C542" s="419"/>
      <c r="D542" s="418"/>
      <c r="E542" s="448"/>
      <c r="F542" s="438" t="s">
        <v>2489</v>
      </c>
      <c r="G542" s="419"/>
      <c r="H542" s="316"/>
      <c r="I542" s="421"/>
      <c r="J542" s="77">
        <v>2</v>
      </c>
      <c r="K542" s="92"/>
    </row>
    <row r="543" spans="1:11" ht="24" x14ac:dyDescent="0.25">
      <c r="A543" s="14" t="s">
        <v>1506</v>
      </c>
      <c r="B543" s="334" t="s">
        <v>2490</v>
      </c>
      <c r="C543" s="450" t="s">
        <v>2490</v>
      </c>
      <c r="D543" s="418" t="s">
        <v>2435</v>
      </c>
      <c r="E543" s="448" t="s">
        <v>2226</v>
      </c>
      <c r="F543" s="337" t="s">
        <v>2483</v>
      </c>
      <c r="G543" s="419"/>
      <c r="H543" s="316" t="s">
        <v>2463</v>
      </c>
      <c r="I543" s="421">
        <v>362.46</v>
      </c>
      <c r="J543" s="77">
        <v>2</v>
      </c>
      <c r="K543" s="92"/>
    </row>
    <row r="544" spans="1:11" ht="24" x14ac:dyDescent="0.25">
      <c r="A544" s="14" t="s">
        <v>1506</v>
      </c>
      <c r="B544" s="334" t="s">
        <v>2490</v>
      </c>
      <c r="C544" s="417">
        <v>2642025</v>
      </c>
      <c r="D544" s="418" t="s">
        <v>2026</v>
      </c>
      <c r="E544" s="448" t="s">
        <v>2226</v>
      </c>
      <c r="F544" s="337" t="s">
        <v>2491</v>
      </c>
      <c r="G544" s="419">
        <v>30222931</v>
      </c>
      <c r="H544" s="316" t="s">
        <v>1772</v>
      </c>
      <c r="I544" s="421">
        <v>504</v>
      </c>
      <c r="J544" s="77">
        <v>2</v>
      </c>
      <c r="K544" s="92"/>
    </row>
    <row r="545" spans="1:11" ht="13.2" x14ac:dyDescent="0.25">
      <c r="A545" s="14" t="s">
        <v>1506</v>
      </c>
      <c r="B545" s="334" t="s">
        <v>2490</v>
      </c>
      <c r="C545" s="417">
        <v>189</v>
      </c>
      <c r="D545" s="418" t="s">
        <v>1770</v>
      </c>
      <c r="E545" s="448" t="s">
        <v>2226</v>
      </c>
      <c r="F545" s="337" t="s">
        <v>2492</v>
      </c>
      <c r="G545" s="419">
        <v>30222931</v>
      </c>
      <c r="H545" s="316" t="s">
        <v>1772</v>
      </c>
      <c r="I545" s="421">
        <v>168</v>
      </c>
      <c r="J545" s="77">
        <v>2</v>
      </c>
      <c r="K545" s="92"/>
    </row>
    <row r="546" spans="1:11" ht="13.2" x14ac:dyDescent="0.25">
      <c r="A546" s="14" t="s">
        <v>1506</v>
      </c>
      <c r="B546" s="334" t="s">
        <v>2490</v>
      </c>
      <c r="C546" s="417">
        <v>174</v>
      </c>
      <c r="D546" s="418" t="s">
        <v>1770</v>
      </c>
      <c r="E546" s="448" t="s">
        <v>2226</v>
      </c>
      <c r="F546" s="337" t="s">
        <v>2493</v>
      </c>
      <c r="G546" s="419">
        <v>30222931</v>
      </c>
      <c r="H546" s="316" t="s">
        <v>1772</v>
      </c>
      <c r="I546" s="421">
        <v>64</v>
      </c>
      <c r="J546" s="77">
        <v>2</v>
      </c>
      <c r="K546" s="92"/>
    </row>
    <row r="547" spans="1:11" ht="13.2" x14ac:dyDescent="0.25">
      <c r="A547" s="14" t="s">
        <v>1506</v>
      </c>
      <c r="B547" s="334" t="s">
        <v>2490</v>
      </c>
      <c r="C547" s="417">
        <v>1020250037</v>
      </c>
      <c r="D547" s="418" t="s">
        <v>1928</v>
      </c>
      <c r="E547" s="448" t="s">
        <v>2226</v>
      </c>
      <c r="F547" s="337" t="s">
        <v>2494</v>
      </c>
      <c r="G547" s="419">
        <v>52610829</v>
      </c>
      <c r="H547" s="316" t="s">
        <v>2070</v>
      </c>
      <c r="I547" s="421">
        <v>40</v>
      </c>
      <c r="J547" s="77">
        <v>2</v>
      </c>
      <c r="K547" s="92"/>
    </row>
    <row r="548" spans="1:11" ht="13.2" x14ac:dyDescent="0.25">
      <c r="A548" s="14" t="s">
        <v>1506</v>
      </c>
      <c r="B548" s="334" t="s">
        <v>2490</v>
      </c>
      <c r="C548" s="417">
        <v>1020250036</v>
      </c>
      <c r="D548" s="418" t="s">
        <v>1928</v>
      </c>
      <c r="E548" s="448" t="s">
        <v>2226</v>
      </c>
      <c r="F548" s="337" t="s">
        <v>2495</v>
      </c>
      <c r="G548" s="419">
        <v>52610829</v>
      </c>
      <c r="H548" s="316" t="s">
        <v>2070</v>
      </c>
      <c r="I548" s="421">
        <v>60</v>
      </c>
      <c r="J548" s="77">
        <v>2</v>
      </c>
      <c r="K548" s="92"/>
    </row>
    <row r="549" spans="1:11" ht="48" x14ac:dyDescent="0.25">
      <c r="A549" s="14" t="s">
        <v>1506</v>
      </c>
      <c r="B549" s="334" t="s">
        <v>2490</v>
      </c>
      <c r="C549" s="337" t="s">
        <v>2496</v>
      </c>
      <c r="D549" s="418" t="s">
        <v>1774</v>
      </c>
      <c r="E549" s="448" t="s">
        <v>2226</v>
      </c>
      <c r="F549" s="337" t="s">
        <v>2497</v>
      </c>
      <c r="G549" s="451">
        <v>45024871</v>
      </c>
      <c r="H549" s="316" t="s">
        <v>2498</v>
      </c>
      <c r="I549" s="421">
        <v>205</v>
      </c>
      <c r="J549" s="77">
        <v>2</v>
      </c>
      <c r="K549" s="92"/>
    </row>
    <row r="550" spans="1:11" ht="21" x14ac:dyDescent="0.25">
      <c r="A550" s="14" t="s">
        <v>1506</v>
      </c>
      <c r="B550" s="334" t="s">
        <v>2490</v>
      </c>
      <c r="C550" s="450" t="s">
        <v>2490</v>
      </c>
      <c r="D550" s="418" t="s">
        <v>2435</v>
      </c>
      <c r="E550" s="448" t="s">
        <v>2226</v>
      </c>
      <c r="F550" s="337" t="s">
        <v>2499</v>
      </c>
      <c r="G550" s="419"/>
      <c r="H550" s="316" t="s">
        <v>2463</v>
      </c>
      <c r="I550" s="421">
        <v>401.94</v>
      </c>
      <c r="J550" s="77">
        <v>2</v>
      </c>
      <c r="K550" s="92"/>
    </row>
    <row r="551" spans="1:11" ht="40.799999999999997" x14ac:dyDescent="0.25">
      <c r="A551" s="14" t="s">
        <v>1506</v>
      </c>
      <c r="B551" s="420"/>
      <c r="C551" s="419"/>
      <c r="D551" s="418"/>
      <c r="E551" s="448"/>
      <c r="F551" s="438" t="s">
        <v>2500</v>
      </c>
      <c r="G551" s="419"/>
      <c r="H551" s="316"/>
      <c r="I551" s="421"/>
      <c r="J551" s="77">
        <v>2</v>
      </c>
      <c r="K551" s="92"/>
    </row>
    <row r="552" spans="1:11" ht="24" x14ac:dyDescent="0.25">
      <c r="A552" s="14" t="s">
        <v>1506</v>
      </c>
      <c r="B552" s="334" t="s">
        <v>2501</v>
      </c>
      <c r="C552" s="450" t="s">
        <v>2501</v>
      </c>
      <c r="D552" s="418" t="s">
        <v>2163</v>
      </c>
      <c r="E552" s="448" t="s">
        <v>2212</v>
      </c>
      <c r="F552" s="337" t="s">
        <v>2502</v>
      </c>
      <c r="G552" s="419"/>
      <c r="H552" s="316" t="s">
        <v>2463</v>
      </c>
      <c r="I552" s="421">
        <v>147.94</v>
      </c>
      <c r="J552" s="77">
        <v>2</v>
      </c>
      <c r="K552" s="92"/>
    </row>
    <row r="553" spans="1:11" ht="21" x14ac:dyDescent="0.25">
      <c r="A553" s="14" t="s">
        <v>1506</v>
      </c>
      <c r="B553" s="334" t="s">
        <v>2501</v>
      </c>
      <c r="C553" s="420">
        <v>25052524</v>
      </c>
      <c r="D553" s="418" t="s">
        <v>2163</v>
      </c>
      <c r="E553" s="448" t="s">
        <v>2212</v>
      </c>
      <c r="F553" s="337" t="s">
        <v>2503</v>
      </c>
      <c r="G553" s="451">
        <v>31300421</v>
      </c>
      <c r="H553" s="316" t="s">
        <v>1659</v>
      </c>
      <c r="I553" s="421">
        <v>325</v>
      </c>
      <c r="J553" s="77">
        <v>2</v>
      </c>
      <c r="K553" s="92"/>
    </row>
    <row r="554" spans="1:11" ht="21" x14ac:dyDescent="0.25">
      <c r="A554" s="14" t="s">
        <v>1506</v>
      </c>
      <c r="B554" s="334" t="s">
        <v>2501</v>
      </c>
      <c r="C554" s="450" t="s">
        <v>2501</v>
      </c>
      <c r="D554" s="418" t="s">
        <v>2163</v>
      </c>
      <c r="E554" s="448" t="s">
        <v>2212</v>
      </c>
      <c r="F554" s="337" t="s">
        <v>2486</v>
      </c>
      <c r="G554" s="419"/>
      <c r="H554" s="316" t="s">
        <v>2463</v>
      </c>
      <c r="I554" s="421">
        <v>258.39999999999998</v>
      </c>
      <c r="J554" s="77">
        <v>2</v>
      </c>
      <c r="K554" s="92"/>
    </row>
    <row r="555" spans="1:11" ht="46.2" x14ac:dyDescent="0.25">
      <c r="A555" s="14" t="s">
        <v>1506</v>
      </c>
      <c r="B555" s="334"/>
      <c r="C555" s="419"/>
      <c r="D555" s="418"/>
      <c r="E555" s="448"/>
      <c r="F555" s="452" t="s">
        <v>2504</v>
      </c>
      <c r="G555" s="419"/>
      <c r="H555" s="419"/>
      <c r="I555" s="421"/>
      <c r="J555" s="77">
        <v>2</v>
      </c>
      <c r="K555" s="92"/>
    </row>
    <row r="556" spans="1:11" ht="36" x14ac:dyDescent="0.25">
      <c r="A556" s="14" t="s">
        <v>1506</v>
      </c>
      <c r="B556" s="334" t="s">
        <v>2505</v>
      </c>
      <c r="C556" s="450" t="s">
        <v>2505</v>
      </c>
      <c r="D556" s="418" t="s">
        <v>1925</v>
      </c>
      <c r="E556" s="418" t="s">
        <v>2212</v>
      </c>
      <c r="F556" s="337" t="s">
        <v>2506</v>
      </c>
      <c r="G556" s="316"/>
      <c r="H556" s="316" t="s">
        <v>2463</v>
      </c>
      <c r="I556" s="421">
        <v>266.95999999999998</v>
      </c>
      <c r="J556" s="77">
        <v>2</v>
      </c>
      <c r="K556" s="92"/>
    </row>
    <row r="557" spans="1:11" ht="36" x14ac:dyDescent="0.25">
      <c r="A557" s="14" t="s">
        <v>1506</v>
      </c>
      <c r="B557" s="334" t="s">
        <v>2505</v>
      </c>
      <c r="C557" s="450" t="s">
        <v>2505</v>
      </c>
      <c r="D557" s="418" t="s">
        <v>1925</v>
      </c>
      <c r="E557" s="418" t="s">
        <v>2275</v>
      </c>
      <c r="F557" s="337" t="s">
        <v>2507</v>
      </c>
      <c r="G557" s="316"/>
      <c r="H557" s="316" t="s">
        <v>2463</v>
      </c>
      <c r="I557" s="421">
        <v>211.75</v>
      </c>
      <c r="J557" s="77">
        <v>2</v>
      </c>
      <c r="K557" s="92"/>
    </row>
    <row r="558" spans="1:11" ht="24" x14ac:dyDescent="0.25">
      <c r="A558" s="14" t="s">
        <v>1506</v>
      </c>
      <c r="B558" s="334" t="s">
        <v>2505</v>
      </c>
      <c r="C558" s="419" t="s">
        <v>2508</v>
      </c>
      <c r="D558" s="418" t="s">
        <v>1925</v>
      </c>
      <c r="E558" s="418" t="s">
        <v>2275</v>
      </c>
      <c r="F558" s="337" t="s">
        <v>2509</v>
      </c>
      <c r="G558" s="419">
        <v>37847325</v>
      </c>
      <c r="H558" s="419" t="s">
        <v>1646</v>
      </c>
      <c r="I558" s="421">
        <v>55.21</v>
      </c>
      <c r="J558" s="77">
        <v>2</v>
      </c>
      <c r="K558" s="92"/>
    </row>
    <row r="559" spans="1:11" ht="24" x14ac:dyDescent="0.25">
      <c r="A559" s="14" t="s">
        <v>1506</v>
      </c>
      <c r="B559" s="334" t="s">
        <v>2505</v>
      </c>
      <c r="C559" s="419" t="s">
        <v>2508</v>
      </c>
      <c r="D559" s="418" t="s">
        <v>1925</v>
      </c>
      <c r="E559" s="418">
        <v>45874</v>
      </c>
      <c r="F559" s="337" t="s">
        <v>2510</v>
      </c>
      <c r="G559" s="419">
        <v>37847325</v>
      </c>
      <c r="H559" s="419" t="s">
        <v>1646</v>
      </c>
      <c r="I559" s="421">
        <v>4.79</v>
      </c>
      <c r="J559" s="77">
        <v>2</v>
      </c>
      <c r="K559" s="92"/>
    </row>
    <row r="560" spans="1:11" ht="40.799999999999997" x14ac:dyDescent="0.25">
      <c r="A560" s="14" t="s">
        <v>1506</v>
      </c>
      <c r="B560" s="334"/>
      <c r="C560" s="419"/>
      <c r="D560" s="418"/>
      <c r="E560" s="448"/>
      <c r="F560" s="438" t="s">
        <v>2511</v>
      </c>
      <c r="G560" s="419"/>
      <c r="H560" s="419"/>
      <c r="I560" s="421"/>
      <c r="J560" s="77">
        <v>2</v>
      </c>
      <c r="K560" s="92"/>
    </row>
    <row r="561" spans="1:11" ht="24" x14ac:dyDescent="0.25">
      <c r="A561" s="14" t="s">
        <v>1506</v>
      </c>
      <c r="B561" s="334" t="s">
        <v>2512</v>
      </c>
      <c r="C561" s="450" t="s">
        <v>2512</v>
      </c>
      <c r="D561" s="418" t="s">
        <v>2163</v>
      </c>
      <c r="E561" s="448" t="s">
        <v>2513</v>
      </c>
      <c r="F561" s="337" t="s">
        <v>2514</v>
      </c>
      <c r="G561" s="419"/>
      <c r="H561" s="316" t="s">
        <v>2463</v>
      </c>
      <c r="I561" s="421">
        <v>247.68</v>
      </c>
      <c r="J561" s="77">
        <v>2</v>
      </c>
      <c r="K561" s="92"/>
    </row>
    <row r="562" spans="1:11" ht="24" x14ac:dyDescent="0.25">
      <c r="A562" s="14" t="s">
        <v>1506</v>
      </c>
      <c r="B562" s="334" t="s">
        <v>2512</v>
      </c>
      <c r="C562" s="337" t="s">
        <v>2515</v>
      </c>
      <c r="D562" s="418" t="s">
        <v>2163</v>
      </c>
      <c r="E562" s="448" t="s">
        <v>2513</v>
      </c>
      <c r="F562" s="337" t="s">
        <v>2516</v>
      </c>
      <c r="G562" s="451">
        <v>31300421</v>
      </c>
      <c r="H562" s="316" t="s">
        <v>1659</v>
      </c>
      <c r="I562" s="421">
        <v>455</v>
      </c>
      <c r="J562" s="77">
        <v>2</v>
      </c>
      <c r="K562" s="92"/>
    </row>
    <row r="563" spans="1:11" ht="21" x14ac:dyDescent="0.25">
      <c r="A563" s="14" t="s">
        <v>1506</v>
      </c>
      <c r="B563" s="334" t="s">
        <v>2512</v>
      </c>
      <c r="C563" s="450" t="s">
        <v>2512</v>
      </c>
      <c r="D563" s="418" t="s">
        <v>2163</v>
      </c>
      <c r="E563" s="448" t="s">
        <v>2513</v>
      </c>
      <c r="F563" s="337" t="s">
        <v>2517</v>
      </c>
      <c r="G563" s="419"/>
      <c r="H563" s="316" t="s">
        <v>2463</v>
      </c>
      <c r="I563" s="421">
        <v>272.10000000000002</v>
      </c>
      <c r="J563" s="77">
        <v>2</v>
      </c>
      <c r="K563" s="92"/>
    </row>
    <row r="564" spans="1:11" ht="51.6" x14ac:dyDescent="0.25">
      <c r="A564" s="14" t="s">
        <v>1506</v>
      </c>
      <c r="B564" s="450" t="s">
        <v>2518</v>
      </c>
      <c r="C564" s="417">
        <v>25017</v>
      </c>
      <c r="D564" s="336" t="s">
        <v>2482</v>
      </c>
      <c r="E564" s="337"/>
      <c r="F564" s="453" t="s">
        <v>2519</v>
      </c>
      <c r="G564" s="454">
        <v>37840029</v>
      </c>
      <c r="H564" s="455" t="s">
        <v>2520</v>
      </c>
      <c r="I564" s="338">
        <v>462.5</v>
      </c>
      <c r="J564" s="77">
        <v>2</v>
      </c>
      <c r="K564" s="92"/>
    </row>
    <row r="565" spans="1:11" ht="51.6" x14ac:dyDescent="0.25">
      <c r="A565" s="14" t="s">
        <v>1506</v>
      </c>
      <c r="B565" s="450" t="s">
        <v>2521</v>
      </c>
      <c r="C565" s="417">
        <v>25024</v>
      </c>
      <c r="D565" s="336" t="s">
        <v>2482</v>
      </c>
      <c r="E565" s="337"/>
      <c r="F565" s="453" t="s">
        <v>2522</v>
      </c>
      <c r="G565" s="454">
        <v>37840029</v>
      </c>
      <c r="H565" s="455" t="s">
        <v>2520</v>
      </c>
      <c r="I565" s="338">
        <v>462.5</v>
      </c>
      <c r="J565" s="77">
        <v>2</v>
      </c>
      <c r="K565" s="92"/>
    </row>
    <row r="566" spans="1:11" ht="51.6" x14ac:dyDescent="0.25">
      <c r="A566" s="14" t="s">
        <v>1506</v>
      </c>
      <c r="B566" s="450" t="s">
        <v>2523</v>
      </c>
      <c r="C566" s="417">
        <v>25028</v>
      </c>
      <c r="D566" s="336" t="s">
        <v>2524</v>
      </c>
      <c r="E566" s="337"/>
      <c r="F566" s="453" t="s">
        <v>2525</v>
      </c>
      <c r="G566" s="454">
        <v>37840029</v>
      </c>
      <c r="H566" s="455" t="s">
        <v>2520</v>
      </c>
      <c r="I566" s="338">
        <v>487</v>
      </c>
      <c r="J566" s="77">
        <v>2</v>
      </c>
      <c r="K566" s="92"/>
    </row>
    <row r="567" spans="1:11" ht="24" x14ac:dyDescent="0.25">
      <c r="A567" s="14" t="s">
        <v>1506</v>
      </c>
      <c r="B567" s="450" t="s">
        <v>2526</v>
      </c>
      <c r="C567" s="450" t="s">
        <v>2527</v>
      </c>
      <c r="D567" s="336" t="s">
        <v>2524</v>
      </c>
      <c r="E567" s="337"/>
      <c r="F567" s="337" t="s">
        <v>2528</v>
      </c>
      <c r="G567" s="456" t="s">
        <v>2529</v>
      </c>
      <c r="H567" s="420" t="s">
        <v>2530</v>
      </c>
      <c r="I567" s="427">
        <v>107</v>
      </c>
      <c r="J567" s="77">
        <v>2</v>
      </c>
      <c r="K567" s="92"/>
    </row>
    <row r="568" spans="1:11" ht="51.6" x14ac:dyDescent="0.25">
      <c r="A568" s="14" t="s">
        <v>1506</v>
      </c>
      <c r="B568" s="450" t="s">
        <v>2092</v>
      </c>
      <c r="C568" s="334" t="s">
        <v>2093</v>
      </c>
      <c r="D568" s="336" t="s">
        <v>2094</v>
      </c>
      <c r="E568" s="337" t="s">
        <v>2095</v>
      </c>
      <c r="F568" s="324" t="s">
        <v>2531</v>
      </c>
      <c r="G568" s="456">
        <v>15549097</v>
      </c>
      <c r="H568" s="420" t="s">
        <v>2097</v>
      </c>
      <c r="I568" s="338">
        <v>868</v>
      </c>
      <c r="J568" s="77">
        <v>2</v>
      </c>
      <c r="K568" s="92"/>
    </row>
    <row r="569" spans="1:11" ht="24" x14ac:dyDescent="0.25">
      <c r="A569" s="14" t="s">
        <v>1506</v>
      </c>
      <c r="B569" s="450" t="s">
        <v>2098</v>
      </c>
      <c r="C569" s="450">
        <v>12887</v>
      </c>
      <c r="D569" s="336" t="s">
        <v>2099</v>
      </c>
      <c r="E569" s="337" t="s">
        <v>2100</v>
      </c>
      <c r="F569" s="337" t="s">
        <v>2532</v>
      </c>
      <c r="G569" s="456">
        <v>25523236</v>
      </c>
      <c r="H569" s="417" t="s">
        <v>2102</v>
      </c>
      <c r="I569" s="427">
        <v>147.58000000000001</v>
      </c>
      <c r="J569" s="77">
        <v>2</v>
      </c>
      <c r="K569" s="92"/>
    </row>
    <row r="570" spans="1:11" ht="36" x14ac:dyDescent="0.25">
      <c r="A570" s="14" t="s">
        <v>1506</v>
      </c>
      <c r="B570" s="450" t="s">
        <v>2109</v>
      </c>
      <c r="C570" s="450">
        <v>1378950</v>
      </c>
      <c r="D570" s="336" t="s">
        <v>2110</v>
      </c>
      <c r="E570" s="337"/>
      <c r="F570" s="337" t="s">
        <v>2533</v>
      </c>
      <c r="G570" s="456">
        <v>25523236</v>
      </c>
      <c r="H570" s="417" t="s">
        <v>2102</v>
      </c>
      <c r="I570" s="427">
        <v>195.26</v>
      </c>
      <c r="J570" s="77">
        <v>2</v>
      </c>
      <c r="K570" s="92"/>
    </row>
    <row r="571" spans="1:11" ht="24" x14ac:dyDescent="0.25">
      <c r="A571" s="14" t="s">
        <v>1506</v>
      </c>
      <c r="B571" s="450" t="s">
        <v>2534</v>
      </c>
      <c r="C571" s="450">
        <v>6804129424</v>
      </c>
      <c r="D571" s="336" t="s">
        <v>2104</v>
      </c>
      <c r="E571" s="337"/>
      <c r="F571" s="337" t="s">
        <v>2535</v>
      </c>
      <c r="G571" s="456">
        <v>35703008</v>
      </c>
      <c r="H571" s="420" t="s">
        <v>2106</v>
      </c>
      <c r="I571" s="427">
        <v>10.8</v>
      </c>
      <c r="J571" s="77">
        <v>2</v>
      </c>
      <c r="K571" s="92"/>
    </row>
    <row r="572" spans="1:11" ht="24" x14ac:dyDescent="0.25">
      <c r="A572" s="14" t="s">
        <v>1506</v>
      </c>
      <c r="B572" s="450" t="s">
        <v>2107</v>
      </c>
      <c r="C572" s="450">
        <v>6804129390</v>
      </c>
      <c r="D572" s="336" t="s">
        <v>2104</v>
      </c>
      <c r="E572" s="337"/>
      <c r="F572" s="337" t="s">
        <v>2108</v>
      </c>
      <c r="G572" s="456">
        <v>35703008</v>
      </c>
      <c r="H572" s="420" t="s">
        <v>2106</v>
      </c>
      <c r="I572" s="427">
        <v>69.2</v>
      </c>
      <c r="J572" s="77">
        <v>2</v>
      </c>
      <c r="K572" s="92"/>
    </row>
    <row r="573" spans="1:11" ht="13.2" x14ac:dyDescent="0.25">
      <c r="A573" s="14" t="s">
        <v>1506</v>
      </c>
      <c r="B573" s="450" t="s">
        <v>2112</v>
      </c>
      <c r="C573" s="450" t="s">
        <v>2536</v>
      </c>
      <c r="D573" s="336">
        <v>45822</v>
      </c>
      <c r="E573" s="422">
        <v>45909</v>
      </c>
      <c r="F573" s="337" t="s">
        <v>2114</v>
      </c>
      <c r="G573" s="456" t="s">
        <v>2537</v>
      </c>
      <c r="H573" s="420" t="s">
        <v>2538</v>
      </c>
      <c r="I573" s="427">
        <v>200</v>
      </c>
      <c r="J573" s="77">
        <v>2</v>
      </c>
      <c r="K573" s="92"/>
    </row>
    <row r="574" spans="1:11" ht="13.2" x14ac:dyDescent="0.25">
      <c r="A574" s="14" t="s">
        <v>1506</v>
      </c>
      <c r="B574" s="450" t="s">
        <v>2112</v>
      </c>
      <c r="C574" s="450" t="s">
        <v>2539</v>
      </c>
      <c r="D574" s="336">
        <v>45824</v>
      </c>
      <c r="E574" s="422">
        <v>45909</v>
      </c>
      <c r="F574" s="337" t="s">
        <v>2540</v>
      </c>
      <c r="G574" s="456" t="s">
        <v>2541</v>
      </c>
      <c r="H574" s="420" t="s">
        <v>2542</v>
      </c>
      <c r="I574" s="427">
        <v>219.6</v>
      </c>
      <c r="J574" s="77">
        <v>2</v>
      </c>
      <c r="K574" s="92"/>
    </row>
    <row r="575" spans="1:11" ht="13.2" x14ac:dyDescent="0.25">
      <c r="A575" s="14" t="s">
        <v>1506</v>
      </c>
      <c r="B575" s="450" t="s">
        <v>2112</v>
      </c>
      <c r="C575" s="450" t="s">
        <v>2117</v>
      </c>
      <c r="D575" s="336">
        <v>45820</v>
      </c>
      <c r="E575" s="422">
        <v>45909</v>
      </c>
      <c r="F575" s="337" t="s">
        <v>2543</v>
      </c>
      <c r="G575" s="456" t="s">
        <v>2119</v>
      </c>
      <c r="H575" s="420" t="s">
        <v>2120</v>
      </c>
      <c r="I575" s="427">
        <v>72</v>
      </c>
      <c r="J575" s="77">
        <v>2</v>
      </c>
      <c r="K575" s="92"/>
    </row>
    <row r="576" spans="1:11" ht="36" x14ac:dyDescent="0.25">
      <c r="A576" s="14" t="s">
        <v>1506</v>
      </c>
      <c r="B576" s="450" t="s">
        <v>2112</v>
      </c>
      <c r="C576" s="450" t="s">
        <v>2544</v>
      </c>
      <c r="D576" s="336">
        <v>45823</v>
      </c>
      <c r="E576" s="422">
        <v>45909</v>
      </c>
      <c r="F576" s="337" t="s">
        <v>2545</v>
      </c>
      <c r="G576" s="456" t="s">
        <v>2131</v>
      </c>
      <c r="H576" s="420" t="s">
        <v>2132</v>
      </c>
      <c r="I576" s="427">
        <v>81.05</v>
      </c>
      <c r="J576" s="77">
        <v>2</v>
      </c>
      <c r="K576" s="92"/>
    </row>
    <row r="577" spans="1:11" ht="36" x14ac:dyDescent="0.25">
      <c r="A577" s="14" t="s">
        <v>1506</v>
      </c>
      <c r="B577" s="450" t="s">
        <v>2112</v>
      </c>
      <c r="C577" s="450" t="s">
        <v>2546</v>
      </c>
      <c r="D577" s="336">
        <v>45820</v>
      </c>
      <c r="E577" s="422">
        <v>45909</v>
      </c>
      <c r="F577" s="337" t="s">
        <v>2547</v>
      </c>
      <c r="G577" s="456" t="s">
        <v>2127</v>
      </c>
      <c r="H577" s="420" t="s">
        <v>2128</v>
      </c>
      <c r="I577" s="427">
        <v>11.73</v>
      </c>
      <c r="J577" s="77">
        <v>2</v>
      </c>
      <c r="K577" s="92"/>
    </row>
    <row r="578" spans="1:11" ht="13.2" x14ac:dyDescent="0.25">
      <c r="A578" s="14" t="s">
        <v>1506</v>
      </c>
      <c r="B578" s="450" t="s">
        <v>2135</v>
      </c>
      <c r="C578" s="450" t="s">
        <v>2135</v>
      </c>
      <c r="D578" s="336">
        <v>45821</v>
      </c>
      <c r="E578" s="422">
        <v>45909</v>
      </c>
      <c r="F578" s="337" t="s">
        <v>2548</v>
      </c>
      <c r="G578" s="456"/>
      <c r="H578" s="420" t="s">
        <v>2124</v>
      </c>
      <c r="I578" s="427">
        <v>443.24</v>
      </c>
      <c r="J578" s="77">
        <v>2</v>
      </c>
      <c r="K578" s="92"/>
    </row>
    <row r="579" spans="1:11" ht="34.799999999999997" x14ac:dyDescent="0.25">
      <c r="A579" s="14" t="s">
        <v>1506</v>
      </c>
      <c r="B579" s="450"/>
      <c r="C579" s="417"/>
      <c r="D579" s="336"/>
      <c r="E579" s="337"/>
      <c r="F579" s="452" t="s">
        <v>2549</v>
      </c>
      <c r="G579" s="456"/>
      <c r="H579" s="417"/>
      <c r="I579" s="338"/>
      <c r="J579" s="77">
        <v>2</v>
      </c>
      <c r="K579" s="92"/>
    </row>
    <row r="580" spans="1:11" ht="21" x14ac:dyDescent="0.25">
      <c r="A580" s="14" t="s">
        <v>1506</v>
      </c>
      <c r="B580" s="450" t="s">
        <v>2550</v>
      </c>
      <c r="C580" s="417">
        <v>6804011531</v>
      </c>
      <c r="D580" s="336" t="s">
        <v>2095</v>
      </c>
      <c r="E580" s="337"/>
      <c r="F580" s="337" t="s">
        <v>2551</v>
      </c>
      <c r="G580" s="457">
        <v>35703008</v>
      </c>
      <c r="H580" s="458" t="s">
        <v>2106</v>
      </c>
      <c r="I580" s="338">
        <v>14.4</v>
      </c>
      <c r="J580" s="77">
        <v>2</v>
      </c>
      <c r="K580" s="92"/>
    </row>
    <row r="581" spans="1:11" ht="21" x14ac:dyDescent="0.25">
      <c r="A581" s="14" t="s">
        <v>1506</v>
      </c>
      <c r="B581" s="450" t="s">
        <v>2552</v>
      </c>
      <c r="C581" s="417">
        <v>6804011507</v>
      </c>
      <c r="D581" s="336" t="s">
        <v>2095</v>
      </c>
      <c r="E581" s="337"/>
      <c r="F581" s="337" t="s">
        <v>2553</v>
      </c>
      <c r="G581" s="457">
        <v>35703008</v>
      </c>
      <c r="H581" s="458" t="s">
        <v>2106</v>
      </c>
      <c r="I581" s="338">
        <v>94.03</v>
      </c>
      <c r="J581" s="77">
        <v>2</v>
      </c>
      <c r="K581" s="92"/>
    </row>
    <row r="582" spans="1:11" ht="24" x14ac:dyDescent="0.25">
      <c r="A582" s="14" t="s">
        <v>1506</v>
      </c>
      <c r="B582" s="450" t="s">
        <v>2554</v>
      </c>
      <c r="C582" s="334" t="s">
        <v>2555</v>
      </c>
      <c r="D582" s="336" t="s">
        <v>2141</v>
      </c>
      <c r="E582" s="337" t="s">
        <v>2141</v>
      </c>
      <c r="F582" s="459" t="s">
        <v>2556</v>
      </c>
      <c r="G582" s="456" t="s">
        <v>2557</v>
      </c>
      <c r="H582" s="420" t="s">
        <v>2558</v>
      </c>
      <c r="I582" s="338">
        <v>1743.09</v>
      </c>
      <c r="J582" s="77">
        <v>2</v>
      </c>
      <c r="K582" s="92"/>
    </row>
    <row r="583" spans="1:11" ht="24" x14ac:dyDescent="0.25">
      <c r="A583" s="14" t="s">
        <v>1506</v>
      </c>
      <c r="B583" s="450" t="s">
        <v>2559</v>
      </c>
      <c r="C583" s="334" t="s">
        <v>2560</v>
      </c>
      <c r="D583" s="336" t="s">
        <v>2095</v>
      </c>
      <c r="E583" s="337"/>
      <c r="F583" s="337" t="s">
        <v>2561</v>
      </c>
      <c r="G583" s="456" t="s">
        <v>2562</v>
      </c>
      <c r="H583" s="420" t="s">
        <v>2563</v>
      </c>
      <c r="I583" s="338">
        <v>912.45</v>
      </c>
      <c r="J583" s="77">
        <v>2</v>
      </c>
      <c r="K583" s="92"/>
    </row>
    <row r="584" spans="1:11" ht="13.2" x14ac:dyDescent="0.25">
      <c r="A584" s="14" t="s">
        <v>1506</v>
      </c>
      <c r="B584" s="450" t="s">
        <v>2564</v>
      </c>
      <c r="C584" s="450" t="s">
        <v>2564</v>
      </c>
      <c r="D584" s="336">
        <v>45785</v>
      </c>
      <c r="E584" s="422">
        <v>45796</v>
      </c>
      <c r="F584" s="337" t="s">
        <v>2565</v>
      </c>
      <c r="G584" s="456"/>
      <c r="H584" s="420" t="s">
        <v>2566</v>
      </c>
      <c r="I584" s="338">
        <v>1267.5</v>
      </c>
      <c r="J584" s="77">
        <v>2</v>
      </c>
      <c r="K584" s="92"/>
    </row>
    <row r="585" spans="1:11" ht="24" x14ac:dyDescent="0.25">
      <c r="A585" s="14" t="s">
        <v>1506</v>
      </c>
      <c r="B585" s="450" t="s">
        <v>2564</v>
      </c>
      <c r="C585" s="450" t="s">
        <v>2567</v>
      </c>
      <c r="D585" s="336">
        <v>45789</v>
      </c>
      <c r="E585" s="422">
        <v>45796</v>
      </c>
      <c r="F585" s="337" t="s">
        <v>2568</v>
      </c>
      <c r="G585" s="456" t="s">
        <v>2569</v>
      </c>
      <c r="H585" s="420" t="s">
        <v>2570</v>
      </c>
      <c r="I585" s="338">
        <v>1620</v>
      </c>
      <c r="J585" s="77">
        <v>2</v>
      </c>
      <c r="K585" s="92"/>
    </row>
    <row r="586" spans="1:11" ht="36" x14ac:dyDescent="0.25">
      <c r="A586" s="14" t="s">
        <v>1506</v>
      </c>
      <c r="B586" s="450" t="s">
        <v>2564</v>
      </c>
      <c r="C586" s="450" t="s">
        <v>2571</v>
      </c>
      <c r="D586" s="336">
        <v>45788</v>
      </c>
      <c r="E586" s="422">
        <v>45796</v>
      </c>
      <c r="F586" s="337" t="s">
        <v>2572</v>
      </c>
      <c r="G586" s="456" t="s">
        <v>2573</v>
      </c>
      <c r="H586" s="420" t="s">
        <v>2574</v>
      </c>
      <c r="I586" s="338">
        <v>83.34</v>
      </c>
      <c r="J586" s="77">
        <v>2</v>
      </c>
      <c r="K586" s="92"/>
    </row>
    <row r="587" spans="1:11" ht="36" x14ac:dyDescent="0.25">
      <c r="A587" s="14" t="s">
        <v>1506</v>
      </c>
      <c r="B587" s="450" t="s">
        <v>2564</v>
      </c>
      <c r="C587" s="450" t="s">
        <v>2575</v>
      </c>
      <c r="D587" s="336">
        <v>45788</v>
      </c>
      <c r="E587" s="422">
        <v>45796</v>
      </c>
      <c r="F587" s="337" t="s">
        <v>2576</v>
      </c>
      <c r="G587" s="456" t="s">
        <v>2239</v>
      </c>
      <c r="H587" s="420" t="s">
        <v>2196</v>
      </c>
      <c r="I587" s="338">
        <v>115</v>
      </c>
      <c r="J587" s="77">
        <v>2</v>
      </c>
      <c r="K587" s="92"/>
    </row>
    <row r="588" spans="1:11" ht="48" x14ac:dyDescent="0.25">
      <c r="A588" s="14" t="s">
        <v>1506</v>
      </c>
      <c r="B588" s="450" t="s">
        <v>2564</v>
      </c>
      <c r="C588" s="450" t="s">
        <v>2577</v>
      </c>
      <c r="D588" s="336">
        <v>45785</v>
      </c>
      <c r="E588" s="422">
        <v>45796</v>
      </c>
      <c r="F588" s="337" t="s">
        <v>2578</v>
      </c>
      <c r="G588" s="456" t="s">
        <v>2579</v>
      </c>
      <c r="H588" s="420" t="s">
        <v>2580</v>
      </c>
      <c r="I588" s="338">
        <v>60.54</v>
      </c>
      <c r="J588" s="77">
        <v>2</v>
      </c>
      <c r="K588" s="92"/>
    </row>
    <row r="589" spans="1:11" ht="61.8" x14ac:dyDescent="0.25">
      <c r="A589" s="14" t="s">
        <v>1506</v>
      </c>
      <c r="B589" s="450" t="s">
        <v>2581</v>
      </c>
      <c r="C589" s="417">
        <v>25037</v>
      </c>
      <c r="D589" s="336" t="s">
        <v>2060</v>
      </c>
      <c r="E589" s="337"/>
      <c r="F589" s="453" t="s">
        <v>2582</v>
      </c>
      <c r="G589" s="454">
        <v>37840029</v>
      </c>
      <c r="H589" s="455" t="s">
        <v>2520</v>
      </c>
      <c r="I589" s="338">
        <v>302.5</v>
      </c>
      <c r="J589" s="77">
        <v>2</v>
      </c>
      <c r="K589" s="92"/>
    </row>
    <row r="590" spans="1:11" ht="51.6" x14ac:dyDescent="0.25">
      <c r="A590" s="14" t="s">
        <v>1506</v>
      </c>
      <c r="B590" s="450" t="s">
        <v>2583</v>
      </c>
      <c r="C590" s="417">
        <v>25056</v>
      </c>
      <c r="D590" s="336" t="s">
        <v>2584</v>
      </c>
      <c r="E590" s="337"/>
      <c r="F590" s="453" t="s">
        <v>2585</v>
      </c>
      <c r="G590" s="454">
        <v>37840029</v>
      </c>
      <c r="H590" s="455" t="s">
        <v>2520</v>
      </c>
      <c r="I590" s="338">
        <v>370</v>
      </c>
      <c r="J590" s="77">
        <v>2</v>
      </c>
      <c r="K590" s="92"/>
    </row>
    <row r="591" spans="1:11" ht="51.6" x14ac:dyDescent="0.25">
      <c r="A591" s="14" t="s">
        <v>1506</v>
      </c>
      <c r="B591" s="450" t="s">
        <v>2586</v>
      </c>
      <c r="C591" s="417">
        <v>3687</v>
      </c>
      <c r="D591" s="336" t="s">
        <v>2587</v>
      </c>
      <c r="E591" s="337" t="s">
        <v>2275</v>
      </c>
      <c r="F591" s="453" t="s">
        <v>2588</v>
      </c>
      <c r="G591" s="454">
        <v>37840029</v>
      </c>
      <c r="H591" s="455" t="s">
        <v>2520</v>
      </c>
      <c r="I591" s="338">
        <v>47</v>
      </c>
      <c r="J591" s="77">
        <v>2</v>
      </c>
      <c r="K591" s="92"/>
    </row>
    <row r="592" spans="1:11" ht="41.4" x14ac:dyDescent="0.25">
      <c r="A592" s="14" t="s">
        <v>1506</v>
      </c>
      <c r="B592" s="450" t="s">
        <v>2589</v>
      </c>
      <c r="C592" s="417">
        <v>25060</v>
      </c>
      <c r="D592" s="336" t="s">
        <v>2584</v>
      </c>
      <c r="E592" s="337"/>
      <c r="F592" s="453" t="s">
        <v>2590</v>
      </c>
      <c r="G592" s="454">
        <v>37840029</v>
      </c>
      <c r="H592" s="455" t="s">
        <v>2520</v>
      </c>
      <c r="I592" s="338">
        <v>70</v>
      </c>
      <c r="J592" s="77">
        <v>2</v>
      </c>
      <c r="K592" s="92"/>
    </row>
    <row r="593" spans="1:11" ht="51.6" x14ac:dyDescent="0.25">
      <c r="A593" s="14" t="s">
        <v>1506</v>
      </c>
      <c r="B593" s="450" t="s">
        <v>2591</v>
      </c>
      <c r="C593" s="417">
        <v>25072</v>
      </c>
      <c r="D593" s="336" t="s">
        <v>2159</v>
      </c>
      <c r="E593" s="337"/>
      <c r="F593" s="453" t="s">
        <v>2592</v>
      </c>
      <c r="G593" s="454">
        <v>37840029</v>
      </c>
      <c r="H593" s="455" t="s">
        <v>2520</v>
      </c>
      <c r="I593" s="338">
        <v>347.5</v>
      </c>
      <c r="J593" s="77">
        <v>2</v>
      </c>
      <c r="K593" s="92"/>
    </row>
    <row r="594" spans="1:11" ht="51.6" x14ac:dyDescent="0.25">
      <c r="A594" s="14" t="s">
        <v>1506</v>
      </c>
      <c r="B594" s="450" t="s">
        <v>2593</v>
      </c>
      <c r="C594" s="417">
        <v>25045</v>
      </c>
      <c r="D594" s="336" t="s">
        <v>2594</v>
      </c>
      <c r="E594" s="337"/>
      <c r="F594" s="453" t="s">
        <v>2595</v>
      </c>
      <c r="G594" s="454">
        <v>37840029</v>
      </c>
      <c r="H594" s="455" t="s">
        <v>2520</v>
      </c>
      <c r="I594" s="338">
        <v>302.5</v>
      </c>
      <c r="J594" s="77">
        <v>2</v>
      </c>
      <c r="K594" s="92"/>
    </row>
    <row r="595" spans="1:11" ht="13.2" x14ac:dyDescent="0.25">
      <c r="A595" s="14" t="s">
        <v>1506</v>
      </c>
      <c r="B595" s="450" t="s">
        <v>2596</v>
      </c>
      <c r="C595" s="450" t="s">
        <v>2596</v>
      </c>
      <c r="D595" s="336" t="s">
        <v>1511</v>
      </c>
      <c r="E595" s="337" t="s">
        <v>2513</v>
      </c>
      <c r="F595" s="337" t="s">
        <v>2597</v>
      </c>
      <c r="G595" s="456"/>
      <c r="H595" s="417" t="s">
        <v>2124</v>
      </c>
      <c r="I595" s="427">
        <v>254.16</v>
      </c>
      <c r="J595" s="77">
        <v>2</v>
      </c>
      <c r="K595" s="92"/>
    </row>
    <row r="596" spans="1:11" ht="13.2" x14ac:dyDescent="0.25">
      <c r="A596" s="14" t="s">
        <v>1506</v>
      </c>
      <c r="B596" s="450" t="s">
        <v>2596</v>
      </c>
      <c r="C596" s="460" t="s">
        <v>2598</v>
      </c>
      <c r="D596" s="336" t="s">
        <v>2194</v>
      </c>
      <c r="E596" s="337" t="s">
        <v>2513</v>
      </c>
      <c r="F596" s="461" t="s">
        <v>2599</v>
      </c>
      <c r="G596" s="342">
        <v>36780324</v>
      </c>
      <c r="H596" s="343" t="s">
        <v>2600</v>
      </c>
      <c r="I596" s="427">
        <v>108</v>
      </c>
      <c r="J596" s="77">
        <v>2</v>
      </c>
      <c r="K596" s="92"/>
    </row>
    <row r="597" spans="1:11" ht="13.2" x14ac:dyDescent="0.25">
      <c r="A597" s="14" t="s">
        <v>1506</v>
      </c>
      <c r="B597" s="450" t="s">
        <v>2596</v>
      </c>
      <c r="C597" s="460" t="s">
        <v>2601</v>
      </c>
      <c r="D597" s="336" t="s">
        <v>2194</v>
      </c>
      <c r="E597" s="337" t="s">
        <v>2513</v>
      </c>
      <c r="F597" s="461" t="s">
        <v>2599</v>
      </c>
      <c r="G597" s="342">
        <v>36624381</v>
      </c>
      <c r="H597" s="462" t="s">
        <v>2602</v>
      </c>
      <c r="I597" s="427">
        <v>65</v>
      </c>
      <c r="J597" s="77">
        <v>2</v>
      </c>
      <c r="K597" s="92"/>
    </row>
    <row r="598" spans="1:11" ht="13.2" x14ac:dyDescent="0.25">
      <c r="A598" s="14" t="s">
        <v>1506</v>
      </c>
      <c r="B598" s="450" t="s">
        <v>2596</v>
      </c>
      <c r="C598" s="460" t="s">
        <v>2603</v>
      </c>
      <c r="D598" s="336" t="s">
        <v>2604</v>
      </c>
      <c r="E598" s="337" t="s">
        <v>2513</v>
      </c>
      <c r="F598" s="461" t="s">
        <v>2605</v>
      </c>
      <c r="G598" s="342">
        <v>41195574</v>
      </c>
      <c r="H598" s="343" t="s">
        <v>2606</v>
      </c>
      <c r="I598" s="427">
        <v>119</v>
      </c>
      <c r="J598" s="77">
        <v>2</v>
      </c>
      <c r="K598" s="92"/>
    </row>
    <row r="599" spans="1:11" ht="13.2" x14ac:dyDescent="0.25">
      <c r="A599" s="14" t="s">
        <v>1506</v>
      </c>
      <c r="B599" s="450" t="s">
        <v>2596</v>
      </c>
      <c r="C599" s="346" t="s">
        <v>2607</v>
      </c>
      <c r="D599" s="336" t="s">
        <v>2194</v>
      </c>
      <c r="E599" s="337" t="s">
        <v>2513</v>
      </c>
      <c r="F599" s="461" t="s">
        <v>2605</v>
      </c>
      <c r="G599" s="342">
        <v>36624381</v>
      </c>
      <c r="H599" s="462" t="s">
        <v>2602</v>
      </c>
      <c r="I599" s="356">
        <v>121</v>
      </c>
      <c r="J599" s="77">
        <v>2</v>
      </c>
      <c r="K599" s="92"/>
    </row>
    <row r="600" spans="1:11" ht="51.6" x14ac:dyDescent="0.25">
      <c r="A600" s="14" t="s">
        <v>1506</v>
      </c>
      <c r="B600" s="450" t="s">
        <v>2608</v>
      </c>
      <c r="C600" s="417">
        <v>25051</v>
      </c>
      <c r="D600" s="336" t="s">
        <v>2594</v>
      </c>
      <c r="E600" s="337"/>
      <c r="F600" s="453" t="s">
        <v>2609</v>
      </c>
      <c r="G600" s="454">
        <v>37840029</v>
      </c>
      <c r="H600" s="455" t="s">
        <v>2520</v>
      </c>
      <c r="I600" s="338">
        <v>392.5</v>
      </c>
      <c r="J600" s="77">
        <v>2</v>
      </c>
      <c r="K600" s="92"/>
    </row>
    <row r="601" spans="1:11" ht="61.8" x14ac:dyDescent="0.25">
      <c r="A601" s="14" t="s">
        <v>1506</v>
      </c>
      <c r="B601" s="450" t="s">
        <v>2610</v>
      </c>
      <c r="C601" s="417">
        <v>25066</v>
      </c>
      <c r="D601" s="336" t="s">
        <v>2159</v>
      </c>
      <c r="E601" s="337"/>
      <c r="F601" s="453" t="s">
        <v>2611</v>
      </c>
      <c r="G601" s="454">
        <v>37840029</v>
      </c>
      <c r="H601" s="455" t="s">
        <v>2520</v>
      </c>
      <c r="I601" s="338">
        <v>255</v>
      </c>
      <c r="J601" s="77">
        <v>2</v>
      </c>
      <c r="K601" s="92"/>
    </row>
    <row r="602" spans="1:11" ht="41.4" x14ac:dyDescent="0.25">
      <c r="A602" s="14" t="s">
        <v>1506</v>
      </c>
      <c r="B602" s="450" t="s">
        <v>2612</v>
      </c>
      <c r="C602" s="417">
        <v>25085</v>
      </c>
      <c r="D602" s="336" t="s">
        <v>2294</v>
      </c>
      <c r="E602" s="337"/>
      <c r="F602" s="453" t="s">
        <v>2613</v>
      </c>
      <c r="G602" s="454">
        <v>37840029</v>
      </c>
      <c r="H602" s="455" t="s">
        <v>2520</v>
      </c>
      <c r="I602" s="338">
        <v>370</v>
      </c>
      <c r="J602" s="77">
        <v>2</v>
      </c>
      <c r="K602" s="92"/>
    </row>
    <row r="603" spans="1:11" ht="51.6" x14ac:dyDescent="0.25">
      <c r="A603" s="14" t="s">
        <v>1506</v>
      </c>
      <c r="B603" s="450" t="s">
        <v>2614</v>
      </c>
      <c r="C603" s="417">
        <v>25080</v>
      </c>
      <c r="D603" s="336" t="s">
        <v>2294</v>
      </c>
      <c r="E603" s="337"/>
      <c r="F603" s="453" t="s">
        <v>2615</v>
      </c>
      <c r="G603" s="454">
        <v>37840029</v>
      </c>
      <c r="H603" s="455" t="s">
        <v>2520</v>
      </c>
      <c r="I603" s="338">
        <v>370</v>
      </c>
      <c r="J603" s="77">
        <v>2</v>
      </c>
      <c r="K603" s="92"/>
    </row>
    <row r="604" spans="1:11" ht="23.4" x14ac:dyDescent="0.25">
      <c r="A604" s="14" t="s">
        <v>1506</v>
      </c>
      <c r="B604" s="450"/>
      <c r="C604" s="417"/>
      <c r="D604" s="336"/>
      <c r="E604" s="337"/>
      <c r="F604" s="452" t="s">
        <v>2616</v>
      </c>
      <c r="G604" s="456"/>
      <c r="H604" s="417"/>
      <c r="I604" s="338"/>
      <c r="J604" s="77">
        <v>2</v>
      </c>
      <c r="K604" s="92"/>
    </row>
    <row r="605" spans="1:11" ht="13.2" x14ac:dyDescent="0.25">
      <c r="A605" s="14" t="s">
        <v>1506</v>
      </c>
      <c r="B605" s="450" t="s">
        <v>2617</v>
      </c>
      <c r="C605" s="450" t="s">
        <v>2617</v>
      </c>
      <c r="D605" s="336" t="s">
        <v>2618</v>
      </c>
      <c r="E605" s="337" t="s">
        <v>2038</v>
      </c>
      <c r="F605" s="337" t="s">
        <v>2619</v>
      </c>
      <c r="G605" s="456"/>
      <c r="H605" s="417" t="s">
        <v>2124</v>
      </c>
      <c r="I605" s="338">
        <v>211.8</v>
      </c>
      <c r="J605" s="77">
        <v>2</v>
      </c>
      <c r="K605" s="92"/>
    </row>
    <row r="606" spans="1:11" ht="13.2" x14ac:dyDescent="0.25">
      <c r="A606" s="14" t="s">
        <v>1506</v>
      </c>
      <c r="B606" s="450" t="s">
        <v>2617</v>
      </c>
      <c r="C606" s="460" t="s">
        <v>2620</v>
      </c>
      <c r="D606" s="336" t="s">
        <v>2621</v>
      </c>
      <c r="E606" s="337" t="s">
        <v>2038</v>
      </c>
      <c r="F606" s="461" t="s">
        <v>2599</v>
      </c>
      <c r="G606" s="342">
        <v>36624381</v>
      </c>
      <c r="H606" s="462" t="s">
        <v>2602</v>
      </c>
      <c r="I606" s="338">
        <v>120</v>
      </c>
      <c r="J606" s="77">
        <v>2</v>
      </c>
      <c r="K606" s="92"/>
    </row>
    <row r="607" spans="1:11" ht="13.2" x14ac:dyDescent="0.25">
      <c r="A607" s="14" t="s">
        <v>1506</v>
      </c>
      <c r="B607" s="450" t="s">
        <v>2617</v>
      </c>
      <c r="C607" s="460" t="s">
        <v>2622</v>
      </c>
      <c r="D607" s="336" t="s">
        <v>2621</v>
      </c>
      <c r="E607" s="337" t="s">
        <v>2038</v>
      </c>
      <c r="F607" s="461" t="s">
        <v>2599</v>
      </c>
      <c r="G607" s="342">
        <v>36624381</v>
      </c>
      <c r="H607" s="462" t="s">
        <v>2602</v>
      </c>
      <c r="I607" s="338">
        <v>60.1</v>
      </c>
      <c r="J607" s="77">
        <v>2</v>
      </c>
      <c r="K607" s="92"/>
    </row>
    <row r="608" spans="1:11" ht="13.2" x14ac:dyDescent="0.25">
      <c r="A608" s="14" t="s">
        <v>1506</v>
      </c>
      <c r="B608" s="450" t="s">
        <v>2617</v>
      </c>
      <c r="C608" s="460" t="s">
        <v>2623</v>
      </c>
      <c r="D608" s="336" t="s">
        <v>2618</v>
      </c>
      <c r="E608" s="337" t="s">
        <v>2038</v>
      </c>
      <c r="F608" s="461" t="s">
        <v>2624</v>
      </c>
      <c r="G608" s="342">
        <v>46619496</v>
      </c>
      <c r="H608" s="343" t="s">
        <v>2625</v>
      </c>
      <c r="I608" s="338">
        <v>100</v>
      </c>
      <c r="J608" s="77">
        <v>2</v>
      </c>
      <c r="K608" s="92"/>
    </row>
    <row r="609" spans="1:11" ht="13.2" x14ac:dyDescent="0.25">
      <c r="A609" s="14" t="s">
        <v>1506</v>
      </c>
      <c r="B609" s="450" t="s">
        <v>2617</v>
      </c>
      <c r="C609" s="346" t="s">
        <v>2626</v>
      </c>
      <c r="D609" s="336" t="s">
        <v>2621</v>
      </c>
      <c r="E609" s="337" t="s">
        <v>2038</v>
      </c>
      <c r="F609" s="461" t="s">
        <v>2599</v>
      </c>
      <c r="G609" s="342">
        <v>36624381</v>
      </c>
      <c r="H609" s="462" t="s">
        <v>2602</v>
      </c>
      <c r="I609" s="338">
        <v>121</v>
      </c>
      <c r="J609" s="77">
        <v>2</v>
      </c>
      <c r="K609" s="92"/>
    </row>
    <row r="610" spans="1:11" ht="21" x14ac:dyDescent="0.25">
      <c r="A610" s="14" t="s">
        <v>1506</v>
      </c>
      <c r="B610" s="450" t="s">
        <v>2617</v>
      </c>
      <c r="C610" s="346" t="s">
        <v>2627</v>
      </c>
      <c r="D610" s="336" t="s">
        <v>2621</v>
      </c>
      <c r="E610" s="337" t="s">
        <v>2038</v>
      </c>
      <c r="F610" s="423" t="s">
        <v>2628</v>
      </c>
      <c r="G610" s="342">
        <v>37827031</v>
      </c>
      <c r="H610" s="462" t="s">
        <v>2629</v>
      </c>
      <c r="I610" s="338">
        <v>462.5</v>
      </c>
      <c r="J610" s="77">
        <v>2</v>
      </c>
      <c r="K610" s="92"/>
    </row>
    <row r="611" spans="1:11" ht="23.4" x14ac:dyDescent="0.25">
      <c r="A611" s="14" t="s">
        <v>1506</v>
      </c>
      <c r="B611" s="463"/>
      <c r="C611" s="464"/>
      <c r="D611" s="465"/>
      <c r="E611" s="466"/>
      <c r="F611" s="467" t="s">
        <v>2630</v>
      </c>
      <c r="G611" s="468"/>
      <c r="H611" s="464"/>
      <c r="I611" s="469"/>
      <c r="J611" s="77">
        <v>2</v>
      </c>
      <c r="K611" s="92"/>
    </row>
    <row r="612" spans="1:11" ht="24" x14ac:dyDescent="0.25">
      <c r="A612" s="14" t="s">
        <v>1506</v>
      </c>
      <c r="B612" s="450" t="s">
        <v>2631</v>
      </c>
      <c r="C612" s="417">
        <v>22</v>
      </c>
      <c r="D612" s="470" t="s">
        <v>2632</v>
      </c>
      <c r="E612" s="337"/>
      <c r="F612" s="459" t="s">
        <v>2633</v>
      </c>
      <c r="G612" s="456" t="s">
        <v>2634</v>
      </c>
      <c r="H612" s="417" t="s">
        <v>2635</v>
      </c>
      <c r="I612" s="338">
        <v>445.9</v>
      </c>
      <c r="J612" s="77">
        <v>2</v>
      </c>
      <c r="K612" s="92"/>
    </row>
    <row r="613" spans="1:11" ht="13.2" x14ac:dyDescent="0.25">
      <c r="A613" s="14" t="s">
        <v>1506</v>
      </c>
      <c r="B613" s="334" t="s">
        <v>2636</v>
      </c>
      <c r="C613" s="334" t="s">
        <v>2636</v>
      </c>
      <c r="D613" s="471">
        <v>45840</v>
      </c>
      <c r="E613" s="472">
        <v>45916</v>
      </c>
      <c r="F613" s="473" t="s">
        <v>2637</v>
      </c>
      <c r="G613" s="474"/>
      <c r="H613" s="475" t="s">
        <v>2638</v>
      </c>
      <c r="I613" s="476">
        <v>281.25</v>
      </c>
      <c r="J613" s="77">
        <v>2</v>
      </c>
      <c r="K613" s="92"/>
    </row>
    <row r="614" spans="1:11" ht="13.2" x14ac:dyDescent="0.25">
      <c r="A614" s="14" t="s">
        <v>1506</v>
      </c>
      <c r="B614" s="334" t="s">
        <v>2636</v>
      </c>
      <c r="C614" s="477" t="s">
        <v>2639</v>
      </c>
      <c r="D614" s="471">
        <v>45843</v>
      </c>
      <c r="E614" s="472">
        <v>45916</v>
      </c>
      <c r="F614" s="473" t="s">
        <v>2640</v>
      </c>
      <c r="G614" s="478" t="s">
        <v>2641</v>
      </c>
      <c r="H614" s="475" t="s">
        <v>2642</v>
      </c>
      <c r="I614" s="476">
        <v>83.7</v>
      </c>
      <c r="J614" s="77">
        <v>2</v>
      </c>
      <c r="K614" s="92"/>
    </row>
    <row r="615" spans="1:11" ht="24" x14ac:dyDescent="0.25">
      <c r="A615" s="14" t="s">
        <v>1506</v>
      </c>
      <c r="B615" s="450" t="s">
        <v>2643</v>
      </c>
      <c r="C615" s="417">
        <v>6804231758</v>
      </c>
      <c r="D615" s="470" t="s">
        <v>2644</v>
      </c>
      <c r="E615" s="337"/>
      <c r="F615" s="337" t="s">
        <v>2645</v>
      </c>
      <c r="G615" s="479">
        <v>35703008</v>
      </c>
      <c r="H615" s="480" t="s">
        <v>2106</v>
      </c>
      <c r="I615" s="338">
        <v>28.8</v>
      </c>
      <c r="J615" s="77">
        <v>2</v>
      </c>
      <c r="K615" s="92"/>
    </row>
    <row r="616" spans="1:11" ht="36" x14ac:dyDescent="0.25">
      <c r="A616" s="14" t="s">
        <v>1506</v>
      </c>
      <c r="B616" s="450" t="s">
        <v>2646</v>
      </c>
      <c r="C616" s="417" t="s">
        <v>2647</v>
      </c>
      <c r="D616" s="336" t="s">
        <v>2648</v>
      </c>
      <c r="E616" s="337"/>
      <c r="F616" s="337" t="s">
        <v>2649</v>
      </c>
      <c r="G616" s="456" t="s">
        <v>2650</v>
      </c>
      <c r="H616" s="420" t="s">
        <v>2651</v>
      </c>
      <c r="I616" s="338">
        <v>178</v>
      </c>
      <c r="J616" s="77">
        <v>2</v>
      </c>
      <c r="K616" s="92"/>
    </row>
    <row r="617" spans="1:11" ht="41.4" x14ac:dyDescent="0.25">
      <c r="A617" s="14" t="s">
        <v>1506</v>
      </c>
      <c r="B617" s="481" t="s">
        <v>2652</v>
      </c>
      <c r="C617" s="482" t="s">
        <v>2653</v>
      </c>
      <c r="D617" s="483" t="s">
        <v>2524</v>
      </c>
      <c r="E617" s="484"/>
      <c r="F617" s="314" t="s">
        <v>2654</v>
      </c>
      <c r="G617" s="314">
        <v>31300421</v>
      </c>
      <c r="H617" s="314" t="s">
        <v>2655</v>
      </c>
      <c r="I617" s="485">
        <v>1890</v>
      </c>
      <c r="J617" s="77">
        <v>2</v>
      </c>
      <c r="K617" s="92"/>
    </row>
    <row r="618" spans="1:11" ht="30.6" x14ac:dyDescent="0.25">
      <c r="A618" s="14" t="s">
        <v>1506</v>
      </c>
      <c r="B618" s="334" t="s">
        <v>2652</v>
      </c>
      <c r="C618" s="456">
        <v>2250004</v>
      </c>
      <c r="D618" s="486" t="s">
        <v>2524</v>
      </c>
      <c r="E618" s="337"/>
      <c r="F618" s="487" t="s">
        <v>2656</v>
      </c>
      <c r="G618" s="488">
        <v>31300421</v>
      </c>
      <c r="H618" s="487" t="s">
        <v>2655</v>
      </c>
      <c r="I618" s="421">
        <v>630</v>
      </c>
      <c r="J618" s="77">
        <v>2</v>
      </c>
      <c r="K618" s="92"/>
    </row>
    <row r="619" spans="1:11" ht="41.4" x14ac:dyDescent="0.25">
      <c r="A619" s="14" t="s">
        <v>1506</v>
      </c>
      <c r="B619" s="481" t="s">
        <v>2657</v>
      </c>
      <c r="C619" s="482" t="s">
        <v>2658</v>
      </c>
      <c r="D619" s="483" t="s">
        <v>2659</v>
      </c>
      <c r="E619" s="484"/>
      <c r="F619" s="314" t="s">
        <v>2660</v>
      </c>
      <c r="G619" s="314">
        <v>31300421</v>
      </c>
      <c r="H619" s="314" t="s">
        <v>2655</v>
      </c>
      <c r="I619" s="485">
        <v>1512</v>
      </c>
      <c r="J619" s="77">
        <v>2</v>
      </c>
      <c r="K619" s="92"/>
    </row>
    <row r="620" spans="1:11" ht="41.4" x14ac:dyDescent="0.25">
      <c r="A620" s="14" t="s">
        <v>1506</v>
      </c>
      <c r="B620" s="489" t="s">
        <v>2661</v>
      </c>
      <c r="C620" s="490" t="s">
        <v>2662</v>
      </c>
      <c r="D620" s="491" t="s">
        <v>2026</v>
      </c>
      <c r="E620" s="492"/>
      <c r="F620" s="455" t="s">
        <v>2663</v>
      </c>
      <c r="G620" s="493">
        <v>32525699</v>
      </c>
      <c r="H620" s="455" t="s">
        <v>2664</v>
      </c>
      <c r="I620" s="494">
        <v>600</v>
      </c>
      <c r="J620" s="77">
        <v>2</v>
      </c>
      <c r="K620" s="92"/>
    </row>
    <row r="621" spans="1:11" ht="41.4" x14ac:dyDescent="0.25">
      <c r="A621" s="14" t="s">
        <v>1506</v>
      </c>
      <c r="B621" s="334" t="s">
        <v>2665</v>
      </c>
      <c r="C621" s="490" t="s">
        <v>2069</v>
      </c>
      <c r="D621" s="486" t="s">
        <v>2288</v>
      </c>
      <c r="E621" s="337"/>
      <c r="F621" s="455" t="s">
        <v>2666</v>
      </c>
      <c r="G621" s="493">
        <v>32525699</v>
      </c>
      <c r="H621" s="455" t="s">
        <v>2664</v>
      </c>
      <c r="I621" s="421">
        <v>600</v>
      </c>
      <c r="J621" s="77">
        <v>2</v>
      </c>
      <c r="K621" s="92"/>
    </row>
    <row r="622" spans="1:11" ht="41.4" x14ac:dyDescent="0.25">
      <c r="A622" s="14" t="s">
        <v>1506</v>
      </c>
      <c r="B622" s="489" t="s">
        <v>2667</v>
      </c>
      <c r="C622" s="490" t="s">
        <v>2662</v>
      </c>
      <c r="D622" s="491" t="s">
        <v>2668</v>
      </c>
      <c r="E622" s="492"/>
      <c r="F622" s="455" t="s">
        <v>2669</v>
      </c>
      <c r="G622" s="493">
        <v>44848552</v>
      </c>
      <c r="H622" s="455" t="s">
        <v>2670</v>
      </c>
      <c r="I622" s="494">
        <v>500</v>
      </c>
      <c r="J622" s="77">
        <v>2</v>
      </c>
      <c r="K622" s="92"/>
    </row>
    <row r="623" spans="1:11" ht="41.4" x14ac:dyDescent="0.25">
      <c r="A623" s="14" t="s">
        <v>1506</v>
      </c>
      <c r="B623" s="489" t="s">
        <v>2671</v>
      </c>
      <c r="C623" s="490" t="s">
        <v>2069</v>
      </c>
      <c r="D623" s="491" t="s">
        <v>2293</v>
      </c>
      <c r="E623" s="492"/>
      <c r="F623" s="455" t="s">
        <v>2672</v>
      </c>
      <c r="G623" s="493">
        <v>44848552</v>
      </c>
      <c r="H623" s="455" t="s">
        <v>2670</v>
      </c>
      <c r="I623" s="494">
        <v>500</v>
      </c>
      <c r="J623" s="77">
        <v>2</v>
      </c>
      <c r="K623" s="92"/>
    </row>
    <row r="624" spans="1:11" ht="41.4" x14ac:dyDescent="0.25">
      <c r="A624" s="14" t="s">
        <v>1506</v>
      </c>
      <c r="B624" s="334" t="s">
        <v>2673</v>
      </c>
      <c r="C624" s="490" t="s">
        <v>2662</v>
      </c>
      <c r="D624" s="486" t="s">
        <v>1511</v>
      </c>
      <c r="E624" s="337"/>
      <c r="F624" s="455" t="s">
        <v>2674</v>
      </c>
      <c r="G624" s="456">
        <v>41538005</v>
      </c>
      <c r="H624" s="417" t="s">
        <v>2675</v>
      </c>
      <c r="I624" s="421">
        <v>500</v>
      </c>
      <c r="J624" s="77">
        <v>2</v>
      </c>
      <c r="K624" s="92"/>
    </row>
    <row r="625" spans="1:11" ht="41.4" x14ac:dyDescent="0.25">
      <c r="A625" s="14" t="s">
        <v>1506</v>
      </c>
      <c r="B625" s="334" t="s">
        <v>2676</v>
      </c>
      <c r="C625" s="490" t="s">
        <v>2069</v>
      </c>
      <c r="D625" s="486" t="s">
        <v>1511</v>
      </c>
      <c r="E625" s="337"/>
      <c r="F625" s="455" t="s">
        <v>2677</v>
      </c>
      <c r="G625" s="456">
        <v>41538005</v>
      </c>
      <c r="H625" s="417" t="s">
        <v>2675</v>
      </c>
      <c r="I625" s="421">
        <v>500</v>
      </c>
      <c r="J625" s="77">
        <v>2</v>
      </c>
      <c r="K625" s="92"/>
    </row>
    <row r="626" spans="1:11" ht="51" x14ac:dyDescent="0.25">
      <c r="A626" s="14" t="s">
        <v>1506</v>
      </c>
      <c r="B626" s="495" t="s">
        <v>2678</v>
      </c>
      <c r="C626" s="496">
        <v>138</v>
      </c>
      <c r="D626" s="497" t="s">
        <v>2679</v>
      </c>
      <c r="E626" s="498">
        <v>45877</v>
      </c>
      <c r="F626" s="499" t="s">
        <v>2680</v>
      </c>
      <c r="G626" s="500"/>
      <c r="H626" s="499" t="s">
        <v>2681</v>
      </c>
      <c r="I626" s="501">
        <v>752.51</v>
      </c>
      <c r="J626" s="77">
        <v>2</v>
      </c>
      <c r="K626" s="92"/>
    </row>
    <row r="627" spans="1:11" ht="51.6" x14ac:dyDescent="0.25">
      <c r="A627" s="14" t="s">
        <v>1506</v>
      </c>
      <c r="B627" s="489" t="s">
        <v>2682</v>
      </c>
      <c r="C627" s="502" t="s">
        <v>2683</v>
      </c>
      <c r="D627" s="492" t="s">
        <v>2684</v>
      </c>
      <c r="E627" s="498"/>
      <c r="F627" s="455" t="s">
        <v>2685</v>
      </c>
      <c r="G627" s="455">
        <v>36192350</v>
      </c>
      <c r="H627" s="455" t="s">
        <v>2686</v>
      </c>
      <c r="I627" s="494">
        <v>269.37</v>
      </c>
      <c r="J627" s="77">
        <v>2</v>
      </c>
      <c r="K627" s="92"/>
    </row>
    <row r="628" spans="1:11" ht="51.6" x14ac:dyDescent="0.25">
      <c r="A628" s="14" t="s">
        <v>1506</v>
      </c>
      <c r="B628" s="489" t="s">
        <v>2687</v>
      </c>
      <c r="C628" s="502" t="s">
        <v>2688</v>
      </c>
      <c r="D628" s="492" t="s">
        <v>2659</v>
      </c>
      <c r="E628" s="498"/>
      <c r="F628" s="455" t="s">
        <v>2689</v>
      </c>
      <c r="G628" s="455">
        <v>36192350</v>
      </c>
      <c r="H628" s="455" t="s">
        <v>2686</v>
      </c>
      <c r="I628" s="494">
        <v>269.37</v>
      </c>
      <c r="J628" s="77">
        <v>2</v>
      </c>
      <c r="K628" s="92"/>
    </row>
    <row r="629" spans="1:11" ht="51.6" x14ac:dyDescent="0.25">
      <c r="A629" s="14" t="s">
        <v>1506</v>
      </c>
      <c r="B629" s="320" t="s">
        <v>2690</v>
      </c>
      <c r="C629" s="325">
        <v>200251902</v>
      </c>
      <c r="D629" s="503" t="s">
        <v>2691</v>
      </c>
      <c r="E629" s="323"/>
      <c r="F629" s="323" t="s">
        <v>2692</v>
      </c>
      <c r="G629" s="325">
        <v>35700106</v>
      </c>
      <c r="H629" s="326" t="s">
        <v>2693</v>
      </c>
      <c r="I629" s="341">
        <v>608.85</v>
      </c>
      <c r="J629" s="77">
        <v>2</v>
      </c>
      <c r="K629" s="92"/>
    </row>
    <row r="630" spans="1:11" ht="41.4" x14ac:dyDescent="0.25">
      <c r="A630" s="14" t="s">
        <v>1506</v>
      </c>
      <c r="B630" s="320" t="s">
        <v>2690</v>
      </c>
      <c r="C630" s="325">
        <v>200251902</v>
      </c>
      <c r="D630" s="503" t="s">
        <v>2691</v>
      </c>
      <c r="E630" s="323"/>
      <c r="F630" s="323" t="s">
        <v>2694</v>
      </c>
      <c r="G630" s="325">
        <v>35700106</v>
      </c>
      <c r="H630" s="326" t="s">
        <v>2693</v>
      </c>
      <c r="I630" s="341">
        <v>1082.4000000000001</v>
      </c>
      <c r="J630" s="77">
        <v>2</v>
      </c>
      <c r="K630" s="92"/>
    </row>
    <row r="631" spans="1:11" ht="41.4" x14ac:dyDescent="0.25">
      <c r="A631" s="14" t="s">
        <v>1506</v>
      </c>
      <c r="B631" s="320" t="s">
        <v>2690</v>
      </c>
      <c r="C631" s="325">
        <v>200251902</v>
      </c>
      <c r="D631" s="503" t="s">
        <v>2691</v>
      </c>
      <c r="E631" s="323"/>
      <c r="F631" s="323" t="s">
        <v>2695</v>
      </c>
      <c r="G631" s="325">
        <v>35700106</v>
      </c>
      <c r="H631" s="326" t="s">
        <v>2693</v>
      </c>
      <c r="I631" s="341">
        <v>608.85</v>
      </c>
      <c r="J631" s="77">
        <v>2</v>
      </c>
      <c r="K631" s="92"/>
    </row>
    <row r="632" spans="1:11" ht="51.6" x14ac:dyDescent="0.25">
      <c r="A632" s="14" t="s">
        <v>1506</v>
      </c>
      <c r="B632" s="320" t="s">
        <v>2690</v>
      </c>
      <c r="C632" s="325">
        <v>200251902</v>
      </c>
      <c r="D632" s="503" t="s">
        <v>2691</v>
      </c>
      <c r="E632" s="323"/>
      <c r="F632" s="323" t="s">
        <v>2696</v>
      </c>
      <c r="G632" s="325">
        <v>35700106</v>
      </c>
      <c r="H632" s="326" t="s">
        <v>2693</v>
      </c>
      <c r="I632" s="341">
        <v>1102.08</v>
      </c>
      <c r="J632" s="77">
        <v>2</v>
      </c>
      <c r="K632" s="92"/>
    </row>
    <row r="633" spans="1:11" ht="51.6" x14ac:dyDescent="0.25">
      <c r="A633" s="14" t="s">
        <v>1506</v>
      </c>
      <c r="B633" s="320" t="s">
        <v>2690</v>
      </c>
      <c r="C633" s="325">
        <v>200251902</v>
      </c>
      <c r="D633" s="503" t="s">
        <v>2691</v>
      </c>
      <c r="E633" s="323"/>
      <c r="F633" s="323" t="s">
        <v>2697</v>
      </c>
      <c r="G633" s="325">
        <v>35700106</v>
      </c>
      <c r="H633" s="326" t="s">
        <v>2693</v>
      </c>
      <c r="I633" s="341">
        <v>792.12</v>
      </c>
      <c r="J633" s="77">
        <v>2</v>
      </c>
      <c r="K633" s="92"/>
    </row>
    <row r="634" spans="1:11" ht="41.4" x14ac:dyDescent="0.25">
      <c r="A634" s="14" t="s">
        <v>1506</v>
      </c>
      <c r="B634" s="320" t="s">
        <v>2690</v>
      </c>
      <c r="C634" s="325">
        <v>200251902</v>
      </c>
      <c r="D634" s="503" t="s">
        <v>2691</v>
      </c>
      <c r="E634" s="323"/>
      <c r="F634" s="323" t="s">
        <v>2698</v>
      </c>
      <c r="G634" s="325">
        <v>35700106</v>
      </c>
      <c r="H634" s="326" t="s">
        <v>2693</v>
      </c>
      <c r="I634" s="341">
        <v>1082.4000000000001</v>
      </c>
      <c r="J634" s="77">
        <v>2</v>
      </c>
      <c r="K634" s="92"/>
    </row>
    <row r="635" spans="1:11" ht="61.8" x14ac:dyDescent="0.25">
      <c r="A635" s="14" t="s">
        <v>1506</v>
      </c>
      <c r="B635" s="320" t="s">
        <v>2699</v>
      </c>
      <c r="C635" s="325">
        <v>201250180</v>
      </c>
      <c r="D635" s="503" t="s">
        <v>2700</v>
      </c>
      <c r="E635" s="323"/>
      <c r="F635" s="323" t="s">
        <v>2701</v>
      </c>
      <c r="G635" s="325">
        <v>27825426</v>
      </c>
      <c r="H635" s="326" t="s">
        <v>2702</v>
      </c>
      <c r="I635" s="341">
        <v>900</v>
      </c>
      <c r="J635" s="77">
        <v>2</v>
      </c>
      <c r="K635" s="92"/>
    </row>
    <row r="636" spans="1:11" ht="51.6" x14ac:dyDescent="0.25">
      <c r="A636" s="14" t="s">
        <v>1506</v>
      </c>
      <c r="B636" s="320" t="s">
        <v>2699</v>
      </c>
      <c r="C636" s="325">
        <v>201250180</v>
      </c>
      <c r="D636" s="503" t="s">
        <v>2700</v>
      </c>
      <c r="E636" s="323"/>
      <c r="F636" s="331" t="s">
        <v>2703</v>
      </c>
      <c r="G636" s="325">
        <v>27825426</v>
      </c>
      <c r="H636" s="326" t="s">
        <v>2702</v>
      </c>
      <c r="I636" s="341">
        <v>900</v>
      </c>
      <c r="J636" s="77">
        <v>2</v>
      </c>
      <c r="K636" s="92"/>
    </row>
    <row r="637" spans="1:11" ht="51.6" x14ac:dyDescent="0.25">
      <c r="A637" s="14" t="s">
        <v>1506</v>
      </c>
      <c r="B637" s="320" t="s">
        <v>2699</v>
      </c>
      <c r="C637" s="325">
        <v>201250180</v>
      </c>
      <c r="D637" s="503" t="s">
        <v>2700</v>
      </c>
      <c r="E637" s="323"/>
      <c r="F637" s="331" t="s">
        <v>2704</v>
      </c>
      <c r="G637" s="325">
        <v>27825426</v>
      </c>
      <c r="H637" s="326" t="s">
        <v>2702</v>
      </c>
      <c r="I637" s="341">
        <v>1800</v>
      </c>
      <c r="J637" s="77">
        <v>2</v>
      </c>
      <c r="K637" s="92"/>
    </row>
    <row r="638" spans="1:11" ht="51.6" x14ac:dyDescent="0.25">
      <c r="A638" s="14" t="s">
        <v>1506</v>
      </c>
      <c r="B638" s="320" t="s">
        <v>2699</v>
      </c>
      <c r="C638" s="325">
        <v>201250180</v>
      </c>
      <c r="D638" s="503" t="s">
        <v>2700</v>
      </c>
      <c r="E638" s="323"/>
      <c r="F638" s="331" t="s">
        <v>2705</v>
      </c>
      <c r="G638" s="325">
        <v>27825426</v>
      </c>
      <c r="H638" s="326" t="s">
        <v>2702</v>
      </c>
      <c r="I638" s="341">
        <v>450</v>
      </c>
      <c r="J638" s="77">
        <v>2</v>
      </c>
      <c r="K638" s="92"/>
    </row>
    <row r="639" spans="1:11" ht="61.8" x14ac:dyDescent="0.25">
      <c r="A639" s="14" t="s">
        <v>1506</v>
      </c>
      <c r="B639" s="514" t="s">
        <v>2729</v>
      </c>
      <c r="C639" s="515" t="s">
        <v>2730</v>
      </c>
      <c r="D639" s="515" t="s">
        <v>2058</v>
      </c>
      <c r="E639" s="516">
        <v>46022</v>
      </c>
      <c r="F639" s="517" t="s">
        <v>2731</v>
      </c>
      <c r="G639" s="518" t="s">
        <v>2569</v>
      </c>
      <c r="H639" s="519" t="s">
        <v>2570</v>
      </c>
      <c r="I639" s="520">
        <v>200</v>
      </c>
      <c r="J639" s="77">
        <v>2</v>
      </c>
      <c r="K639" s="92"/>
    </row>
    <row r="640" spans="1:11" ht="51.6" x14ac:dyDescent="0.25">
      <c r="A640" s="14" t="s">
        <v>1506</v>
      </c>
      <c r="B640" s="514" t="s">
        <v>2732</v>
      </c>
      <c r="C640" s="515" t="s">
        <v>2733</v>
      </c>
      <c r="D640" s="515" t="s">
        <v>2734</v>
      </c>
      <c r="E640" s="516">
        <v>46022</v>
      </c>
      <c r="F640" s="517" t="s">
        <v>2735</v>
      </c>
      <c r="G640" s="518" t="s">
        <v>2736</v>
      </c>
      <c r="H640" s="519" t="s">
        <v>2737</v>
      </c>
      <c r="I640" s="520">
        <v>58.99</v>
      </c>
      <c r="J640" s="77">
        <v>2</v>
      </c>
      <c r="K640" s="92"/>
    </row>
    <row r="641" spans="1:11" ht="61.8" x14ac:dyDescent="0.25">
      <c r="A641" s="14" t="s">
        <v>1506</v>
      </c>
      <c r="B641" s="514" t="s">
        <v>2732</v>
      </c>
      <c r="C641" s="515" t="s">
        <v>2738</v>
      </c>
      <c r="D641" s="515" t="s">
        <v>1510</v>
      </c>
      <c r="E641" s="516">
        <v>46022</v>
      </c>
      <c r="F641" s="517" t="s">
        <v>2739</v>
      </c>
      <c r="G641" s="518" t="s">
        <v>2740</v>
      </c>
      <c r="H641" s="521" t="s">
        <v>2741</v>
      </c>
      <c r="I641" s="520">
        <v>185</v>
      </c>
      <c r="J641" s="77">
        <v>2</v>
      </c>
      <c r="K641" s="92"/>
    </row>
    <row r="642" spans="1:11" ht="51.6" x14ac:dyDescent="0.25">
      <c r="A642" s="14" t="s">
        <v>1506</v>
      </c>
      <c r="B642" s="514" t="s">
        <v>2732</v>
      </c>
      <c r="C642" s="515" t="s">
        <v>2742</v>
      </c>
      <c r="D642" s="515" t="s">
        <v>2064</v>
      </c>
      <c r="E642" s="516">
        <v>46022</v>
      </c>
      <c r="F642" s="517" t="s">
        <v>2743</v>
      </c>
      <c r="G642" s="518" t="s">
        <v>2744</v>
      </c>
      <c r="H642" s="519" t="s">
        <v>2745</v>
      </c>
      <c r="I642" s="520">
        <v>5.3</v>
      </c>
      <c r="J642" s="77">
        <v>2</v>
      </c>
      <c r="K642" s="92"/>
    </row>
    <row r="643" spans="1:11" ht="61.8" x14ac:dyDescent="0.25">
      <c r="A643" s="14" t="s">
        <v>1506</v>
      </c>
      <c r="B643" s="514" t="s">
        <v>2746</v>
      </c>
      <c r="C643" s="515" t="s">
        <v>2747</v>
      </c>
      <c r="D643" s="515" t="s">
        <v>2748</v>
      </c>
      <c r="E643" s="516">
        <v>46022</v>
      </c>
      <c r="F643" s="517" t="s">
        <v>2749</v>
      </c>
      <c r="G643" s="518" t="s">
        <v>2750</v>
      </c>
      <c r="H643" s="519" t="s">
        <v>2751</v>
      </c>
      <c r="I643" s="520">
        <v>24.5</v>
      </c>
      <c r="J643" s="77">
        <v>2</v>
      </c>
      <c r="K643" s="92"/>
    </row>
    <row r="644" spans="1:11" ht="82.2" x14ac:dyDescent="0.25">
      <c r="A644" s="14" t="s">
        <v>1506</v>
      </c>
      <c r="B644" s="514" t="s">
        <v>2746</v>
      </c>
      <c r="C644" s="515" t="s">
        <v>2752</v>
      </c>
      <c r="D644" s="515" t="s">
        <v>2753</v>
      </c>
      <c r="E644" s="516">
        <v>46022</v>
      </c>
      <c r="F644" s="517" t="s">
        <v>2754</v>
      </c>
      <c r="G644" s="518">
        <v>47658827</v>
      </c>
      <c r="H644" s="519" t="s">
        <v>2755</v>
      </c>
      <c r="I644" s="520">
        <v>35.5</v>
      </c>
      <c r="J644" s="77">
        <v>2</v>
      </c>
      <c r="K644" s="92"/>
    </row>
    <row r="645" spans="1:11" ht="61.8" x14ac:dyDescent="0.25">
      <c r="A645" s="14" t="s">
        <v>1506</v>
      </c>
      <c r="B645" s="514" t="s">
        <v>2756</v>
      </c>
      <c r="C645" s="515" t="s">
        <v>2757</v>
      </c>
      <c r="D645" s="515" t="s">
        <v>2226</v>
      </c>
      <c r="E645" s="516">
        <v>46022</v>
      </c>
      <c r="F645" s="517" t="s">
        <v>2758</v>
      </c>
      <c r="G645" s="518">
        <v>44156979</v>
      </c>
      <c r="H645" s="519" t="s">
        <v>2759</v>
      </c>
      <c r="I645" s="520">
        <v>46.25</v>
      </c>
      <c r="J645" s="77">
        <v>2</v>
      </c>
      <c r="K645" s="92"/>
    </row>
    <row r="646" spans="1:11" ht="61.8" x14ac:dyDescent="0.25">
      <c r="A646" s="14" t="s">
        <v>1506</v>
      </c>
      <c r="B646" s="514" t="s">
        <v>2756</v>
      </c>
      <c r="C646" s="515" t="s">
        <v>2760</v>
      </c>
      <c r="D646" s="515" t="s">
        <v>2587</v>
      </c>
      <c r="E646" s="516">
        <v>46022</v>
      </c>
      <c r="F646" s="517" t="s">
        <v>2761</v>
      </c>
      <c r="G646" s="518">
        <v>54021243</v>
      </c>
      <c r="H646" s="519" t="s">
        <v>2762</v>
      </c>
      <c r="I646" s="520">
        <v>262.2</v>
      </c>
      <c r="J646" s="77">
        <v>2</v>
      </c>
      <c r="K646" s="92"/>
    </row>
    <row r="647" spans="1:11" ht="61.8" x14ac:dyDescent="0.25">
      <c r="A647" s="14" t="s">
        <v>1506</v>
      </c>
      <c r="B647" s="514" t="s">
        <v>2756</v>
      </c>
      <c r="C647" s="515" t="s">
        <v>2763</v>
      </c>
      <c r="D647" s="515" t="s">
        <v>2184</v>
      </c>
      <c r="E647" s="516">
        <v>46022</v>
      </c>
      <c r="F647" s="517" t="s">
        <v>2764</v>
      </c>
      <c r="G647" s="518">
        <v>51887819</v>
      </c>
      <c r="H647" s="519" t="s">
        <v>2765</v>
      </c>
      <c r="I647" s="520">
        <v>56.98</v>
      </c>
      <c r="J647" s="77">
        <v>2</v>
      </c>
      <c r="K647" s="92"/>
    </row>
    <row r="648" spans="1:11" ht="61.8" x14ac:dyDescent="0.25">
      <c r="A648" s="14" t="s">
        <v>1506</v>
      </c>
      <c r="B648" s="514" t="s">
        <v>2756</v>
      </c>
      <c r="C648" s="515" t="s">
        <v>2766</v>
      </c>
      <c r="D648" s="515" t="s">
        <v>2767</v>
      </c>
      <c r="E648" s="516">
        <v>46022</v>
      </c>
      <c r="F648" s="517" t="s">
        <v>2768</v>
      </c>
      <c r="G648" s="518">
        <v>47658827</v>
      </c>
      <c r="H648" s="519" t="s">
        <v>2755</v>
      </c>
      <c r="I648" s="520">
        <v>25.9</v>
      </c>
      <c r="J648" s="77">
        <v>2</v>
      </c>
      <c r="K648" s="92"/>
    </row>
    <row r="649" spans="1:11" ht="102.6" x14ac:dyDescent="0.25">
      <c r="A649" s="14" t="s">
        <v>1506</v>
      </c>
      <c r="B649" s="514" t="s">
        <v>2769</v>
      </c>
      <c r="C649" s="514" t="s">
        <v>2769</v>
      </c>
      <c r="D649" s="515" t="s">
        <v>2770</v>
      </c>
      <c r="E649" s="516">
        <v>46022</v>
      </c>
      <c r="F649" s="517" t="s">
        <v>2771</v>
      </c>
      <c r="G649" s="518"/>
      <c r="H649" s="521" t="s">
        <v>2772</v>
      </c>
      <c r="I649" s="520">
        <v>120</v>
      </c>
      <c r="J649" s="77">
        <v>2</v>
      </c>
      <c r="K649" s="92"/>
    </row>
    <row r="650" spans="1:11" ht="61.8" x14ac:dyDescent="0.25">
      <c r="A650" s="14" t="s">
        <v>1506</v>
      </c>
      <c r="B650" s="514" t="s">
        <v>2773</v>
      </c>
      <c r="C650" s="514" t="s">
        <v>2774</v>
      </c>
      <c r="D650" s="515" t="s">
        <v>2038</v>
      </c>
      <c r="E650" s="516">
        <v>46022</v>
      </c>
      <c r="F650" s="517" t="s">
        <v>2775</v>
      </c>
      <c r="G650" s="518" t="s">
        <v>2776</v>
      </c>
      <c r="H650" s="519" t="s">
        <v>2777</v>
      </c>
      <c r="I650" s="520">
        <v>51</v>
      </c>
      <c r="J650" s="77">
        <v>2</v>
      </c>
      <c r="K650" s="92"/>
    </row>
    <row r="651" spans="1:11" ht="72" x14ac:dyDescent="0.25">
      <c r="A651" s="14" t="s">
        <v>1506</v>
      </c>
      <c r="B651" s="514" t="s">
        <v>2773</v>
      </c>
      <c r="C651" s="514" t="s">
        <v>2778</v>
      </c>
      <c r="D651" s="515" t="s">
        <v>2779</v>
      </c>
      <c r="E651" s="516">
        <v>46022</v>
      </c>
      <c r="F651" s="517" t="s">
        <v>2780</v>
      </c>
      <c r="G651" s="518" t="s">
        <v>2776</v>
      </c>
      <c r="H651" s="519" t="s">
        <v>2777</v>
      </c>
      <c r="I651" s="520">
        <v>9</v>
      </c>
      <c r="J651" s="77">
        <v>2</v>
      </c>
      <c r="K651" s="92"/>
    </row>
    <row r="652" spans="1:11" ht="82.2" x14ac:dyDescent="0.25">
      <c r="A652" s="14" t="s">
        <v>1506</v>
      </c>
      <c r="B652" s="514" t="s">
        <v>2781</v>
      </c>
      <c r="C652" s="514" t="s">
        <v>2782</v>
      </c>
      <c r="D652" s="515" t="s">
        <v>2783</v>
      </c>
      <c r="E652" s="516">
        <v>46022</v>
      </c>
      <c r="F652" s="517" t="s">
        <v>2784</v>
      </c>
      <c r="G652" s="518" t="s">
        <v>2785</v>
      </c>
      <c r="H652" s="519" t="s">
        <v>2786</v>
      </c>
      <c r="I652" s="520">
        <v>180</v>
      </c>
      <c r="J652" s="77">
        <v>2</v>
      </c>
      <c r="K652" s="92"/>
    </row>
    <row r="653" spans="1:11" ht="82.2" x14ac:dyDescent="0.25">
      <c r="A653" s="14" t="s">
        <v>1506</v>
      </c>
      <c r="B653" s="514" t="s">
        <v>2787</v>
      </c>
      <c r="C653" s="515" t="s">
        <v>2788</v>
      </c>
      <c r="D653" s="515" t="s">
        <v>2789</v>
      </c>
      <c r="E653" s="516">
        <v>46022</v>
      </c>
      <c r="F653" s="374" t="s">
        <v>2790</v>
      </c>
      <c r="G653" s="518">
        <v>27812669</v>
      </c>
      <c r="H653" s="519" t="s">
        <v>2791</v>
      </c>
      <c r="I653" s="520">
        <v>60</v>
      </c>
      <c r="J653" s="77">
        <v>2</v>
      </c>
      <c r="K653" s="92"/>
    </row>
    <row r="654" spans="1:11" ht="72" x14ac:dyDescent="0.25">
      <c r="A654" s="14" t="s">
        <v>1506</v>
      </c>
      <c r="B654" s="514" t="s">
        <v>2792</v>
      </c>
      <c r="C654" s="515" t="s">
        <v>2793</v>
      </c>
      <c r="D654" s="515" t="s">
        <v>2794</v>
      </c>
      <c r="E654" s="516">
        <v>46022</v>
      </c>
      <c r="F654" s="517" t="s">
        <v>2795</v>
      </c>
      <c r="G654" s="518" t="s">
        <v>2796</v>
      </c>
      <c r="H654" s="519" t="s">
        <v>2797</v>
      </c>
      <c r="I654" s="520">
        <v>75.44</v>
      </c>
      <c r="J654" s="77">
        <v>2</v>
      </c>
      <c r="K654" s="92"/>
    </row>
    <row r="655" spans="1:11" ht="61.8" x14ac:dyDescent="0.25">
      <c r="A655" s="14" t="s">
        <v>1506</v>
      </c>
      <c r="B655" s="514" t="s">
        <v>2792</v>
      </c>
      <c r="C655" s="515" t="s">
        <v>2798</v>
      </c>
      <c r="D655" s="515" t="s">
        <v>2799</v>
      </c>
      <c r="E655" s="516">
        <v>46022</v>
      </c>
      <c r="F655" s="517" t="s">
        <v>2800</v>
      </c>
      <c r="G655" s="518" t="s">
        <v>2796</v>
      </c>
      <c r="H655" s="519" t="s">
        <v>2797</v>
      </c>
      <c r="I655" s="520">
        <v>84.32</v>
      </c>
      <c r="J655" s="77">
        <v>2</v>
      </c>
      <c r="K655" s="92"/>
    </row>
    <row r="656" spans="1:11" ht="82.2" x14ac:dyDescent="0.25">
      <c r="A656" s="14" t="s">
        <v>1506</v>
      </c>
      <c r="B656" s="514" t="s">
        <v>2792</v>
      </c>
      <c r="C656" s="515">
        <v>20255058</v>
      </c>
      <c r="D656" s="515" t="s">
        <v>2801</v>
      </c>
      <c r="E656" s="516">
        <v>46022</v>
      </c>
      <c r="F656" s="517" t="s">
        <v>2802</v>
      </c>
      <c r="G656" s="518" t="s">
        <v>2803</v>
      </c>
      <c r="H656" s="519" t="s">
        <v>2804</v>
      </c>
      <c r="I656" s="520">
        <v>80.239999999999995</v>
      </c>
      <c r="J656" s="77">
        <v>2</v>
      </c>
      <c r="K656" s="92"/>
    </row>
    <row r="657" spans="1:11" ht="72" x14ac:dyDescent="0.25">
      <c r="A657" s="14" t="s">
        <v>1506</v>
      </c>
      <c r="B657" s="514" t="s">
        <v>2805</v>
      </c>
      <c r="C657" s="515" t="s">
        <v>2806</v>
      </c>
      <c r="D657" s="515" t="s">
        <v>2807</v>
      </c>
      <c r="E657" s="516">
        <v>46022</v>
      </c>
      <c r="F657" s="517" t="s">
        <v>2808</v>
      </c>
      <c r="G657" s="518">
        <v>50671413</v>
      </c>
      <c r="H657" s="519" t="s">
        <v>2809</v>
      </c>
      <c r="I657" s="520">
        <v>180</v>
      </c>
      <c r="J657" s="77">
        <v>2</v>
      </c>
      <c r="K657" s="92"/>
    </row>
    <row r="658" spans="1:11" ht="61.8" x14ac:dyDescent="0.25">
      <c r="A658" s="14" t="s">
        <v>1506</v>
      </c>
      <c r="B658" s="514" t="s">
        <v>2810</v>
      </c>
      <c r="C658" s="515" t="s">
        <v>2811</v>
      </c>
      <c r="D658" s="515" t="s">
        <v>2812</v>
      </c>
      <c r="E658" s="516">
        <v>46022</v>
      </c>
      <c r="F658" s="517" t="s">
        <v>2813</v>
      </c>
      <c r="G658" s="518">
        <v>31600379</v>
      </c>
      <c r="H658" s="519" t="s">
        <v>2814</v>
      </c>
      <c r="I658" s="520">
        <v>20.6</v>
      </c>
      <c r="J658" s="77">
        <v>2</v>
      </c>
      <c r="K658" s="92"/>
    </row>
    <row r="659" spans="1:11" ht="61.8" x14ac:dyDescent="0.25">
      <c r="A659" s="14" t="s">
        <v>1506</v>
      </c>
      <c r="B659" s="514" t="s">
        <v>2810</v>
      </c>
      <c r="C659" s="515" t="s">
        <v>2815</v>
      </c>
      <c r="D659" s="515" t="s">
        <v>2816</v>
      </c>
      <c r="E659" s="516">
        <v>46022</v>
      </c>
      <c r="F659" s="517" t="s">
        <v>2817</v>
      </c>
      <c r="G659" s="518">
        <v>36675008</v>
      </c>
      <c r="H659" s="519" t="s">
        <v>2818</v>
      </c>
      <c r="I659" s="520">
        <v>13</v>
      </c>
      <c r="J659" s="77">
        <v>2</v>
      </c>
      <c r="K659" s="92"/>
    </row>
    <row r="660" spans="1:11" ht="61.8" x14ac:dyDescent="0.25">
      <c r="A660" s="14" t="s">
        <v>1506</v>
      </c>
      <c r="B660" s="514" t="s">
        <v>2810</v>
      </c>
      <c r="C660" s="515" t="s">
        <v>2819</v>
      </c>
      <c r="D660" s="515" t="s">
        <v>2820</v>
      </c>
      <c r="E660" s="516">
        <v>46022</v>
      </c>
      <c r="F660" s="517" t="s">
        <v>2821</v>
      </c>
      <c r="G660" s="518">
        <v>45398054</v>
      </c>
      <c r="H660" s="519" t="s">
        <v>2822</v>
      </c>
      <c r="I660" s="520">
        <v>5.38</v>
      </c>
      <c r="J660" s="77">
        <v>2</v>
      </c>
      <c r="K660" s="92"/>
    </row>
    <row r="661" spans="1:11" ht="61.8" x14ac:dyDescent="0.25">
      <c r="A661" s="14" t="s">
        <v>1506</v>
      </c>
      <c r="B661" s="514" t="s">
        <v>2810</v>
      </c>
      <c r="C661" s="515" t="s">
        <v>2823</v>
      </c>
      <c r="D661" s="515" t="s">
        <v>2824</v>
      </c>
      <c r="E661" s="516">
        <v>46022</v>
      </c>
      <c r="F661" s="517" t="s">
        <v>2825</v>
      </c>
      <c r="G661" s="518">
        <v>36765091</v>
      </c>
      <c r="H661" s="519" t="s">
        <v>2826</v>
      </c>
      <c r="I661" s="520">
        <v>9.5</v>
      </c>
      <c r="J661" s="77">
        <v>2</v>
      </c>
      <c r="K661" s="92"/>
    </row>
    <row r="662" spans="1:11" ht="61.8" x14ac:dyDescent="0.25">
      <c r="A662" s="14" t="s">
        <v>1506</v>
      </c>
      <c r="B662" s="514" t="s">
        <v>2810</v>
      </c>
      <c r="C662" s="515" t="s">
        <v>2827</v>
      </c>
      <c r="D662" s="515" t="s">
        <v>2828</v>
      </c>
      <c r="E662" s="516">
        <v>46022</v>
      </c>
      <c r="F662" s="517" t="s">
        <v>2829</v>
      </c>
      <c r="G662" s="518">
        <v>36765091</v>
      </c>
      <c r="H662" s="519" t="s">
        <v>2826</v>
      </c>
      <c r="I662" s="520">
        <v>5.63</v>
      </c>
      <c r="J662" s="77">
        <v>2</v>
      </c>
      <c r="K662" s="92"/>
    </row>
    <row r="663" spans="1:11" ht="72" x14ac:dyDescent="0.25">
      <c r="A663" s="14" t="s">
        <v>1506</v>
      </c>
      <c r="B663" s="514" t="s">
        <v>2810</v>
      </c>
      <c r="C663" s="515" t="s">
        <v>2830</v>
      </c>
      <c r="D663" s="515" t="s">
        <v>2831</v>
      </c>
      <c r="E663" s="516">
        <v>46022</v>
      </c>
      <c r="F663" s="517" t="s">
        <v>2832</v>
      </c>
      <c r="G663" s="518">
        <v>36765091</v>
      </c>
      <c r="H663" s="519" t="s">
        <v>2826</v>
      </c>
      <c r="I663" s="520">
        <v>5.89</v>
      </c>
      <c r="J663" s="77">
        <v>2</v>
      </c>
      <c r="K663" s="92"/>
    </row>
    <row r="664" spans="1:11" ht="61.8" x14ac:dyDescent="0.25">
      <c r="A664" s="14" t="s">
        <v>1506</v>
      </c>
      <c r="B664" s="514" t="s">
        <v>2833</v>
      </c>
      <c r="C664" s="515" t="s">
        <v>2834</v>
      </c>
      <c r="D664" s="515" t="s">
        <v>2835</v>
      </c>
      <c r="E664" s="516">
        <v>46022</v>
      </c>
      <c r="F664" s="517" t="s">
        <v>2836</v>
      </c>
      <c r="G664" s="518">
        <v>46397931</v>
      </c>
      <c r="H664" s="519" t="s">
        <v>1529</v>
      </c>
      <c r="I664" s="520">
        <v>120</v>
      </c>
      <c r="J664" s="77">
        <v>2</v>
      </c>
      <c r="K664" s="92"/>
    </row>
    <row r="665" spans="1:11" ht="61.8" x14ac:dyDescent="0.25">
      <c r="A665" s="14" t="s">
        <v>1506</v>
      </c>
      <c r="B665" s="514" t="s">
        <v>2837</v>
      </c>
      <c r="C665" s="515" t="s">
        <v>2838</v>
      </c>
      <c r="D665" s="491">
        <v>45661</v>
      </c>
      <c r="E665" s="516">
        <v>46022</v>
      </c>
      <c r="F665" s="517" t="s">
        <v>2839</v>
      </c>
      <c r="G665" s="518">
        <v>47240458</v>
      </c>
      <c r="H665" s="519" t="s">
        <v>2840</v>
      </c>
      <c r="I665" s="520">
        <v>78</v>
      </c>
      <c r="J665" s="77">
        <v>2</v>
      </c>
      <c r="K665" s="92"/>
    </row>
    <row r="666" spans="1:11" ht="72" x14ac:dyDescent="0.25">
      <c r="A666" s="14" t="s">
        <v>1506</v>
      </c>
      <c r="B666" s="514" t="s">
        <v>2837</v>
      </c>
      <c r="C666" s="515" t="s">
        <v>2841</v>
      </c>
      <c r="D666" s="491">
        <v>45716</v>
      </c>
      <c r="E666" s="516">
        <v>46022</v>
      </c>
      <c r="F666" s="517" t="s">
        <v>2842</v>
      </c>
      <c r="G666" s="518">
        <v>47240458</v>
      </c>
      <c r="H666" s="519" t="s">
        <v>2840</v>
      </c>
      <c r="I666" s="520">
        <v>70</v>
      </c>
      <c r="J666" s="77">
        <v>2</v>
      </c>
      <c r="K666" s="92"/>
    </row>
    <row r="667" spans="1:11" ht="72" x14ac:dyDescent="0.25">
      <c r="A667" s="14" t="s">
        <v>1506</v>
      </c>
      <c r="B667" s="514" t="s">
        <v>2837</v>
      </c>
      <c r="C667" s="515" t="s">
        <v>2843</v>
      </c>
      <c r="D667" s="491">
        <v>45716</v>
      </c>
      <c r="E667" s="516">
        <v>46022</v>
      </c>
      <c r="F667" s="517" t="s">
        <v>2844</v>
      </c>
      <c r="G667" s="518">
        <v>47240458</v>
      </c>
      <c r="H667" s="519" t="s">
        <v>2840</v>
      </c>
      <c r="I667" s="520">
        <v>40</v>
      </c>
      <c r="J667" s="77">
        <v>2</v>
      </c>
      <c r="K667" s="92"/>
    </row>
    <row r="668" spans="1:11" ht="61.8" x14ac:dyDescent="0.25">
      <c r="A668" s="14" t="s">
        <v>1506</v>
      </c>
      <c r="B668" s="514" t="s">
        <v>2837</v>
      </c>
      <c r="C668" s="515">
        <v>3186</v>
      </c>
      <c r="D668" s="491">
        <v>45739</v>
      </c>
      <c r="E668" s="516">
        <v>46022</v>
      </c>
      <c r="F668" s="517" t="s">
        <v>2845</v>
      </c>
      <c r="G668" s="518">
        <v>35898933</v>
      </c>
      <c r="H668" s="519" t="s">
        <v>2846</v>
      </c>
      <c r="I668" s="520">
        <v>62.98</v>
      </c>
      <c r="J668" s="77">
        <v>2</v>
      </c>
      <c r="K668" s="92"/>
    </row>
    <row r="669" spans="1:11" ht="61.8" x14ac:dyDescent="0.25">
      <c r="A669" s="14" t="s">
        <v>1506</v>
      </c>
      <c r="B669" s="514" t="s">
        <v>2837</v>
      </c>
      <c r="C669" s="515">
        <v>8648</v>
      </c>
      <c r="D669" s="491">
        <v>45741</v>
      </c>
      <c r="E669" s="516">
        <v>46022</v>
      </c>
      <c r="F669" s="517" t="s">
        <v>2847</v>
      </c>
      <c r="G669" s="518">
        <v>31321828</v>
      </c>
      <c r="H669" s="519" t="s">
        <v>2848</v>
      </c>
      <c r="I669" s="520">
        <v>49.98</v>
      </c>
      <c r="J669" s="77">
        <v>2</v>
      </c>
      <c r="K669" s="92"/>
    </row>
    <row r="670" spans="1:11" ht="61.8" x14ac:dyDescent="0.25">
      <c r="A670" s="14" t="s">
        <v>1506</v>
      </c>
      <c r="B670" s="514" t="s">
        <v>2837</v>
      </c>
      <c r="C670" s="515">
        <v>25032503459</v>
      </c>
      <c r="D670" s="491">
        <v>45741</v>
      </c>
      <c r="E670" s="516">
        <v>46022</v>
      </c>
      <c r="F670" s="517" t="s">
        <v>2849</v>
      </c>
      <c r="G670" s="518">
        <v>47658827</v>
      </c>
      <c r="H670" s="519" t="s">
        <v>2755</v>
      </c>
      <c r="I670" s="520">
        <v>38.950000000000003</v>
      </c>
      <c r="J670" s="77">
        <v>2</v>
      </c>
      <c r="K670" s="92"/>
    </row>
    <row r="671" spans="1:11" ht="72" x14ac:dyDescent="0.25">
      <c r="A671" s="14" t="s">
        <v>1506</v>
      </c>
      <c r="B671" s="514" t="s">
        <v>2837</v>
      </c>
      <c r="C671" s="515">
        <v>25051901968</v>
      </c>
      <c r="D671" s="491">
        <v>45796</v>
      </c>
      <c r="E671" s="516">
        <v>46022</v>
      </c>
      <c r="F671" s="517" t="s">
        <v>2850</v>
      </c>
      <c r="G671" s="518">
        <v>47658827</v>
      </c>
      <c r="H671" s="519" t="s">
        <v>2755</v>
      </c>
      <c r="I671" s="520">
        <v>65.75</v>
      </c>
      <c r="J671" s="77">
        <v>2</v>
      </c>
      <c r="K671" s="92"/>
    </row>
    <row r="672" spans="1:11" ht="61.8" x14ac:dyDescent="0.25">
      <c r="A672" s="14" t="s">
        <v>1506</v>
      </c>
      <c r="B672" s="514" t="s">
        <v>2837</v>
      </c>
      <c r="C672" s="515" t="s">
        <v>2851</v>
      </c>
      <c r="D672" s="491">
        <v>45820</v>
      </c>
      <c r="E672" s="516">
        <v>46022</v>
      </c>
      <c r="F672" s="517" t="s">
        <v>2852</v>
      </c>
      <c r="G672" s="518">
        <v>45488592</v>
      </c>
      <c r="H672" s="519" t="s">
        <v>2853</v>
      </c>
      <c r="I672" s="520">
        <v>26.4</v>
      </c>
      <c r="J672" s="77">
        <v>2</v>
      </c>
      <c r="K672" s="92"/>
    </row>
    <row r="673" spans="1:11" ht="61.8" x14ac:dyDescent="0.25">
      <c r="A673" s="14" t="s">
        <v>1506</v>
      </c>
      <c r="B673" s="514" t="s">
        <v>2837</v>
      </c>
      <c r="C673" s="515" t="s">
        <v>2854</v>
      </c>
      <c r="D673" s="491">
        <v>45825</v>
      </c>
      <c r="E673" s="516">
        <v>46022</v>
      </c>
      <c r="F673" s="517" t="s">
        <v>2855</v>
      </c>
      <c r="G673" s="518">
        <v>37840029</v>
      </c>
      <c r="H673" s="519" t="s">
        <v>2856</v>
      </c>
      <c r="I673" s="520">
        <v>51</v>
      </c>
      <c r="J673" s="77">
        <v>2</v>
      </c>
      <c r="K673" s="92"/>
    </row>
    <row r="674" spans="1:11" ht="61.8" x14ac:dyDescent="0.25">
      <c r="A674" s="14" t="s">
        <v>1506</v>
      </c>
      <c r="B674" s="514" t="s">
        <v>2837</v>
      </c>
      <c r="C674" s="515" t="s">
        <v>2857</v>
      </c>
      <c r="D674" s="491">
        <v>45838</v>
      </c>
      <c r="E674" s="516">
        <v>46022</v>
      </c>
      <c r="F674" s="517" t="s">
        <v>2855</v>
      </c>
      <c r="G674" s="518">
        <v>37840029</v>
      </c>
      <c r="H674" s="519" t="s">
        <v>2856</v>
      </c>
      <c r="I674" s="520">
        <v>76.5</v>
      </c>
      <c r="J674" s="77">
        <v>2</v>
      </c>
      <c r="K674" s="92"/>
    </row>
    <row r="675" spans="1:11" ht="72" x14ac:dyDescent="0.25">
      <c r="A675" s="14" t="s">
        <v>1506</v>
      </c>
      <c r="B675" s="514" t="s">
        <v>2837</v>
      </c>
      <c r="C675" s="515">
        <v>935</v>
      </c>
      <c r="D675" s="491">
        <v>45779</v>
      </c>
      <c r="E675" s="516">
        <v>46022</v>
      </c>
      <c r="F675" s="517" t="s">
        <v>2858</v>
      </c>
      <c r="G675" s="518">
        <v>36272485</v>
      </c>
      <c r="H675" s="519" t="s">
        <v>2570</v>
      </c>
      <c r="I675" s="520">
        <v>109</v>
      </c>
      <c r="J675" s="77">
        <v>2</v>
      </c>
      <c r="K675" s="92"/>
    </row>
    <row r="676" spans="1:11" ht="72" x14ac:dyDescent="0.25">
      <c r="A676" s="14" t="s">
        <v>1506</v>
      </c>
      <c r="B676" s="514" t="s">
        <v>2837</v>
      </c>
      <c r="C676" s="515">
        <v>967</v>
      </c>
      <c r="D676" s="491">
        <v>45820</v>
      </c>
      <c r="E676" s="516">
        <v>46022</v>
      </c>
      <c r="F676" s="517" t="s">
        <v>2858</v>
      </c>
      <c r="G676" s="518">
        <v>36272485</v>
      </c>
      <c r="H676" s="519" t="s">
        <v>2570</v>
      </c>
      <c r="I676" s="520">
        <v>85</v>
      </c>
      <c r="J676" s="77">
        <v>2</v>
      </c>
      <c r="K676" s="92"/>
    </row>
    <row r="677" spans="1:11" ht="61.8" x14ac:dyDescent="0.25">
      <c r="A677" s="14" t="s">
        <v>1506</v>
      </c>
      <c r="B677" s="514" t="s">
        <v>2837</v>
      </c>
      <c r="C677" s="515">
        <v>42</v>
      </c>
      <c r="D677" s="491">
        <v>45856</v>
      </c>
      <c r="E677" s="516">
        <v>46022</v>
      </c>
      <c r="F677" s="517" t="s">
        <v>2859</v>
      </c>
      <c r="G677" s="518">
        <v>56916591</v>
      </c>
      <c r="H677" s="519" t="s">
        <v>2065</v>
      </c>
      <c r="I677" s="520">
        <v>30</v>
      </c>
      <c r="J677" s="77">
        <v>2</v>
      </c>
      <c r="K677" s="92"/>
    </row>
    <row r="678" spans="1:11" ht="61.8" x14ac:dyDescent="0.25">
      <c r="A678" s="14" t="s">
        <v>1506</v>
      </c>
      <c r="B678" s="514" t="s">
        <v>2837</v>
      </c>
      <c r="C678" s="515">
        <v>44</v>
      </c>
      <c r="D678" s="491">
        <v>45856</v>
      </c>
      <c r="E678" s="516">
        <v>46022</v>
      </c>
      <c r="F678" s="517" t="s">
        <v>2860</v>
      </c>
      <c r="G678" s="518">
        <v>56916591</v>
      </c>
      <c r="H678" s="519" t="s">
        <v>2065</v>
      </c>
      <c r="I678" s="520">
        <v>15</v>
      </c>
      <c r="J678" s="77">
        <v>2</v>
      </c>
      <c r="K678" s="92"/>
    </row>
    <row r="679" spans="1:11" ht="72" x14ac:dyDescent="0.25">
      <c r="A679" s="14" t="s">
        <v>1506</v>
      </c>
      <c r="B679" s="514" t="s">
        <v>2837</v>
      </c>
      <c r="C679" s="515">
        <v>45</v>
      </c>
      <c r="D679" s="491">
        <v>45856</v>
      </c>
      <c r="E679" s="516">
        <v>46022</v>
      </c>
      <c r="F679" s="517" t="s">
        <v>2861</v>
      </c>
      <c r="G679" s="518">
        <v>56916591</v>
      </c>
      <c r="H679" s="519" t="s">
        <v>2065</v>
      </c>
      <c r="I679" s="520">
        <v>34</v>
      </c>
      <c r="J679" s="77">
        <v>2</v>
      </c>
      <c r="K679" s="92"/>
    </row>
    <row r="680" spans="1:11" ht="61.8" x14ac:dyDescent="0.25">
      <c r="A680" s="14" t="s">
        <v>1506</v>
      </c>
      <c r="B680" s="514" t="s">
        <v>2837</v>
      </c>
      <c r="C680" s="515">
        <v>57</v>
      </c>
      <c r="D680" s="491">
        <v>45857</v>
      </c>
      <c r="E680" s="516">
        <v>46022</v>
      </c>
      <c r="F680" s="517" t="s">
        <v>2859</v>
      </c>
      <c r="G680" s="518">
        <v>56916591</v>
      </c>
      <c r="H680" s="519" t="s">
        <v>2065</v>
      </c>
      <c r="I680" s="520">
        <v>30</v>
      </c>
      <c r="J680" s="77">
        <v>2</v>
      </c>
      <c r="K680" s="92"/>
    </row>
    <row r="681" spans="1:11" ht="61.8" x14ac:dyDescent="0.25">
      <c r="A681" s="14" t="s">
        <v>1506</v>
      </c>
      <c r="B681" s="514" t="s">
        <v>2837</v>
      </c>
      <c r="C681" s="515">
        <v>65</v>
      </c>
      <c r="D681" s="491">
        <v>45857</v>
      </c>
      <c r="E681" s="516">
        <v>46022</v>
      </c>
      <c r="F681" s="517" t="s">
        <v>2862</v>
      </c>
      <c r="G681" s="518">
        <v>56916591</v>
      </c>
      <c r="H681" s="519" t="s">
        <v>2065</v>
      </c>
      <c r="I681" s="520">
        <v>22.5</v>
      </c>
      <c r="J681" s="77">
        <v>2</v>
      </c>
      <c r="K681" s="92"/>
    </row>
    <row r="682" spans="1:11" ht="72" x14ac:dyDescent="0.25">
      <c r="A682" s="14" t="s">
        <v>1506</v>
      </c>
      <c r="B682" s="514" t="s">
        <v>2837</v>
      </c>
      <c r="C682" s="515">
        <v>81</v>
      </c>
      <c r="D682" s="491">
        <v>45858</v>
      </c>
      <c r="E682" s="516">
        <v>46022</v>
      </c>
      <c r="F682" s="517" t="s">
        <v>2863</v>
      </c>
      <c r="G682" s="518">
        <v>56916591</v>
      </c>
      <c r="H682" s="519" t="s">
        <v>2065</v>
      </c>
      <c r="I682" s="520">
        <v>37.5</v>
      </c>
      <c r="J682" s="77">
        <v>2</v>
      </c>
      <c r="K682" s="92"/>
    </row>
    <row r="683" spans="1:11" ht="72" x14ac:dyDescent="0.25">
      <c r="A683" s="14" t="s">
        <v>1506</v>
      </c>
      <c r="B683" s="514" t="s">
        <v>2837</v>
      </c>
      <c r="C683" s="515">
        <v>82</v>
      </c>
      <c r="D683" s="491">
        <v>45858</v>
      </c>
      <c r="E683" s="516">
        <v>46022</v>
      </c>
      <c r="F683" s="517" t="s">
        <v>2864</v>
      </c>
      <c r="G683" s="518">
        <v>56916591</v>
      </c>
      <c r="H683" s="519" t="s">
        <v>2065</v>
      </c>
      <c r="I683" s="520">
        <v>45</v>
      </c>
      <c r="J683" s="77">
        <v>2</v>
      </c>
      <c r="K683" s="92"/>
    </row>
    <row r="684" spans="1:11" ht="72" x14ac:dyDescent="0.25">
      <c r="A684" s="14" t="s">
        <v>1506</v>
      </c>
      <c r="B684" s="514" t="s">
        <v>2837</v>
      </c>
      <c r="C684" s="515">
        <v>87</v>
      </c>
      <c r="D684" s="491">
        <v>45858</v>
      </c>
      <c r="E684" s="516">
        <v>46022</v>
      </c>
      <c r="F684" s="517" t="s">
        <v>2865</v>
      </c>
      <c r="G684" s="518">
        <v>56916591</v>
      </c>
      <c r="H684" s="519" t="s">
        <v>2065</v>
      </c>
      <c r="I684" s="520">
        <v>17</v>
      </c>
      <c r="J684" s="77">
        <v>2</v>
      </c>
      <c r="K684" s="92"/>
    </row>
    <row r="685" spans="1:11" ht="72" x14ac:dyDescent="0.25">
      <c r="A685" s="14" t="s">
        <v>1506</v>
      </c>
      <c r="B685" s="514" t="s">
        <v>2837</v>
      </c>
      <c r="C685" s="515">
        <v>94</v>
      </c>
      <c r="D685" s="491">
        <v>45860</v>
      </c>
      <c r="E685" s="516">
        <v>46022</v>
      </c>
      <c r="F685" s="517" t="s">
        <v>2863</v>
      </c>
      <c r="G685" s="518">
        <v>56916591</v>
      </c>
      <c r="H685" s="519" t="s">
        <v>2065</v>
      </c>
      <c r="I685" s="520">
        <v>37.5</v>
      </c>
      <c r="J685" s="77">
        <v>2</v>
      </c>
      <c r="K685" s="92"/>
    </row>
    <row r="686" spans="1:11" ht="61.8" x14ac:dyDescent="0.25">
      <c r="A686" s="14" t="s">
        <v>1506</v>
      </c>
      <c r="B686" s="514" t="s">
        <v>2837</v>
      </c>
      <c r="C686" s="515">
        <v>98</v>
      </c>
      <c r="D686" s="491">
        <v>45860</v>
      </c>
      <c r="E686" s="516">
        <v>46022</v>
      </c>
      <c r="F686" s="517" t="s">
        <v>2860</v>
      </c>
      <c r="G686" s="518">
        <v>56916591</v>
      </c>
      <c r="H686" s="519" t="s">
        <v>2065</v>
      </c>
      <c r="I686" s="520">
        <v>15</v>
      </c>
      <c r="J686" s="77">
        <v>2</v>
      </c>
      <c r="K686" s="92"/>
    </row>
    <row r="687" spans="1:11" ht="72" x14ac:dyDescent="0.25">
      <c r="A687" s="14" t="s">
        <v>1506</v>
      </c>
      <c r="B687" s="514" t="s">
        <v>2837</v>
      </c>
      <c r="C687" s="515">
        <v>99</v>
      </c>
      <c r="D687" s="491">
        <v>45860</v>
      </c>
      <c r="E687" s="516">
        <v>46022</v>
      </c>
      <c r="F687" s="517" t="s">
        <v>2863</v>
      </c>
      <c r="G687" s="518">
        <v>56916591</v>
      </c>
      <c r="H687" s="519" t="s">
        <v>2065</v>
      </c>
      <c r="I687" s="520">
        <v>37.5</v>
      </c>
      <c r="J687" s="77">
        <v>2</v>
      </c>
      <c r="K687" s="92"/>
    </row>
    <row r="688" spans="1:11" ht="72" x14ac:dyDescent="0.25">
      <c r="A688" s="14" t="s">
        <v>1506</v>
      </c>
      <c r="B688" s="514" t="s">
        <v>2837</v>
      </c>
      <c r="C688" s="515">
        <v>100</v>
      </c>
      <c r="D688" s="491">
        <v>45860</v>
      </c>
      <c r="E688" s="516">
        <v>46022</v>
      </c>
      <c r="F688" s="517" t="s">
        <v>2863</v>
      </c>
      <c r="G688" s="518">
        <v>56916591</v>
      </c>
      <c r="H688" s="519" t="s">
        <v>2065</v>
      </c>
      <c r="I688" s="520">
        <v>37.5</v>
      </c>
      <c r="J688" s="77">
        <v>2</v>
      </c>
      <c r="K688" s="92"/>
    </row>
    <row r="689" spans="1:11" ht="72" x14ac:dyDescent="0.25">
      <c r="A689" s="14" t="s">
        <v>1506</v>
      </c>
      <c r="B689" s="514" t="s">
        <v>2837</v>
      </c>
      <c r="C689" s="515">
        <v>103</v>
      </c>
      <c r="D689" s="491">
        <v>45860</v>
      </c>
      <c r="E689" s="516">
        <v>46022</v>
      </c>
      <c r="F689" s="517" t="s">
        <v>2863</v>
      </c>
      <c r="G689" s="518">
        <v>56916591</v>
      </c>
      <c r="H689" s="519" t="s">
        <v>2065</v>
      </c>
      <c r="I689" s="520">
        <v>37.5</v>
      </c>
      <c r="J689" s="77">
        <v>2</v>
      </c>
      <c r="K689" s="92"/>
    </row>
    <row r="690" spans="1:11" ht="72" x14ac:dyDescent="0.25">
      <c r="A690" s="14" t="s">
        <v>1506</v>
      </c>
      <c r="B690" s="514" t="s">
        <v>2837</v>
      </c>
      <c r="C690" s="515">
        <v>104</v>
      </c>
      <c r="D690" s="491">
        <v>45860</v>
      </c>
      <c r="E690" s="516">
        <v>46022</v>
      </c>
      <c r="F690" s="517" t="s">
        <v>2863</v>
      </c>
      <c r="G690" s="518">
        <v>56916591</v>
      </c>
      <c r="H690" s="519" t="s">
        <v>2065</v>
      </c>
      <c r="I690" s="520">
        <v>37.5</v>
      </c>
      <c r="J690" s="77">
        <v>2</v>
      </c>
      <c r="K690" s="92"/>
    </row>
    <row r="691" spans="1:11" ht="61.8" x14ac:dyDescent="0.25">
      <c r="A691" s="14" t="s">
        <v>1506</v>
      </c>
      <c r="B691" s="514" t="s">
        <v>2837</v>
      </c>
      <c r="C691" s="515">
        <v>114</v>
      </c>
      <c r="D691" s="491">
        <v>45861</v>
      </c>
      <c r="E691" s="516">
        <v>46022</v>
      </c>
      <c r="F691" s="517" t="s">
        <v>2860</v>
      </c>
      <c r="G691" s="518">
        <v>56916591</v>
      </c>
      <c r="H691" s="519" t="s">
        <v>2065</v>
      </c>
      <c r="I691" s="520">
        <v>15</v>
      </c>
      <c r="J691" s="77">
        <v>2</v>
      </c>
      <c r="K691" s="92"/>
    </row>
    <row r="692" spans="1:11" ht="61.8" x14ac:dyDescent="0.25">
      <c r="A692" s="14" t="s">
        <v>1506</v>
      </c>
      <c r="B692" s="514" t="s">
        <v>2837</v>
      </c>
      <c r="C692" s="515">
        <v>115</v>
      </c>
      <c r="D692" s="491">
        <v>45861</v>
      </c>
      <c r="E692" s="516">
        <v>46022</v>
      </c>
      <c r="F692" s="517" t="s">
        <v>2860</v>
      </c>
      <c r="G692" s="518">
        <v>56916591</v>
      </c>
      <c r="H692" s="519" t="s">
        <v>2065</v>
      </c>
      <c r="I692" s="520">
        <v>15</v>
      </c>
      <c r="J692" s="77">
        <v>2</v>
      </c>
      <c r="K692" s="92"/>
    </row>
    <row r="693" spans="1:11" ht="72" x14ac:dyDescent="0.25">
      <c r="A693" s="14" t="s">
        <v>1506</v>
      </c>
      <c r="B693" s="514" t="s">
        <v>2837</v>
      </c>
      <c r="C693" s="515">
        <v>131</v>
      </c>
      <c r="D693" s="491">
        <v>45862</v>
      </c>
      <c r="E693" s="516">
        <v>46022</v>
      </c>
      <c r="F693" s="517" t="s">
        <v>2865</v>
      </c>
      <c r="G693" s="518">
        <v>56916591</v>
      </c>
      <c r="H693" s="519" t="s">
        <v>2065</v>
      </c>
      <c r="I693" s="520">
        <v>17</v>
      </c>
      <c r="J693" s="77">
        <v>2</v>
      </c>
      <c r="K693" s="92"/>
    </row>
    <row r="694" spans="1:11" ht="61.8" x14ac:dyDescent="0.25">
      <c r="A694" s="14" t="s">
        <v>1506</v>
      </c>
      <c r="B694" s="514" t="s">
        <v>2837</v>
      </c>
      <c r="C694" s="515">
        <v>139</v>
      </c>
      <c r="D694" s="491">
        <v>45862</v>
      </c>
      <c r="E694" s="516">
        <v>46022</v>
      </c>
      <c r="F694" s="517" t="s">
        <v>2860</v>
      </c>
      <c r="G694" s="518">
        <v>56916591</v>
      </c>
      <c r="H694" s="519" t="s">
        <v>2065</v>
      </c>
      <c r="I694" s="520">
        <v>15</v>
      </c>
      <c r="J694" s="77">
        <v>2</v>
      </c>
      <c r="K694" s="92"/>
    </row>
    <row r="695" spans="1:11" ht="61.8" x14ac:dyDescent="0.25">
      <c r="A695" s="14" t="s">
        <v>1506</v>
      </c>
      <c r="B695" s="514" t="s">
        <v>2837</v>
      </c>
      <c r="C695" s="515">
        <v>140</v>
      </c>
      <c r="D695" s="491">
        <v>45862</v>
      </c>
      <c r="E695" s="516">
        <v>46022</v>
      </c>
      <c r="F695" s="517" t="s">
        <v>2860</v>
      </c>
      <c r="G695" s="518">
        <v>56916591</v>
      </c>
      <c r="H695" s="519" t="s">
        <v>2065</v>
      </c>
      <c r="I695" s="520">
        <v>15</v>
      </c>
      <c r="J695" s="77">
        <v>2</v>
      </c>
      <c r="K695" s="92"/>
    </row>
    <row r="696" spans="1:11" ht="61.8" x14ac:dyDescent="0.25">
      <c r="A696" s="14" t="s">
        <v>1506</v>
      </c>
      <c r="B696" s="514" t="s">
        <v>2837</v>
      </c>
      <c r="C696" s="515">
        <v>143</v>
      </c>
      <c r="D696" s="491">
        <v>45862</v>
      </c>
      <c r="E696" s="516">
        <v>46022</v>
      </c>
      <c r="F696" s="517" t="s">
        <v>2862</v>
      </c>
      <c r="G696" s="518">
        <v>56916591</v>
      </c>
      <c r="H696" s="519" t="s">
        <v>2065</v>
      </c>
      <c r="I696" s="520">
        <v>22.5</v>
      </c>
      <c r="J696" s="77">
        <v>2</v>
      </c>
      <c r="K696" s="92"/>
    </row>
    <row r="697" spans="1:11" ht="61.8" x14ac:dyDescent="0.25">
      <c r="A697" s="14" t="s">
        <v>1506</v>
      </c>
      <c r="B697" s="514" t="s">
        <v>2837</v>
      </c>
      <c r="C697" s="515">
        <v>145</v>
      </c>
      <c r="D697" s="491">
        <v>45862</v>
      </c>
      <c r="E697" s="516">
        <v>46022</v>
      </c>
      <c r="F697" s="517" t="s">
        <v>2860</v>
      </c>
      <c r="G697" s="518">
        <v>56916591</v>
      </c>
      <c r="H697" s="519" t="s">
        <v>2065</v>
      </c>
      <c r="I697" s="520">
        <v>15</v>
      </c>
      <c r="J697" s="77">
        <v>2</v>
      </c>
      <c r="K697" s="92"/>
    </row>
    <row r="698" spans="1:11" ht="72" x14ac:dyDescent="0.25">
      <c r="A698" s="14" t="s">
        <v>1506</v>
      </c>
      <c r="B698" s="514" t="s">
        <v>2837</v>
      </c>
      <c r="C698" s="515">
        <v>168</v>
      </c>
      <c r="D698" s="491">
        <v>45864</v>
      </c>
      <c r="E698" s="516">
        <v>46022</v>
      </c>
      <c r="F698" s="517" t="s">
        <v>2866</v>
      </c>
      <c r="G698" s="518">
        <v>56916591</v>
      </c>
      <c r="H698" s="519" t="s">
        <v>2065</v>
      </c>
      <c r="I698" s="520">
        <v>90</v>
      </c>
      <c r="J698" s="77">
        <v>2</v>
      </c>
      <c r="K698" s="92"/>
    </row>
    <row r="699" spans="1:11" ht="61.8" x14ac:dyDescent="0.25">
      <c r="A699" s="14" t="s">
        <v>1506</v>
      </c>
      <c r="B699" s="514" t="s">
        <v>2837</v>
      </c>
      <c r="C699" s="515">
        <v>177</v>
      </c>
      <c r="D699" s="491">
        <v>45864</v>
      </c>
      <c r="E699" s="516">
        <v>46022</v>
      </c>
      <c r="F699" s="517" t="s">
        <v>2859</v>
      </c>
      <c r="G699" s="518">
        <v>56916591</v>
      </c>
      <c r="H699" s="519" t="s">
        <v>2065</v>
      </c>
      <c r="I699" s="520">
        <v>30</v>
      </c>
      <c r="J699" s="77">
        <v>2</v>
      </c>
      <c r="K699" s="92"/>
    </row>
    <row r="700" spans="1:11" ht="72" x14ac:dyDescent="0.25">
      <c r="A700" s="14" t="s">
        <v>1506</v>
      </c>
      <c r="B700" s="514" t="s">
        <v>2837</v>
      </c>
      <c r="C700" s="515">
        <v>1021</v>
      </c>
      <c r="D700" s="491">
        <v>45930</v>
      </c>
      <c r="E700" s="516">
        <v>46022</v>
      </c>
      <c r="F700" s="517" t="s">
        <v>2866</v>
      </c>
      <c r="G700" s="518">
        <v>56916591</v>
      </c>
      <c r="H700" s="519" t="s">
        <v>2065</v>
      </c>
      <c r="I700" s="520">
        <v>90</v>
      </c>
      <c r="J700" s="77">
        <v>2</v>
      </c>
      <c r="K700" s="92"/>
    </row>
    <row r="701" spans="1:11" ht="61.8" x14ac:dyDescent="0.25">
      <c r="A701" s="14" t="s">
        <v>1506</v>
      </c>
      <c r="B701" s="514" t="s">
        <v>2837</v>
      </c>
      <c r="C701" s="515">
        <v>1970</v>
      </c>
      <c r="D701" s="491">
        <v>45824</v>
      </c>
      <c r="E701" s="516">
        <v>46022</v>
      </c>
      <c r="F701" s="517" t="s">
        <v>2867</v>
      </c>
      <c r="G701" s="518">
        <v>36377147</v>
      </c>
      <c r="H701" s="519" t="s">
        <v>2868</v>
      </c>
      <c r="I701" s="520">
        <v>875</v>
      </c>
      <c r="J701" s="77">
        <v>2</v>
      </c>
      <c r="K701" s="92"/>
    </row>
    <row r="702" spans="1:11" ht="61.8" x14ac:dyDescent="0.25">
      <c r="A702" s="14" t="s">
        <v>1506</v>
      </c>
      <c r="B702" s="514" t="s">
        <v>2837</v>
      </c>
      <c r="C702" s="515" t="s">
        <v>2869</v>
      </c>
      <c r="D702" s="491" t="s">
        <v>2870</v>
      </c>
      <c r="E702" s="516">
        <v>46022</v>
      </c>
      <c r="F702" s="517" t="s">
        <v>2871</v>
      </c>
      <c r="G702" s="518">
        <v>36787507</v>
      </c>
      <c r="H702" s="519" t="s">
        <v>2872</v>
      </c>
      <c r="I702" s="520">
        <v>44.45</v>
      </c>
      <c r="J702" s="77">
        <v>2</v>
      </c>
      <c r="K702" s="92"/>
    </row>
    <row r="703" spans="1:11" ht="61.8" x14ac:dyDescent="0.25">
      <c r="A703" s="14" t="s">
        <v>1506</v>
      </c>
      <c r="B703" s="514" t="s">
        <v>2837</v>
      </c>
      <c r="C703" s="515" t="s">
        <v>2873</v>
      </c>
      <c r="D703" s="491" t="s">
        <v>2874</v>
      </c>
      <c r="E703" s="516">
        <v>46022</v>
      </c>
      <c r="F703" s="517" t="s">
        <v>2875</v>
      </c>
      <c r="G703" s="518" t="s">
        <v>2876</v>
      </c>
      <c r="H703" s="519" t="s">
        <v>2877</v>
      </c>
      <c r="I703" s="520">
        <v>68.989999999999995</v>
      </c>
      <c r="J703" s="77">
        <v>2</v>
      </c>
      <c r="K703" s="92"/>
    </row>
    <row r="704" spans="1:11" ht="23.4" x14ac:dyDescent="0.25">
      <c r="A704" s="14" t="s">
        <v>1506</v>
      </c>
      <c r="B704" s="450"/>
      <c r="C704" s="334"/>
      <c r="D704" s="472"/>
      <c r="E704" s="522"/>
      <c r="F704" s="452" t="s">
        <v>2895</v>
      </c>
      <c r="G704" s="523"/>
      <c r="H704" s="524"/>
      <c r="I704" s="525"/>
      <c r="J704" s="77">
        <v>2</v>
      </c>
      <c r="K704" s="92"/>
    </row>
    <row r="705" spans="1:11" ht="24" x14ac:dyDescent="0.25">
      <c r="A705" s="14" t="s">
        <v>1506</v>
      </c>
      <c r="B705" s="450" t="s">
        <v>2896</v>
      </c>
      <c r="C705" s="417">
        <v>9</v>
      </c>
      <c r="D705" s="336" t="s">
        <v>2300</v>
      </c>
      <c r="E705" s="420" t="s">
        <v>2897</v>
      </c>
      <c r="F705" s="337" t="s">
        <v>5229</v>
      </c>
      <c r="G705" s="456">
        <v>71164448</v>
      </c>
      <c r="H705" s="417" t="s">
        <v>2898</v>
      </c>
      <c r="I705" s="338">
        <v>53.16</v>
      </c>
      <c r="J705" s="77">
        <v>2</v>
      </c>
      <c r="K705" s="92"/>
    </row>
    <row r="706" spans="1:11" ht="46.2" x14ac:dyDescent="0.25">
      <c r="A706" s="14" t="s">
        <v>1506</v>
      </c>
      <c r="B706" s="334"/>
      <c r="C706" s="417"/>
      <c r="D706" s="418"/>
      <c r="E706" s="418"/>
      <c r="F706" s="452" t="s">
        <v>2899</v>
      </c>
      <c r="G706" s="456"/>
      <c r="H706" s="337"/>
      <c r="I706" s="526"/>
      <c r="J706" s="77">
        <v>3</v>
      </c>
      <c r="K706" s="92"/>
    </row>
    <row r="707" spans="1:11" ht="21" x14ac:dyDescent="0.25">
      <c r="A707" s="14" t="s">
        <v>1506</v>
      </c>
      <c r="B707" s="334" t="s">
        <v>2900</v>
      </c>
      <c r="C707" s="417">
        <v>6803799532</v>
      </c>
      <c r="D707" s="418" t="s">
        <v>2901</v>
      </c>
      <c r="E707" s="418" t="s">
        <v>2901</v>
      </c>
      <c r="F707" s="420" t="s">
        <v>2902</v>
      </c>
      <c r="G707" s="457">
        <v>151700</v>
      </c>
      <c r="H707" s="527" t="s">
        <v>2106</v>
      </c>
      <c r="I707" s="526">
        <v>27</v>
      </c>
      <c r="J707" s="77">
        <v>3</v>
      </c>
      <c r="K707" s="92"/>
    </row>
    <row r="708" spans="1:11" ht="24" x14ac:dyDescent="0.25">
      <c r="A708" s="14" t="s">
        <v>1506</v>
      </c>
      <c r="B708" s="334" t="s">
        <v>2903</v>
      </c>
      <c r="C708" s="417">
        <v>6803799524</v>
      </c>
      <c r="D708" s="418" t="s">
        <v>2901</v>
      </c>
      <c r="E708" s="418" t="s">
        <v>2901</v>
      </c>
      <c r="F708" s="420" t="s">
        <v>2904</v>
      </c>
      <c r="G708" s="457">
        <v>151700</v>
      </c>
      <c r="H708" s="527" t="s">
        <v>2106</v>
      </c>
      <c r="I708" s="526">
        <v>74.16</v>
      </c>
      <c r="J708" s="77">
        <v>3</v>
      </c>
      <c r="K708" s="92"/>
    </row>
    <row r="709" spans="1:11" ht="60" x14ac:dyDescent="0.25">
      <c r="A709" s="14" t="s">
        <v>1506</v>
      </c>
      <c r="B709" s="334" t="s">
        <v>2905</v>
      </c>
      <c r="C709" s="420" t="s">
        <v>2906</v>
      </c>
      <c r="D709" s="418" t="s">
        <v>2907</v>
      </c>
      <c r="E709" s="443" t="s">
        <v>2908</v>
      </c>
      <c r="F709" s="420" t="s">
        <v>2909</v>
      </c>
      <c r="G709" s="456"/>
      <c r="H709" s="419" t="s">
        <v>2910</v>
      </c>
      <c r="I709" s="526">
        <v>93.7</v>
      </c>
      <c r="J709" s="77">
        <v>3</v>
      </c>
      <c r="K709" s="92"/>
    </row>
    <row r="710" spans="1:11" ht="72" x14ac:dyDescent="0.25">
      <c r="A710" s="14" t="s">
        <v>1506</v>
      </c>
      <c r="B710" s="334" t="s">
        <v>2905</v>
      </c>
      <c r="C710" s="420" t="s">
        <v>2911</v>
      </c>
      <c r="D710" s="418" t="s">
        <v>2907</v>
      </c>
      <c r="E710" s="528" t="s">
        <v>2907</v>
      </c>
      <c r="F710" s="420" t="s">
        <v>2912</v>
      </c>
      <c r="G710" s="456"/>
      <c r="H710" s="419" t="s">
        <v>2910</v>
      </c>
      <c r="I710" s="526">
        <v>80.69</v>
      </c>
      <c r="J710" s="77">
        <v>3</v>
      </c>
      <c r="K710" s="92"/>
    </row>
    <row r="711" spans="1:11" ht="36" x14ac:dyDescent="0.25">
      <c r="A711" s="14" t="s">
        <v>1506</v>
      </c>
      <c r="B711" s="334" t="s">
        <v>2913</v>
      </c>
      <c r="C711" s="417">
        <v>20250083</v>
      </c>
      <c r="D711" s="418" t="s">
        <v>2914</v>
      </c>
      <c r="E711" s="418" t="s">
        <v>2914</v>
      </c>
      <c r="F711" s="420" t="s">
        <v>2915</v>
      </c>
      <c r="G711" s="456">
        <v>31380123</v>
      </c>
      <c r="H711" s="419" t="s">
        <v>2916</v>
      </c>
      <c r="I711" s="526">
        <v>4169</v>
      </c>
      <c r="J711" s="77">
        <v>3</v>
      </c>
      <c r="K711" s="92"/>
    </row>
    <row r="712" spans="1:11" ht="36" x14ac:dyDescent="0.25">
      <c r="A712" s="14" t="s">
        <v>1506</v>
      </c>
      <c r="B712" s="334" t="s">
        <v>2917</v>
      </c>
      <c r="C712" s="417">
        <v>25013</v>
      </c>
      <c r="D712" s="418" t="s">
        <v>2918</v>
      </c>
      <c r="E712" s="418" t="s">
        <v>2914</v>
      </c>
      <c r="F712" s="420" t="s">
        <v>2919</v>
      </c>
      <c r="G712" s="456">
        <v>80059094</v>
      </c>
      <c r="H712" s="419" t="s">
        <v>2920</v>
      </c>
      <c r="I712" s="526">
        <v>4070</v>
      </c>
      <c r="J712" s="77">
        <v>3</v>
      </c>
      <c r="K712" s="92"/>
    </row>
    <row r="713" spans="1:11" ht="31.2" x14ac:dyDescent="0.25">
      <c r="A713" s="14" t="s">
        <v>1506</v>
      </c>
      <c r="B713" s="334" t="s">
        <v>2921</v>
      </c>
      <c r="C713" s="417">
        <v>2590015317</v>
      </c>
      <c r="D713" s="418" t="s">
        <v>2922</v>
      </c>
      <c r="E713" s="418"/>
      <c r="F713" s="455" t="s">
        <v>2923</v>
      </c>
      <c r="G713" s="493">
        <v>35919001</v>
      </c>
      <c r="H713" s="455" t="s">
        <v>2924</v>
      </c>
      <c r="I713" s="529">
        <v>90</v>
      </c>
      <c r="J713" s="77">
        <v>3</v>
      </c>
      <c r="K713" s="92"/>
    </row>
    <row r="714" spans="1:11" ht="24" x14ac:dyDescent="0.25">
      <c r="A714" s="14" t="s">
        <v>1506</v>
      </c>
      <c r="B714" s="334" t="s">
        <v>2925</v>
      </c>
      <c r="C714" s="417">
        <v>25200162</v>
      </c>
      <c r="D714" s="418" t="s">
        <v>2926</v>
      </c>
      <c r="E714" s="418"/>
      <c r="F714" s="420" t="s">
        <v>2927</v>
      </c>
      <c r="G714" s="456">
        <v>45434191</v>
      </c>
      <c r="H714" s="419" t="s">
        <v>2928</v>
      </c>
      <c r="I714" s="526">
        <v>393.6</v>
      </c>
      <c r="J714" s="77">
        <v>3</v>
      </c>
      <c r="K714" s="92"/>
    </row>
    <row r="715" spans="1:11" ht="13.2" x14ac:dyDescent="0.25">
      <c r="A715" s="14" t="s">
        <v>1506</v>
      </c>
      <c r="B715" s="334" t="s">
        <v>2929</v>
      </c>
      <c r="C715" s="334" t="s">
        <v>2930</v>
      </c>
      <c r="D715" s="418" t="s">
        <v>1569</v>
      </c>
      <c r="E715" s="448" t="s">
        <v>2931</v>
      </c>
      <c r="F715" s="420" t="s">
        <v>2932</v>
      </c>
      <c r="G715" s="456">
        <v>80059094</v>
      </c>
      <c r="H715" s="419" t="s">
        <v>2920</v>
      </c>
      <c r="I715" s="526">
        <v>50</v>
      </c>
      <c r="J715" s="77">
        <v>3</v>
      </c>
      <c r="K715" s="92"/>
    </row>
    <row r="716" spans="1:11" ht="13.2" x14ac:dyDescent="0.25">
      <c r="A716" s="14" t="s">
        <v>1506</v>
      </c>
      <c r="B716" s="334" t="s">
        <v>2933</v>
      </c>
      <c r="C716" s="334" t="s">
        <v>2933</v>
      </c>
      <c r="D716" s="418" t="s">
        <v>1516</v>
      </c>
      <c r="E716" s="448" t="s">
        <v>2934</v>
      </c>
      <c r="F716" s="420" t="s">
        <v>2935</v>
      </c>
      <c r="G716" s="456"/>
      <c r="H716" s="419" t="s">
        <v>2936</v>
      </c>
      <c r="I716" s="526">
        <v>1512</v>
      </c>
      <c r="J716" s="77">
        <v>3</v>
      </c>
      <c r="K716" s="92"/>
    </row>
    <row r="717" spans="1:11" ht="13.2" x14ac:dyDescent="0.25">
      <c r="A717" s="14" t="s">
        <v>1506</v>
      </c>
      <c r="B717" s="334" t="s">
        <v>2933</v>
      </c>
      <c r="C717" s="417">
        <v>665409</v>
      </c>
      <c r="D717" s="418" t="s">
        <v>2937</v>
      </c>
      <c r="E717" s="448" t="s">
        <v>2934</v>
      </c>
      <c r="F717" s="420" t="s">
        <v>2938</v>
      </c>
      <c r="G717" s="456"/>
      <c r="H717" s="419" t="s">
        <v>2939</v>
      </c>
      <c r="I717" s="526">
        <v>47.98</v>
      </c>
      <c r="J717" s="77">
        <v>3</v>
      </c>
      <c r="K717" s="92"/>
    </row>
    <row r="718" spans="1:11" ht="13.2" x14ac:dyDescent="0.25">
      <c r="A718" s="14" t="s">
        <v>1506</v>
      </c>
      <c r="B718" s="334" t="s">
        <v>2933</v>
      </c>
      <c r="C718" s="334" t="s">
        <v>2933</v>
      </c>
      <c r="D718" s="418" t="s">
        <v>1516</v>
      </c>
      <c r="E718" s="448" t="s">
        <v>2934</v>
      </c>
      <c r="F718" s="420" t="s">
        <v>2940</v>
      </c>
      <c r="G718" s="456"/>
      <c r="H718" s="419" t="s">
        <v>2939</v>
      </c>
      <c r="I718" s="526">
        <v>284.61</v>
      </c>
      <c r="J718" s="77">
        <v>3</v>
      </c>
      <c r="K718" s="92"/>
    </row>
    <row r="719" spans="1:11" ht="24" x14ac:dyDescent="0.25">
      <c r="A719" s="14" t="s">
        <v>1506</v>
      </c>
      <c r="B719" s="334" t="s">
        <v>2933</v>
      </c>
      <c r="C719" s="334" t="s">
        <v>2941</v>
      </c>
      <c r="D719" s="418" t="s">
        <v>2346</v>
      </c>
      <c r="E719" s="448" t="s">
        <v>2934</v>
      </c>
      <c r="F719" s="459" t="s">
        <v>2942</v>
      </c>
      <c r="G719" s="456">
        <v>31322832</v>
      </c>
      <c r="H719" s="419" t="s">
        <v>2316</v>
      </c>
      <c r="I719" s="526">
        <v>104</v>
      </c>
      <c r="J719" s="77">
        <v>3</v>
      </c>
      <c r="K719" s="92"/>
    </row>
    <row r="720" spans="1:11" ht="34.799999999999997" x14ac:dyDescent="0.25">
      <c r="A720" s="14" t="s">
        <v>1506</v>
      </c>
      <c r="B720" s="334"/>
      <c r="C720" s="334"/>
      <c r="D720" s="418"/>
      <c r="E720" s="448"/>
      <c r="F720" s="452" t="s">
        <v>2943</v>
      </c>
      <c r="G720" s="456"/>
      <c r="H720" s="419"/>
      <c r="I720" s="526"/>
      <c r="J720" s="77">
        <v>3</v>
      </c>
      <c r="K720" s="92"/>
    </row>
    <row r="721" spans="1:11" ht="21" x14ac:dyDescent="0.25">
      <c r="A721" s="14" t="s">
        <v>1506</v>
      </c>
      <c r="B721" s="334" t="s">
        <v>2944</v>
      </c>
      <c r="C721" s="417">
        <v>6803819678</v>
      </c>
      <c r="D721" s="418" t="s">
        <v>2945</v>
      </c>
      <c r="E721" s="448"/>
      <c r="F721" s="420" t="s">
        <v>2946</v>
      </c>
      <c r="G721" s="457">
        <v>151700</v>
      </c>
      <c r="H721" s="527" t="s">
        <v>2106</v>
      </c>
      <c r="I721" s="526">
        <v>86.4</v>
      </c>
      <c r="J721" s="77">
        <v>3</v>
      </c>
      <c r="K721" s="92"/>
    </row>
    <row r="722" spans="1:11" ht="21" x14ac:dyDescent="0.25">
      <c r="A722" s="14" t="s">
        <v>1506</v>
      </c>
      <c r="B722" s="334" t="s">
        <v>2944</v>
      </c>
      <c r="C722" s="417">
        <v>6803819628</v>
      </c>
      <c r="D722" s="418" t="s">
        <v>2945</v>
      </c>
      <c r="E722" s="448"/>
      <c r="F722" s="420" t="s">
        <v>2947</v>
      </c>
      <c r="G722" s="457">
        <v>151700</v>
      </c>
      <c r="H722" s="527" t="s">
        <v>2106</v>
      </c>
      <c r="I722" s="526">
        <v>21.6</v>
      </c>
      <c r="J722" s="77">
        <v>3</v>
      </c>
      <c r="K722" s="92"/>
    </row>
    <row r="723" spans="1:11" ht="21" x14ac:dyDescent="0.25">
      <c r="A723" s="14" t="s">
        <v>1506</v>
      </c>
      <c r="B723" s="334" t="s">
        <v>2948</v>
      </c>
      <c r="C723" s="417">
        <v>6803871117</v>
      </c>
      <c r="D723" s="418" t="s">
        <v>2931</v>
      </c>
      <c r="E723" s="448"/>
      <c r="F723" s="420" t="s">
        <v>2949</v>
      </c>
      <c r="G723" s="457">
        <v>151700</v>
      </c>
      <c r="H723" s="527" t="s">
        <v>2106</v>
      </c>
      <c r="I723" s="526">
        <v>64.8</v>
      </c>
      <c r="J723" s="77">
        <v>3</v>
      </c>
      <c r="K723" s="92"/>
    </row>
    <row r="724" spans="1:11" ht="21" x14ac:dyDescent="0.25">
      <c r="A724" s="14" t="s">
        <v>1506</v>
      </c>
      <c r="B724" s="334" t="s">
        <v>2948</v>
      </c>
      <c r="C724" s="417">
        <v>6803871158</v>
      </c>
      <c r="D724" s="418" t="s">
        <v>2931</v>
      </c>
      <c r="E724" s="448"/>
      <c r="F724" s="420" t="s">
        <v>2950</v>
      </c>
      <c r="G724" s="457">
        <v>151700</v>
      </c>
      <c r="H724" s="527" t="s">
        <v>2106</v>
      </c>
      <c r="I724" s="526">
        <v>10.8</v>
      </c>
      <c r="J724" s="77">
        <v>3</v>
      </c>
      <c r="K724" s="92"/>
    </row>
    <row r="725" spans="1:11" ht="21" x14ac:dyDescent="0.25">
      <c r="A725" s="14" t="s">
        <v>1506</v>
      </c>
      <c r="B725" s="334" t="s">
        <v>2948</v>
      </c>
      <c r="C725" s="417">
        <v>6803871141</v>
      </c>
      <c r="D725" s="418" t="s">
        <v>2931</v>
      </c>
      <c r="E725" s="448"/>
      <c r="F725" s="420" t="s">
        <v>2947</v>
      </c>
      <c r="G725" s="457">
        <v>151700</v>
      </c>
      <c r="H725" s="527" t="s">
        <v>2106</v>
      </c>
      <c r="I725" s="526">
        <v>21.6</v>
      </c>
      <c r="J725" s="77">
        <v>3</v>
      </c>
      <c r="K725" s="92"/>
    </row>
    <row r="726" spans="1:11" ht="36" x14ac:dyDescent="0.25">
      <c r="A726" s="14" t="s">
        <v>1506</v>
      </c>
      <c r="B726" s="334" t="s">
        <v>2951</v>
      </c>
      <c r="C726" s="417" t="s">
        <v>2952</v>
      </c>
      <c r="D726" s="418" t="s">
        <v>2953</v>
      </c>
      <c r="E726" s="448" t="s">
        <v>2472</v>
      </c>
      <c r="F726" s="420" t="s">
        <v>2954</v>
      </c>
      <c r="G726" s="456" t="s">
        <v>2955</v>
      </c>
      <c r="H726" s="337" t="s">
        <v>2956</v>
      </c>
      <c r="I726" s="526">
        <v>1490</v>
      </c>
      <c r="J726" s="77">
        <v>3</v>
      </c>
      <c r="K726" s="92"/>
    </row>
    <row r="727" spans="1:11" ht="13.2" x14ac:dyDescent="0.25">
      <c r="A727" s="14" t="s">
        <v>1506</v>
      </c>
      <c r="B727" s="530" t="s">
        <v>2957</v>
      </c>
      <c r="C727" s="417" t="s">
        <v>2958</v>
      </c>
      <c r="D727" s="418" t="s">
        <v>2959</v>
      </c>
      <c r="E727" s="448" t="s">
        <v>2960</v>
      </c>
      <c r="F727" s="459" t="s">
        <v>2961</v>
      </c>
      <c r="G727" s="456" t="s">
        <v>2962</v>
      </c>
      <c r="H727" s="419" t="s">
        <v>2963</v>
      </c>
      <c r="I727" s="526">
        <v>335.7</v>
      </c>
      <c r="J727" s="77">
        <v>3</v>
      </c>
      <c r="K727" s="92"/>
    </row>
    <row r="728" spans="1:11" ht="13.2" x14ac:dyDescent="0.25">
      <c r="A728" s="14" t="s">
        <v>1506</v>
      </c>
      <c r="B728" s="530" t="s">
        <v>2957</v>
      </c>
      <c r="C728" s="531" t="s">
        <v>2957</v>
      </c>
      <c r="D728" s="418" t="s">
        <v>2959</v>
      </c>
      <c r="E728" s="448" t="s">
        <v>2960</v>
      </c>
      <c r="F728" s="459" t="s">
        <v>2964</v>
      </c>
      <c r="G728" s="456"/>
      <c r="H728" s="419" t="s">
        <v>2965</v>
      </c>
      <c r="I728" s="526">
        <v>380</v>
      </c>
      <c r="J728" s="77">
        <v>3</v>
      </c>
      <c r="K728" s="92"/>
    </row>
    <row r="729" spans="1:11" ht="13.2" x14ac:dyDescent="0.25">
      <c r="A729" s="14" t="s">
        <v>1506</v>
      </c>
      <c r="B729" s="530" t="s">
        <v>2957</v>
      </c>
      <c r="C729" s="531" t="s">
        <v>2957</v>
      </c>
      <c r="D729" s="418" t="s">
        <v>2959</v>
      </c>
      <c r="E729" s="448" t="s">
        <v>2960</v>
      </c>
      <c r="F729" s="459" t="s">
        <v>2966</v>
      </c>
      <c r="G729" s="456"/>
      <c r="H729" s="419" t="s">
        <v>2965</v>
      </c>
      <c r="I729" s="526">
        <v>82</v>
      </c>
      <c r="J729" s="77">
        <v>3</v>
      </c>
      <c r="K729" s="92"/>
    </row>
    <row r="730" spans="1:11" ht="24" x14ac:dyDescent="0.25">
      <c r="A730" s="14" t="s">
        <v>1506</v>
      </c>
      <c r="B730" s="530" t="s">
        <v>2957</v>
      </c>
      <c r="C730" s="417" t="s">
        <v>2967</v>
      </c>
      <c r="D730" s="418" t="s">
        <v>1541</v>
      </c>
      <c r="E730" s="448" t="s">
        <v>2960</v>
      </c>
      <c r="F730" s="459" t="s">
        <v>2968</v>
      </c>
      <c r="G730" s="456" t="s">
        <v>2969</v>
      </c>
      <c r="H730" s="419" t="s">
        <v>2234</v>
      </c>
      <c r="I730" s="526">
        <v>27.4</v>
      </c>
      <c r="J730" s="77">
        <v>3</v>
      </c>
      <c r="K730" s="92"/>
    </row>
    <row r="731" spans="1:11" ht="24" x14ac:dyDescent="0.25">
      <c r="A731" s="14" t="s">
        <v>1506</v>
      </c>
      <c r="B731" s="530" t="s">
        <v>2957</v>
      </c>
      <c r="C731" s="417">
        <v>343</v>
      </c>
      <c r="D731" s="418" t="s">
        <v>2970</v>
      </c>
      <c r="E731" s="448" t="s">
        <v>2960</v>
      </c>
      <c r="F731" s="459" t="s">
        <v>2971</v>
      </c>
      <c r="G731" s="456" t="s">
        <v>2972</v>
      </c>
      <c r="H731" s="419" t="s">
        <v>2973</v>
      </c>
      <c r="I731" s="526">
        <v>60</v>
      </c>
      <c r="J731" s="77">
        <v>3</v>
      </c>
      <c r="K731" s="92"/>
    </row>
    <row r="732" spans="1:11" ht="24" x14ac:dyDescent="0.25">
      <c r="A732" s="14" t="s">
        <v>1506</v>
      </c>
      <c r="B732" s="530" t="s">
        <v>2957</v>
      </c>
      <c r="C732" s="417">
        <v>2375</v>
      </c>
      <c r="D732" s="418" t="s">
        <v>2974</v>
      </c>
      <c r="E732" s="448" t="s">
        <v>2960</v>
      </c>
      <c r="F732" s="459" t="s">
        <v>2975</v>
      </c>
      <c r="G732" s="456">
        <v>31322832</v>
      </c>
      <c r="H732" s="419" t="s">
        <v>2316</v>
      </c>
      <c r="I732" s="526">
        <v>60.6</v>
      </c>
      <c r="J732" s="77">
        <v>3</v>
      </c>
      <c r="K732" s="92"/>
    </row>
    <row r="733" spans="1:11" ht="13.2" x14ac:dyDescent="0.25">
      <c r="A733" s="14" t="s">
        <v>1506</v>
      </c>
      <c r="B733" s="532" t="s">
        <v>2957</v>
      </c>
      <c r="C733" s="326" t="s">
        <v>2958</v>
      </c>
      <c r="D733" s="322" t="s">
        <v>2959</v>
      </c>
      <c r="E733" s="533" t="s">
        <v>2960</v>
      </c>
      <c r="F733" s="331" t="s">
        <v>2976</v>
      </c>
      <c r="G733" s="326" t="s">
        <v>2962</v>
      </c>
      <c r="H733" s="326" t="s">
        <v>2963</v>
      </c>
      <c r="I733" s="327">
        <v>257.3</v>
      </c>
      <c r="J733" s="77">
        <v>3</v>
      </c>
      <c r="K733" s="92"/>
    </row>
    <row r="734" spans="1:11" ht="13.2" x14ac:dyDescent="0.25">
      <c r="A734" s="14" t="s">
        <v>1506</v>
      </c>
      <c r="B734" s="532" t="s">
        <v>2957</v>
      </c>
      <c r="C734" s="534" t="s">
        <v>2957</v>
      </c>
      <c r="D734" s="322" t="s">
        <v>2959</v>
      </c>
      <c r="E734" s="533" t="s">
        <v>2960</v>
      </c>
      <c r="F734" s="331" t="s">
        <v>2977</v>
      </c>
      <c r="G734" s="326"/>
      <c r="H734" s="326" t="s">
        <v>2965</v>
      </c>
      <c r="I734" s="327">
        <v>380</v>
      </c>
      <c r="J734" s="77">
        <v>3</v>
      </c>
      <c r="K734" s="92"/>
    </row>
    <row r="735" spans="1:11" ht="13.2" x14ac:dyDescent="0.25">
      <c r="A735" s="14" t="s">
        <v>1506</v>
      </c>
      <c r="B735" s="532" t="s">
        <v>2957</v>
      </c>
      <c r="C735" s="534" t="s">
        <v>2957</v>
      </c>
      <c r="D735" s="322" t="s">
        <v>2959</v>
      </c>
      <c r="E735" s="533" t="s">
        <v>2960</v>
      </c>
      <c r="F735" s="331" t="s">
        <v>2978</v>
      </c>
      <c r="G735" s="326"/>
      <c r="H735" s="326" t="s">
        <v>2965</v>
      </c>
      <c r="I735" s="327">
        <v>75.2</v>
      </c>
      <c r="J735" s="77">
        <v>3</v>
      </c>
      <c r="K735" s="92"/>
    </row>
    <row r="736" spans="1:11" ht="13.2" x14ac:dyDescent="0.25">
      <c r="A736" s="14" t="s">
        <v>1506</v>
      </c>
      <c r="B736" s="530" t="s">
        <v>2979</v>
      </c>
      <c r="C736" s="530" t="s">
        <v>2979</v>
      </c>
      <c r="D736" s="418" t="s">
        <v>2980</v>
      </c>
      <c r="E736" s="448" t="s">
        <v>2980</v>
      </c>
      <c r="F736" s="459" t="s">
        <v>2981</v>
      </c>
      <c r="G736" s="456"/>
      <c r="H736" s="419" t="s">
        <v>2982</v>
      </c>
      <c r="I736" s="526">
        <v>400</v>
      </c>
      <c r="J736" s="77">
        <v>3</v>
      </c>
      <c r="K736" s="92"/>
    </row>
    <row r="737" spans="1:11" ht="13.2" x14ac:dyDescent="0.25">
      <c r="A737" s="14" t="s">
        <v>1506</v>
      </c>
      <c r="B737" s="530" t="s">
        <v>2979</v>
      </c>
      <c r="C737" s="336">
        <v>36898</v>
      </c>
      <c r="D737" s="418" t="s">
        <v>2983</v>
      </c>
      <c r="E737" s="448" t="s">
        <v>2980</v>
      </c>
      <c r="F737" s="459" t="s">
        <v>2984</v>
      </c>
      <c r="G737" s="456" t="s">
        <v>2985</v>
      </c>
      <c r="H737" s="419" t="s">
        <v>2986</v>
      </c>
      <c r="I737" s="526">
        <v>352</v>
      </c>
      <c r="J737" s="77">
        <v>3</v>
      </c>
      <c r="K737" s="92"/>
    </row>
    <row r="738" spans="1:11" ht="24" x14ac:dyDescent="0.25">
      <c r="A738" s="14" t="s">
        <v>1506</v>
      </c>
      <c r="B738" s="530" t="s">
        <v>2979</v>
      </c>
      <c r="C738" s="417">
        <v>60610115</v>
      </c>
      <c r="D738" s="418" t="s">
        <v>2983</v>
      </c>
      <c r="E738" s="448" t="s">
        <v>2980</v>
      </c>
      <c r="F738" s="459" t="s">
        <v>2987</v>
      </c>
      <c r="G738" s="456" t="s">
        <v>2969</v>
      </c>
      <c r="H738" s="419" t="s">
        <v>2234</v>
      </c>
      <c r="I738" s="526">
        <v>18.8</v>
      </c>
      <c r="J738" s="77">
        <v>3</v>
      </c>
      <c r="K738" s="92"/>
    </row>
    <row r="739" spans="1:11" ht="24" x14ac:dyDescent="0.25">
      <c r="A739" s="14" t="s">
        <v>1506</v>
      </c>
      <c r="B739" s="530" t="s">
        <v>2979</v>
      </c>
      <c r="C739" s="530" t="s">
        <v>2979</v>
      </c>
      <c r="D739" s="418" t="s">
        <v>2988</v>
      </c>
      <c r="E739" s="448" t="s">
        <v>2980</v>
      </c>
      <c r="F739" s="459" t="s">
        <v>2989</v>
      </c>
      <c r="G739" s="456"/>
      <c r="H739" s="419" t="s">
        <v>2982</v>
      </c>
      <c r="I739" s="526">
        <v>429.93</v>
      </c>
      <c r="J739" s="77">
        <v>3</v>
      </c>
      <c r="K739" s="92"/>
    </row>
    <row r="740" spans="1:11" ht="46.2" x14ac:dyDescent="0.25">
      <c r="A740" s="14" t="s">
        <v>1506</v>
      </c>
      <c r="B740" s="334"/>
      <c r="C740" s="417"/>
      <c r="D740" s="418"/>
      <c r="E740" s="448"/>
      <c r="F740" s="535" t="s">
        <v>2990</v>
      </c>
      <c r="G740" s="456"/>
      <c r="H740" s="419"/>
      <c r="I740" s="526"/>
      <c r="J740" s="77">
        <v>3</v>
      </c>
      <c r="K740" s="92"/>
    </row>
    <row r="741" spans="1:11" ht="36" x14ac:dyDescent="0.25">
      <c r="A741" s="14" t="s">
        <v>1506</v>
      </c>
      <c r="B741" s="334" t="s">
        <v>2951</v>
      </c>
      <c r="C741" s="417" t="s">
        <v>2952</v>
      </c>
      <c r="D741" s="418" t="s">
        <v>2953</v>
      </c>
      <c r="E741" s="448" t="s">
        <v>2472</v>
      </c>
      <c r="F741" s="420" t="s">
        <v>2991</v>
      </c>
      <c r="G741" s="456" t="s">
        <v>2955</v>
      </c>
      <c r="H741" s="337" t="s">
        <v>2956</v>
      </c>
      <c r="I741" s="526">
        <v>1405</v>
      </c>
      <c r="J741" s="77">
        <v>3</v>
      </c>
      <c r="K741" s="92"/>
    </row>
    <row r="742" spans="1:11" ht="13.2" x14ac:dyDescent="0.25">
      <c r="A742" s="14" t="s">
        <v>1506</v>
      </c>
      <c r="B742" s="334" t="s">
        <v>2992</v>
      </c>
      <c r="C742" s="334" t="s">
        <v>2992</v>
      </c>
      <c r="D742" s="418" t="s">
        <v>1726</v>
      </c>
      <c r="E742" s="448" t="s">
        <v>2026</v>
      </c>
      <c r="F742" s="420" t="s">
        <v>2993</v>
      </c>
      <c r="G742" s="456"/>
      <c r="H742" s="419" t="s">
        <v>2994</v>
      </c>
      <c r="I742" s="526">
        <v>950</v>
      </c>
      <c r="J742" s="77">
        <v>3</v>
      </c>
      <c r="K742" s="92"/>
    </row>
    <row r="743" spans="1:11" ht="13.2" x14ac:dyDescent="0.25">
      <c r="A743" s="14" t="s">
        <v>1506</v>
      </c>
      <c r="B743" s="334" t="s">
        <v>2992</v>
      </c>
      <c r="C743" s="417">
        <v>920898</v>
      </c>
      <c r="D743" s="418" t="s">
        <v>2995</v>
      </c>
      <c r="E743" s="448" t="s">
        <v>2026</v>
      </c>
      <c r="F743" s="420" t="s">
        <v>2996</v>
      </c>
      <c r="G743" s="456">
        <v>31322832</v>
      </c>
      <c r="H743" s="419" t="s">
        <v>2316</v>
      </c>
      <c r="I743" s="526">
        <v>86</v>
      </c>
      <c r="J743" s="77">
        <v>3</v>
      </c>
      <c r="K743" s="92"/>
    </row>
    <row r="744" spans="1:11" ht="24" x14ac:dyDescent="0.25">
      <c r="A744" s="14" t="s">
        <v>1506</v>
      </c>
      <c r="B744" s="334" t="s">
        <v>2992</v>
      </c>
      <c r="C744" s="334" t="s">
        <v>2997</v>
      </c>
      <c r="D744" s="418" t="s">
        <v>2998</v>
      </c>
      <c r="E744" s="448" t="s">
        <v>2026</v>
      </c>
      <c r="F744" s="420" t="s">
        <v>2999</v>
      </c>
      <c r="G744" s="456">
        <v>8231887656</v>
      </c>
      <c r="H744" s="337" t="s">
        <v>3000</v>
      </c>
      <c r="I744" s="526">
        <v>1563.75</v>
      </c>
      <c r="J744" s="77">
        <v>3</v>
      </c>
      <c r="K744" s="92"/>
    </row>
    <row r="745" spans="1:11" ht="13.2" x14ac:dyDescent="0.25">
      <c r="A745" s="14" t="s">
        <v>1506</v>
      </c>
      <c r="B745" s="334" t="s">
        <v>2992</v>
      </c>
      <c r="C745" s="417" t="s">
        <v>3001</v>
      </c>
      <c r="D745" s="418" t="s">
        <v>3002</v>
      </c>
      <c r="E745" s="448" t="s">
        <v>2026</v>
      </c>
      <c r="F745" s="420" t="s">
        <v>3003</v>
      </c>
      <c r="G745" s="456" t="s">
        <v>3004</v>
      </c>
      <c r="H745" s="419" t="s">
        <v>3005</v>
      </c>
      <c r="I745" s="526">
        <v>25.47</v>
      </c>
      <c r="J745" s="77">
        <v>3</v>
      </c>
      <c r="K745" s="92"/>
    </row>
    <row r="746" spans="1:11" ht="24" x14ac:dyDescent="0.25">
      <c r="A746" s="14" t="s">
        <v>1506</v>
      </c>
      <c r="B746" s="334" t="s">
        <v>2992</v>
      </c>
      <c r="C746" s="417" t="s">
        <v>3006</v>
      </c>
      <c r="D746" s="418" t="s">
        <v>1898</v>
      </c>
      <c r="E746" s="448" t="s">
        <v>2026</v>
      </c>
      <c r="F746" s="420" t="s">
        <v>3007</v>
      </c>
      <c r="G746" s="456" t="s">
        <v>3008</v>
      </c>
      <c r="H746" s="419" t="s">
        <v>3009</v>
      </c>
      <c r="I746" s="526">
        <v>22.83</v>
      </c>
      <c r="J746" s="77">
        <v>3</v>
      </c>
      <c r="K746" s="92"/>
    </row>
    <row r="747" spans="1:11" ht="13.2" x14ac:dyDescent="0.25">
      <c r="A747" s="14" t="s">
        <v>1506</v>
      </c>
      <c r="B747" s="334" t="s">
        <v>3010</v>
      </c>
      <c r="C747" s="346" t="s">
        <v>3011</v>
      </c>
      <c r="D747" s="536" t="s">
        <v>3012</v>
      </c>
      <c r="E747" s="448" t="s">
        <v>2110</v>
      </c>
      <c r="F747" s="420" t="s">
        <v>3013</v>
      </c>
      <c r="G747" s="456"/>
      <c r="H747" s="381" t="s">
        <v>3014</v>
      </c>
      <c r="I747" s="526">
        <v>450</v>
      </c>
      <c r="J747" s="77">
        <v>3</v>
      </c>
      <c r="K747" s="92"/>
    </row>
    <row r="748" spans="1:11" ht="13.2" x14ac:dyDescent="0.25">
      <c r="A748" s="14" t="s">
        <v>1506</v>
      </c>
      <c r="B748" s="334" t="s">
        <v>3010</v>
      </c>
      <c r="C748" s="346" t="s">
        <v>3015</v>
      </c>
      <c r="D748" s="536" t="s">
        <v>3016</v>
      </c>
      <c r="E748" s="448" t="s">
        <v>2110</v>
      </c>
      <c r="F748" s="420" t="s">
        <v>3017</v>
      </c>
      <c r="G748" s="456">
        <v>8231887656</v>
      </c>
      <c r="H748" s="419" t="s">
        <v>3018</v>
      </c>
      <c r="I748" s="526">
        <v>408.3</v>
      </c>
      <c r="J748" s="77">
        <v>3</v>
      </c>
      <c r="K748" s="92"/>
    </row>
    <row r="749" spans="1:11" ht="13.2" x14ac:dyDescent="0.25">
      <c r="A749" s="14" t="s">
        <v>1506</v>
      </c>
      <c r="B749" s="334" t="s">
        <v>3010</v>
      </c>
      <c r="C749" s="346" t="s">
        <v>3019</v>
      </c>
      <c r="D749" s="536" t="s">
        <v>3020</v>
      </c>
      <c r="E749" s="448" t="s">
        <v>2110</v>
      </c>
      <c r="F749" s="420" t="s">
        <v>3021</v>
      </c>
      <c r="G749" s="456" t="s">
        <v>2579</v>
      </c>
      <c r="H749" s="537" t="s">
        <v>2580</v>
      </c>
      <c r="I749" s="526">
        <v>21.47</v>
      </c>
      <c r="J749" s="77">
        <v>3</v>
      </c>
      <c r="K749" s="92"/>
    </row>
    <row r="750" spans="1:11" ht="24" x14ac:dyDescent="0.25">
      <c r="A750" s="14" t="s">
        <v>1506</v>
      </c>
      <c r="B750" s="334" t="s">
        <v>3010</v>
      </c>
      <c r="C750" s="334" t="s">
        <v>3010</v>
      </c>
      <c r="D750" s="536" t="s">
        <v>1726</v>
      </c>
      <c r="E750" s="448" t="s">
        <v>2110</v>
      </c>
      <c r="F750" s="420" t="s">
        <v>3022</v>
      </c>
      <c r="G750" s="456"/>
      <c r="H750" s="419" t="s">
        <v>3023</v>
      </c>
      <c r="I750" s="526">
        <v>360.67</v>
      </c>
      <c r="J750" s="77">
        <v>3</v>
      </c>
      <c r="K750" s="92"/>
    </row>
    <row r="751" spans="1:11" ht="13.2" x14ac:dyDescent="0.25">
      <c r="A751" s="14" t="s">
        <v>1506</v>
      </c>
      <c r="B751" s="334" t="s">
        <v>3010</v>
      </c>
      <c r="C751" s="334" t="s">
        <v>3010</v>
      </c>
      <c r="D751" s="536" t="s">
        <v>3002</v>
      </c>
      <c r="E751" s="448" t="s">
        <v>2110</v>
      </c>
      <c r="F751" s="420" t="s">
        <v>3024</v>
      </c>
      <c r="G751" s="456"/>
      <c r="H751" s="419" t="s">
        <v>3023</v>
      </c>
      <c r="I751" s="526">
        <v>430</v>
      </c>
      <c r="J751" s="77">
        <v>3</v>
      </c>
      <c r="K751" s="92"/>
    </row>
    <row r="752" spans="1:11" ht="34.799999999999997" x14ac:dyDescent="0.25">
      <c r="A752" s="14" t="s">
        <v>1506</v>
      </c>
      <c r="B752" s="334"/>
      <c r="C752" s="417"/>
      <c r="D752" s="418"/>
      <c r="E752" s="448"/>
      <c r="F752" s="452" t="s">
        <v>3025</v>
      </c>
      <c r="G752" s="456"/>
      <c r="H752" s="419"/>
      <c r="I752" s="526"/>
      <c r="J752" s="77">
        <v>3</v>
      </c>
      <c r="K752" s="92"/>
    </row>
    <row r="753" spans="1:11" ht="36" x14ac:dyDescent="0.25">
      <c r="A753" s="14" t="s">
        <v>1506</v>
      </c>
      <c r="B753" s="334" t="s">
        <v>3026</v>
      </c>
      <c r="C753" s="417">
        <v>16042025</v>
      </c>
      <c r="D753" s="418" t="s">
        <v>1928</v>
      </c>
      <c r="E753" s="448"/>
      <c r="F753" s="420" t="s">
        <v>3027</v>
      </c>
      <c r="G753" s="456" t="s">
        <v>3028</v>
      </c>
      <c r="H753" s="419" t="s">
        <v>3029</v>
      </c>
      <c r="I753" s="526">
        <v>2982</v>
      </c>
      <c r="J753" s="77">
        <v>3</v>
      </c>
      <c r="K753" s="92"/>
    </row>
    <row r="754" spans="1:11" ht="24" x14ac:dyDescent="0.25">
      <c r="A754" s="14" t="s">
        <v>1506</v>
      </c>
      <c r="B754" s="334" t="s">
        <v>3030</v>
      </c>
      <c r="C754" s="417">
        <v>20251518</v>
      </c>
      <c r="D754" s="418" t="s">
        <v>2587</v>
      </c>
      <c r="E754" s="448"/>
      <c r="F754" s="420" t="s">
        <v>3031</v>
      </c>
      <c r="G754" s="456">
        <v>31380123</v>
      </c>
      <c r="H754" s="419" t="s">
        <v>2916</v>
      </c>
      <c r="I754" s="526">
        <v>1679.89</v>
      </c>
      <c r="J754" s="77">
        <v>3</v>
      </c>
      <c r="K754" s="92"/>
    </row>
    <row r="755" spans="1:11" ht="21" x14ac:dyDescent="0.25">
      <c r="A755" s="14" t="s">
        <v>1506</v>
      </c>
      <c r="B755" s="334" t="s">
        <v>3032</v>
      </c>
      <c r="C755" s="417">
        <v>6804204151</v>
      </c>
      <c r="D755" s="418" t="s">
        <v>1718</v>
      </c>
      <c r="E755" s="448"/>
      <c r="F755" s="420" t="s">
        <v>3033</v>
      </c>
      <c r="G755" s="457">
        <v>151700</v>
      </c>
      <c r="H755" s="527" t="s">
        <v>2106</v>
      </c>
      <c r="I755" s="526">
        <v>115.2</v>
      </c>
      <c r="J755" s="77">
        <v>3</v>
      </c>
      <c r="K755" s="92"/>
    </row>
    <row r="756" spans="1:11" ht="21" x14ac:dyDescent="0.25">
      <c r="A756" s="14" t="s">
        <v>1506</v>
      </c>
      <c r="B756" s="334" t="s">
        <v>3034</v>
      </c>
      <c r="C756" s="417">
        <v>6804204177</v>
      </c>
      <c r="D756" s="418" t="s">
        <v>1718</v>
      </c>
      <c r="E756" s="448"/>
      <c r="F756" s="420" t="s">
        <v>3035</v>
      </c>
      <c r="G756" s="457">
        <v>151700</v>
      </c>
      <c r="H756" s="527" t="s">
        <v>2106</v>
      </c>
      <c r="I756" s="526">
        <v>14.4</v>
      </c>
      <c r="J756" s="77">
        <v>3</v>
      </c>
      <c r="K756" s="92"/>
    </row>
    <row r="757" spans="1:11" ht="24" x14ac:dyDescent="0.25">
      <c r="A757" s="14" t="s">
        <v>1506</v>
      </c>
      <c r="B757" s="334" t="s">
        <v>3036</v>
      </c>
      <c r="C757" s="334" t="s">
        <v>3037</v>
      </c>
      <c r="D757" s="418" t="s">
        <v>2288</v>
      </c>
      <c r="E757" s="448"/>
      <c r="F757" s="337" t="s">
        <v>3038</v>
      </c>
      <c r="G757" s="456">
        <v>48047503</v>
      </c>
      <c r="H757" s="419" t="s">
        <v>3039</v>
      </c>
      <c r="I757" s="526">
        <v>300</v>
      </c>
      <c r="J757" s="77">
        <v>3</v>
      </c>
      <c r="K757" s="92"/>
    </row>
    <row r="758" spans="1:11" ht="36" x14ac:dyDescent="0.25">
      <c r="A758" s="14" t="s">
        <v>1506</v>
      </c>
      <c r="B758" s="334" t="s">
        <v>3040</v>
      </c>
      <c r="C758" s="334" t="s">
        <v>3041</v>
      </c>
      <c r="D758" s="416" t="s">
        <v>2632</v>
      </c>
      <c r="E758" s="448"/>
      <c r="F758" s="337" t="s">
        <v>3042</v>
      </c>
      <c r="G758" s="456" t="s">
        <v>3028</v>
      </c>
      <c r="H758" s="419" t="s">
        <v>3029</v>
      </c>
      <c r="I758" s="526">
        <v>375</v>
      </c>
      <c r="J758" s="77">
        <v>3</v>
      </c>
      <c r="K758" s="92"/>
    </row>
    <row r="759" spans="1:11" ht="13.2" x14ac:dyDescent="0.25">
      <c r="A759" s="14" t="s">
        <v>1506</v>
      </c>
      <c r="B759" s="334" t="s">
        <v>3043</v>
      </c>
      <c r="C759" s="334" t="s">
        <v>3043</v>
      </c>
      <c r="D759" s="538">
        <v>45834</v>
      </c>
      <c r="E759" s="538">
        <v>45904</v>
      </c>
      <c r="F759" s="473" t="s">
        <v>3044</v>
      </c>
      <c r="G759" s="474"/>
      <c r="H759" s="475" t="s">
        <v>2566</v>
      </c>
      <c r="I759" s="539">
        <v>1312.5</v>
      </c>
      <c r="J759" s="77">
        <v>3</v>
      </c>
      <c r="K759" s="92"/>
    </row>
    <row r="760" spans="1:11" ht="24" x14ac:dyDescent="0.25">
      <c r="A760" s="14" t="s">
        <v>1506</v>
      </c>
      <c r="B760" s="334" t="s">
        <v>3043</v>
      </c>
      <c r="C760" s="477" t="s">
        <v>3045</v>
      </c>
      <c r="D760" s="538">
        <v>45835</v>
      </c>
      <c r="E760" s="538">
        <v>45904</v>
      </c>
      <c r="F760" s="540" t="s">
        <v>3046</v>
      </c>
      <c r="G760" s="474"/>
      <c r="H760" s="541" t="s">
        <v>3047</v>
      </c>
      <c r="I760" s="539">
        <v>550</v>
      </c>
      <c r="J760" s="77">
        <v>3</v>
      </c>
      <c r="K760" s="92"/>
    </row>
    <row r="761" spans="1:11" ht="24" x14ac:dyDescent="0.25">
      <c r="A761" s="14" t="s">
        <v>1506</v>
      </c>
      <c r="B761" s="334" t="s">
        <v>3043</v>
      </c>
      <c r="C761" s="477" t="s">
        <v>3048</v>
      </c>
      <c r="D761" s="538">
        <v>45840</v>
      </c>
      <c r="E761" s="538">
        <v>45904</v>
      </c>
      <c r="F761" s="540" t="s">
        <v>3049</v>
      </c>
      <c r="G761" s="474"/>
      <c r="H761" s="541" t="s">
        <v>3047</v>
      </c>
      <c r="I761" s="539">
        <v>1451</v>
      </c>
      <c r="J761" s="77">
        <v>3</v>
      </c>
      <c r="K761" s="92"/>
    </row>
    <row r="762" spans="1:11" ht="24" x14ac:dyDescent="0.25">
      <c r="A762" s="14" t="s">
        <v>1506</v>
      </c>
      <c r="B762" s="334" t="s">
        <v>3043</v>
      </c>
      <c r="C762" s="477" t="s">
        <v>3050</v>
      </c>
      <c r="D762" s="538">
        <v>45840</v>
      </c>
      <c r="E762" s="538">
        <v>45904</v>
      </c>
      <c r="F762" s="540" t="s">
        <v>3051</v>
      </c>
      <c r="G762" s="474">
        <v>53650213</v>
      </c>
      <c r="H762" s="541" t="s">
        <v>3052</v>
      </c>
      <c r="I762" s="539">
        <v>70</v>
      </c>
      <c r="J762" s="77">
        <v>3</v>
      </c>
      <c r="K762" s="92"/>
    </row>
    <row r="763" spans="1:11" ht="13.2" x14ac:dyDescent="0.25">
      <c r="A763" s="14" t="s">
        <v>1506</v>
      </c>
      <c r="B763" s="334" t="s">
        <v>3043</v>
      </c>
      <c r="C763" s="477" t="s">
        <v>3053</v>
      </c>
      <c r="D763" s="538">
        <v>45835</v>
      </c>
      <c r="E763" s="538">
        <v>45904</v>
      </c>
      <c r="F763" s="540" t="s">
        <v>3054</v>
      </c>
      <c r="G763" s="474">
        <v>43667943</v>
      </c>
      <c r="H763" s="541" t="s">
        <v>3055</v>
      </c>
      <c r="I763" s="539">
        <v>50</v>
      </c>
      <c r="J763" s="77">
        <v>3</v>
      </c>
      <c r="K763" s="92"/>
    </row>
    <row r="764" spans="1:11" ht="24" x14ac:dyDescent="0.25">
      <c r="A764" s="14" t="s">
        <v>1506</v>
      </c>
      <c r="B764" s="334" t="s">
        <v>3043</v>
      </c>
      <c r="C764" s="477" t="s">
        <v>3056</v>
      </c>
      <c r="D764" s="538">
        <v>45838</v>
      </c>
      <c r="E764" s="538">
        <v>45904</v>
      </c>
      <c r="F764" s="540" t="s">
        <v>3054</v>
      </c>
      <c r="G764" s="474">
        <v>800606896</v>
      </c>
      <c r="H764" s="541" t="s">
        <v>3057</v>
      </c>
      <c r="I764" s="539">
        <v>30</v>
      </c>
      <c r="J764" s="77">
        <v>3</v>
      </c>
      <c r="K764" s="92"/>
    </row>
    <row r="765" spans="1:11" ht="13.2" x14ac:dyDescent="0.25">
      <c r="A765" s="14" t="s">
        <v>1506</v>
      </c>
      <c r="B765" s="334" t="s">
        <v>3043</v>
      </c>
      <c r="C765" s="477" t="s">
        <v>3058</v>
      </c>
      <c r="D765" s="538">
        <v>45840</v>
      </c>
      <c r="E765" s="538">
        <v>45904</v>
      </c>
      <c r="F765" s="540" t="s">
        <v>3059</v>
      </c>
      <c r="G765" s="542" t="s">
        <v>3060</v>
      </c>
      <c r="H765" s="541" t="s">
        <v>3061</v>
      </c>
      <c r="I765" s="543">
        <v>440</v>
      </c>
      <c r="J765" s="77">
        <v>3</v>
      </c>
      <c r="K765" s="92"/>
    </row>
    <row r="766" spans="1:11" ht="24" x14ac:dyDescent="0.25">
      <c r="A766" s="14" t="s">
        <v>1506</v>
      </c>
      <c r="B766" s="334" t="s">
        <v>3043</v>
      </c>
      <c r="C766" s="544" t="s">
        <v>3062</v>
      </c>
      <c r="D766" s="538">
        <v>45835</v>
      </c>
      <c r="E766" s="538">
        <v>45904</v>
      </c>
      <c r="F766" s="540" t="s">
        <v>3063</v>
      </c>
      <c r="G766" s="474">
        <v>998807387</v>
      </c>
      <c r="H766" s="541" t="s">
        <v>3064</v>
      </c>
      <c r="I766" s="539">
        <v>1.6</v>
      </c>
      <c r="J766" s="77">
        <v>3</v>
      </c>
      <c r="K766" s="92"/>
    </row>
    <row r="767" spans="1:11" ht="24" x14ac:dyDescent="0.25">
      <c r="A767" s="14" t="s">
        <v>1506</v>
      </c>
      <c r="B767" s="334" t="s">
        <v>3043</v>
      </c>
      <c r="C767" s="477" t="s">
        <v>3065</v>
      </c>
      <c r="D767" s="538">
        <v>45835</v>
      </c>
      <c r="E767" s="538">
        <v>45904</v>
      </c>
      <c r="F767" s="540" t="s">
        <v>3063</v>
      </c>
      <c r="G767" s="474">
        <v>998807387</v>
      </c>
      <c r="H767" s="541" t="s">
        <v>3064</v>
      </c>
      <c r="I767" s="539">
        <v>1.6</v>
      </c>
      <c r="J767" s="77">
        <v>3</v>
      </c>
      <c r="K767" s="92"/>
    </row>
    <row r="768" spans="1:11" ht="24" x14ac:dyDescent="0.25">
      <c r="A768" s="14" t="s">
        <v>1506</v>
      </c>
      <c r="B768" s="334" t="s">
        <v>3043</v>
      </c>
      <c r="C768" s="477" t="s">
        <v>3066</v>
      </c>
      <c r="D768" s="538">
        <v>45836</v>
      </c>
      <c r="E768" s="538">
        <v>45904</v>
      </c>
      <c r="F768" s="540" t="s">
        <v>3063</v>
      </c>
      <c r="G768" s="474">
        <v>998807387</v>
      </c>
      <c r="H768" s="541" t="s">
        <v>3064</v>
      </c>
      <c r="I768" s="539">
        <v>1.6</v>
      </c>
      <c r="J768" s="77">
        <v>3</v>
      </c>
      <c r="K768" s="92"/>
    </row>
    <row r="769" spans="1:11" ht="24" x14ac:dyDescent="0.25">
      <c r="A769" s="14" t="s">
        <v>1506</v>
      </c>
      <c r="B769" s="334" t="s">
        <v>3043</v>
      </c>
      <c r="C769" s="477" t="s">
        <v>3067</v>
      </c>
      <c r="D769" s="538">
        <v>45836</v>
      </c>
      <c r="E769" s="538">
        <v>45904</v>
      </c>
      <c r="F769" s="540" t="s">
        <v>3063</v>
      </c>
      <c r="G769" s="474">
        <v>998807387</v>
      </c>
      <c r="H769" s="541" t="s">
        <v>3064</v>
      </c>
      <c r="I769" s="539">
        <v>1.6</v>
      </c>
      <c r="J769" s="77">
        <v>3</v>
      </c>
      <c r="K769" s="92"/>
    </row>
    <row r="770" spans="1:11" ht="24" x14ac:dyDescent="0.25">
      <c r="A770" s="14" t="s">
        <v>1506</v>
      </c>
      <c r="B770" s="334" t="s">
        <v>3043</v>
      </c>
      <c r="C770" s="477" t="s">
        <v>3068</v>
      </c>
      <c r="D770" s="538">
        <v>45837</v>
      </c>
      <c r="E770" s="538">
        <v>45904</v>
      </c>
      <c r="F770" s="540" t="s">
        <v>3063</v>
      </c>
      <c r="G770" s="474">
        <v>998807387</v>
      </c>
      <c r="H770" s="541" t="s">
        <v>3064</v>
      </c>
      <c r="I770" s="539">
        <v>1.6</v>
      </c>
      <c r="J770" s="77">
        <v>3</v>
      </c>
      <c r="K770" s="92"/>
    </row>
    <row r="771" spans="1:11" ht="24" x14ac:dyDescent="0.25">
      <c r="A771" s="14" t="s">
        <v>1506</v>
      </c>
      <c r="B771" s="334" t="s">
        <v>3043</v>
      </c>
      <c r="C771" s="477" t="s">
        <v>3069</v>
      </c>
      <c r="D771" s="538">
        <v>45837</v>
      </c>
      <c r="E771" s="538">
        <v>45904</v>
      </c>
      <c r="F771" s="540" t="s">
        <v>3063</v>
      </c>
      <c r="G771" s="474">
        <v>998807387</v>
      </c>
      <c r="H771" s="541" t="s">
        <v>3064</v>
      </c>
      <c r="I771" s="539">
        <v>1.6</v>
      </c>
      <c r="J771" s="77">
        <v>3</v>
      </c>
      <c r="K771" s="92"/>
    </row>
    <row r="772" spans="1:11" ht="24" x14ac:dyDescent="0.25">
      <c r="A772" s="14" t="s">
        <v>1506</v>
      </c>
      <c r="B772" s="334" t="s">
        <v>3043</v>
      </c>
      <c r="C772" s="477" t="s">
        <v>3070</v>
      </c>
      <c r="D772" s="538">
        <v>45838</v>
      </c>
      <c r="E772" s="538">
        <v>45904</v>
      </c>
      <c r="F772" s="540" t="s">
        <v>3063</v>
      </c>
      <c r="G772" s="474">
        <v>998807387</v>
      </c>
      <c r="H772" s="541" t="s">
        <v>3064</v>
      </c>
      <c r="I772" s="539">
        <v>1.6</v>
      </c>
      <c r="J772" s="77">
        <v>3</v>
      </c>
      <c r="K772" s="92"/>
    </row>
    <row r="773" spans="1:11" ht="24" x14ac:dyDescent="0.25">
      <c r="A773" s="14" t="s">
        <v>1506</v>
      </c>
      <c r="B773" s="334" t="s">
        <v>3043</v>
      </c>
      <c r="C773" s="545" t="s">
        <v>3071</v>
      </c>
      <c r="D773" s="538">
        <v>45838</v>
      </c>
      <c r="E773" s="538">
        <v>45904</v>
      </c>
      <c r="F773" s="540" t="s">
        <v>3063</v>
      </c>
      <c r="G773" s="474">
        <v>998807387</v>
      </c>
      <c r="H773" s="541" t="s">
        <v>3064</v>
      </c>
      <c r="I773" s="539">
        <v>1.6</v>
      </c>
      <c r="J773" s="77">
        <v>3</v>
      </c>
      <c r="K773" s="92"/>
    </row>
    <row r="774" spans="1:11" ht="24" x14ac:dyDescent="0.25">
      <c r="A774" s="14" t="s">
        <v>1506</v>
      </c>
      <c r="B774" s="334" t="s">
        <v>3043</v>
      </c>
      <c r="C774" s="545" t="s">
        <v>3072</v>
      </c>
      <c r="D774" s="538">
        <v>45839</v>
      </c>
      <c r="E774" s="538">
        <v>45904</v>
      </c>
      <c r="F774" s="540" t="s">
        <v>3063</v>
      </c>
      <c r="G774" s="474">
        <v>998807387</v>
      </c>
      <c r="H774" s="541" t="s">
        <v>3064</v>
      </c>
      <c r="I774" s="539">
        <v>1.6</v>
      </c>
      <c r="J774" s="77">
        <v>3</v>
      </c>
      <c r="K774" s="92"/>
    </row>
    <row r="775" spans="1:11" ht="24" x14ac:dyDescent="0.25">
      <c r="A775" s="14" t="s">
        <v>1506</v>
      </c>
      <c r="B775" s="334" t="s">
        <v>3043</v>
      </c>
      <c r="C775" s="545" t="s">
        <v>3073</v>
      </c>
      <c r="D775" s="538">
        <v>45839</v>
      </c>
      <c r="E775" s="538">
        <v>45904</v>
      </c>
      <c r="F775" s="540" t="s">
        <v>3063</v>
      </c>
      <c r="G775" s="474">
        <v>998807387</v>
      </c>
      <c r="H775" s="541" t="s">
        <v>3064</v>
      </c>
      <c r="I775" s="539">
        <v>1.6</v>
      </c>
      <c r="J775" s="77">
        <v>3</v>
      </c>
      <c r="K775" s="92"/>
    </row>
    <row r="776" spans="1:11" ht="24" x14ac:dyDescent="0.25">
      <c r="A776" s="14" t="s">
        <v>1506</v>
      </c>
      <c r="B776" s="334" t="s">
        <v>3043</v>
      </c>
      <c r="C776" s="545" t="s">
        <v>3074</v>
      </c>
      <c r="D776" s="538">
        <v>45840</v>
      </c>
      <c r="E776" s="538">
        <v>45904</v>
      </c>
      <c r="F776" s="540" t="s">
        <v>3063</v>
      </c>
      <c r="G776" s="474">
        <v>998807387</v>
      </c>
      <c r="H776" s="541" t="s">
        <v>3064</v>
      </c>
      <c r="I776" s="539">
        <v>1.6</v>
      </c>
      <c r="J776" s="77">
        <v>3</v>
      </c>
      <c r="K776" s="92"/>
    </row>
    <row r="777" spans="1:11" ht="24" x14ac:dyDescent="0.25">
      <c r="A777" s="14" t="s">
        <v>1506</v>
      </c>
      <c r="B777" s="334" t="s">
        <v>3043</v>
      </c>
      <c r="C777" s="545" t="s">
        <v>3075</v>
      </c>
      <c r="D777" s="538">
        <v>45840</v>
      </c>
      <c r="E777" s="538">
        <v>45904</v>
      </c>
      <c r="F777" s="540" t="s">
        <v>3063</v>
      </c>
      <c r="G777" s="474">
        <v>998807387</v>
      </c>
      <c r="H777" s="541" t="s">
        <v>3064</v>
      </c>
      <c r="I777" s="539">
        <v>1.6</v>
      </c>
      <c r="J777" s="77">
        <v>3</v>
      </c>
      <c r="K777" s="92"/>
    </row>
    <row r="778" spans="1:11" ht="24" x14ac:dyDescent="0.25">
      <c r="A778" s="14" t="s">
        <v>1506</v>
      </c>
      <c r="B778" s="334" t="s">
        <v>3043</v>
      </c>
      <c r="C778" s="545" t="s">
        <v>3076</v>
      </c>
      <c r="D778" s="546">
        <v>45836</v>
      </c>
      <c r="E778" s="538">
        <v>45904</v>
      </c>
      <c r="F778" s="337" t="s">
        <v>3077</v>
      </c>
      <c r="G778" s="547"/>
      <c r="H778" s="541" t="s">
        <v>3078</v>
      </c>
      <c r="I778" s="548">
        <v>80</v>
      </c>
      <c r="J778" s="77">
        <v>3</v>
      </c>
      <c r="K778" s="92"/>
    </row>
    <row r="779" spans="1:11" ht="24" x14ac:dyDescent="0.25">
      <c r="A779" s="14" t="s">
        <v>1506</v>
      </c>
      <c r="B779" s="334" t="s">
        <v>3043</v>
      </c>
      <c r="C779" s="545" t="s">
        <v>3079</v>
      </c>
      <c r="D779" s="546">
        <v>45836</v>
      </c>
      <c r="E779" s="538">
        <v>45904</v>
      </c>
      <c r="F779" s="337" t="s">
        <v>3080</v>
      </c>
      <c r="G779" s="549"/>
      <c r="H779" s="550" t="s">
        <v>3078</v>
      </c>
      <c r="I779" s="551">
        <v>80</v>
      </c>
      <c r="J779" s="77">
        <v>3</v>
      </c>
      <c r="K779" s="92"/>
    </row>
    <row r="780" spans="1:11" ht="24" x14ac:dyDescent="0.25">
      <c r="A780" s="14" t="s">
        <v>1506</v>
      </c>
      <c r="B780" s="334" t="s">
        <v>3043</v>
      </c>
      <c r="C780" s="545" t="s">
        <v>3081</v>
      </c>
      <c r="D780" s="546">
        <v>45836</v>
      </c>
      <c r="E780" s="538">
        <v>45904</v>
      </c>
      <c r="F780" s="337" t="s">
        <v>3082</v>
      </c>
      <c r="G780" s="549"/>
      <c r="H780" s="550" t="s">
        <v>3078</v>
      </c>
      <c r="I780" s="551">
        <v>80</v>
      </c>
      <c r="J780" s="77">
        <v>3</v>
      </c>
      <c r="K780" s="92"/>
    </row>
    <row r="781" spans="1:11" ht="24" x14ac:dyDescent="0.25">
      <c r="A781" s="14" t="s">
        <v>1506</v>
      </c>
      <c r="B781" s="334" t="s">
        <v>3043</v>
      </c>
      <c r="C781" s="545" t="s">
        <v>3083</v>
      </c>
      <c r="D781" s="546">
        <v>45836</v>
      </c>
      <c r="E781" s="538">
        <v>45904</v>
      </c>
      <c r="F781" s="337" t="s">
        <v>3084</v>
      </c>
      <c r="G781" s="549"/>
      <c r="H781" s="550" t="s">
        <v>3078</v>
      </c>
      <c r="I781" s="551">
        <v>80</v>
      </c>
      <c r="J781" s="77">
        <v>3</v>
      </c>
      <c r="K781" s="92"/>
    </row>
    <row r="782" spans="1:11" ht="24" x14ac:dyDescent="0.25">
      <c r="A782" s="14" t="s">
        <v>1506</v>
      </c>
      <c r="B782" s="334" t="s">
        <v>3043</v>
      </c>
      <c r="C782" s="545" t="s">
        <v>3085</v>
      </c>
      <c r="D782" s="546">
        <v>45841</v>
      </c>
      <c r="E782" s="538">
        <v>45904</v>
      </c>
      <c r="F782" s="337" t="s">
        <v>3086</v>
      </c>
      <c r="G782" s="549"/>
      <c r="H782" s="550" t="s">
        <v>3087</v>
      </c>
      <c r="I782" s="551">
        <v>80</v>
      </c>
      <c r="J782" s="77">
        <v>3</v>
      </c>
      <c r="K782" s="92"/>
    </row>
    <row r="783" spans="1:11" ht="24" x14ac:dyDescent="0.25">
      <c r="A783" s="14" t="s">
        <v>1506</v>
      </c>
      <c r="B783" s="334" t="s">
        <v>3043</v>
      </c>
      <c r="C783" s="545" t="s">
        <v>3088</v>
      </c>
      <c r="D783" s="546">
        <v>45841</v>
      </c>
      <c r="E783" s="538">
        <v>45904</v>
      </c>
      <c r="F783" s="337" t="s">
        <v>3089</v>
      </c>
      <c r="G783" s="549"/>
      <c r="H783" s="550" t="s">
        <v>3087</v>
      </c>
      <c r="I783" s="551">
        <v>80</v>
      </c>
      <c r="J783" s="77">
        <v>3</v>
      </c>
      <c r="K783" s="92"/>
    </row>
    <row r="784" spans="1:11" ht="24" x14ac:dyDescent="0.25">
      <c r="A784" s="14" t="s">
        <v>1506</v>
      </c>
      <c r="B784" s="334" t="s">
        <v>3043</v>
      </c>
      <c r="C784" s="545" t="s">
        <v>3090</v>
      </c>
      <c r="D784" s="546">
        <v>45841</v>
      </c>
      <c r="E784" s="538">
        <v>45904</v>
      </c>
      <c r="F784" s="337" t="s">
        <v>3091</v>
      </c>
      <c r="G784" s="549"/>
      <c r="H784" s="550" t="s">
        <v>3087</v>
      </c>
      <c r="I784" s="551">
        <v>80</v>
      </c>
      <c r="J784" s="77">
        <v>3</v>
      </c>
      <c r="K784" s="92"/>
    </row>
    <row r="785" spans="1:11" ht="24" x14ac:dyDescent="0.25">
      <c r="A785" s="14" t="s">
        <v>1506</v>
      </c>
      <c r="B785" s="334" t="s">
        <v>3043</v>
      </c>
      <c r="C785" s="545" t="s">
        <v>3092</v>
      </c>
      <c r="D785" s="546">
        <v>45841</v>
      </c>
      <c r="E785" s="538">
        <v>45904</v>
      </c>
      <c r="F785" s="337" t="s">
        <v>3093</v>
      </c>
      <c r="G785" s="549"/>
      <c r="H785" s="550" t="s">
        <v>3087</v>
      </c>
      <c r="I785" s="551">
        <v>80</v>
      </c>
      <c r="J785" s="77">
        <v>3</v>
      </c>
      <c r="K785" s="92"/>
    </row>
    <row r="786" spans="1:11" ht="57.6" x14ac:dyDescent="0.25">
      <c r="A786" s="14" t="s">
        <v>1506</v>
      </c>
      <c r="B786" s="334"/>
      <c r="C786" s="417"/>
      <c r="D786" s="418"/>
      <c r="E786" s="448"/>
      <c r="F786" s="535" t="s">
        <v>3094</v>
      </c>
      <c r="G786" s="456"/>
      <c r="H786" s="419"/>
      <c r="I786" s="526"/>
      <c r="J786" s="77">
        <v>3</v>
      </c>
      <c r="K786" s="92"/>
    </row>
    <row r="787" spans="1:11" ht="13.2" x14ac:dyDescent="0.25">
      <c r="A787" s="14" t="s">
        <v>1506</v>
      </c>
      <c r="B787" s="334" t="s">
        <v>3095</v>
      </c>
      <c r="C787" s="417">
        <v>5142562</v>
      </c>
      <c r="D787" s="418" t="s">
        <v>3096</v>
      </c>
      <c r="E787" s="448"/>
      <c r="F787" s="337" t="s">
        <v>3097</v>
      </c>
      <c r="G787" s="456"/>
      <c r="H787" s="419" t="s">
        <v>3098</v>
      </c>
      <c r="I787" s="526">
        <v>2100</v>
      </c>
      <c r="J787" s="77">
        <v>3</v>
      </c>
      <c r="K787" s="92"/>
    </row>
    <row r="788" spans="1:11" ht="48" x14ac:dyDescent="0.25">
      <c r="A788" s="14" t="s">
        <v>1506</v>
      </c>
      <c r="B788" s="334" t="s">
        <v>3095</v>
      </c>
      <c r="C788" s="417">
        <v>5142562</v>
      </c>
      <c r="D788" s="418" t="s">
        <v>3096</v>
      </c>
      <c r="E788" s="448"/>
      <c r="F788" s="337" t="s">
        <v>3099</v>
      </c>
      <c r="G788" s="456"/>
      <c r="H788" s="419" t="s">
        <v>3098</v>
      </c>
      <c r="I788" s="526">
        <v>-1575</v>
      </c>
      <c r="J788" s="77">
        <v>3</v>
      </c>
      <c r="K788" s="92"/>
    </row>
    <row r="789" spans="1:11" ht="36" x14ac:dyDescent="0.25">
      <c r="A789" s="14" t="s">
        <v>1506</v>
      </c>
      <c r="B789" s="334" t="s">
        <v>3100</v>
      </c>
      <c r="C789" s="417" t="s">
        <v>3101</v>
      </c>
      <c r="D789" s="552" t="s">
        <v>3096</v>
      </c>
      <c r="E789" s="448"/>
      <c r="F789" s="459" t="s">
        <v>3102</v>
      </c>
      <c r="G789" s="456"/>
      <c r="H789" s="419" t="s">
        <v>3103</v>
      </c>
      <c r="I789" s="526">
        <v>10940</v>
      </c>
      <c r="J789" s="77">
        <v>3</v>
      </c>
      <c r="K789" s="92"/>
    </row>
    <row r="790" spans="1:11" ht="72" x14ac:dyDescent="0.25">
      <c r="A790" s="14" t="s">
        <v>1506</v>
      </c>
      <c r="B790" s="334" t="s">
        <v>3100</v>
      </c>
      <c r="C790" s="417" t="s">
        <v>3101</v>
      </c>
      <c r="D790" s="552" t="s">
        <v>3096</v>
      </c>
      <c r="E790" s="448"/>
      <c r="F790" s="459" t="s">
        <v>3104</v>
      </c>
      <c r="G790" s="456"/>
      <c r="H790" s="419" t="s">
        <v>3103</v>
      </c>
      <c r="I790" s="526">
        <v>-7320</v>
      </c>
      <c r="J790" s="77">
        <v>3</v>
      </c>
      <c r="K790" s="92"/>
    </row>
    <row r="791" spans="1:11" ht="24" x14ac:dyDescent="0.25">
      <c r="A791" s="14" t="s">
        <v>1506</v>
      </c>
      <c r="B791" s="334" t="s">
        <v>3105</v>
      </c>
      <c r="C791" s="334" t="s">
        <v>3106</v>
      </c>
      <c r="D791" s="418" t="s">
        <v>3107</v>
      </c>
      <c r="E791" s="448"/>
      <c r="F791" s="459" t="s">
        <v>3108</v>
      </c>
      <c r="G791" s="456" t="s">
        <v>3109</v>
      </c>
      <c r="H791" s="419" t="s">
        <v>3110</v>
      </c>
      <c r="I791" s="553">
        <v>5267.7</v>
      </c>
      <c r="J791" s="77">
        <v>3</v>
      </c>
      <c r="K791" s="92"/>
    </row>
    <row r="792" spans="1:11" ht="60" x14ac:dyDescent="0.25">
      <c r="A792" s="14" t="s">
        <v>1506</v>
      </c>
      <c r="B792" s="334" t="s">
        <v>3105</v>
      </c>
      <c r="C792" s="334" t="s">
        <v>3106</v>
      </c>
      <c r="D792" s="418" t="s">
        <v>3107</v>
      </c>
      <c r="E792" s="448"/>
      <c r="F792" s="554" t="s">
        <v>3111</v>
      </c>
      <c r="G792" s="456" t="s">
        <v>3109</v>
      </c>
      <c r="H792" s="419" t="s">
        <v>3110</v>
      </c>
      <c r="I792" s="553">
        <v>-2743.2</v>
      </c>
      <c r="J792" s="77">
        <v>3</v>
      </c>
      <c r="K792" s="92"/>
    </row>
    <row r="793" spans="1:11" ht="24" x14ac:dyDescent="0.25">
      <c r="A793" s="14" t="s">
        <v>1506</v>
      </c>
      <c r="B793" s="334" t="s">
        <v>3105</v>
      </c>
      <c r="C793" s="334" t="s">
        <v>3106</v>
      </c>
      <c r="D793" s="418" t="s">
        <v>3112</v>
      </c>
      <c r="E793" s="448"/>
      <c r="F793" s="459" t="s">
        <v>3113</v>
      </c>
      <c r="G793" s="456" t="s">
        <v>3109</v>
      </c>
      <c r="H793" s="419" t="s">
        <v>3110</v>
      </c>
      <c r="I793" s="553">
        <v>384.3</v>
      </c>
      <c r="J793" s="77">
        <v>3</v>
      </c>
      <c r="K793" s="92"/>
    </row>
    <row r="794" spans="1:11" ht="24" x14ac:dyDescent="0.25">
      <c r="A794" s="14" t="s">
        <v>1506</v>
      </c>
      <c r="B794" s="334" t="s">
        <v>3114</v>
      </c>
      <c r="C794" s="417">
        <v>20251646</v>
      </c>
      <c r="D794" s="418" t="s">
        <v>3115</v>
      </c>
      <c r="E794" s="448"/>
      <c r="F794" s="337" t="s">
        <v>3116</v>
      </c>
      <c r="G794" s="456">
        <v>31380123</v>
      </c>
      <c r="H794" s="419" t="s">
        <v>2916</v>
      </c>
      <c r="I794" s="526">
        <v>2921.33</v>
      </c>
      <c r="J794" s="77">
        <v>3</v>
      </c>
      <c r="K794" s="92"/>
    </row>
    <row r="795" spans="1:11" ht="60" x14ac:dyDescent="0.25">
      <c r="A795" s="14" t="s">
        <v>1506</v>
      </c>
      <c r="B795" s="334" t="s">
        <v>3114</v>
      </c>
      <c r="C795" s="417">
        <v>20251646</v>
      </c>
      <c r="D795" s="418" t="s">
        <v>3115</v>
      </c>
      <c r="E795" s="448"/>
      <c r="F795" s="337" t="s">
        <v>3117</v>
      </c>
      <c r="G795" s="456">
        <v>31380123</v>
      </c>
      <c r="H795" s="419" t="s">
        <v>2916</v>
      </c>
      <c r="I795" s="526">
        <v>-1942.88</v>
      </c>
      <c r="J795" s="77">
        <v>3</v>
      </c>
      <c r="K795" s="92"/>
    </row>
    <row r="796" spans="1:11" ht="36" x14ac:dyDescent="0.25">
      <c r="A796" s="14" t="s">
        <v>1506</v>
      </c>
      <c r="B796" s="334" t="s">
        <v>3118</v>
      </c>
      <c r="C796" s="417">
        <v>20251378</v>
      </c>
      <c r="D796" s="418" t="s">
        <v>2632</v>
      </c>
      <c r="E796" s="448"/>
      <c r="F796" s="337" t="s">
        <v>3119</v>
      </c>
      <c r="G796" s="456">
        <v>31380123</v>
      </c>
      <c r="H796" s="419" t="s">
        <v>2916</v>
      </c>
      <c r="I796" s="526">
        <v>7147.55</v>
      </c>
      <c r="J796" s="77">
        <v>3</v>
      </c>
      <c r="K796" s="92"/>
    </row>
    <row r="797" spans="1:11" ht="72" x14ac:dyDescent="0.25">
      <c r="A797" s="14" t="s">
        <v>1506</v>
      </c>
      <c r="B797" s="334" t="s">
        <v>3118</v>
      </c>
      <c r="C797" s="417">
        <v>20251378</v>
      </c>
      <c r="D797" s="418" t="s">
        <v>2632</v>
      </c>
      <c r="E797" s="448"/>
      <c r="F797" s="337" t="s">
        <v>3120</v>
      </c>
      <c r="G797" s="456">
        <v>31380123</v>
      </c>
      <c r="H797" s="419" t="s">
        <v>2916</v>
      </c>
      <c r="I797" s="526">
        <v>-3573.78</v>
      </c>
      <c r="J797" s="77">
        <v>3</v>
      </c>
      <c r="K797" s="92"/>
    </row>
    <row r="798" spans="1:11" ht="24" x14ac:dyDescent="0.25">
      <c r="A798" s="14" t="s">
        <v>1506</v>
      </c>
      <c r="B798" s="334" t="s">
        <v>3121</v>
      </c>
      <c r="C798" s="417">
        <v>20251633</v>
      </c>
      <c r="D798" s="418" t="s">
        <v>2632</v>
      </c>
      <c r="E798" s="448"/>
      <c r="F798" s="337" t="s">
        <v>3122</v>
      </c>
      <c r="G798" s="456">
        <v>31380123</v>
      </c>
      <c r="H798" s="419" t="s">
        <v>2916</v>
      </c>
      <c r="I798" s="526">
        <v>5458.68</v>
      </c>
      <c r="J798" s="77">
        <v>3</v>
      </c>
      <c r="K798" s="92"/>
    </row>
    <row r="799" spans="1:11" ht="60" x14ac:dyDescent="0.25">
      <c r="A799" s="14" t="s">
        <v>1506</v>
      </c>
      <c r="B799" s="334" t="s">
        <v>3121</v>
      </c>
      <c r="C799" s="417">
        <v>20251633</v>
      </c>
      <c r="D799" s="418" t="s">
        <v>2632</v>
      </c>
      <c r="E799" s="448"/>
      <c r="F799" s="337" t="s">
        <v>3123</v>
      </c>
      <c r="G799" s="456">
        <v>31380123</v>
      </c>
      <c r="H799" s="419" t="s">
        <v>2916</v>
      </c>
      <c r="I799" s="526">
        <v>-3633.78</v>
      </c>
      <c r="J799" s="77">
        <v>3</v>
      </c>
      <c r="K799" s="92"/>
    </row>
    <row r="800" spans="1:11" ht="24" x14ac:dyDescent="0.25">
      <c r="A800" s="14" t="s">
        <v>1506</v>
      </c>
      <c r="B800" s="334" t="s">
        <v>3124</v>
      </c>
      <c r="C800" s="417">
        <v>20251854</v>
      </c>
      <c r="D800" s="418" t="s">
        <v>1718</v>
      </c>
      <c r="E800" s="448"/>
      <c r="F800" s="337" t="s">
        <v>3125</v>
      </c>
      <c r="G800" s="456">
        <v>31380123</v>
      </c>
      <c r="H800" s="419" t="s">
        <v>2916</v>
      </c>
      <c r="I800" s="526">
        <v>3035</v>
      </c>
      <c r="J800" s="77">
        <v>3</v>
      </c>
      <c r="K800" s="92"/>
    </row>
    <row r="801" spans="1:11" ht="60" x14ac:dyDescent="0.25">
      <c r="A801" s="14" t="s">
        <v>1506</v>
      </c>
      <c r="B801" s="334" t="s">
        <v>3124</v>
      </c>
      <c r="C801" s="417">
        <v>20251854</v>
      </c>
      <c r="D801" s="418" t="s">
        <v>1718</v>
      </c>
      <c r="E801" s="448"/>
      <c r="F801" s="337" t="s">
        <v>3126</v>
      </c>
      <c r="G801" s="456">
        <v>31380123</v>
      </c>
      <c r="H801" s="419" t="s">
        <v>2916</v>
      </c>
      <c r="I801" s="526">
        <v>-3035</v>
      </c>
      <c r="J801" s="77">
        <v>3</v>
      </c>
      <c r="K801" s="92"/>
    </row>
    <row r="802" spans="1:11" ht="24" x14ac:dyDescent="0.25">
      <c r="A802" s="14" t="s">
        <v>1506</v>
      </c>
      <c r="B802" s="334" t="s">
        <v>3127</v>
      </c>
      <c r="C802" s="417" t="s">
        <v>3128</v>
      </c>
      <c r="D802" s="418" t="s">
        <v>3129</v>
      </c>
      <c r="E802" s="448"/>
      <c r="F802" s="337" t="s">
        <v>3130</v>
      </c>
      <c r="G802" s="456"/>
      <c r="H802" s="419" t="s">
        <v>3131</v>
      </c>
      <c r="I802" s="526">
        <v>2380</v>
      </c>
      <c r="J802" s="77">
        <v>3</v>
      </c>
      <c r="K802" s="92"/>
    </row>
    <row r="803" spans="1:11" ht="48" x14ac:dyDescent="0.25">
      <c r="A803" s="14" t="s">
        <v>1506</v>
      </c>
      <c r="B803" s="334" t="s">
        <v>3127</v>
      </c>
      <c r="C803" s="417" t="s">
        <v>3128</v>
      </c>
      <c r="D803" s="418" t="s">
        <v>3129</v>
      </c>
      <c r="E803" s="448"/>
      <c r="F803" s="337" t="s">
        <v>3132</v>
      </c>
      <c r="G803" s="456"/>
      <c r="H803" s="419" t="s">
        <v>3131</v>
      </c>
      <c r="I803" s="526">
        <v>-1540</v>
      </c>
      <c r="J803" s="77">
        <v>3</v>
      </c>
      <c r="K803" s="92"/>
    </row>
    <row r="804" spans="1:11" ht="24" x14ac:dyDescent="0.25">
      <c r="A804" s="14" t="s">
        <v>1506</v>
      </c>
      <c r="B804" s="334" t="s">
        <v>3133</v>
      </c>
      <c r="C804" s="417">
        <v>26196</v>
      </c>
      <c r="D804" s="418">
        <v>45839</v>
      </c>
      <c r="E804" s="448"/>
      <c r="F804" s="555" t="s">
        <v>3134</v>
      </c>
      <c r="G804" s="456" t="s">
        <v>3109</v>
      </c>
      <c r="H804" s="419" t="s">
        <v>3110</v>
      </c>
      <c r="I804" s="526">
        <v>1524</v>
      </c>
      <c r="J804" s="77">
        <v>3</v>
      </c>
      <c r="K804" s="92"/>
    </row>
    <row r="805" spans="1:11" ht="60" x14ac:dyDescent="0.25">
      <c r="A805" s="14" t="s">
        <v>1506</v>
      </c>
      <c r="B805" s="334" t="s">
        <v>3133</v>
      </c>
      <c r="C805" s="417">
        <v>26196</v>
      </c>
      <c r="D805" s="418">
        <v>45839</v>
      </c>
      <c r="E805" s="448"/>
      <c r="F805" s="555" t="s">
        <v>3135</v>
      </c>
      <c r="G805" s="456" t="s">
        <v>3109</v>
      </c>
      <c r="H805" s="419" t="s">
        <v>3110</v>
      </c>
      <c r="I805" s="526">
        <v>-762</v>
      </c>
      <c r="J805" s="77">
        <v>3</v>
      </c>
      <c r="K805" s="92"/>
    </row>
    <row r="806" spans="1:11" ht="13.2" x14ac:dyDescent="0.25">
      <c r="A806" s="14" t="s">
        <v>1506</v>
      </c>
      <c r="B806" s="334" t="s">
        <v>3136</v>
      </c>
      <c r="C806" s="417">
        <v>104359</v>
      </c>
      <c r="D806" s="418">
        <v>45868</v>
      </c>
      <c r="E806" s="448"/>
      <c r="F806" s="337" t="s">
        <v>3137</v>
      </c>
      <c r="G806" s="456">
        <v>35688548</v>
      </c>
      <c r="H806" s="419" t="s">
        <v>3138</v>
      </c>
      <c r="I806" s="526">
        <v>139</v>
      </c>
      <c r="J806" s="77">
        <v>3</v>
      </c>
      <c r="K806" s="92"/>
    </row>
    <row r="807" spans="1:11" ht="48" x14ac:dyDescent="0.25">
      <c r="A807" s="14" t="s">
        <v>1506</v>
      </c>
      <c r="B807" s="334" t="s">
        <v>3136</v>
      </c>
      <c r="C807" s="417">
        <v>104359</v>
      </c>
      <c r="D807" s="418">
        <v>45868</v>
      </c>
      <c r="E807" s="448"/>
      <c r="F807" s="337" t="s">
        <v>3139</v>
      </c>
      <c r="G807" s="456">
        <v>35688548</v>
      </c>
      <c r="H807" s="419" t="s">
        <v>3138</v>
      </c>
      <c r="I807" s="526">
        <v>-101</v>
      </c>
      <c r="J807" s="77">
        <v>3</v>
      </c>
      <c r="K807" s="92"/>
    </row>
    <row r="808" spans="1:11" ht="48" x14ac:dyDescent="0.25">
      <c r="A808" s="14" t="s">
        <v>1506</v>
      </c>
      <c r="B808" s="334" t="s">
        <v>3140</v>
      </c>
      <c r="C808" s="417" t="s">
        <v>3141</v>
      </c>
      <c r="D808" s="418">
        <v>45856</v>
      </c>
      <c r="E808" s="443">
        <v>45856</v>
      </c>
      <c r="F808" s="420" t="s">
        <v>3142</v>
      </c>
      <c r="G808" s="556"/>
      <c r="H808" s="557" t="s">
        <v>3131</v>
      </c>
      <c r="I808" s="526">
        <v>5950</v>
      </c>
      <c r="J808" s="77">
        <v>3</v>
      </c>
      <c r="K808" s="92"/>
    </row>
    <row r="809" spans="1:11" ht="48" x14ac:dyDescent="0.25">
      <c r="A809" s="14" t="s">
        <v>1506</v>
      </c>
      <c r="B809" s="334" t="s">
        <v>3140</v>
      </c>
      <c r="C809" s="417" t="s">
        <v>3141</v>
      </c>
      <c r="D809" s="418">
        <v>45856</v>
      </c>
      <c r="E809" s="443">
        <v>46035</v>
      </c>
      <c r="F809" s="420" t="s">
        <v>3143</v>
      </c>
      <c r="G809" s="556"/>
      <c r="H809" s="557" t="s">
        <v>3131</v>
      </c>
      <c r="I809" s="526">
        <v>2070</v>
      </c>
      <c r="J809" s="77">
        <v>3</v>
      </c>
      <c r="K809" s="92"/>
    </row>
    <row r="810" spans="1:11" ht="72" x14ac:dyDescent="0.25">
      <c r="A810" s="14" t="s">
        <v>1506</v>
      </c>
      <c r="B810" s="334" t="s">
        <v>3140</v>
      </c>
      <c r="C810" s="417" t="s">
        <v>3141</v>
      </c>
      <c r="D810" s="418">
        <v>45856</v>
      </c>
      <c r="E810" s="448"/>
      <c r="F810" s="420" t="s">
        <v>3144</v>
      </c>
      <c r="G810" s="556"/>
      <c r="H810" s="557" t="s">
        <v>3131</v>
      </c>
      <c r="I810" s="526">
        <v>-3915</v>
      </c>
      <c r="J810" s="77">
        <v>3</v>
      </c>
      <c r="K810" s="92"/>
    </row>
    <row r="811" spans="1:11" ht="21" x14ac:dyDescent="0.25">
      <c r="A811" s="14" t="s">
        <v>1506</v>
      </c>
      <c r="B811" s="334" t="s">
        <v>3145</v>
      </c>
      <c r="C811" s="417">
        <v>6804322292</v>
      </c>
      <c r="D811" s="418">
        <v>45856</v>
      </c>
      <c r="E811" s="448"/>
      <c r="F811" s="420" t="s">
        <v>3146</v>
      </c>
      <c r="G811" s="558" t="s">
        <v>3147</v>
      </c>
      <c r="H811" s="527" t="s">
        <v>2106</v>
      </c>
      <c r="I811" s="526">
        <v>32.4</v>
      </c>
      <c r="J811" s="77">
        <v>3</v>
      </c>
      <c r="K811" s="92"/>
    </row>
    <row r="812" spans="1:11" ht="48" x14ac:dyDescent="0.25">
      <c r="A812" s="14" t="s">
        <v>1506</v>
      </c>
      <c r="B812" s="334" t="s">
        <v>3145</v>
      </c>
      <c r="C812" s="417">
        <v>6804322292</v>
      </c>
      <c r="D812" s="418">
        <v>45856</v>
      </c>
      <c r="E812" s="448"/>
      <c r="F812" s="420" t="s">
        <v>3148</v>
      </c>
      <c r="G812" s="558" t="s">
        <v>3147</v>
      </c>
      <c r="H812" s="527" t="s">
        <v>2106</v>
      </c>
      <c r="I812" s="526">
        <v>-32.4</v>
      </c>
      <c r="J812" s="77">
        <v>3</v>
      </c>
      <c r="K812" s="92"/>
    </row>
    <row r="813" spans="1:11" ht="21" x14ac:dyDescent="0.25">
      <c r="A813" s="14" t="s">
        <v>1506</v>
      </c>
      <c r="B813" s="334" t="s">
        <v>3149</v>
      </c>
      <c r="C813" s="417">
        <v>6804322946</v>
      </c>
      <c r="D813" s="418">
        <v>45856</v>
      </c>
      <c r="E813" s="448"/>
      <c r="F813" s="420" t="s">
        <v>3150</v>
      </c>
      <c r="G813" s="558" t="s">
        <v>3147</v>
      </c>
      <c r="H813" s="527" t="s">
        <v>2106</v>
      </c>
      <c r="I813" s="526">
        <v>25.2</v>
      </c>
      <c r="J813" s="77">
        <v>3</v>
      </c>
      <c r="K813" s="92"/>
    </row>
    <row r="814" spans="1:11" ht="48" x14ac:dyDescent="0.25">
      <c r="A814" s="14" t="s">
        <v>1506</v>
      </c>
      <c r="B814" s="334" t="s">
        <v>3149</v>
      </c>
      <c r="C814" s="417">
        <v>6804322946</v>
      </c>
      <c r="D814" s="418">
        <v>45856</v>
      </c>
      <c r="E814" s="448"/>
      <c r="F814" s="420" t="s">
        <v>3151</v>
      </c>
      <c r="G814" s="558" t="s">
        <v>3147</v>
      </c>
      <c r="H814" s="527" t="s">
        <v>2106</v>
      </c>
      <c r="I814" s="526">
        <v>-12.6</v>
      </c>
      <c r="J814" s="77">
        <v>3</v>
      </c>
      <c r="K814" s="92"/>
    </row>
    <row r="815" spans="1:11" ht="21" x14ac:dyDescent="0.25">
      <c r="A815" s="14" t="s">
        <v>1506</v>
      </c>
      <c r="B815" s="334" t="s">
        <v>3152</v>
      </c>
      <c r="C815" s="417">
        <v>6804322953</v>
      </c>
      <c r="D815" s="418">
        <v>45856</v>
      </c>
      <c r="E815" s="448"/>
      <c r="F815" s="420" t="s">
        <v>3153</v>
      </c>
      <c r="G815" s="558" t="s">
        <v>3147</v>
      </c>
      <c r="H815" s="527" t="s">
        <v>2106</v>
      </c>
      <c r="I815" s="526">
        <v>50.4</v>
      </c>
      <c r="J815" s="77">
        <v>3</v>
      </c>
      <c r="K815" s="92"/>
    </row>
    <row r="816" spans="1:11" ht="48" x14ac:dyDescent="0.25">
      <c r="A816" s="14" t="s">
        <v>1506</v>
      </c>
      <c r="B816" s="334" t="s">
        <v>3152</v>
      </c>
      <c r="C816" s="417">
        <v>6804322953</v>
      </c>
      <c r="D816" s="418">
        <v>45856</v>
      </c>
      <c r="E816" s="448"/>
      <c r="F816" s="420" t="s">
        <v>3154</v>
      </c>
      <c r="G816" s="558" t="s">
        <v>3147</v>
      </c>
      <c r="H816" s="527" t="s">
        <v>2106</v>
      </c>
      <c r="I816" s="526">
        <v>-25.2</v>
      </c>
      <c r="J816" s="77">
        <v>3</v>
      </c>
      <c r="K816" s="92"/>
    </row>
    <row r="817" spans="1:11" ht="21" x14ac:dyDescent="0.25">
      <c r="A817" s="14" t="s">
        <v>1506</v>
      </c>
      <c r="B817" s="334" t="s">
        <v>3155</v>
      </c>
      <c r="C817" s="417">
        <v>6804323043</v>
      </c>
      <c r="D817" s="418">
        <v>45856</v>
      </c>
      <c r="E817" s="448"/>
      <c r="F817" s="420" t="s">
        <v>3156</v>
      </c>
      <c r="G817" s="558" t="s">
        <v>3147</v>
      </c>
      <c r="H817" s="527" t="s">
        <v>2106</v>
      </c>
      <c r="I817" s="526">
        <v>115.2</v>
      </c>
      <c r="J817" s="77">
        <v>3</v>
      </c>
      <c r="K817" s="92"/>
    </row>
    <row r="818" spans="1:11" ht="48" x14ac:dyDescent="0.25">
      <c r="A818" s="14" t="s">
        <v>1506</v>
      </c>
      <c r="B818" s="334" t="s">
        <v>3155</v>
      </c>
      <c r="C818" s="417">
        <v>6804323043</v>
      </c>
      <c r="D818" s="418">
        <v>45856</v>
      </c>
      <c r="E818" s="448"/>
      <c r="F818" s="420" t="s">
        <v>3157</v>
      </c>
      <c r="G818" s="558" t="s">
        <v>3147</v>
      </c>
      <c r="H818" s="527" t="s">
        <v>2106</v>
      </c>
      <c r="I818" s="526">
        <v>-86.4</v>
      </c>
      <c r="J818" s="77">
        <v>3</v>
      </c>
      <c r="K818" s="92"/>
    </row>
    <row r="819" spans="1:11" ht="21" x14ac:dyDescent="0.25">
      <c r="A819" s="14" t="s">
        <v>1506</v>
      </c>
      <c r="B819" s="334" t="s">
        <v>3158</v>
      </c>
      <c r="C819" s="417">
        <v>6804323142</v>
      </c>
      <c r="D819" s="418">
        <v>45856</v>
      </c>
      <c r="E819" s="448"/>
      <c r="F819" s="420" t="s">
        <v>3159</v>
      </c>
      <c r="G819" s="558" t="s">
        <v>3147</v>
      </c>
      <c r="H819" s="527" t="s">
        <v>2106</v>
      </c>
      <c r="I819" s="526">
        <v>14.4</v>
      </c>
      <c r="J819" s="77">
        <v>3</v>
      </c>
      <c r="K819" s="92"/>
    </row>
    <row r="820" spans="1:11" ht="48" x14ac:dyDescent="0.25">
      <c r="A820" s="14" t="s">
        <v>1506</v>
      </c>
      <c r="B820" s="334" t="s">
        <v>3158</v>
      </c>
      <c r="C820" s="417">
        <v>6804323142</v>
      </c>
      <c r="D820" s="418">
        <v>45856</v>
      </c>
      <c r="E820" s="448"/>
      <c r="F820" s="420" t="s">
        <v>3160</v>
      </c>
      <c r="G820" s="558" t="s">
        <v>3147</v>
      </c>
      <c r="H820" s="527" t="s">
        <v>2106</v>
      </c>
      <c r="I820" s="526">
        <v>-14.4</v>
      </c>
      <c r="J820" s="77">
        <v>3</v>
      </c>
      <c r="K820" s="92"/>
    </row>
    <row r="821" spans="1:11" ht="21" x14ac:dyDescent="0.25">
      <c r="A821" s="14" t="s">
        <v>1506</v>
      </c>
      <c r="B821" s="334" t="s">
        <v>3161</v>
      </c>
      <c r="C821" s="417">
        <v>6804323159</v>
      </c>
      <c r="D821" s="418">
        <v>45856</v>
      </c>
      <c r="E821" s="448"/>
      <c r="F821" s="420" t="s">
        <v>3162</v>
      </c>
      <c r="G821" s="558" t="s">
        <v>3147</v>
      </c>
      <c r="H821" s="527" t="s">
        <v>2106</v>
      </c>
      <c r="I821" s="526">
        <v>7.2</v>
      </c>
      <c r="J821" s="77">
        <v>3</v>
      </c>
      <c r="K821" s="92"/>
    </row>
    <row r="822" spans="1:11" ht="48" x14ac:dyDescent="0.25">
      <c r="A822" s="14" t="s">
        <v>1506</v>
      </c>
      <c r="B822" s="334" t="s">
        <v>3161</v>
      </c>
      <c r="C822" s="417">
        <v>6804323159</v>
      </c>
      <c r="D822" s="418">
        <v>45856</v>
      </c>
      <c r="E822" s="448"/>
      <c r="F822" s="420" t="s">
        <v>3163</v>
      </c>
      <c r="G822" s="558" t="s">
        <v>3147</v>
      </c>
      <c r="H822" s="527" t="s">
        <v>2106</v>
      </c>
      <c r="I822" s="526">
        <v>-7.2</v>
      </c>
      <c r="J822" s="77">
        <v>3</v>
      </c>
      <c r="K822" s="92"/>
    </row>
    <row r="823" spans="1:11" ht="21" x14ac:dyDescent="0.25">
      <c r="A823" s="14" t="s">
        <v>1506</v>
      </c>
      <c r="B823" s="334" t="s">
        <v>3164</v>
      </c>
      <c r="C823" s="417">
        <v>6804323191</v>
      </c>
      <c r="D823" s="418">
        <v>45856</v>
      </c>
      <c r="E823" s="448"/>
      <c r="F823" s="420" t="s">
        <v>3165</v>
      </c>
      <c r="G823" s="558" t="s">
        <v>3147</v>
      </c>
      <c r="H823" s="527" t="s">
        <v>2106</v>
      </c>
      <c r="I823" s="526">
        <v>28.2</v>
      </c>
      <c r="J823" s="77">
        <v>3</v>
      </c>
      <c r="K823" s="92"/>
    </row>
    <row r="824" spans="1:11" ht="48" x14ac:dyDescent="0.25">
      <c r="A824" s="14" t="s">
        <v>1506</v>
      </c>
      <c r="B824" s="334" t="s">
        <v>3164</v>
      </c>
      <c r="C824" s="417">
        <v>6804323191</v>
      </c>
      <c r="D824" s="418">
        <v>45856</v>
      </c>
      <c r="E824" s="448"/>
      <c r="F824" s="420" t="s">
        <v>3166</v>
      </c>
      <c r="G824" s="558" t="s">
        <v>3147</v>
      </c>
      <c r="H824" s="527" t="s">
        <v>2106</v>
      </c>
      <c r="I824" s="526">
        <v>-14.4</v>
      </c>
      <c r="J824" s="77">
        <v>3</v>
      </c>
      <c r="K824" s="92"/>
    </row>
    <row r="825" spans="1:11" ht="21" x14ac:dyDescent="0.25">
      <c r="A825" s="14" t="s">
        <v>1506</v>
      </c>
      <c r="B825" s="334" t="s">
        <v>3167</v>
      </c>
      <c r="C825" s="417">
        <v>6804322722</v>
      </c>
      <c r="D825" s="418">
        <v>45856</v>
      </c>
      <c r="E825" s="448"/>
      <c r="F825" s="420" t="s">
        <v>3168</v>
      </c>
      <c r="G825" s="558" t="s">
        <v>3147</v>
      </c>
      <c r="H825" s="527" t="s">
        <v>2106</v>
      </c>
      <c r="I825" s="526">
        <v>72</v>
      </c>
      <c r="J825" s="77">
        <v>3</v>
      </c>
      <c r="K825" s="92"/>
    </row>
    <row r="826" spans="1:11" ht="48" x14ac:dyDescent="0.25">
      <c r="A826" s="14" t="s">
        <v>1506</v>
      </c>
      <c r="B826" s="334" t="s">
        <v>3167</v>
      </c>
      <c r="C826" s="417">
        <v>6804322722</v>
      </c>
      <c r="D826" s="418">
        <v>45856</v>
      </c>
      <c r="E826" s="448"/>
      <c r="F826" s="420" t="s">
        <v>3169</v>
      </c>
      <c r="G826" s="558" t="s">
        <v>3147</v>
      </c>
      <c r="H826" s="527" t="s">
        <v>2106</v>
      </c>
      <c r="I826" s="526">
        <v>-54</v>
      </c>
      <c r="J826" s="77">
        <v>3</v>
      </c>
      <c r="K826" s="92"/>
    </row>
    <row r="827" spans="1:11" ht="21" x14ac:dyDescent="0.25">
      <c r="A827" s="14" t="s">
        <v>1506</v>
      </c>
      <c r="B827" s="334" t="s">
        <v>3170</v>
      </c>
      <c r="C827" s="417">
        <v>6804322847</v>
      </c>
      <c r="D827" s="418">
        <v>45856</v>
      </c>
      <c r="E827" s="448"/>
      <c r="F827" s="420" t="s">
        <v>3171</v>
      </c>
      <c r="G827" s="558" t="s">
        <v>3147</v>
      </c>
      <c r="H827" s="527" t="s">
        <v>2106</v>
      </c>
      <c r="I827" s="526">
        <v>46.8</v>
      </c>
      <c r="J827" s="77">
        <v>3</v>
      </c>
      <c r="K827" s="92"/>
    </row>
    <row r="828" spans="1:11" ht="48" x14ac:dyDescent="0.25">
      <c r="A828" s="14" t="s">
        <v>1506</v>
      </c>
      <c r="B828" s="334" t="s">
        <v>3170</v>
      </c>
      <c r="C828" s="417">
        <v>6804322847</v>
      </c>
      <c r="D828" s="418">
        <v>45856</v>
      </c>
      <c r="E828" s="448"/>
      <c r="F828" s="420" t="s">
        <v>3172</v>
      </c>
      <c r="G828" s="558" t="s">
        <v>3147</v>
      </c>
      <c r="H828" s="527" t="s">
        <v>2106</v>
      </c>
      <c r="I828" s="526">
        <v>-23.4</v>
      </c>
      <c r="J828" s="77">
        <v>3</v>
      </c>
      <c r="K828" s="92"/>
    </row>
    <row r="829" spans="1:11" ht="21" x14ac:dyDescent="0.25">
      <c r="A829" s="14" t="s">
        <v>1506</v>
      </c>
      <c r="B829" s="334" t="s">
        <v>3173</v>
      </c>
      <c r="C829" s="417">
        <v>6804322367</v>
      </c>
      <c r="D829" s="418">
        <v>45856</v>
      </c>
      <c r="E829" s="448"/>
      <c r="F829" s="420" t="s">
        <v>3174</v>
      </c>
      <c r="G829" s="558" t="s">
        <v>3147</v>
      </c>
      <c r="H829" s="527" t="s">
        <v>2106</v>
      </c>
      <c r="I829" s="526">
        <v>396</v>
      </c>
      <c r="J829" s="77">
        <v>3</v>
      </c>
      <c r="K829" s="92"/>
    </row>
    <row r="830" spans="1:11" ht="48" x14ac:dyDescent="0.25">
      <c r="A830" s="14" t="s">
        <v>1506</v>
      </c>
      <c r="B830" s="334" t="s">
        <v>3173</v>
      </c>
      <c r="C830" s="417">
        <v>6804322367</v>
      </c>
      <c r="D830" s="418">
        <v>45856</v>
      </c>
      <c r="E830" s="448"/>
      <c r="F830" s="420" t="s">
        <v>3175</v>
      </c>
      <c r="G830" s="558" t="s">
        <v>3147</v>
      </c>
      <c r="H830" s="527" t="s">
        <v>2106</v>
      </c>
      <c r="I830" s="526">
        <v>-144</v>
      </c>
      <c r="J830" s="77">
        <v>3</v>
      </c>
      <c r="K830" s="92"/>
    </row>
    <row r="831" spans="1:11" ht="21" x14ac:dyDescent="0.25">
      <c r="A831" s="14" t="s">
        <v>1506</v>
      </c>
      <c r="B831" s="334" t="s">
        <v>3176</v>
      </c>
      <c r="C831" s="417">
        <v>6804324223</v>
      </c>
      <c r="D831" s="418">
        <v>45856</v>
      </c>
      <c r="E831" s="448"/>
      <c r="F831" s="420" t="s">
        <v>3177</v>
      </c>
      <c r="G831" s="558" t="s">
        <v>3147</v>
      </c>
      <c r="H831" s="527" t="s">
        <v>2106</v>
      </c>
      <c r="I831" s="526">
        <v>28.8</v>
      </c>
      <c r="J831" s="77">
        <v>3</v>
      </c>
      <c r="K831" s="92"/>
    </row>
    <row r="832" spans="1:11" ht="48" x14ac:dyDescent="0.25">
      <c r="A832" s="14" t="s">
        <v>1506</v>
      </c>
      <c r="B832" s="334" t="s">
        <v>3176</v>
      </c>
      <c r="C832" s="417">
        <v>6804324223</v>
      </c>
      <c r="D832" s="418">
        <v>45856</v>
      </c>
      <c r="E832" s="448"/>
      <c r="F832" s="420" t="s">
        <v>3178</v>
      </c>
      <c r="G832" s="558" t="s">
        <v>3147</v>
      </c>
      <c r="H832" s="527" t="s">
        <v>2106</v>
      </c>
      <c r="I832" s="526">
        <v>-28.8</v>
      </c>
      <c r="J832" s="77">
        <v>3</v>
      </c>
      <c r="K832" s="92"/>
    </row>
    <row r="833" spans="1:11" ht="21" x14ac:dyDescent="0.25">
      <c r="A833" s="14" t="s">
        <v>1506</v>
      </c>
      <c r="B833" s="334" t="s">
        <v>3179</v>
      </c>
      <c r="C833" s="417">
        <v>6804322318</v>
      </c>
      <c r="D833" s="418">
        <v>45856</v>
      </c>
      <c r="E833" s="448"/>
      <c r="F833" s="420" t="s">
        <v>3180</v>
      </c>
      <c r="G833" s="558" t="s">
        <v>3147</v>
      </c>
      <c r="H833" s="527" t="s">
        <v>2106</v>
      </c>
      <c r="I833" s="526">
        <v>144</v>
      </c>
      <c r="J833" s="77">
        <v>3</v>
      </c>
      <c r="K833" s="92"/>
    </row>
    <row r="834" spans="1:11" ht="48" x14ac:dyDescent="0.25">
      <c r="A834" s="14" t="s">
        <v>1506</v>
      </c>
      <c r="B834" s="334" t="s">
        <v>3179</v>
      </c>
      <c r="C834" s="417">
        <v>6804322318</v>
      </c>
      <c r="D834" s="418">
        <v>45856</v>
      </c>
      <c r="E834" s="448"/>
      <c r="F834" s="420" t="s">
        <v>3157</v>
      </c>
      <c r="G834" s="558" t="s">
        <v>3147</v>
      </c>
      <c r="H834" s="527" t="s">
        <v>2106</v>
      </c>
      <c r="I834" s="526">
        <v>-86.4</v>
      </c>
      <c r="J834" s="77">
        <v>3</v>
      </c>
      <c r="K834" s="92"/>
    </row>
    <row r="835" spans="1:11" ht="24" x14ac:dyDescent="0.25">
      <c r="A835" s="14" t="s">
        <v>1506</v>
      </c>
      <c r="B835" s="334" t="s">
        <v>3181</v>
      </c>
      <c r="C835" s="334" t="s">
        <v>3182</v>
      </c>
      <c r="D835" s="418" t="s">
        <v>2289</v>
      </c>
      <c r="E835" s="448"/>
      <c r="F835" s="337" t="s">
        <v>3183</v>
      </c>
      <c r="G835" s="456">
        <v>48047503</v>
      </c>
      <c r="H835" s="419" t="s">
        <v>3039</v>
      </c>
      <c r="I835" s="526">
        <v>180</v>
      </c>
      <c r="J835" s="77">
        <v>3</v>
      </c>
      <c r="K835" s="92"/>
    </row>
    <row r="836" spans="1:11" ht="60" x14ac:dyDescent="0.25">
      <c r="A836" s="14" t="s">
        <v>1506</v>
      </c>
      <c r="B836" s="334" t="s">
        <v>3181</v>
      </c>
      <c r="C836" s="334" t="s">
        <v>3182</v>
      </c>
      <c r="D836" s="418" t="s">
        <v>2289</v>
      </c>
      <c r="E836" s="448"/>
      <c r="F836" s="337" t="s">
        <v>3184</v>
      </c>
      <c r="G836" s="456">
        <v>48047503</v>
      </c>
      <c r="H836" s="419" t="s">
        <v>3039</v>
      </c>
      <c r="I836" s="526">
        <v>-120</v>
      </c>
      <c r="J836" s="77">
        <v>3</v>
      </c>
      <c r="K836" s="92"/>
    </row>
    <row r="837" spans="1:11" ht="24" x14ac:dyDescent="0.25">
      <c r="A837" s="14" t="s">
        <v>1506</v>
      </c>
      <c r="B837" s="334" t="s">
        <v>3185</v>
      </c>
      <c r="C837" s="334" t="s">
        <v>3186</v>
      </c>
      <c r="D837" s="418" t="s">
        <v>2289</v>
      </c>
      <c r="E837" s="448"/>
      <c r="F837" s="337" t="s">
        <v>3187</v>
      </c>
      <c r="G837" s="456">
        <v>48047503</v>
      </c>
      <c r="H837" s="419" t="s">
        <v>3039</v>
      </c>
      <c r="I837" s="526">
        <v>352</v>
      </c>
      <c r="J837" s="77">
        <v>3</v>
      </c>
      <c r="K837" s="92"/>
    </row>
    <row r="838" spans="1:11" ht="60" x14ac:dyDescent="0.25">
      <c r="A838" s="14" t="s">
        <v>1506</v>
      </c>
      <c r="B838" s="334" t="s">
        <v>3185</v>
      </c>
      <c r="C838" s="334" t="s">
        <v>3186</v>
      </c>
      <c r="D838" s="418" t="s">
        <v>2289</v>
      </c>
      <c r="E838" s="448"/>
      <c r="F838" s="337" t="s">
        <v>3188</v>
      </c>
      <c r="G838" s="456">
        <v>48047503</v>
      </c>
      <c r="H838" s="419" t="s">
        <v>3039</v>
      </c>
      <c r="I838" s="526">
        <v>-88</v>
      </c>
      <c r="J838" s="77">
        <v>3</v>
      </c>
      <c r="K838" s="92"/>
    </row>
    <row r="839" spans="1:11" ht="24" x14ac:dyDescent="0.25">
      <c r="A839" s="14" t="s">
        <v>1506</v>
      </c>
      <c r="B839" s="334" t="s">
        <v>3189</v>
      </c>
      <c r="C839" s="334" t="s">
        <v>3190</v>
      </c>
      <c r="D839" s="418" t="s">
        <v>2289</v>
      </c>
      <c r="E839" s="448"/>
      <c r="F839" s="337" t="s">
        <v>3191</v>
      </c>
      <c r="G839" s="456">
        <v>48047503</v>
      </c>
      <c r="H839" s="419" t="s">
        <v>3039</v>
      </c>
      <c r="I839" s="526">
        <v>300</v>
      </c>
      <c r="J839" s="77">
        <v>3</v>
      </c>
      <c r="K839" s="92"/>
    </row>
    <row r="840" spans="1:11" ht="60" x14ac:dyDescent="0.25">
      <c r="A840" s="14" t="s">
        <v>1506</v>
      </c>
      <c r="B840" s="334" t="s">
        <v>3189</v>
      </c>
      <c r="C840" s="334" t="s">
        <v>3190</v>
      </c>
      <c r="D840" s="418" t="s">
        <v>2289</v>
      </c>
      <c r="E840" s="448"/>
      <c r="F840" s="337" t="s">
        <v>3192</v>
      </c>
      <c r="G840" s="456">
        <v>48047503</v>
      </c>
      <c r="H840" s="419" t="s">
        <v>3039</v>
      </c>
      <c r="I840" s="526">
        <v>-180</v>
      </c>
      <c r="J840" s="77">
        <v>3</v>
      </c>
      <c r="K840" s="92"/>
    </row>
    <row r="841" spans="1:11" ht="24" x14ac:dyDescent="0.25">
      <c r="A841" s="14" t="s">
        <v>1506</v>
      </c>
      <c r="B841" s="334" t="s">
        <v>3193</v>
      </c>
      <c r="C841" s="334" t="s">
        <v>3194</v>
      </c>
      <c r="D841" s="418" t="s">
        <v>2289</v>
      </c>
      <c r="E841" s="448"/>
      <c r="F841" s="337" t="s">
        <v>3195</v>
      </c>
      <c r="G841" s="456">
        <v>48047503</v>
      </c>
      <c r="H841" s="419" t="s">
        <v>3039</v>
      </c>
      <c r="I841" s="526">
        <v>120</v>
      </c>
      <c r="J841" s="77">
        <v>3</v>
      </c>
      <c r="K841" s="92"/>
    </row>
    <row r="842" spans="1:11" ht="60" x14ac:dyDescent="0.25">
      <c r="A842" s="14" t="s">
        <v>1506</v>
      </c>
      <c r="B842" s="334" t="s">
        <v>3193</v>
      </c>
      <c r="C842" s="334" t="s">
        <v>3194</v>
      </c>
      <c r="D842" s="418" t="s">
        <v>2289</v>
      </c>
      <c r="E842" s="448"/>
      <c r="F842" s="337" t="s">
        <v>3196</v>
      </c>
      <c r="G842" s="456">
        <v>48047503</v>
      </c>
      <c r="H842" s="419" t="s">
        <v>3039</v>
      </c>
      <c r="I842" s="526">
        <v>-120</v>
      </c>
      <c r="J842" s="77">
        <v>3</v>
      </c>
      <c r="K842" s="92"/>
    </row>
    <row r="843" spans="1:11" ht="24" x14ac:dyDescent="0.25">
      <c r="A843" s="14" t="s">
        <v>1506</v>
      </c>
      <c r="B843" s="334" t="s">
        <v>3197</v>
      </c>
      <c r="C843" s="334" t="s">
        <v>3198</v>
      </c>
      <c r="D843" s="418" t="s">
        <v>2289</v>
      </c>
      <c r="E843" s="448"/>
      <c r="F843" s="337" t="s">
        <v>3199</v>
      </c>
      <c r="G843" s="456">
        <v>48047503</v>
      </c>
      <c r="H843" s="419" t="s">
        <v>3039</v>
      </c>
      <c r="I843" s="526">
        <v>360</v>
      </c>
      <c r="J843" s="77">
        <v>3</v>
      </c>
      <c r="K843" s="92"/>
    </row>
    <row r="844" spans="1:11" ht="60" x14ac:dyDescent="0.25">
      <c r="A844" s="14" t="s">
        <v>1506</v>
      </c>
      <c r="B844" s="334" t="s">
        <v>3197</v>
      </c>
      <c r="C844" s="334" t="s">
        <v>3198</v>
      </c>
      <c r="D844" s="418" t="s">
        <v>2289</v>
      </c>
      <c r="E844" s="448"/>
      <c r="F844" s="337" t="s">
        <v>3200</v>
      </c>
      <c r="G844" s="456">
        <v>48047503</v>
      </c>
      <c r="H844" s="419" t="s">
        <v>3039</v>
      </c>
      <c r="I844" s="526">
        <v>-360</v>
      </c>
      <c r="J844" s="77">
        <v>3</v>
      </c>
      <c r="K844" s="92"/>
    </row>
    <row r="845" spans="1:11" ht="24" x14ac:dyDescent="0.25">
      <c r="A845" s="14" t="s">
        <v>1506</v>
      </c>
      <c r="B845" s="334" t="s">
        <v>3201</v>
      </c>
      <c r="C845" s="334" t="s">
        <v>3202</v>
      </c>
      <c r="D845" s="418" t="s">
        <v>2289</v>
      </c>
      <c r="E845" s="448"/>
      <c r="F845" s="337" t="s">
        <v>3203</v>
      </c>
      <c r="G845" s="456">
        <v>48047503</v>
      </c>
      <c r="H845" s="419" t="s">
        <v>3039</v>
      </c>
      <c r="I845" s="526">
        <v>300</v>
      </c>
      <c r="J845" s="77">
        <v>3</v>
      </c>
      <c r="K845" s="92"/>
    </row>
    <row r="846" spans="1:11" ht="60" x14ac:dyDescent="0.25">
      <c r="A846" s="14" t="s">
        <v>1506</v>
      </c>
      <c r="B846" s="334" t="s">
        <v>3201</v>
      </c>
      <c r="C846" s="334" t="s">
        <v>3202</v>
      </c>
      <c r="D846" s="418" t="s">
        <v>2289</v>
      </c>
      <c r="E846" s="448"/>
      <c r="F846" s="337" t="s">
        <v>3204</v>
      </c>
      <c r="G846" s="456">
        <v>48047503</v>
      </c>
      <c r="H846" s="419" t="s">
        <v>3039</v>
      </c>
      <c r="I846" s="526">
        <v>-50</v>
      </c>
      <c r="J846" s="77">
        <v>3</v>
      </c>
      <c r="K846" s="92"/>
    </row>
    <row r="847" spans="1:11" ht="24" x14ac:dyDescent="0.25">
      <c r="A847" s="14" t="s">
        <v>1506</v>
      </c>
      <c r="B847" s="334" t="s">
        <v>3205</v>
      </c>
      <c r="C847" s="334" t="s">
        <v>3206</v>
      </c>
      <c r="D847" s="418" t="s">
        <v>2289</v>
      </c>
      <c r="E847" s="448"/>
      <c r="F847" s="337" t="s">
        <v>3207</v>
      </c>
      <c r="G847" s="456">
        <v>48047503</v>
      </c>
      <c r="H847" s="419" t="s">
        <v>3039</v>
      </c>
      <c r="I847" s="526">
        <v>190</v>
      </c>
      <c r="J847" s="77">
        <v>3</v>
      </c>
      <c r="K847" s="92"/>
    </row>
    <row r="848" spans="1:11" ht="24" x14ac:dyDescent="0.25">
      <c r="A848" s="14" t="s">
        <v>1506</v>
      </c>
      <c r="B848" s="334" t="s">
        <v>3205</v>
      </c>
      <c r="C848" s="334" t="s">
        <v>3206</v>
      </c>
      <c r="D848" s="418" t="s">
        <v>2289</v>
      </c>
      <c r="E848" s="448"/>
      <c r="F848" s="337" t="s">
        <v>3208</v>
      </c>
      <c r="G848" s="456">
        <v>48047503</v>
      </c>
      <c r="H848" s="419" t="s">
        <v>3039</v>
      </c>
      <c r="I848" s="526">
        <v>-95</v>
      </c>
      <c r="J848" s="77">
        <v>3</v>
      </c>
      <c r="K848" s="92"/>
    </row>
    <row r="849" spans="1:11" ht="24" x14ac:dyDescent="0.25">
      <c r="A849" s="14" t="s">
        <v>1506</v>
      </c>
      <c r="B849" s="334" t="s">
        <v>3209</v>
      </c>
      <c r="C849" s="559" t="s">
        <v>3210</v>
      </c>
      <c r="D849" s="418">
        <v>45866</v>
      </c>
      <c r="E849" s="443">
        <v>45924</v>
      </c>
      <c r="F849" s="420" t="s">
        <v>3211</v>
      </c>
      <c r="G849" s="456"/>
      <c r="H849" s="337" t="s">
        <v>3131</v>
      </c>
      <c r="I849" s="526">
        <v>775</v>
      </c>
      <c r="J849" s="77">
        <v>3</v>
      </c>
      <c r="K849" s="92"/>
    </row>
    <row r="850" spans="1:11" ht="24" x14ac:dyDescent="0.25">
      <c r="A850" s="14" t="s">
        <v>1506</v>
      </c>
      <c r="B850" s="334" t="s">
        <v>3209</v>
      </c>
      <c r="C850" s="559" t="s">
        <v>3210</v>
      </c>
      <c r="D850" s="418">
        <v>45866</v>
      </c>
      <c r="E850" s="443">
        <v>45924</v>
      </c>
      <c r="F850" s="420" t="s">
        <v>3212</v>
      </c>
      <c r="G850" s="456"/>
      <c r="H850" s="337" t="s">
        <v>3131</v>
      </c>
      <c r="I850" s="526">
        <v>-50</v>
      </c>
      <c r="J850" s="77">
        <v>3</v>
      </c>
      <c r="K850" s="92"/>
    </row>
    <row r="851" spans="1:11" ht="13.2" x14ac:dyDescent="0.25">
      <c r="A851" s="14" t="s">
        <v>1506</v>
      </c>
      <c r="B851" s="334" t="s">
        <v>3213</v>
      </c>
      <c r="C851" s="559" t="s">
        <v>3213</v>
      </c>
      <c r="D851" s="418">
        <v>45860</v>
      </c>
      <c r="E851" s="448" t="s">
        <v>2294</v>
      </c>
      <c r="F851" s="337" t="s">
        <v>3214</v>
      </c>
      <c r="G851" s="456"/>
      <c r="H851" s="419" t="s">
        <v>2638</v>
      </c>
      <c r="I851" s="526">
        <v>2396.25</v>
      </c>
      <c r="J851" s="77">
        <v>3</v>
      </c>
      <c r="K851" s="92"/>
    </row>
    <row r="852" spans="1:11" ht="48" x14ac:dyDescent="0.25">
      <c r="A852" s="14" t="s">
        <v>1506</v>
      </c>
      <c r="B852" s="334" t="s">
        <v>3213</v>
      </c>
      <c r="C852" s="559" t="s">
        <v>3213</v>
      </c>
      <c r="D852" s="418">
        <v>45860</v>
      </c>
      <c r="E852" s="443">
        <v>45905</v>
      </c>
      <c r="F852" s="337" t="s">
        <v>3215</v>
      </c>
      <c r="G852" s="456"/>
      <c r="H852" s="419" t="s">
        <v>2638</v>
      </c>
      <c r="I852" s="526">
        <v>-1833.75</v>
      </c>
      <c r="J852" s="77">
        <v>3</v>
      </c>
      <c r="K852" s="92"/>
    </row>
    <row r="853" spans="1:11" ht="24" x14ac:dyDescent="0.25">
      <c r="A853" s="14" t="s">
        <v>1506</v>
      </c>
      <c r="B853" s="334" t="s">
        <v>3213</v>
      </c>
      <c r="C853" s="559" t="s">
        <v>3216</v>
      </c>
      <c r="D853" s="418">
        <v>45860</v>
      </c>
      <c r="E853" s="448" t="s">
        <v>2294</v>
      </c>
      <c r="F853" s="337" t="s">
        <v>3217</v>
      </c>
      <c r="G853" s="456"/>
      <c r="H853" s="419" t="s">
        <v>3218</v>
      </c>
      <c r="I853" s="526">
        <v>96</v>
      </c>
      <c r="J853" s="77">
        <v>3</v>
      </c>
      <c r="K853" s="92"/>
    </row>
    <row r="854" spans="1:11" ht="48" x14ac:dyDescent="0.25">
      <c r="A854" s="14" t="s">
        <v>1506</v>
      </c>
      <c r="B854" s="334" t="s">
        <v>3213</v>
      </c>
      <c r="C854" s="559" t="s">
        <v>3216</v>
      </c>
      <c r="D854" s="418">
        <v>45860</v>
      </c>
      <c r="E854" s="443">
        <v>45905</v>
      </c>
      <c r="F854" s="337" t="s">
        <v>3219</v>
      </c>
      <c r="G854" s="456"/>
      <c r="H854" s="419" t="s">
        <v>3218</v>
      </c>
      <c r="I854" s="526">
        <v>-64</v>
      </c>
      <c r="J854" s="77">
        <v>3</v>
      </c>
      <c r="K854" s="92"/>
    </row>
    <row r="855" spans="1:11" ht="24" x14ac:dyDescent="0.25">
      <c r="A855" s="14" t="s">
        <v>1506</v>
      </c>
      <c r="B855" s="334" t="s">
        <v>3213</v>
      </c>
      <c r="C855" s="559" t="s">
        <v>150</v>
      </c>
      <c r="D855" s="418">
        <v>45861</v>
      </c>
      <c r="E855" s="448" t="s">
        <v>2294</v>
      </c>
      <c r="F855" s="337" t="s">
        <v>3220</v>
      </c>
      <c r="G855" s="456"/>
      <c r="H855" s="419" t="s">
        <v>3218</v>
      </c>
      <c r="I855" s="526">
        <v>24</v>
      </c>
      <c r="J855" s="77">
        <v>3</v>
      </c>
      <c r="K855" s="92"/>
    </row>
    <row r="856" spans="1:11" ht="48" x14ac:dyDescent="0.25">
      <c r="A856" s="14" t="s">
        <v>1506</v>
      </c>
      <c r="B856" s="334" t="s">
        <v>3213</v>
      </c>
      <c r="C856" s="559" t="s">
        <v>150</v>
      </c>
      <c r="D856" s="418">
        <v>45861</v>
      </c>
      <c r="E856" s="443">
        <v>45905</v>
      </c>
      <c r="F856" s="337" t="s">
        <v>3221</v>
      </c>
      <c r="G856" s="456"/>
      <c r="H856" s="419" t="s">
        <v>3218</v>
      </c>
      <c r="I856" s="526">
        <v>-16</v>
      </c>
      <c r="J856" s="77">
        <v>3</v>
      </c>
      <c r="K856" s="92"/>
    </row>
    <row r="857" spans="1:11" ht="24" x14ac:dyDescent="0.25">
      <c r="A857" s="14" t="s">
        <v>1506</v>
      </c>
      <c r="B857" s="334" t="s">
        <v>3213</v>
      </c>
      <c r="C857" s="559" t="s">
        <v>3222</v>
      </c>
      <c r="D857" s="418">
        <v>45861</v>
      </c>
      <c r="E857" s="448" t="s">
        <v>2294</v>
      </c>
      <c r="F857" s="337" t="s">
        <v>3223</v>
      </c>
      <c r="G857" s="456"/>
      <c r="H857" s="419" t="s">
        <v>3224</v>
      </c>
      <c r="I857" s="526">
        <v>80</v>
      </c>
      <c r="J857" s="77">
        <v>3</v>
      </c>
      <c r="K857" s="92"/>
    </row>
    <row r="858" spans="1:11" ht="60" x14ac:dyDescent="0.25">
      <c r="A858" s="14" t="s">
        <v>1506</v>
      </c>
      <c r="B858" s="334" t="s">
        <v>3213</v>
      </c>
      <c r="C858" s="559" t="s">
        <v>3222</v>
      </c>
      <c r="D858" s="418">
        <v>45861</v>
      </c>
      <c r="E858" s="443">
        <v>45905</v>
      </c>
      <c r="F858" s="337" t="s">
        <v>3225</v>
      </c>
      <c r="G858" s="456"/>
      <c r="H858" s="419" t="s">
        <v>3224</v>
      </c>
      <c r="I858" s="526">
        <v>-80</v>
      </c>
      <c r="J858" s="77">
        <v>3</v>
      </c>
      <c r="K858" s="92"/>
    </row>
    <row r="859" spans="1:11" ht="24" x14ac:dyDescent="0.25">
      <c r="A859" s="14" t="s">
        <v>1506</v>
      </c>
      <c r="B859" s="334" t="s">
        <v>3213</v>
      </c>
      <c r="C859" s="559" t="s">
        <v>3226</v>
      </c>
      <c r="D859" s="418">
        <v>45861</v>
      </c>
      <c r="E859" s="448" t="s">
        <v>2294</v>
      </c>
      <c r="F859" s="337" t="s">
        <v>3223</v>
      </c>
      <c r="G859" s="456"/>
      <c r="H859" s="419" t="s">
        <v>3224</v>
      </c>
      <c r="I859" s="526">
        <v>80</v>
      </c>
      <c r="J859" s="77">
        <v>3</v>
      </c>
      <c r="K859" s="92"/>
    </row>
    <row r="860" spans="1:11" ht="60" x14ac:dyDescent="0.25">
      <c r="A860" s="14" t="s">
        <v>1506</v>
      </c>
      <c r="B860" s="334" t="s">
        <v>3213</v>
      </c>
      <c r="C860" s="559" t="s">
        <v>3226</v>
      </c>
      <c r="D860" s="418">
        <v>45861</v>
      </c>
      <c r="E860" s="443">
        <v>45905</v>
      </c>
      <c r="F860" s="337" t="s">
        <v>3225</v>
      </c>
      <c r="G860" s="456"/>
      <c r="H860" s="419" t="s">
        <v>3224</v>
      </c>
      <c r="I860" s="526">
        <v>-80</v>
      </c>
      <c r="J860" s="77">
        <v>3</v>
      </c>
      <c r="K860" s="92"/>
    </row>
    <row r="861" spans="1:11" ht="24" x14ac:dyDescent="0.25">
      <c r="A861" s="14" t="s">
        <v>1506</v>
      </c>
      <c r="B861" s="334" t="s">
        <v>3213</v>
      </c>
      <c r="C861" s="559" t="s">
        <v>3227</v>
      </c>
      <c r="D861" s="418">
        <v>45861</v>
      </c>
      <c r="E861" s="448" t="s">
        <v>2294</v>
      </c>
      <c r="F861" s="337" t="s">
        <v>3223</v>
      </c>
      <c r="G861" s="456"/>
      <c r="H861" s="419" t="s">
        <v>3224</v>
      </c>
      <c r="I861" s="526">
        <v>80</v>
      </c>
      <c r="J861" s="77">
        <v>3</v>
      </c>
      <c r="K861" s="92"/>
    </row>
    <row r="862" spans="1:11" ht="24" x14ac:dyDescent="0.25">
      <c r="A862" s="14" t="s">
        <v>1506</v>
      </c>
      <c r="B862" s="334" t="s">
        <v>3213</v>
      </c>
      <c r="C862" s="559" t="s">
        <v>3228</v>
      </c>
      <c r="D862" s="418">
        <v>45862</v>
      </c>
      <c r="E862" s="448" t="s">
        <v>2294</v>
      </c>
      <c r="F862" s="337" t="s">
        <v>3223</v>
      </c>
      <c r="G862" s="456"/>
      <c r="H862" s="419" t="s">
        <v>3224</v>
      </c>
      <c r="I862" s="526">
        <v>80</v>
      </c>
      <c r="J862" s="77">
        <v>3</v>
      </c>
      <c r="K862" s="92"/>
    </row>
    <row r="863" spans="1:11" ht="60" x14ac:dyDescent="0.25">
      <c r="A863" s="14" t="s">
        <v>1506</v>
      </c>
      <c r="B863" s="334" t="s">
        <v>3213</v>
      </c>
      <c r="C863" s="559" t="s">
        <v>3228</v>
      </c>
      <c r="D863" s="418">
        <v>45862</v>
      </c>
      <c r="E863" s="443">
        <v>45905</v>
      </c>
      <c r="F863" s="337" t="s">
        <v>3225</v>
      </c>
      <c r="G863" s="456"/>
      <c r="H863" s="419" t="s">
        <v>3224</v>
      </c>
      <c r="I863" s="526">
        <v>-80</v>
      </c>
      <c r="J863" s="77">
        <v>3</v>
      </c>
      <c r="K863" s="92"/>
    </row>
    <row r="864" spans="1:11" ht="24" x14ac:dyDescent="0.25">
      <c r="A864" s="14" t="s">
        <v>1506</v>
      </c>
      <c r="B864" s="334" t="s">
        <v>3213</v>
      </c>
      <c r="C864" s="559" t="s">
        <v>3229</v>
      </c>
      <c r="D864" s="418">
        <v>45868</v>
      </c>
      <c r="E864" s="448" t="s">
        <v>2294</v>
      </c>
      <c r="F864" s="337" t="s">
        <v>3230</v>
      </c>
      <c r="G864" s="456"/>
      <c r="H864" s="419" t="s">
        <v>3231</v>
      </c>
      <c r="I864" s="526">
        <v>80</v>
      </c>
      <c r="J864" s="77">
        <v>3</v>
      </c>
      <c r="K864" s="92"/>
    </row>
    <row r="865" spans="1:11" ht="60" x14ac:dyDescent="0.25">
      <c r="A865" s="14" t="s">
        <v>1506</v>
      </c>
      <c r="B865" s="334" t="s">
        <v>3213</v>
      </c>
      <c r="C865" s="559" t="s">
        <v>3229</v>
      </c>
      <c r="D865" s="418">
        <v>45868</v>
      </c>
      <c r="E865" s="443">
        <v>45905</v>
      </c>
      <c r="F865" s="337" t="s">
        <v>3232</v>
      </c>
      <c r="G865" s="456"/>
      <c r="H865" s="419" t="s">
        <v>3231</v>
      </c>
      <c r="I865" s="526">
        <v>-80</v>
      </c>
      <c r="J865" s="77">
        <v>3</v>
      </c>
      <c r="K865" s="92"/>
    </row>
    <row r="866" spans="1:11" ht="24" x14ac:dyDescent="0.25">
      <c r="A866" s="14" t="s">
        <v>1506</v>
      </c>
      <c r="B866" s="334" t="s">
        <v>3213</v>
      </c>
      <c r="C866" s="559" t="s">
        <v>3233</v>
      </c>
      <c r="D866" s="418">
        <v>45868</v>
      </c>
      <c r="E866" s="448" t="s">
        <v>2294</v>
      </c>
      <c r="F866" s="337" t="s">
        <v>3230</v>
      </c>
      <c r="G866" s="456"/>
      <c r="H866" s="419" t="s">
        <v>3231</v>
      </c>
      <c r="I866" s="526">
        <v>80</v>
      </c>
      <c r="J866" s="77">
        <v>3</v>
      </c>
      <c r="K866" s="92"/>
    </row>
    <row r="867" spans="1:11" ht="60" x14ac:dyDescent="0.25">
      <c r="A867" s="14" t="s">
        <v>1506</v>
      </c>
      <c r="B867" s="334" t="s">
        <v>3213</v>
      </c>
      <c r="C867" s="559" t="s">
        <v>3233</v>
      </c>
      <c r="D867" s="418">
        <v>45868</v>
      </c>
      <c r="E867" s="443">
        <v>45905</v>
      </c>
      <c r="F867" s="337" t="s">
        <v>3232</v>
      </c>
      <c r="G867" s="456"/>
      <c r="H867" s="419" t="s">
        <v>3231</v>
      </c>
      <c r="I867" s="526">
        <v>-80</v>
      </c>
      <c r="J867" s="77">
        <v>3</v>
      </c>
      <c r="K867" s="92"/>
    </row>
    <row r="868" spans="1:11" ht="24" x14ac:dyDescent="0.25">
      <c r="A868" s="14" t="s">
        <v>1506</v>
      </c>
      <c r="B868" s="334" t="s">
        <v>3213</v>
      </c>
      <c r="C868" s="559" t="s">
        <v>3234</v>
      </c>
      <c r="D868" s="418">
        <v>45868</v>
      </c>
      <c r="E868" s="448" t="s">
        <v>2294</v>
      </c>
      <c r="F868" s="337" t="s">
        <v>3230</v>
      </c>
      <c r="G868" s="456"/>
      <c r="H868" s="419" t="s">
        <v>3231</v>
      </c>
      <c r="I868" s="526">
        <v>80</v>
      </c>
      <c r="J868" s="77">
        <v>3</v>
      </c>
      <c r="K868" s="92"/>
    </row>
    <row r="869" spans="1:11" ht="24" x14ac:dyDescent="0.25">
      <c r="A869" s="14" t="s">
        <v>1506</v>
      </c>
      <c r="B869" s="334" t="s">
        <v>3213</v>
      </c>
      <c r="C869" s="559" t="s">
        <v>3235</v>
      </c>
      <c r="D869" s="418">
        <v>45859</v>
      </c>
      <c r="E869" s="448" t="s">
        <v>2294</v>
      </c>
      <c r="F869" s="337" t="s">
        <v>3236</v>
      </c>
      <c r="G869" s="456" t="s">
        <v>3237</v>
      </c>
      <c r="H869" s="419" t="s">
        <v>3238</v>
      </c>
      <c r="I869" s="526">
        <v>190</v>
      </c>
      <c r="J869" s="77">
        <v>3</v>
      </c>
      <c r="K869" s="92"/>
    </row>
    <row r="870" spans="1:11" ht="60" x14ac:dyDescent="0.25">
      <c r="A870" s="14" t="s">
        <v>1506</v>
      </c>
      <c r="B870" s="334" t="s">
        <v>3213</v>
      </c>
      <c r="C870" s="559" t="s">
        <v>3235</v>
      </c>
      <c r="D870" s="418">
        <v>45859</v>
      </c>
      <c r="E870" s="443">
        <v>45905</v>
      </c>
      <c r="F870" s="337" t="s">
        <v>3239</v>
      </c>
      <c r="G870" s="456" t="s">
        <v>3237</v>
      </c>
      <c r="H870" s="419" t="s">
        <v>3238</v>
      </c>
      <c r="I870" s="526">
        <v>-190</v>
      </c>
      <c r="J870" s="77">
        <v>3</v>
      </c>
      <c r="K870" s="92"/>
    </row>
    <row r="871" spans="1:11" ht="48" x14ac:dyDescent="0.25">
      <c r="A871" s="14" t="s">
        <v>1506</v>
      </c>
      <c r="B871" s="334" t="s">
        <v>3213</v>
      </c>
      <c r="C871" s="559" t="s">
        <v>3240</v>
      </c>
      <c r="D871" s="418">
        <v>45858</v>
      </c>
      <c r="E871" s="448" t="s">
        <v>2294</v>
      </c>
      <c r="F871" s="337" t="s">
        <v>3241</v>
      </c>
      <c r="G871" s="456" t="s">
        <v>3242</v>
      </c>
      <c r="H871" s="419" t="s">
        <v>3243</v>
      </c>
      <c r="I871" s="526">
        <v>133.5</v>
      </c>
      <c r="J871" s="77">
        <v>3</v>
      </c>
      <c r="K871" s="92"/>
    </row>
    <row r="872" spans="1:11" ht="84" x14ac:dyDescent="0.25">
      <c r="A872" s="14" t="s">
        <v>1506</v>
      </c>
      <c r="B872" s="334" t="s">
        <v>3213</v>
      </c>
      <c r="C872" s="559" t="s">
        <v>3240</v>
      </c>
      <c r="D872" s="418">
        <v>45858</v>
      </c>
      <c r="E872" s="443">
        <v>45905</v>
      </c>
      <c r="F872" s="337" t="s">
        <v>3244</v>
      </c>
      <c r="G872" s="456" t="s">
        <v>3242</v>
      </c>
      <c r="H872" s="419" t="s">
        <v>3243</v>
      </c>
      <c r="I872" s="526">
        <v>-133.5</v>
      </c>
      <c r="J872" s="77">
        <v>3</v>
      </c>
      <c r="K872" s="92"/>
    </row>
    <row r="873" spans="1:11" ht="48" x14ac:dyDescent="0.25">
      <c r="A873" s="14" t="s">
        <v>1506</v>
      </c>
      <c r="B873" s="334" t="s">
        <v>3213</v>
      </c>
      <c r="C873" s="559" t="s">
        <v>3245</v>
      </c>
      <c r="D873" s="418">
        <v>45860</v>
      </c>
      <c r="E873" s="448" t="s">
        <v>2294</v>
      </c>
      <c r="F873" s="337" t="s">
        <v>3241</v>
      </c>
      <c r="G873" s="456" t="s">
        <v>3246</v>
      </c>
      <c r="H873" s="419" t="s">
        <v>3247</v>
      </c>
      <c r="I873" s="526">
        <v>113.99</v>
      </c>
      <c r="J873" s="77">
        <v>3</v>
      </c>
      <c r="K873" s="92"/>
    </row>
    <row r="874" spans="1:11" ht="84" x14ac:dyDescent="0.25">
      <c r="A874" s="14" t="s">
        <v>1506</v>
      </c>
      <c r="B874" s="334" t="s">
        <v>3213</v>
      </c>
      <c r="C874" s="559" t="s">
        <v>3245</v>
      </c>
      <c r="D874" s="418">
        <v>45860</v>
      </c>
      <c r="E874" s="443">
        <v>45905</v>
      </c>
      <c r="F874" s="337" t="s">
        <v>3244</v>
      </c>
      <c r="G874" s="456" t="s">
        <v>3246</v>
      </c>
      <c r="H874" s="419" t="s">
        <v>3247</v>
      </c>
      <c r="I874" s="526">
        <v>-113.99</v>
      </c>
      <c r="J874" s="77">
        <v>3</v>
      </c>
      <c r="K874" s="92"/>
    </row>
    <row r="875" spans="1:11" ht="48" x14ac:dyDescent="0.25">
      <c r="A875" s="14" t="s">
        <v>1506</v>
      </c>
      <c r="B875" s="334" t="s">
        <v>3213</v>
      </c>
      <c r="C875" s="559" t="s">
        <v>3248</v>
      </c>
      <c r="D875" s="418">
        <v>45865</v>
      </c>
      <c r="E875" s="448" t="s">
        <v>2294</v>
      </c>
      <c r="F875" s="337" t="s">
        <v>3249</v>
      </c>
      <c r="G875" s="456" t="s">
        <v>3246</v>
      </c>
      <c r="H875" s="419" t="s">
        <v>3247</v>
      </c>
      <c r="I875" s="526">
        <v>36.99</v>
      </c>
      <c r="J875" s="77">
        <v>3</v>
      </c>
      <c r="K875" s="92"/>
    </row>
    <row r="876" spans="1:11" ht="84" x14ac:dyDescent="0.25">
      <c r="A876" s="14" t="s">
        <v>1506</v>
      </c>
      <c r="B876" s="334" t="s">
        <v>3213</v>
      </c>
      <c r="C876" s="559" t="s">
        <v>3248</v>
      </c>
      <c r="D876" s="418">
        <v>45865</v>
      </c>
      <c r="E876" s="443">
        <v>45905</v>
      </c>
      <c r="F876" s="337" t="s">
        <v>3250</v>
      </c>
      <c r="G876" s="456" t="s">
        <v>3246</v>
      </c>
      <c r="H876" s="419" t="s">
        <v>3247</v>
      </c>
      <c r="I876" s="526">
        <v>-36.99</v>
      </c>
      <c r="J876" s="77">
        <v>3</v>
      </c>
      <c r="K876" s="92"/>
    </row>
    <row r="877" spans="1:11" ht="48" x14ac:dyDescent="0.25">
      <c r="A877" s="14" t="s">
        <v>1506</v>
      </c>
      <c r="B877" s="334" t="s">
        <v>3213</v>
      </c>
      <c r="C877" s="559" t="s">
        <v>3251</v>
      </c>
      <c r="D877" s="418">
        <v>45866</v>
      </c>
      <c r="E877" s="448" t="s">
        <v>2294</v>
      </c>
      <c r="F877" s="337" t="s">
        <v>3252</v>
      </c>
      <c r="G877" s="456" t="s">
        <v>3253</v>
      </c>
      <c r="H877" s="419" t="s">
        <v>3254</v>
      </c>
      <c r="I877" s="526">
        <v>134.69999999999999</v>
      </c>
      <c r="J877" s="77">
        <v>3</v>
      </c>
      <c r="K877" s="92"/>
    </row>
    <row r="878" spans="1:11" ht="84" x14ac:dyDescent="0.25">
      <c r="A878" s="14" t="s">
        <v>1506</v>
      </c>
      <c r="B878" s="334" t="s">
        <v>3213</v>
      </c>
      <c r="C878" s="559" t="s">
        <v>3251</v>
      </c>
      <c r="D878" s="418">
        <v>45866</v>
      </c>
      <c r="E878" s="443">
        <v>45905</v>
      </c>
      <c r="F878" s="337" t="s">
        <v>3255</v>
      </c>
      <c r="G878" s="456" t="s">
        <v>3253</v>
      </c>
      <c r="H878" s="419" t="s">
        <v>3254</v>
      </c>
      <c r="I878" s="526">
        <v>-134.69999999999999</v>
      </c>
      <c r="J878" s="77">
        <v>3</v>
      </c>
      <c r="K878" s="92"/>
    </row>
    <row r="879" spans="1:11" ht="48" x14ac:dyDescent="0.25">
      <c r="A879" s="14" t="s">
        <v>1506</v>
      </c>
      <c r="B879" s="334" t="s">
        <v>3213</v>
      </c>
      <c r="C879" s="559" t="s">
        <v>3256</v>
      </c>
      <c r="D879" s="418">
        <v>45866</v>
      </c>
      <c r="E879" s="448" t="s">
        <v>2294</v>
      </c>
      <c r="F879" s="337" t="s">
        <v>3252</v>
      </c>
      <c r="G879" s="456" t="s">
        <v>2239</v>
      </c>
      <c r="H879" s="419" t="s">
        <v>3257</v>
      </c>
      <c r="I879" s="526">
        <v>80.7</v>
      </c>
      <c r="J879" s="77">
        <v>3</v>
      </c>
      <c r="K879" s="92"/>
    </row>
    <row r="880" spans="1:11" ht="84" x14ac:dyDescent="0.25">
      <c r="A880" s="14" t="s">
        <v>1506</v>
      </c>
      <c r="B880" s="334" t="s">
        <v>3213</v>
      </c>
      <c r="C880" s="559" t="s">
        <v>3256</v>
      </c>
      <c r="D880" s="418">
        <v>45866</v>
      </c>
      <c r="E880" s="443">
        <v>45905</v>
      </c>
      <c r="F880" s="337" t="s">
        <v>3255</v>
      </c>
      <c r="G880" s="456" t="s">
        <v>2239</v>
      </c>
      <c r="H880" s="419" t="s">
        <v>3257</v>
      </c>
      <c r="I880" s="526">
        <v>-80.7</v>
      </c>
      <c r="J880" s="77">
        <v>3</v>
      </c>
      <c r="K880" s="92"/>
    </row>
    <row r="881" spans="1:11" ht="36" x14ac:dyDescent="0.25">
      <c r="A881" s="14" t="s">
        <v>1506</v>
      </c>
      <c r="B881" s="334" t="s">
        <v>3213</v>
      </c>
      <c r="C881" s="559" t="s">
        <v>3258</v>
      </c>
      <c r="D881" s="418">
        <v>45856</v>
      </c>
      <c r="E881" s="448" t="s">
        <v>2294</v>
      </c>
      <c r="F881" s="337" t="s">
        <v>3259</v>
      </c>
      <c r="G881" s="456" t="s">
        <v>2239</v>
      </c>
      <c r="H881" s="419" t="s">
        <v>3257</v>
      </c>
      <c r="I881" s="526">
        <v>12.4</v>
      </c>
      <c r="J881" s="77">
        <v>3</v>
      </c>
      <c r="K881" s="92"/>
    </row>
    <row r="882" spans="1:11" ht="72" x14ac:dyDescent="0.25">
      <c r="A882" s="14" t="s">
        <v>1506</v>
      </c>
      <c r="B882" s="334" t="s">
        <v>3213</v>
      </c>
      <c r="C882" s="559" t="s">
        <v>3258</v>
      </c>
      <c r="D882" s="418">
        <v>45856</v>
      </c>
      <c r="E882" s="443">
        <v>45905</v>
      </c>
      <c r="F882" s="337" t="s">
        <v>3260</v>
      </c>
      <c r="G882" s="456" t="s">
        <v>2239</v>
      </c>
      <c r="H882" s="419" t="s">
        <v>3257</v>
      </c>
      <c r="I882" s="526">
        <v>-12.4</v>
      </c>
      <c r="J882" s="77">
        <v>3</v>
      </c>
      <c r="K882" s="92"/>
    </row>
    <row r="883" spans="1:11" ht="36" x14ac:dyDescent="0.25">
      <c r="A883" s="14" t="s">
        <v>1506</v>
      </c>
      <c r="B883" s="334" t="s">
        <v>3213</v>
      </c>
      <c r="C883" s="559" t="s">
        <v>3261</v>
      </c>
      <c r="D883" s="418">
        <v>45859</v>
      </c>
      <c r="E883" s="448" t="s">
        <v>2294</v>
      </c>
      <c r="F883" s="337" t="s">
        <v>3262</v>
      </c>
      <c r="G883" s="456"/>
      <c r="H883" s="419" t="s">
        <v>3263</v>
      </c>
      <c r="I883" s="526">
        <v>3.1</v>
      </c>
      <c r="J883" s="77">
        <v>3</v>
      </c>
      <c r="K883" s="92"/>
    </row>
    <row r="884" spans="1:11" ht="72" x14ac:dyDescent="0.25">
      <c r="A884" s="14" t="s">
        <v>1506</v>
      </c>
      <c r="B884" s="334" t="s">
        <v>3213</v>
      </c>
      <c r="C884" s="559" t="s">
        <v>3261</v>
      </c>
      <c r="D884" s="418">
        <v>45859</v>
      </c>
      <c r="E884" s="443">
        <v>45905</v>
      </c>
      <c r="F884" s="337" t="s">
        <v>3264</v>
      </c>
      <c r="G884" s="456"/>
      <c r="H884" s="419" t="s">
        <v>3263</v>
      </c>
      <c r="I884" s="526">
        <v>-3.1</v>
      </c>
      <c r="J884" s="77">
        <v>3</v>
      </c>
      <c r="K884" s="92"/>
    </row>
    <row r="885" spans="1:11" ht="36" x14ac:dyDescent="0.25">
      <c r="A885" s="14" t="s">
        <v>1506</v>
      </c>
      <c r="B885" s="334" t="s">
        <v>3213</v>
      </c>
      <c r="C885" s="559" t="s">
        <v>3265</v>
      </c>
      <c r="D885" s="418">
        <v>45859</v>
      </c>
      <c r="E885" s="448" t="s">
        <v>2294</v>
      </c>
      <c r="F885" s="337" t="s">
        <v>3262</v>
      </c>
      <c r="G885" s="456"/>
      <c r="H885" s="419" t="s">
        <v>3263</v>
      </c>
      <c r="I885" s="526">
        <v>20.5</v>
      </c>
      <c r="J885" s="77">
        <v>3</v>
      </c>
      <c r="K885" s="92"/>
    </row>
    <row r="886" spans="1:11" ht="72" x14ac:dyDescent="0.25">
      <c r="A886" s="14" t="s">
        <v>1506</v>
      </c>
      <c r="B886" s="334" t="s">
        <v>3213</v>
      </c>
      <c r="C886" s="559" t="s">
        <v>3265</v>
      </c>
      <c r="D886" s="418">
        <v>45859</v>
      </c>
      <c r="E886" s="443">
        <v>45905</v>
      </c>
      <c r="F886" s="337" t="s">
        <v>3264</v>
      </c>
      <c r="G886" s="456"/>
      <c r="H886" s="419" t="s">
        <v>3263</v>
      </c>
      <c r="I886" s="526">
        <v>-20.5</v>
      </c>
      <c r="J886" s="77">
        <v>3</v>
      </c>
      <c r="K886" s="92"/>
    </row>
    <row r="887" spans="1:11" ht="36" x14ac:dyDescent="0.25">
      <c r="A887" s="14" t="s">
        <v>1506</v>
      </c>
      <c r="B887" s="334" t="s">
        <v>3213</v>
      </c>
      <c r="C887" s="559" t="s">
        <v>3266</v>
      </c>
      <c r="D887" s="418">
        <v>45859</v>
      </c>
      <c r="E887" s="448" t="s">
        <v>2294</v>
      </c>
      <c r="F887" s="337" t="s">
        <v>3262</v>
      </c>
      <c r="G887" s="456"/>
      <c r="H887" s="419" t="s">
        <v>3263</v>
      </c>
      <c r="I887" s="526">
        <v>6.2</v>
      </c>
      <c r="J887" s="77">
        <v>3</v>
      </c>
      <c r="K887" s="92"/>
    </row>
    <row r="888" spans="1:11" ht="72" x14ac:dyDescent="0.25">
      <c r="A888" s="14" t="s">
        <v>1506</v>
      </c>
      <c r="B888" s="334" t="s">
        <v>3213</v>
      </c>
      <c r="C888" s="559" t="s">
        <v>3266</v>
      </c>
      <c r="D888" s="418">
        <v>45859</v>
      </c>
      <c r="E888" s="443">
        <v>45905</v>
      </c>
      <c r="F888" s="337" t="s">
        <v>3264</v>
      </c>
      <c r="G888" s="456"/>
      <c r="H888" s="419" t="s">
        <v>3263</v>
      </c>
      <c r="I888" s="526">
        <v>-6.2</v>
      </c>
      <c r="J888" s="77">
        <v>3</v>
      </c>
      <c r="K888" s="92"/>
    </row>
    <row r="889" spans="1:11" ht="36" x14ac:dyDescent="0.25">
      <c r="A889" s="14" t="s">
        <v>1506</v>
      </c>
      <c r="B889" s="334" t="s">
        <v>3213</v>
      </c>
      <c r="C889" s="559" t="s">
        <v>3267</v>
      </c>
      <c r="D889" s="418">
        <v>45866</v>
      </c>
      <c r="E889" s="448" t="s">
        <v>2294</v>
      </c>
      <c r="F889" s="337" t="s">
        <v>3262</v>
      </c>
      <c r="G889" s="456"/>
      <c r="H889" s="419" t="s">
        <v>3263</v>
      </c>
      <c r="I889" s="526">
        <v>6.2</v>
      </c>
      <c r="J889" s="77">
        <v>3</v>
      </c>
      <c r="K889" s="92"/>
    </row>
    <row r="890" spans="1:11" ht="72" x14ac:dyDescent="0.25">
      <c r="A890" s="14" t="s">
        <v>1506</v>
      </c>
      <c r="B890" s="334" t="s">
        <v>3213</v>
      </c>
      <c r="C890" s="559" t="s">
        <v>3267</v>
      </c>
      <c r="D890" s="418">
        <v>45866</v>
      </c>
      <c r="E890" s="443">
        <v>45905</v>
      </c>
      <c r="F890" s="337" t="s">
        <v>3264</v>
      </c>
      <c r="G890" s="456"/>
      <c r="H890" s="419" t="s">
        <v>3263</v>
      </c>
      <c r="I890" s="526">
        <v>-6.2</v>
      </c>
      <c r="J890" s="77">
        <v>3</v>
      </c>
      <c r="K890" s="92"/>
    </row>
    <row r="891" spans="1:11" ht="36" x14ac:dyDescent="0.25">
      <c r="A891" s="14" t="s">
        <v>1506</v>
      </c>
      <c r="B891" s="334" t="s">
        <v>3213</v>
      </c>
      <c r="C891" s="559" t="s">
        <v>3268</v>
      </c>
      <c r="D891" s="418">
        <v>45866</v>
      </c>
      <c r="E891" s="448" t="s">
        <v>2294</v>
      </c>
      <c r="F891" s="337" t="s">
        <v>3262</v>
      </c>
      <c r="G891" s="456"/>
      <c r="H891" s="419" t="s">
        <v>3263</v>
      </c>
      <c r="I891" s="526">
        <v>20.5</v>
      </c>
      <c r="J891" s="77">
        <v>3</v>
      </c>
      <c r="K891" s="92"/>
    </row>
    <row r="892" spans="1:11" ht="72" x14ac:dyDescent="0.25">
      <c r="A892" s="14" t="s">
        <v>1506</v>
      </c>
      <c r="B892" s="334" t="s">
        <v>3213</v>
      </c>
      <c r="C892" s="559" t="s">
        <v>3268</v>
      </c>
      <c r="D892" s="418">
        <v>45866</v>
      </c>
      <c r="E892" s="443">
        <v>45905</v>
      </c>
      <c r="F892" s="337" t="s">
        <v>3264</v>
      </c>
      <c r="G892" s="456"/>
      <c r="H892" s="419" t="s">
        <v>3263</v>
      </c>
      <c r="I892" s="526">
        <v>-20.5</v>
      </c>
      <c r="J892" s="77">
        <v>3</v>
      </c>
      <c r="K892" s="92"/>
    </row>
    <row r="893" spans="1:11" ht="36" x14ac:dyDescent="0.25">
      <c r="A893" s="14" t="s">
        <v>1506</v>
      </c>
      <c r="B893" s="334" t="s">
        <v>3213</v>
      </c>
      <c r="C893" s="559" t="s">
        <v>3269</v>
      </c>
      <c r="D893" s="418">
        <v>45866</v>
      </c>
      <c r="E893" s="448" t="s">
        <v>2294</v>
      </c>
      <c r="F893" s="337" t="s">
        <v>3262</v>
      </c>
      <c r="G893" s="456"/>
      <c r="H893" s="419" t="s">
        <v>3263</v>
      </c>
      <c r="I893" s="526">
        <v>3.1</v>
      </c>
      <c r="J893" s="77">
        <v>3</v>
      </c>
      <c r="K893" s="92"/>
    </row>
    <row r="894" spans="1:11" ht="72" x14ac:dyDescent="0.25">
      <c r="A894" s="14" t="s">
        <v>1506</v>
      </c>
      <c r="B894" s="334" t="s">
        <v>3213</v>
      </c>
      <c r="C894" s="559" t="s">
        <v>3269</v>
      </c>
      <c r="D894" s="418">
        <v>45866</v>
      </c>
      <c r="E894" s="443">
        <v>45905</v>
      </c>
      <c r="F894" s="337" t="s">
        <v>3264</v>
      </c>
      <c r="G894" s="456"/>
      <c r="H894" s="419" t="s">
        <v>3263</v>
      </c>
      <c r="I894" s="526">
        <v>-3.1</v>
      </c>
      <c r="J894" s="77">
        <v>3</v>
      </c>
      <c r="K894" s="92"/>
    </row>
    <row r="895" spans="1:11" ht="36" x14ac:dyDescent="0.25">
      <c r="A895" s="14" t="s">
        <v>1506</v>
      </c>
      <c r="B895" s="334" t="s">
        <v>3270</v>
      </c>
      <c r="C895" s="559" t="s">
        <v>3271</v>
      </c>
      <c r="D895" s="418" t="s">
        <v>2317</v>
      </c>
      <c r="E895" s="448"/>
      <c r="F895" s="337" t="s">
        <v>3272</v>
      </c>
      <c r="G895" s="456">
        <v>35700106</v>
      </c>
      <c r="H895" s="419" t="s">
        <v>2693</v>
      </c>
      <c r="I895" s="526">
        <v>550.73</v>
      </c>
      <c r="J895" s="77">
        <v>3</v>
      </c>
      <c r="K895" s="92"/>
    </row>
    <row r="896" spans="1:11" ht="36" x14ac:dyDescent="0.25">
      <c r="A896" s="14" t="s">
        <v>1506</v>
      </c>
      <c r="B896" s="334" t="s">
        <v>3273</v>
      </c>
      <c r="C896" s="334" t="s">
        <v>3274</v>
      </c>
      <c r="D896" s="560" t="s">
        <v>2317</v>
      </c>
      <c r="E896" s="560"/>
      <c r="F896" s="337" t="s">
        <v>3275</v>
      </c>
      <c r="G896" s="456">
        <v>35700106</v>
      </c>
      <c r="H896" s="419" t="s">
        <v>2693</v>
      </c>
      <c r="I896" s="561">
        <v>1191.5999999999999</v>
      </c>
      <c r="J896" s="77">
        <v>3</v>
      </c>
      <c r="K896" s="92"/>
    </row>
    <row r="897" spans="1:11" ht="13.2" x14ac:dyDescent="0.25">
      <c r="A897" s="14" t="s">
        <v>1506</v>
      </c>
      <c r="B897" s="334" t="s">
        <v>3276</v>
      </c>
      <c r="C897" s="334" t="s">
        <v>3276</v>
      </c>
      <c r="D897" s="560" t="s">
        <v>3277</v>
      </c>
      <c r="E897" s="560" t="s">
        <v>2897</v>
      </c>
      <c r="F897" s="562" t="s">
        <v>2637</v>
      </c>
      <c r="G897" s="478"/>
      <c r="H897" s="563" t="s">
        <v>3278</v>
      </c>
      <c r="I897" s="561">
        <v>360</v>
      </c>
      <c r="J897" s="77">
        <v>3</v>
      </c>
      <c r="K897" s="92"/>
    </row>
    <row r="898" spans="1:11" ht="48" x14ac:dyDescent="0.25">
      <c r="A898" s="14" t="s">
        <v>1506</v>
      </c>
      <c r="B898" s="334" t="s">
        <v>3276</v>
      </c>
      <c r="C898" s="562" t="s">
        <v>3279</v>
      </c>
      <c r="D898" s="560" t="s">
        <v>3280</v>
      </c>
      <c r="E898" s="560" t="s">
        <v>2897</v>
      </c>
      <c r="F898" s="562" t="s">
        <v>3281</v>
      </c>
      <c r="G898" s="478" t="s">
        <v>3282</v>
      </c>
      <c r="H898" s="563" t="s">
        <v>3283</v>
      </c>
      <c r="I898" s="564">
        <v>103.01</v>
      </c>
      <c r="J898" s="77">
        <v>3</v>
      </c>
      <c r="K898" s="92"/>
    </row>
    <row r="899" spans="1:11" ht="24" x14ac:dyDescent="0.25">
      <c r="A899" s="14" t="s">
        <v>1506</v>
      </c>
      <c r="B899" s="334" t="s">
        <v>3276</v>
      </c>
      <c r="C899" s="562" t="s">
        <v>3284</v>
      </c>
      <c r="D899" s="560" t="s">
        <v>3285</v>
      </c>
      <c r="E899" s="560" t="s">
        <v>2897</v>
      </c>
      <c r="F899" s="562" t="s">
        <v>3286</v>
      </c>
      <c r="G899" s="478" t="s">
        <v>3282</v>
      </c>
      <c r="H899" s="563" t="s">
        <v>3283</v>
      </c>
      <c r="I899" s="564">
        <v>100</v>
      </c>
      <c r="J899" s="77">
        <v>3</v>
      </c>
      <c r="K899" s="92"/>
    </row>
    <row r="900" spans="1:11" ht="24" x14ac:dyDescent="0.25">
      <c r="A900" s="14" t="s">
        <v>1506</v>
      </c>
      <c r="B900" s="334" t="s">
        <v>3276</v>
      </c>
      <c r="C900" s="562" t="s">
        <v>3287</v>
      </c>
      <c r="D900" s="560" t="s">
        <v>2594</v>
      </c>
      <c r="E900" s="560" t="s">
        <v>2897</v>
      </c>
      <c r="F900" s="562" t="s">
        <v>3288</v>
      </c>
      <c r="G900" s="478"/>
      <c r="H900" s="563" t="s">
        <v>3289</v>
      </c>
      <c r="I900" s="564">
        <v>100</v>
      </c>
      <c r="J900" s="77">
        <v>3</v>
      </c>
      <c r="K900" s="92"/>
    </row>
    <row r="901" spans="1:11" ht="24" x14ac:dyDescent="0.25">
      <c r="A901" s="14" t="s">
        <v>1506</v>
      </c>
      <c r="B901" s="334" t="s">
        <v>3276</v>
      </c>
      <c r="C901" s="562" t="s">
        <v>3290</v>
      </c>
      <c r="D901" s="560" t="s">
        <v>3291</v>
      </c>
      <c r="E901" s="560" t="s">
        <v>2897</v>
      </c>
      <c r="F901" s="562" t="s">
        <v>3288</v>
      </c>
      <c r="G901" s="478"/>
      <c r="H901" s="563" t="s">
        <v>3292</v>
      </c>
      <c r="I901" s="564">
        <v>30</v>
      </c>
      <c r="J901" s="77">
        <v>3</v>
      </c>
      <c r="K901" s="92"/>
    </row>
    <row r="902" spans="1:11" ht="24" x14ac:dyDescent="0.25">
      <c r="A902" s="14" t="s">
        <v>1506</v>
      </c>
      <c r="B902" s="334" t="s">
        <v>3276</v>
      </c>
      <c r="C902" s="562" t="s">
        <v>3293</v>
      </c>
      <c r="D902" s="560" t="s">
        <v>3291</v>
      </c>
      <c r="E902" s="560" t="s">
        <v>2897</v>
      </c>
      <c r="F902" s="562" t="s">
        <v>3288</v>
      </c>
      <c r="G902" s="478" t="s">
        <v>2239</v>
      </c>
      <c r="H902" s="563" t="s">
        <v>2196</v>
      </c>
      <c r="I902" s="564">
        <v>90</v>
      </c>
      <c r="J902" s="77">
        <v>3</v>
      </c>
      <c r="K902" s="92"/>
    </row>
    <row r="903" spans="1:11" ht="24" x14ac:dyDescent="0.25">
      <c r="A903" s="14" t="s">
        <v>1506</v>
      </c>
      <c r="B903" s="334" t="s">
        <v>3276</v>
      </c>
      <c r="C903" s="562" t="s">
        <v>3294</v>
      </c>
      <c r="D903" s="560" t="s">
        <v>3280</v>
      </c>
      <c r="E903" s="560" t="s">
        <v>2897</v>
      </c>
      <c r="F903" s="562" t="s">
        <v>3295</v>
      </c>
      <c r="G903" s="478" t="s">
        <v>3296</v>
      </c>
      <c r="H903" s="563" t="s">
        <v>3297</v>
      </c>
      <c r="I903" s="564">
        <v>15</v>
      </c>
      <c r="J903" s="77">
        <v>3</v>
      </c>
      <c r="K903" s="92"/>
    </row>
    <row r="904" spans="1:11" ht="24" x14ac:dyDescent="0.25">
      <c r="A904" s="14" t="s">
        <v>1506</v>
      </c>
      <c r="B904" s="334" t="s">
        <v>3276</v>
      </c>
      <c r="C904" s="562" t="s">
        <v>3298</v>
      </c>
      <c r="D904" s="560" t="s">
        <v>3299</v>
      </c>
      <c r="E904" s="560" t="s">
        <v>2897</v>
      </c>
      <c r="F904" s="562" t="s">
        <v>3300</v>
      </c>
      <c r="G904" s="478" t="s">
        <v>3301</v>
      </c>
      <c r="H904" s="563" t="s">
        <v>3302</v>
      </c>
      <c r="I904" s="561">
        <v>40</v>
      </c>
      <c r="J904" s="77">
        <v>3</v>
      </c>
      <c r="K904" s="92"/>
    </row>
    <row r="905" spans="1:11" ht="24" x14ac:dyDescent="0.25">
      <c r="A905" s="14" t="s">
        <v>1506</v>
      </c>
      <c r="B905" s="334" t="s">
        <v>3276</v>
      </c>
      <c r="C905" s="565" t="s">
        <v>3303</v>
      </c>
      <c r="D905" s="560" t="s">
        <v>3304</v>
      </c>
      <c r="E905" s="560" t="s">
        <v>2897</v>
      </c>
      <c r="F905" s="565" t="s">
        <v>3305</v>
      </c>
      <c r="G905" s="478" t="s">
        <v>3306</v>
      </c>
      <c r="H905" s="563" t="s">
        <v>3307</v>
      </c>
      <c r="I905" s="566">
        <v>16.899999999999999</v>
      </c>
      <c r="J905" s="77">
        <v>3</v>
      </c>
      <c r="K905" s="92"/>
    </row>
    <row r="906" spans="1:11" ht="24" x14ac:dyDescent="0.25">
      <c r="A906" s="14" t="s">
        <v>1506</v>
      </c>
      <c r="B906" s="334" t="s">
        <v>3276</v>
      </c>
      <c r="C906" s="565" t="s">
        <v>3308</v>
      </c>
      <c r="D906" s="560" t="s">
        <v>3304</v>
      </c>
      <c r="E906" s="560" t="s">
        <v>2897</v>
      </c>
      <c r="F906" s="565" t="s">
        <v>3309</v>
      </c>
      <c r="G906" s="478"/>
      <c r="H906" s="563" t="s">
        <v>3263</v>
      </c>
      <c r="I906" s="566">
        <v>0.6</v>
      </c>
      <c r="J906" s="77">
        <v>3</v>
      </c>
      <c r="K906" s="92"/>
    </row>
    <row r="907" spans="1:11" ht="24" x14ac:dyDescent="0.25">
      <c r="A907" s="14" t="s">
        <v>1506</v>
      </c>
      <c r="B907" s="334" t="s">
        <v>3276</v>
      </c>
      <c r="C907" s="565" t="s">
        <v>3310</v>
      </c>
      <c r="D907" s="560" t="s">
        <v>3304</v>
      </c>
      <c r="E907" s="560" t="s">
        <v>2897</v>
      </c>
      <c r="F907" s="565" t="s">
        <v>3311</v>
      </c>
      <c r="G907" s="478"/>
      <c r="H907" s="563" t="s">
        <v>3263</v>
      </c>
      <c r="I907" s="566">
        <v>5.7</v>
      </c>
      <c r="J907" s="77">
        <v>3</v>
      </c>
      <c r="K907" s="92"/>
    </row>
    <row r="908" spans="1:11" ht="24" x14ac:dyDescent="0.25">
      <c r="A908" s="14" t="s">
        <v>1506</v>
      </c>
      <c r="B908" s="334" t="s">
        <v>3276</v>
      </c>
      <c r="C908" s="565" t="s">
        <v>3312</v>
      </c>
      <c r="D908" s="560" t="s">
        <v>2317</v>
      </c>
      <c r="E908" s="560" t="s">
        <v>2897</v>
      </c>
      <c r="F908" s="565" t="s">
        <v>3311</v>
      </c>
      <c r="G908" s="478"/>
      <c r="H908" s="563" t="s">
        <v>3263</v>
      </c>
      <c r="I908" s="566">
        <v>20.5</v>
      </c>
      <c r="J908" s="77">
        <v>3</v>
      </c>
      <c r="K908" s="92"/>
    </row>
    <row r="909" spans="1:11" ht="24" x14ac:dyDescent="0.25">
      <c r="A909" s="14" t="s">
        <v>1506</v>
      </c>
      <c r="B909" s="334" t="s">
        <v>3276</v>
      </c>
      <c r="C909" s="565" t="s">
        <v>3313</v>
      </c>
      <c r="D909" s="560" t="s">
        <v>2594</v>
      </c>
      <c r="E909" s="560" t="s">
        <v>2897</v>
      </c>
      <c r="F909" s="565" t="s">
        <v>3311</v>
      </c>
      <c r="G909" s="478" t="s">
        <v>3314</v>
      </c>
      <c r="H909" s="563" t="s">
        <v>3315</v>
      </c>
      <c r="I909" s="566">
        <v>4.3</v>
      </c>
      <c r="J909" s="77">
        <v>3</v>
      </c>
      <c r="K909" s="92"/>
    </row>
    <row r="910" spans="1:11" ht="24" x14ac:dyDescent="0.25">
      <c r="A910" s="14" t="s">
        <v>1506</v>
      </c>
      <c r="B910" s="334" t="s">
        <v>3276</v>
      </c>
      <c r="C910" s="565" t="s">
        <v>3316</v>
      </c>
      <c r="D910" s="560" t="s">
        <v>2594</v>
      </c>
      <c r="E910" s="560" t="s">
        <v>2897</v>
      </c>
      <c r="F910" s="565" t="s">
        <v>3311</v>
      </c>
      <c r="G910" s="478" t="s">
        <v>3314</v>
      </c>
      <c r="H910" s="563" t="s">
        <v>3315</v>
      </c>
      <c r="I910" s="566">
        <v>4.8</v>
      </c>
      <c r="J910" s="77">
        <v>3</v>
      </c>
      <c r="K910" s="92"/>
    </row>
    <row r="911" spans="1:11" ht="24" x14ac:dyDescent="0.25">
      <c r="A911" s="14" t="s">
        <v>1506</v>
      </c>
      <c r="B911" s="334" t="s">
        <v>3276</v>
      </c>
      <c r="C911" s="565" t="s">
        <v>3317</v>
      </c>
      <c r="D911" s="560" t="s">
        <v>3318</v>
      </c>
      <c r="E911" s="560" t="s">
        <v>2897</v>
      </c>
      <c r="F911" s="565" t="s">
        <v>3311</v>
      </c>
      <c r="G911" s="478" t="s">
        <v>3319</v>
      </c>
      <c r="H911" s="563" t="s">
        <v>3320</v>
      </c>
      <c r="I911" s="566">
        <v>21.3</v>
      </c>
      <c r="J911" s="77">
        <v>3</v>
      </c>
      <c r="K911" s="92"/>
    </row>
    <row r="912" spans="1:11" ht="24" x14ac:dyDescent="0.25">
      <c r="A912" s="14" t="s">
        <v>1506</v>
      </c>
      <c r="B912" s="334" t="s">
        <v>3276</v>
      </c>
      <c r="C912" s="565" t="s">
        <v>3321</v>
      </c>
      <c r="D912" s="560" t="s">
        <v>3280</v>
      </c>
      <c r="E912" s="560" t="s">
        <v>2897</v>
      </c>
      <c r="F912" s="565" t="s">
        <v>3311</v>
      </c>
      <c r="G912" s="478" t="s">
        <v>3319</v>
      </c>
      <c r="H912" s="563" t="s">
        <v>3320</v>
      </c>
      <c r="I912" s="566">
        <v>21.3</v>
      </c>
      <c r="J912" s="77">
        <v>3</v>
      </c>
      <c r="K912" s="92"/>
    </row>
    <row r="913" spans="1:11" ht="24" x14ac:dyDescent="0.25">
      <c r="A913" s="14" t="s">
        <v>1506</v>
      </c>
      <c r="B913" s="334" t="s">
        <v>3276</v>
      </c>
      <c r="C913" s="565" t="s">
        <v>3322</v>
      </c>
      <c r="D913" s="560" t="s">
        <v>3280</v>
      </c>
      <c r="E913" s="560" t="s">
        <v>2897</v>
      </c>
      <c r="F913" s="565" t="s">
        <v>3323</v>
      </c>
      <c r="G913" s="478" t="s">
        <v>3319</v>
      </c>
      <c r="H913" s="563" t="s">
        <v>3320</v>
      </c>
      <c r="I913" s="566">
        <v>9.3000000000000007</v>
      </c>
      <c r="J913" s="77">
        <v>3</v>
      </c>
      <c r="K913" s="92"/>
    </row>
    <row r="914" spans="1:11" ht="24" x14ac:dyDescent="0.25">
      <c r="A914" s="14" t="s">
        <v>1506</v>
      </c>
      <c r="B914" s="334" t="s">
        <v>3276</v>
      </c>
      <c r="C914" s="565" t="s">
        <v>3324</v>
      </c>
      <c r="D914" s="560" t="s">
        <v>3318</v>
      </c>
      <c r="E914" s="560" t="s">
        <v>2897</v>
      </c>
      <c r="F914" s="565" t="s">
        <v>3311</v>
      </c>
      <c r="G914" s="478" t="s">
        <v>3319</v>
      </c>
      <c r="H914" s="563" t="s">
        <v>3320</v>
      </c>
      <c r="I914" s="566">
        <v>12.5</v>
      </c>
      <c r="J914" s="77">
        <v>3</v>
      </c>
      <c r="K914" s="92"/>
    </row>
    <row r="915" spans="1:11" ht="24" x14ac:dyDescent="0.25">
      <c r="A915" s="14" t="s">
        <v>1506</v>
      </c>
      <c r="B915" s="334" t="s">
        <v>3276</v>
      </c>
      <c r="C915" s="565" t="s">
        <v>3325</v>
      </c>
      <c r="D915" s="560" t="s">
        <v>3280</v>
      </c>
      <c r="E915" s="560" t="s">
        <v>2897</v>
      </c>
      <c r="F915" s="565" t="s">
        <v>3311</v>
      </c>
      <c r="G915" s="478" t="s">
        <v>3319</v>
      </c>
      <c r="H915" s="563" t="s">
        <v>3320</v>
      </c>
      <c r="I915" s="566">
        <v>21.3</v>
      </c>
      <c r="J915" s="77">
        <v>3</v>
      </c>
      <c r="K915" s="92"/>
    </row>
    <row r="916" spans="1:11" ht="24" x14ac:dyDescent="0.25">
      <c r="A916" s="14" t="s">
        <v>1506</v>
      </c>
      <c r="B916" s="334" t="s">
        <v>3276</v>
      </c>
      <c r="C916" s="565" t="s">
        <v>3326</v>
      </c>
      <c r="D916" s="560" t="s">
        <v>3285</v>
      </c>
      <c r="E916" s="560" t="s">
        <v>2897</v>
      </c>
      <c r="F916" s="565" t="s">
        <v>3323</v>
      </c>
      <c r="G916" s="478" t="s">
        <v>3314</v>
      </c>
      <c r="H916" s="563" t="s">
        <v>3315</v>
      </c>
      <c r="I916" s="566">
        <v>14.7</v>
      </c>
      <c r="J916" s="77">
        <v>3</v>
      </c>
      <c r="K916" s="92"/>
    </row>
    <row r="917" spans="1:11" ht="24" x14ac:dyDescent="0.25">
      <c r="A917" s="14" t="s">
        <v>1506</v>
      </c>
      <c r="B917" s="334" t="s">
        <v>3276</v>
      </c>
      <c r="C917" s="565" t="s">
        <v>3327</v>
      </c>
      <c r="D917" s="560" t="s">
        <v>2594</v>
      </c>
      <c r="E917" s="560" t="s">
        <v>2897</v>
      </c>
      <c r="F917" s="565" t="s">
        <v>3311</v>
      </c>
      <c r="G917" s="478" t="s">
        <v>3314</v>
      </c>
      <c r="H917" s="563" t="s">
        <v>3315</v>
      </c>
      <c r="I917" s="566">
        <v>18.2</v>
      </c>
      <c r="J917" s="77">
        <v>3</v>
      </c>
      <c r="K917" s="92"/>
    </row>
    <row r="918" spans="1:11" ht="24" x14ac:dyDescent="0.25">
      <c r="A918" s="14" t="s">
        <v>1506</v>
      </c>
      <c r="B918" s="334" t="s">
        <v>3276</v>
      </c>
      <c r="C918" s="565" t="s">
        <v>3328</v>
      </c>
      <c r="D918" s="560" t="s">
        <v>2594</v>
      </c>
      <c r="E918" s="560" t="s">
        <v>2897</v>
      </c>
      <c r="F918" s="562" t="s">
        <v>3311</v>
      </c>
      <c r="G918" s="478" t="s">
        <v>3314</v>
      </c>
      <c r="H918" s="563" t="s">
        <v>3315</v>
      </c>
      <c r="I918" s="566">
        <v>4.9000000000000004</v>
      </c>
      <c r="J918" s="77">
        <v>3</v>
      </c>
      <c r="K918" s="92"/>
    </row>
    <row r="919" spans="1:11" ht="13.2" x14ac:dyDescent="0.25">
      <c r="A919" s="14" t="s">
        <v>1506</v>
      </c>
      <c r="B919" s="334" t="s">
        <v>3329</v>
      </c>
      <c r="C919" s="334" t="s">
        <v>3329</v>
      </c>
      <c r="D919" s="418">
        <v>45866</v>
      </c>
      <c r="E919" s="443">
        <v>45925</v>
      </c>
      <c r="F919" s="337" t="s">
        <v>3330</v>
      </c>
      <c r="G919" s="456"/>
      <c r="H919" s="337" t="s">
        <v>2268</v>
      </c>
      <c r="I919" s="526">
        <v>2396.25</v>
      </c>
      <c r="J919" s="77">
        <v>3</v>
      </c>
      <c r="K919" s="92"/>
    </row>
    <row r="920" spans="1:11" ht="48" x14ac:dyDescent="0.25">
      <c r="A920" s="14" t="s">
        <v>1506</v>
      </c>
      <c r="B920" s="334" t="s">
        <v>3329</v>
      </c>
      <c r="C920" s="334" t="s">
        <v>3329</v>
      </c>
      <c r="D920" s="418">
        <v>45866</v>
      </c>
      <c r="E920" s="443">
        <v>45925</v>
      </c>
      <c r="F920" s="337" t="s">
        <v>3331</v>
      </c>
      <c r="G920" s="456"/>
      <c r="H920" s="337" t="s">
        <v>2268</v>
      </c>
      <c r="I920" s="526">
        <v>-1620</v>
      </c>
      <c r="J920" s="77">
        <v>3</v>
      </c>
      <c r="K920" s="92"/>
    </row>
    <row r="921" spans="1:11" ht="13.2" x14ac:dyDescent="0.25">
      <c r="A921" s="14" t="s">
        <v>1506</v>
      </c>
      <c r="B921" s="334" t="s">
        <v>3329</v>
      </c>
      <c r="C921" s="334" t="s">
        <v>3329</v>
      </c>
      <c r="D921" s="418">
        <v>45866</v>
      </c>
      <c r="E921" s="443">
        <v>45925</v>
      </c>
      <c r="F921" s="337" t="s">
        <v>3332</v>
      </c>
      <c r="G921" s="456"/>
      <c r="H921" s="337" t="s">
        <v>2268</v>
      </c>
      <c r="I921" s="526">
        <v>465.15</v>
      </c>
      <c r="J921" s="77">
        <v>3</v>
      </c>
      <c r="K921" s="92"/>
    </row>
    <row r="922" spans="1:11" ht="48" x14ac:dyDescent="0.25">
      <c r="A922" s="14" t="s">
        <v>1506</v>
      </c>
      <c r="B922" s="334" t="s">
        <v>3329</v>
      </c>
      <c r="C922" s="334" t="s">
        <v>3329</v>
      </c>
      <c r="D922" s="418">
        <v>45866</v>
      </c>
      <c r="E922" s="443">
        <v>45925</v>
      </c>
      <c r="F922" s="337" t="s">
        <v>3333</v>
      </c>
      <c r="G922" s="456"/>
      <c r="H922" s="337" t="s">
        <v>2268</v>
      </c>
      <c r="I922" s="526">
        <v>-310.10000000000002</v>
      </c>
      <c r="J922" s="77">
        <v>3</v>
      </c>
      <c r="K922" s="92"/>
    </row>
    <row r="923" spans="1:11" ht="24" x14ac:dyDescent="0.25">
      <c r="A923" s="14" t="s">
        <v>1506</v>
      </c>
      <c r="B923" s="334" t="s">
        <v>3329</v>
      </c>
      <c r="C923" s="334" t="s">
        <v>3334</v>
      </c>
      <c r="D923" s="418">
        <v>45861</v>
      </c>
      <c r="E923" s="443">
        <v>45925</v>
      </c>
      <c r="F923" s="337" t="s">
        <v>3077</v>
      </c>
      <c r="G923" s="456" t="s">
        <v>3335</v>
      </c>
      <c r="H923" s="419" t="s">
        <v>3336</v>
      </c>
      <c r="I923" s="526">
        <v>80</v>
      </c>
      <c r="J923" s="77">
        <v>3</v>
      </c>
      <c r="K923" s="92"/>
    </row>
    <row r="924" spans="1:11" ht="24" x14ac:dyDescent="0.25">
      <c r="A924" s="14" t="s">
        <v>1506</v>
      </c>
      <c r="B924" s="334" t="s">
        <v>3329</v>
      </c>
      <c r="C924" s="334" t="s">
        <v>3337</v>
      </c>
      <c r="D924" s="418">
        <v>45861</v>
      </c>
      <c r="E924" s="443">
        <v>45925</v>
      </c>
      <c r="F924" s="337" t="s">
        <v>3084</v>
      </c>
      <c r="G924" s="456" t="s">
        <v>3335</v>
      </c>
      <c r="H924" s="419" t="s">
        <v>3336</v>
      </c>
      <c r="I924" s="526">
        <v>80</v>
      </c>
      <c r="J924" s="77">
        <v>3</v>
      </c>
      <c r="K924" s="92"/>
    </row>
    <row r="925" spans="1:11" ht="60" x14ac:dyDescent="0.25">
      <c r="A925" s="14" t="s">
        <v>1506</v>
      </c>
      <c r="B925" s="334" t="s">
        <v>3329</v>
      </c>
      <c r="C925" s="334" t="s">
        <v>3337</v>
      </c>
      <c r="D925" s="418">
        <v>45861</v>
      </c>
      <c r="E925" s="443">
        <v>45925</v>
      </c>
      <c r="F925" s="337" t="s">
        <v>3338</v>
      </c>
      <c r="G925" s="456" t="s">
        <v>3335</v>
      </c>
      <c r="H925" s="419" t="s">
        <v>3336</v>
      </c>
      <c r="I925" s="526">
        <v>-80</v>
      </c>
      <c r="J925" s="77">
        <v>3</v>
      </c>
      <c r="K925" s="92"/>
    </row>
    <row r="926" spans="1:11" ht="24" x14ac:dyDescent="0.25">
      <c r="A926" s="14" t="s">
        <v>1506</v>
      </c>
      <c r="B926" s="334" t="s">
        <v>3329</v>
      </c>
      <c r="C926" s="334" t="s">
        <v>3339</v>
      </c>
      <c r="D926" s="418">
        <v>45861</v>
      </c>
      <c r="E926" s="443">
        <v>45925</v>
      </c>
      <c r="F926" s="337" t="s">
        <v>3080</v>
      </c>
      <c r="G926" s="456" t="s">
        <v>3335</v>
      </c>
      <c r="H926" s="419" t="s">
        <v>3336</v>
      </c>
      <c r="I926" s="526">
        <v>80</v>
      </c>
      <c r="J926" s="77">
        <v>3</v>
      </c>
      <c r="K926" s="92"/>
    </row>
    <row r="927" spans="1:11" ht="24" x14ac:dyDescent="0.25">
      <c r="A927" s="14" t="s">
        <v>1506</v>
      </c>
      <c r="B927" s="334" t="s">
        <v>3329</v>
      </c>
      <c r="C927" s="334" t="s">
        <v>3340</v>
      </c>
      <c r="D927" s="418">
        <v>45861</v>
      </c>
      <c r="E927" s="443">
        <v>45925</v>
      </c>
      <c r="F927" s="337" t="s">
        <v>3082</v>
      </c>
      <c r="G927" s="456" t="s">
        <v>3335</v>
      </c>
      <c r="H927" s="419" t="s">
        <v>3336</v>
      </c>
      <c r="I927" s="526">
        <v>80</v>
      </c>
      <c r="J927" s="77">
        <v>3</v>
      </c>
      <c r="K927" s="92"/>
    </row>
    <row r="928" spans="1:11" ht="60" x14ac:dyDescent="0.25">
      <c r="A928" s="14" t="s">
        <v>1506</v>
      </c>
      <c r="B928" s="334" t="s">
        <v>3329</v>
      </c>
      <c r="C928" s="334" t="s">
        <v>3340</v>
      </c>
      <c r="D928" s="418">
        <v>45861</v>
      </c>
      <c r="E928" s="443">
        <v>45925</v>
      </c>
      <c r="F928" s="337" t="s">
        <v>3341</v>
      </c>
      <c r="G928" s="456" t="s">
        <v>3335</v>
      </c>
      <c r="H928" s="419" t="s">
        <v>3336</v>
      </c>
      <c r="I928" s="526">
        <v>-80</v>
      </c>
      <c r="J928" s="77">
        <v>3</v>
      </c>
      <c r="K928" s="92"/>
    </row>
    <row r="929" spans="1:11" ht="24" x14ac:dyDescent="0.25">
      <c r="A929" s="14" t="s">
        <v>1506</v>
      </c>
      <c r="B929" s="334" t="s">
        <v>3329</v>
      </c>
      <c r="C929" s="334" t="s">
        <v>3342</v>
      </c>
      <c r="D929" s="418">
        <v>45861</v>
      </c>
      <c r="E929" s="443">
        <v>45925</v>
      </c>
      <c r="F929" s="337" t="s">
        <v>3343</v>
      </c>
      <c r="G929" s="456" t="s">
        <v>3335</v>
      </c>
      <c r="H929" s="419" t="s">
        <v>3336</v>
      </c>
      <c r="I929" s="526">
        <v>80</v>
      </c>
      <c r="J929" s="77">
        <v>3</v>
      </c>
      <c r="K929" s="92"/>
    </row>
    <row r="930" spans="1:11" ht="60" x14ac:dyDescent="0.25">
      <c r="A930" s="14" t="s">
        <v>1506</v>
      </c>
      <c r="B930" s="334" t="s">
        <v>3329</v>
      </c>
      <c r="C930" s="334" t="s">
        <v>3342</v>
      </c>
      <c r="D930" s="418">
        <v>45861</v>
      </c>
      <c r="E930" s="443">
        <v>45925</v>
      </c>
      <c r="F930" s="337" t="s">
        <v>3344</v>
      </c>
      <c r="G930" s="456" t="s">
        <v>3335</v>
      </c>
      <c r="H930" s="419" t="s">
        <v>3336</v>
      </c>
      <c r="I930" s="526">
        <v>-80</v>
      </c>
      <c r="J930" s="77">
        <v>3</v>
      </c>
      <c r="K930" s="92"/>
    </row>
    <row r="931" spans="1:11" ht="24" x14ac:dyDescent="0.25">
      <c r="A931" s="14" t="s">
        <v>1506</v>
      </c>
      <c r="B931" s="334" t="s">
        <v>3329</v>
      </c>
      <c r="C931" s="334" t="s">
        <v>3345</v>
      </c>
      <c r="D931" s="418">
        <v>45861</v>
      </c>
      <c r="E931" s="443">
        <v>45925</v>
      </c>
      <c r="F931" s="337" t="s">
        <v>3346</v>
      </c>
      <c r="G931" s="456" t="s">
        <v>3335</v>
      </c>
      <c r="H931" s="419" t="s">
        <v>3336</v>
      </c>
      <c r="I931" s="526">
        <v>80</v>
      </c>
      <c r="J931" s="77">
        <v>3</v>
      </c>
      <c r="K931" s="92"/>
    </row>
    <row r="932" spans="1:11" ht="60" x14ac:dyDescent="0.25">
      <c r="A932" s="14" t="s">
        <v>1506</v>
      </c>
      <c r="B932" s="334" t="s">
        <v>3329</v>
      </c>
      <c r="C932" s="334" t="s">
        <v>3345</v>
      </c>
      <c r="D932" s="418">
        <v>45861</v>
      </c>
      <c r="E932" s="443">
        <v>45925</v>
      </c>
      <c r="F932" s="337" t="s">
        <v>3347</v>
      </c>
      <c r="G932" s="456" t="s">
        <v>3335</v>
      </c>
      <c r="H932" s="419" t="s">
        <v>3336</v>
      </c>
      <c r="I932" s="526">
        <v>-80</v>
      </c>
      <c r="J932" s="77">
        <v>3</v>
      </c>
      <c r="K932" s="92"/>
    </row>
    <row r="933" spans="1:11" ht="24" x14ac:dyDescent="0.25">
      <c r="A933" s="14" t="s">
        <v>1506</v>
      </c>
      <c r="B933" s="334" t="s">
        <v>3329</v>
      </c>
      <c r="C933" s="559" t="s">
        <v>3348</v>
      </c>
      <c r="D933" s="418">
        <v>45870</v>
      </c>
      <c r="E933" s="443">
        <v>45925</v>
      </c>
      <c r="F933" s="337" t="s">
        <v>3349</v>
      </c>
      <c r="G933" s="456"/>
      <c r="H933" s="419" t="s">
        <v>3231</v>
      </c>
      <c r="I933" s="526">
        <v>80</v>
      </c>
      <c r="J933" s="77">
        <v>3</v>
      </c>
      <c r="K933" s="92"/>
    </row>
    <row r="934" spans="1:11" ht="24" x14ac:dyDescent="0.25">
      <c r="A934" s="14" t="s">
        <v>1506</v>
      </c>
      <c r="B934" s="334" t="s">
        <v>3329</v>
      </c>
      <c r="C934" s="559" t="s">
        <v>3350</v>
      </c>
      <c r="D934" s="418">
        <v>45870</v>
      </c>
      <c r="E934" s="443">
        <v>45925</v>
      </c>
      <c r="F934" s="337" t="s">
        <v>3351</v>
      </c>
      <c r="G934" s="456"/>
      <c r="H934" s="419" t="s">
        <v>3231</v>
      </c>
      <c r="I934" s="526">
        <v>80</v>
      </c>
      <c r="J934" s="77">
        <v>3</v>
      </c>
      <c r="K934" s="92"/>
    </row>
    <row r="935" spans="1:11" ht="60" x14ac:dyDescent="0.25">
      <c r="A935" s="14" t="s">
        <v>1506</v>
      </c>
      <c r="B935" s="334" t="s">
        <v>3329</v>
      </c>
      <c r="C935" s="559" t="s">
        <v>3350</v>
      </c>
      <c r="D935" s="418">
        <v>45870</v>
      </c>
      <c r="E935" s="443">
        <v>45925</v>
      </c>
      <c r="F935" s="337" t="s">
        <v>3352</v>
      </c>
      <c r="G935" s="456"/>
      <c r="H935" s="419" t="s">
        <v>3231</v>
      </c>
      <c r="I935" s="526">
        <v>-80</v>
      </c>
      <c r="J935" s="77">
        <v>3</v>
      </c>
      <c r="K935" s="92"/>
    </row>
    <row r="936" spans="1:11" ht="24" x14ac:dyDescent="0.25">
      <c r="A936" s="14" t="s">
        <v>1506</v>
      </c>
      <c r="B936" s="334" t="s">
        <v>3329</v>
      </c>
      <c r="C936" s="559" t="s">
        <v>3353</v>
      </c>
      <c r="D936" s="418">
        <v>45870</v>
      </c>
      <c r="E936" s="443">
        <v>45925</v>
      </c>
      <c r="F936" s="337" t="s">
        <v>3354</v>
      </c>
      <c r="G936" s="456"/>
      <c r="H936" s="419" t="s">
        <v>3231</v>
      </c>
      <c r="I936" s="526">
        <v>80</v>
      </c>
      <c r="J936" s="77">
        <v>3</v>
      </c>
      <c r="K936" s="92"/>
    </row>
    <row r="937" spans="1:11" ht="60" x14ac:dyDescent="0.25">
      <c r="A937" s="14" t="s">
        <v>1506</v>
      </c>
      <c r="B937" s="334" t="s">
        <v>3329</v>
      </c>
      <c r="C937" s="559" t="s">
        <v>3353</v>
      </c>
      <c r="D937" s="418">
        <v>45870</v>
      </c>
      <c r="E937" s="443">
        <v>45925</v>
      </c>
      <c r="F937" s="337" t="s">
        <v>3355</v>
      </c>
      <c r="G937" s="456"/>
      <c r="H937" s="419" t="s">
        <v>3231</v>
      </c>
      <c r="I937" s="526">
        <v>-80</v>
      </c>
      <c r="J937" s="77">
        <v>3</v>
      </c>
      <c r="K937" s="92"/>
    </row>
    <row r="938" spans="1:11" ht="24" x14ac:dyDescent="0.25">
      <c r="A938" s="14" t="s">
        <v>1506</v>
      </c>
      <c r="B938" s="334" t="s">
        <v>3329</v>
      </c>
      <c r="C938" s="559" t="s">
        <v>3356</v>
      </c>
      <c r="D938" s="418">
        <v>45870</v>
      </c>
      <c r="E938" s="443">
        <v>45925</v>
      </c>
      <c r="F938" s="337" t="s">
        <v>3357</v>
      </c>
      <c r="G938" s="456"/>
      <c r="H938" s="419" t="s">
        <v>3231</v>
      </c>
      <c r="I938" s="526">
        <v>80</v>
      </c>
      <c r="J938" s="77">
        <v>3</v>
      </c>
      <c r="K938" s="92"/>
    </row>
    <row r="939" spans="1:11" ht="60" x14ac:dyDescent="0.25">
      <c r="A939" s="14" t="s">
        <v>1506</v>
      </c>
      <c r="B939" s="334" t="s">
        <v>3329</v>
      </c>
      <c r="C939" s="559" t="s">
        <v>3356</v>
      </c>
      <c r="D939" s="418">
        <v>45870</v>
      </c>
      <c r="E939" s="443">
        <v>45925</v>
      </c>
      <c r="F939" s="337" t="s">
        <v>3358</v>
      </c>
      <c r="G939" s="456"/>
      <c r="H939" s="419" t="s">
        <v>3231</v>
      </c>
      <c r="I939" s="526">
        <v>-80</v>
      </c>
      <c r="J939" s="77">
        <v>3</v>
      </c>
      <c r="K939" s="92"/>
    </row>
    <row r="940" spans="1:11" ht="24" x14ac:dyDescent="0.25">
      <c r="A940" s="14" t="s">
        <v>1506</v>
      </c>
      <c r="B940" s="334" t="s">
        <v>3329</v>
      </c>
      <c r="C940" s="559" t="s">
        <v>3359</v>
      </c>
      <c r="D940" s="418">
        <v>45870</v>
      </c>
      <c r="E940" s="443">
        <v>45925</v>
      </c>
      <c r="F940" s="337" t="s">
        <v>3360</v>
      </c>
      <c r="G940" s="456"/>
      <c r="H940" s="419" t="s">
        <v>3078</v>
      </c>
      <c r="I940" s="526">
        <v>80</v>
      </c>
      <c r="J940" s="77">
        <v>3</v>
      </c>
      <c r="K940" s="92"/>
    </row>
    <row r="941" spans="1:11" ht="60" x14ac:dyDescent="0.25">
      <c r="A941" s="14" t="s">
        <v>1506</v>
      </c>
      <c r="B941" s="334" t="s">
        <v>3329</v>
      </c>
      <c r="C941" s="559" t="s">
        <v>3359</v>
      </c>
      <c r="D941" s="418">
        <v>45870</v>
      </c>
      <c r="E941" s="443">
        <v>45925</v>
      </c>
      <c r="F941" s="337" t="s">
        <v>3361</v>
      </c>
      <c r="G941" s="456"/>
      <c r="H941" s="419" t="s">
        <v>3078</v>
      </c>
      <c r="I941" s="526">
        <v>-80</v>
      </c>
      <c r="J941" s="77">
        <v>3</v>
      </c>
      <c r="K941" s="92"/>
    </row>
    <row r="942" spans="1:11" ht="24" x14ac:dyDescent="0.25">
      <c r="A942" s="14" t="s">
        <v>1506</v>
      </c>
      <c r="B942" s="334" t="s">
        <v>3329</v>
      </c>
      <c r="C942" s="559" t="s">
        <v>3362</v>
      </c>
      <c r="D942" s="418">
        <v>45870</v>
      </c>
      <c r="E942" s="443">
        <v>45925</v>
      </c>
      <c r="F942" s="337" t="s">
        <v>3363</v>
      </c>
      <c r="G942" s="456"/>
      <c r="H942" s="419" t="s">
        <v>3078</v>
      </c>
      <c r="I942" s="526">
        <v>80</v>
      </c>
      <c r="J942" s="77">
        <v>3</v>
      </c>
      <c r="K942" s="92"/>
    </row>
    <row r="943" spans="1:11" ht="24" x14ac:dyDescent="0.25">
      <c r="A943" s="14" t="s">
        <v>1506</v>
      </c>
      <c r="B943" s="334" t="s">
        <v>3329</v>
      </c>
      <c r="C943" s="559" t="s">
        <v>3364</v>
      </c>
      <c r="D943" s="418">
        <v>45875</v>
      </c>
      <c r="E943" s="443">
        <v>45925</v>
      </c>
      <c r="F943" s="337" t="s">
        <v>3365</v>
      </c>
      <c r="G943" s="456"/>
      <c r="H943" s="419" t="s">
        <v>3231</v>
      </c>
      <c r="I943" s="526">
        <v>80</v>
      </c>
      <c r="J943" s="77">
        <v>3</v>
      </c>
      <c r="K943" s="92"/>
    </row>
    <row r="944" spans="1:11" ht="60" x14ac:dyDescent="0.25">
      <c r="A944" s="14" t="s">
        <v>1506</v>
      </c>
      <c r="B944" s="334" t="s">
        <v>3329</v>
      </c>
      <c r="C944" s="559" t="s">
        <v>3364</v>
      </c>
      <c r="D944" s="418">
        <v>45875</v>
      </c>
      <c r="E944" s="443">
        <v>45925</v>
      </c>
      <c r="F944" s="337" t="s">
        <v>3366</v>
      </c>
      <c r="G944" s="456"/>
      <c r="H944" s="419" t="s">
        <v>3231</v>
      </c>
      <c r="I944" s="526">
        <v>-80</v>
      </c>
      <c r="J944" s="77">
        <v>3</v>
      </c>
      <c r="K944" s="92"/>
    </row>
    <row r="945" spans="1:11" ht="24" x14ac:dyDescent="0.25">
      <c r="A945" s="14" t="s">
        <v>1506</v>
      </c>
      <c r="B945" s="334" t="s">
        <v>3329</v>
      </c>
      <c r="C945" s="559" t="s">
        <v>3367</v>
      </c>
      <c r="D945" s="418">
        <v>45875</v>
      </c>
      <c r="E945" s="443">
        <v>45925</v>
      </c>
      <c r="F945" s="337" t="s">
        <v>3368</v>
      </c>
      <c r="G945" s="456"/>
      <c r="H945" s="419" t="s">
        <v>3231</v>
      </c>
      <c r="I945" s="526">
        <v>80</v>
      </c>
      <c r="J945" s="77">
        <v>3</v>
      </c>
      <c r="K945" s="92"/>
    </row>
    <row r="946" spans="1:11" ht="24" x14ac:dyDescent="0.25">
      <c r="A946" s="14" t="s">
        <v>1506</v>
      </c>
      <c r="B946" s="334" t="s">
        <v>3329</v>
      </c>
      <c r="C946" s="334">
        <v>46</v>
      </c>
      <c r="D946" s="418">
        <v>45861</v>
      </c>
      <c r="E946" s="443">
        <v>45925</v>
      </c>
      <c r="F946" s="337" t="s">
        <v>3369</v>
      </c>
      <c r="G946" s="456"/>
      <c r="H946" s="337" t="s">
        <v>3131</v>
      </c>
      <c r="I946" s="526">
        <v>240</v>
      </c>
      <c r="J946" s="77">
        <v>3</v>
      </c>
      <c r="K946" s="92"/>
    </row>
    <row r="947" spans="1:11" ht="48" x14ac:dyDescent="0.25">
      <c r="A947" s="14" t="s">
        <v>1506</v>
      </c>
      <c r="B947" s="334" t="s">
        <v>3329</v>
      </c>
      <c r="C947" s="334">
        <v>46</v>
      </c>
      <c r="D947" s="418">
        <v>45861</v>
      </c>
      <c r="E947" s="443">
        <v>45925</v>
      </c>
      <c r="F947" s="337" t="s">
        <v>3370</v>
      </c>
      <c r="G947" s="456"/>
      <c r="H947" s="337" t="s">
        <v>3131</v>
      </c>
      <c r="I947" s="526">
        <v>-160</v>
      </c>
      <c r="J947" s="77">
        <v>3</v>
      </c>
      <c r="K947" s="92"/>
    </row>
    <row r="948" spans="1:11" ht="13.2" x14ac:dyDescent="0.25">
      <c r="A948" s="14" t="s">
        <v>1506</v>
      </c>
      <c r="B948" s="334" t="s">
        <v>3329</v>
      </c>
      <c r="C948" s="334" t="s">
        <v>3371</v>
      </c>
      <c r="D948" s="418">
        <v>45868</v>
      </c>
      <c r="E948" s="443">
        <v>45925</v>
      </c>
      <c r="F948" s="337" t="s">
        <v>3372</v>
      </c>
      <c r="G948" s="456"/>
      <c r="H948" s="419" t="s">
        <v>3373</v>
      </c>
      <c r="I948" s="526">
        <v>36.99</v>
      </c>
      <c r="J948" s="77">
        <v>3</v>
      </c>
      <c r="K948" s="92"/>
    </row>
    <row r="949" spans="1:11" ht="48" x14ac:dyDescent="0.25">
      <c r="A949" s="14" t="s">
        <v>1506</v>
      </c>
      <c r="B949" s="334" t="s">
        <v>3329</v>
      </c>
      <c r="C949" s="334" t="s">
        <v>3371</v>
      </c>
      <c r="D949" s="418">
        <v>45868</v>
      </c>
      <c r="E949" s="443">
        <v>45925</v>
      </c>
      <c r="F949" s="337" t="s">
        <v>3374</v>
      </c>
      <c r="G949" s="456"/>
      <c r="H949" s="419" t="s">
        <v>3373</v>
      </c>
      <c r="I949" s="526">
        <v>-36.99</v>
      </c>
      <c r="J949" s="77">
        <v>3</v>
      </c>
      <c r="K949" s="92"/>
    </row>
    <row r="950" spans="1:11" ht="24" x14ac:dyDescent="0.25">
      <c r="A950" s="14" t="s">
        <v>1506</v>
      </c>
      <c r="B950" s="334" t="s">
        <v>3329</v>
      </c>
      <c r="C950" s="334" t="s">
        <v>3329</v>
      </c>
      <c r="D950" s="418">
        <v>45870</v>
      </c>
      <c r="E950" s="443">
        <v>45925</v>
      </c>
      <c r="F950" s="420" t="s">
        <v>3375</v>
      </c>
      <c r="G950" s="456"/>
      <c r="H950" s="337" t="s">
        <v>3376</v>
      </c>
      <c r="I950" s="526">
        <v>248.64</v>
      </c>
      <c r="J950" s="77">
        <v>3</v>
      </c>
      <c r="K950" s="92"/>
    </row>
    <row r="951" spans="1:11" ht="60" x14ac:dyDescent="0.25">
      <c r="A951" s="14" t="s">
        <v>1506</v>
      </c>
      <c r="B951" s="334" t="s">
        <v>3329</v>
      </c>
      <c r="C951" s="334" t="s">
        <v>3329</v>
      </c>
      <c r="D951" s="418">
        <v>45870</v>
      </c>
      <c r="E951" s="443">
        <v>45925</v>
      </c>
      <c r="F951" s="420" t="s">
        <v>3377</v>
      </c>
      <c r="G951" s="456"/>
      <c r="H951" s="337" t="s">
        <v>3376</v>
      </c>
      <c r="I951" s="526">
        <v>-248.64</v>
      </c>
      <c r="J951" s="77">
        <v>3</v>
      </c>
      <c r="K951" s="92"/>
    </row>
    <row r="952" spans="1:11" ht="13.2" x14ac:dyDescent="0.25">
      <c r="A952" s="14" t="s">
        <v>1506</v>
      </c>
      <c r="B952" s="334" t="s">
        <v>3378</v>
      </c>
      <c r="C952" s="334" t="s">
        <v>3378</v>
      </c>
      <c r="D952" s="418">
        <v>45867</v>
      </c>
      <c r="E952" s="443">
        <v>45916</v>
      </c>
      <c r="F952" s="337" t="s">
        <v>3379</v>
      </c>
      <c r="G952" s="456"/>
      <c r="H952" s="419" t="s">
        <v>2124</v>
      </c>
      <c r="I952" s="526">
        <v>6637.5</v>
      </c>
      <c r="J952" s="77">
        <v>3</v>
      </c>
      <c r="K952" s="92"/>
    </row>
    <row r="953" spans="1:11" ht="48" x14ac:dyDescent="0.25">
      <c r="A953" s="14" t="s">
        <v>1506</v>
      </c>
      <c r="B953" s="334" t="s">
        <v>3378</v>
      </c>
      <c r="C953" s="334" t="s">
        <v>3378</v>
      </c>
      <c r="D953" s="418">
        <v>45867</v>
      </c>
      <c r="E953" s="443">
        <v>45916</v>
      </c>
      <c r="F953" s="337" t="s">
        <v>3380</v>
      </c>
      <c r="G953" s="456"/>
      <c r="H953" s="419" t="s">
        <v>2124</v>
      </c>
      <c r="I953" s="526">
        <v>-3195</v>
      </c>
      <c r="J953" s="77">
        <v>3</v>
      </c>
      <c r="K953" s="92"/>
    </row>
    <row r="954" spans="1:11" ht="24" x14ac:dyDescent="0.25">
      <c r="A954" s="14" t="s">
        <v>1506</v>
      </c>
      <c r="B954" s="334" t="s">
        <v>3378</v>
      </c>
      <c r="C954" s="545" t="s">
        <v>3381</v>
      </c>
      <c r="D954" s="546">
        <v>45880</v>
      </c>
      <c r="E954" s="443">
        <v>45916</v>
      </c>
      <c r="F954" s="449" t="s">
        <v>3382</v>
      </c>
      <c r="G954" s="567" t="s">
        <v>3383</v>
      </c>
      <c r="H954" s="568" t="s">
        <v>3384</v>
      </c>
      <c r="I954" s="543">
        <v>72.680000000000007</v>
      </c>
      <c r="J954" s="77">
        <v>3</v>
      </c>
      <c r="K954" s="92"/>
    </row>
    <row r="955" spans="1:11" ht="48" x14ac:dyDescent="0.25">
      <c r="A955" s="14" t="s">
        <v>1506</v>
      </c>
      <c r="B955" s="334" t="s">
        <v>3378</v>
      </c>
      <c r="C955" s="545" t="s">
        <v>3381</v>
      </c>
      <c r="D955" s="546">
        <v>45880</v>
      </c>
      <c r="E955" s="443">
        <v>45916</v>
      </c>
      <c r="F955" s="449" t="s">
        <v>3385</v>
      </c>
      <c r="G955" s="567" t="s">
        <v>3383</v>
      </c>
      <c r="H955" s="568" t="s">
        <v>3384</v>
      </c>
      <c r="I955" s="543">
        <v>-72.680000000000007</v>
      </c>
      <c r="J955" s="77">
        <v>3</v>
      </c>
      <c r="K955" s="92"/>
    </row>
    <row r="956" spans="1:11" ht="24" x14ac:dyDescent="0.25">
      <c r="A956" s="14" t="s">
        <v>1506</v>
      </c>
      <c r="B956" s="334" t="s">
        <v>3378</v>
      </c>
      <c r="C956" s="545" t="s">
        <v>3386</v>
      </c>
      <c r="D956" s="546">
        <v>45880</v>
      </c>
      <c r="E956" s="443">
        <v>45916</v>
      </c>
      <c r="F956" s="449" t="s">
        <v>3382</v>
      </c>
      <c r="G956" s="547" t="s">
        <v>3387</v>
      </c>
      <c r="H956" s="563" t="s">
        <v>3283</v>
      </c>
      <c r="I956" s="569">
        <v>23.86</v>
      </c>
      <c r="J956" s="77">
        <v>3</v>
      </c>
      <c r="K956" s="92"/>
    </row>
    <row r="957" spans="1:11" ht="48" x14ac:dyDescent="0.25">
      <c r="A957" s="14" t="s">
        <v>1506</v>
      </c>
      <c r="B957" s="334" t="s">
        <v>3378</v>
      </c>
      <c r="C957" s="545" t="s">
        <v>3386</v>
      </c>
      <c r="D957" s="546">
        <v>45880</v>
      </c>
      <c r="E957" s="443">
        <v>45916</v>
      </c>
      <c r="F957" s="449" t="s">
        <v>3385</v>
      </c>
      <c r="G957" s="547" t="s">
        <v>3387</v>
      </c>
      <c r="H957" s="563" t="s">
        <v>3283</v>
      </c>
      <c r="I957" s="569">
        <v>-23.86</v>
      </c>
      <c r="J957" s="77">
        <v>3</v>
      </c>
      <c r="K957" s="92"/>
    </row>
    <row r="958" spans="1:11" ht="24" x14ac:dyDescent="0.25">
      <c r="A958" s="14" t="s">
        <v>1506</v>
      </c>
      <c r="B958" s="334" t="s">
        <v>3378</v>
      </c>
      <c r="C958" s="545" t="s">
        <v>3388</v>
      </c>
      <c r="D958" s="546">
        <v>45880</v>
      </c>
      <c r="E958" s="443">
        <v>45916</v>
      </c>
      <c r="F958" s="449" t="s">
        <v>3389</v>
      </c>
      <c r="G958" s="570"/>
      <c r="H958" s="563" t="s">
        <v>3320</v>
      </c>
      <c r="I958" s="571">
        <v>11.5</v>
      </c>
      <c r="J958" s="77">
        <v>3</v>
      </c>
      <c r="K958" s="92"/>
    </row>
    <row r="959" spans="1:11" ht="60" x14ac:dyDescent="0.25">
      <c r="A959" s="14" t="s">
        <v>1506</v>
      </c>
      <c r="B959" s="334" t="s">
        <v>3378</v>
      </c>
      <c r="C959" s="545" t="s">
        <v>3388</v>
      </c>
      <c r="D959" s="546">
        <v>45880</v>
      </c>
      <c r="E959" s="443">
        <v>45916</v>
      </c>
      <c r="F959" s="449" t="s">
        <v>3390</v>
      </c>
      <c r="G959" s="570"/>
      <c r="H959" s="563" t="s">
        <v>3320</v>
      </c>
      <c r="I959" s="571">
        <v>-11.5</v>
      </c>
      <c r="J959" s="77">
        <v>3</v>
      </c>
      <c r="K959" s="92"/>
    </row>
    <row r="960" spans="1:11" ht="24" x14ac:dyDescent="0.25">
      <c r="A960" s="14" t="s">
        <v>1506</v>
      </c>
      <c r="B960" s="334" t="s">
        <v>3378</v>
      </c>
      <c r="C960" s="572" t="s">
        <v>3391</v>
      </c>
      <c r="D960" s="546">
        <v>45867</v>
      </c>
      <c r="E960" s="443">
        <v>45916</v>
      </c>
      <c r="F960" s="449" t="s">
        <v>3389</v>
      </c>
      <c r="G960" s="479"/>
      <c r="H960" s="563" t="s">
        <v>3320</v>
      </c>
      <c r="I960" s="548">
        <v>21.3</v>
      </c>
      <c r="J960" s="77">
        <v>3</v>
      </c>
      <c r="K960" s="92"/>
    </row>
    <row r="961" spans="1:11" ht="60" x14ac:dyDescent="0.25">
      <c r="A961" s="14" t="s">
        <v>1506</v>
      </c>
      <c r="B961" s="334" t="s">
        <v>3378</v>
      </c>
      <c r="C961" s="572" t="s">
        <v>3391</v>
      </c>
      <c r="D961" s="546">
        <v>45867</v>
      </c>
      <c r="E961" s="443">
        <v>45916</v>
      </c>
      <c r="F961" s="449" t="s">
        <v>3390</v>
      </c>
      <c r="G961" s="479"/>
      <c r="H961" s="563" t="s">
        <v>3320</v>
      </c>
      <c r="I961" s="548">
        <v>-21.3</v>
      </c>
      <c r="J961" s="77">
        <v>3</v>
      </c>
      <c r="K961" s="92"/>
    </row>
    <row r="962" spans="1:11" ht="24" x14ac:dyDescent="0.25">
      <c r="A962" s="14" t="s">
        <v>1506</v>
      </c>
      <c r="B962" s="334" t="s">
        <v>3378</v>
      </c>
      <c r="C962" s="572" t="s">
        <v>3392</v>
      </c>
      <c r="D962" s="546">
        <v>45880</v>
      </c>
      <c r="E962" s="443">
        <v>45916</v>
      </c>
      <c r="F962" s="449" t="s">
        <v>3389</v>
      </c>
      <c r="G962" s="479"/>
      <c r="H962" s="563" t="s">
        <v>3320</v>
      </c>
      <c r="I962" s="548">
        <v>10</v>
      </c>
      <c r="J962" s="77">
        <v>3</v>
      </c>
      <c r="K962" s="92"/>
    </row>
    <row r="963" spans="1:11" ht="60" x14ac:dyDescent="0.25">
      <c r="A963" s="14" t="s">
        <v>1506</v>
      </c>
      <c r="B963" s="334" t="s">
        <v>3378</v>
      </c>
      <c r="C963" s="572" t="s">
        <v>3392</v>
      </c>
      <c r="D963" s="546">
        <v>45880</v>
      </c>
      <c r="E963" s="443">
        <v>45916</v>
      </c>
      <c r="F963" s="449" t="s">
        <v>3390</v>
      </c>
      <c r="G963" s="479"/>
      <c r="H963" s="563" t="s">
        <v>3320</v>
      </c>
      <c r="I963" s="548">
        <v>-10</v>
      </c>
      <c r="J963" s="77">
        <v>3</v>
      </c>
      <c r="K963" s="92"/>
    </row>
    <row r="964" spans="1:11" ht="24" x14ac:dyDescent="0.25">
      <c r="A964" s="14" t="s">
        <v>1506</v>
      </c>
      <c r="B964" s="334" t="s">
        <v>3378</v>
      </c>
      <c r="C964" s="572" t="s">
        <v>3393</v>
      </c>
      <c r="D964" s="538">
        <v>45872</v>
      </c>
      <c r="E964" s="443">
        <v>45916</v>
      </c>
      <c r="F964" s="449" t="s">
        <v>3394</v>
      </c>
      <c r="G964" s="547" t="s">
        <v>3246</v>
      </c>
      <c r="H964" s="563" t="s">
        <v>3283</v>
      </c>
      <c r="I964" s="543">
        <v>70</v>
      </c>
      <c r="J964" s="77">
        <v>3</v>
      </c>
      <c r="K964" s="92"/>
    </row>
    <row r="965" spans="1:11" ht="48" x14ac:dyDescent="0.25">
      <c r="A965" s="14" t="s">
        <v>1506</v>
      </c>
      <c r="B965" s="334" t="s">
        <v>3378</v>
      </c>
      <c r="C965" s="572" t="s">
        <v>3393</v>
      </c>
      <c r="D965" s="538">
        <v>45872</v>
      </c>
      <c r="E965" s="443">
        <v>45916</v>
      </c>
      <c r="F965" s="449" t="s">
        <v>3395</v>
      </c>
      <c r="G965" s="547" t="s">
        <v>3246</v>
      </c>
      <c r="H965" s="563" t="s">
        <v>3283</v>
      </c>
      <c r="I965" s="543">
        <v>-70</v>
      </c>
      <c r="J965" s="77">
        <v>3</v>
      </c>
      <c r="K965" s="92"/>
    </row>
    <row r="966" spans="1:11" ht="24" x14ac:dyDescent="0.25">
      <c r="A966" s="14" t="s">
        <v>1506</v>
      </c>
      <c r="B966" s="334" t="s">
        <v>3378</v>
      </c>
      <c r="C966" s="572" t="s">
        <v>3396</v>
      </c>
      <c r="D966" s="546">
        <v>45877</v>
      </c>
      <c r="E966" s="443">
        <v>45916</v>
      </c>
      <c r="F966" s="449" t="s">
        <v>3394</v>
      </c>
      <c r="G966" s="547" t="s">
        <v>3387</v>
      </c>
      <c r="H966" s="563" t="s">
        <v>3283</v>
      </c>
      <c r="I966" s="561">
        <v>57</v>
      </c>
      <c r="J966" s="77">
        <v>3</v>
      </c>
      <c r="K966" s="92"/>
    </row>
    <row r="967" spans="1:11" ht="48" x14ac:dyDescent="0.25">
      <c r="A967" s="14" t="s">
        <v>1506</v>
      </c>
      <c r="B967" s="334" t="s">
        <v>3378</v>
      </c>
      <c r="C967" s="572" t="s">
        <v>3396</v>
      </c>
      <c r="D967" s="546">
        <v>45877</v>
      </c>
      <c r="E967" s="443">
        <v>45916</v>
      </c>
      <c r="F967" s="449" t="s">
        <v>3395</v>
      </c>
      <c r="G967" s="547" t="s">
        <v>3387</v>
      </c>
      <c r="H967" s="563" t="s">
        <v>3283</v>
      </c>
      <c r="I967" s="561">
        <v>-57</v>
      </c>
      <c r="J967" s="77">
        <v>3</v>
      </c>
      <c r="K967" s="92"/>
    </row>
    <row r="968" spans="1:11" ht="24" x14ac:dyDescent="0.25">
      <c r="A968" s="14" t="s">
        <v>1506</v>
      </c>
      <c r="B968" s="334" t="s">
        <v>3378</v>
      </c>
      <c r="C968" s="573" t="s">
        <v>3397</v>
      </c>
      <c r="D968" s="546">
        <v>45867</v>
      </c>
      <c r="E968" s="443">
        <v>45916</v>
      </c>
      <c r="F968" s="449" t="s">
        <v>3398</v>
      </c>
      <c r="G968" s="574"/>
      <c r="H968" s="563" t="s">
        <v>3320</v>
      </c>
      <c r="I968" s="543">
        <v>21.3</v>
      </c>
      <c r="J968" s="77">
        <v>3</v>
      </c>
      <c r="K968" s="92"/>
    </row>
    <row r="969" spans="1:11" ht="60" x14ac:dyDescent="0.25">
      <c r="A969" s="14" t="s">
        <v>1506</v>
      </c>
      <c r="B969" s="334" t="s">
        <v>3378</v>
      </c>
      <c r="C969" s="573" t="s">
        <v>3397</v>
      </c>
      <c r="D969" s="546">
        <v>45867</v>
      </c>
      <c r="E969" s="443">
        <v>45916</v>
      </c>
      <c r="F969" s="449" t="s">
        <v>3399</v>
      </c>
      <c r="G969" s="574"/>
      <c r="H969" s="563" t="s">
        <v>3320</v>
      </c>
      <c r="I969" s="543">
        <v>-21.3</v>
      </c>
      <c r="J969" s="77">
        <v>3</v>
      </c>
      <c r="K969" s="92"/>
    </row>
    <row r="970" spans="1:11" ht="24" x14ac:dyDescent="0.25">
      <c r="A970" s="14" t="s">
        <v>1506</v>
      </c>
      <c r="B970" s="334" t="s">
        <v>3378</v>
      </c>
      <c r="C970" s="573" t="s">
        <v>3400</v>
      </c>
      <c r="D970" s="546">
        <v>45877</v>
      </c>
      <c r="E970" s="443">
        <v>45916</v>
      </c>
      <c r="F970" s="449" t="s">
        <v>3398</v>
      </c>
      <c r="G970" s="574"/>
      <c r="H970" s="563" t="s">
        <v>3320</v>
      </c>
      <c r="I970" s="543">
        <v>21.3</v>
      </c>
      <c r="J970" s="77">
        <v>3</v>
      </c>
      <c r="K970" s="92"/>
    </row>
    <row r="971" spans="1:11" ht="60" x14ac:dyDescent="0.25">
      <c r="A971" s="14" t="s">
        <v>1506</v>
      </c>
      <c r="B971" s="334" t="s">
        <v>3378</v>
      </c>
      <c r="C971" s="573" t="s">
        <v>3400</v>
      </c>
      <c r="D971" s="546">
        <v>45877</v>
      </c>
      <c r="E971" s="443">
        <v>45916</v>
      </c>
      <c r="F971" s="449" t="s">
        <v>3399</v>
      </c>
      <c r="G971" s="574"/>
      <c r="H971" s="563" t="s">
        <v>3320</v>
      </c>
      <c r="I971" s="543">
        <v>-21.3</v>
      </c>
      <c r="J971" s="77">
        <v>3</v>
      </c>
      <c r="K971" s="92"/>
    </row>
    <row r="972" spans="1:11" ht="24" x14ac:dyDescent="0.25">
      <c r="A972" s="14" t="s">
        <v>1506</v>
      </c>
      <c r="B972" s="334" t="s">
        <v>3378</v>
      </c>
      <c r="C972" s="575" t="s">
        <v>3401</v>
      </c>
      <c r="D972" s="546">
        <v>45874</v>
      </c>
      <c r="E972" s="443">
        <v>45916</v>
      </c>
      <c r="F972" s="449" t="s">
        <v>3402</v>
      </c>
      <c r="G972" s="547" t="s">
        <v>3246</v>
      </c>
      <c r="H972" s="563" t="s">
        <v>3283</v>
      </c>
      <c r="I972" s="576">
        <v>67.510000000000005</v>
      </c>
      <c r="J972" s="77">
        <v>3</v>
      </c>
      <c r="K972" s="92"/>
    </row>
    <row r="973" spans="1:11" ht="48" x14ac:dyDescent="0.25">
      <c r="A973" s="14" t="s">
        <v>1506</v>
      </c>
      <c r="B973" s="334" t="s">
        <v>3378</v>
      </c>
      <c r="C973" s="575" t="s">
        <v>3401</v>
      </c>
      <c r="D973" s="546">
        <v>45874</v>
      </c>
      <c r="E973" s="443">
        <v>45916</v>
      </c>
      <c r="F973" s="449" t="s">
        <v>3403</v>
      </c>
      <c r="G973" s="547" t="s">
        <v>3246</v>
      </c>
      <c r="H973" s="563" t="s">
        <v>3283</v>
      </c>
      <c r="I973" s="576">
        <v>-67.510000000000005</v>
      </c>
      <c r="J973" s="77">
        <v>3</v>
      </c>
      <c r="K973" s="92"/>
    </row>
    <row r="974" spans="1:11" ht="24" x14ac:dyDescent="0.25">
      <c r="A974" s="14" t="s">
        <v>1506</v>
      </c>
      <c r="B974" s="334" t="s">
        <v>3378</v>
      </c>
      <c r="C974" s="575" t="s">
        <v>3404</v>
      </c>
      <c r="D974" s="546">
        <v>45876</v>
      </c>
      <c r="E974" s="443">
        <v>45916</v>
      </c>
      <c r="F974" s="449" t="s">
        <v>3402</v>
      </c>
      <c r="G974" s="547" t="s">
        <v>3246</v>
      </c>
      <c r="H974" s="563" t="s">
        <v>3283</v>
      </c>
      <c r="I974" s="576">
        <v>63.65</v>
      </c>
      <c r="J974" s="77">
        <v>3</v>
      </c>
      <c r="K974" s="92"/>
    </row>
    <row r="975" spans="1:11" ht="48" x14ac:dyDescent="0.25">
      <c r="A975" s="14" t="s">
        <v>1506</v>
      </c>
      <c r="B975" s="334" t="s">
        <v>3378</v>
      </c>
      <c r="C975" s="575" t="s">
        <v>3404</v>
      </c>
      <c r="D975" s="546">
        <v>45876</v>
      </c>
      <c r="E975" s="443">
        <v>45916</v>
      </c>
      <c r="F975" s="449" t="s">
        <v>3403</v>
      </c>
      <c r="G975" s="547" t="s">
        <v>3246</v>
      </c>
      <c r="H975" s="563" t="s">
        <v>3283</v>
      </c>
      <c r="I975" s="576">
        <v>-63.65</v>
      </c>
      <c r="J975" s="77">
        <v>3</v>
      </c>
      <c r="K975" s="92"/>
    </row>
    <row r="976" spans="1:11" ht="24" x14ac:dyDescent="0.25">
      <c r="A976" s="14" t="s">
        <v>1506</v>
      </c>
      <c r="B976" s="334" t="s">
        <v>3378</v>
      </c>
      <c r="C976" s="573" t="s">
        <v>3405</v>
      </c>
      <c r="D976" s="546">
        <v>45876</v>
      </c>
      <c r="E976" s="443">
        <v>45916</v>
      </c>
      <c r="F976" s="449" t="s">
        <v>3406</v>
      </c>
      <c r="G976" s="570"/>
      <c r="H976" s="563" t="s">
        <v>3320</v>
      </c>
      <c r="I976" s="543">
        <v>21.3</v>
      </c>
      <c r="J976" s="77">
        <v>3</v>
      </c>
      <c r="K976" s="92"/>
    </row>
    <row r="977" spans="1:11" ht="60" x14ac:dyDescent="0.25">
      <c r="A977" s="14" t="s">
        <v>1506</v>
      </c>
      <c r="B977" s="334" t="s">
        <v>3378</v>
      </c>
      <c r="C977" s="573" t="s">
        <v>3405</v>
      </c>
      <c r="D977" s="546">
        <v>45876</v>
      </c>
      <c r="E977" s="443">
        <v>45916</v>
      </c>
      <c r="F977" s="449" t="s">
        <v>3407</v>
      </c>
      <c r="G977" s="570"/>
      <c r="H977" s="563" t="s">
        <v>3320</v>
      </c>
      <c r="I977" s="543">
        <v>-21.3</v>
      </c>
      <c r="J977" s="77">
        <v>3</v>
      </c>
      <c r="K977" s="92"/>
    </row>
    <row r="978" spans="1:11" ht="24" x14ac:dyDescent="0.25">
      <c r="A978" s="14" t="s">
        <v>1506</v>
      </c>
      <c r="B978" s="334" t="s">
        <v>3378</v>
      </c>
      <c r="C978" s="573" t="s">
        <v>3408</v>
      </c>
      <c r="D978" s="546">
        <v>45878</v>
      </c>
      <c r="E978" s="443">
        <v>45916</v>
      </c>
      <c r="F978" s="449" t="s">
        <v>3406</v>
      </c>
      <c r="G978" s="570"/>
      <c r="H978" s="563" t="s">
        <v>3320</v>
      </c>
      <c r="I978" s="543">
        <v>21.3</v>
      </c>
      <c r="J978" s="77">
        <v>3</v>
      </c>
      <c r="K978" s="92"/>
    </row>
    <row r="979" spans="1:11" ht="60" x14ac:dyDescent="0.25">
      <c r="A979" s="14" t="s">
        <v>1506</v>
      </c>
      <c r="B979" s="334" t="s">
        <v>3378</v>
      </c>
      <c r="C979" s="573" t="s">
        <v>3408</v>
      </c>
      <c r="D979" s="546">
        <v>45878</v>
      </c>
      <c r="E979" s="443">
        <v>45916</v>
      </c>
      <c r="F979" s="449" t="s">
        <v>3407</v>
      </c>
      <c r="G979" s="570"/>
      <c r="H979" s="563" t="s">
        <v>3320</v>
      </c>
      <c r="I979" s="543">
        <v>-21.3</v>
      </c>
      <c r="J979" s="77">
        <v>3</v>
      </c>
      <c r="K979" s="92"/>
    </row>
    <row r="980" spans="1:11" ht="24" x14ac:dyDescent="0.25">
      <c r="A980" s="14" t="s">
        <v>1506</v>
      </c>
      <c r="B980" s="334" t="s">
        <v>3378</v>
      </c>
      <c r="C980" s="573" t="s">
        <v>3409</v>
      </c>
      <c r="D980" s="546">
        <v>45878</v>
      </c>
      <c r="E980" s="443">
        <v>45916</v>
      </c>
      <c r="F980" s="449" t="s">
        <v>3406</v>
      </c>
      <c r="G980" s="570"/>
      <c r="H980" s="563" t="s">
        <v>3320</v>
      </c>
      <c r="I980" s="543">
        <v>10.8</v>
      </c>
      <c r="J980" s="77">
        <v>3</v>
      </c>
      <c r="K980" s="92"/>
    </row>
    <row r="981" spans="1:11" ht="60" x14ac:dyDescent="0.25">
      <c r="A981" s="14" t="s">
        <v>1506</v>
      </c>
      <c r="B981" s="334" t="s">
        <v>3378</v>
      </c>
      <c r="C981" s="573" t="s">
        <v>3409</v>
      </c>
      <c r="D981" s="546">
        <v>45878</v>
      </c>
      <c r="E981" s="443">
        <v>45916</v>
      </c>
      <c r="F981" s="449" t="s">
        <v>3407</v>
      </c>
      <c r="G981" s="570"/>
      <c r="H981" s="563" t="s">
        <v>3320</v>
      </c>
      <c r="I981" s="543">
        <v>-10.8</v>
      </c>
      <c r="J981" s="77">
        <v>3</v>
      </c>
      <c r="K981" s="92"/>
    </row>
    <row r="982" spans="1:11" ht="24" x14ac:dyDescent="0.25">
      <c r="A982" s="14" t="s">
        <v>1506</v>
      </c>
      <c r="B982" s="334" t="s">
        <v>3378</v>
      </c>
      <c r="C982" s="575" t="s">
        <v>3410</v>
      </c>
      <c r="D982" s="546">
        <v>45872</v>
      </c>
      <c r="E982" s="443">
        <v>45916</v>
      </c>
      <c r="F982" s="449" t="s">
        <v>3411</v>
      </c>
      <c r="G982" s="547" t="s">
        <v>3246</v>
      </c>
      <c r="H982" s="563" t="s">
        <v>3283</v>
      </c>
      <c r="I982" s="543">
        <v>62.03</v>
      </c>
      <c r="J982" s="77">
        <v>3</v>
      </c>
      <c r="K982" s="92"/>
    </row>
    <row r="983" spans="1:11" ht="48" x14ac:dyDescent="0.25">
      <c r="A983" s="14" t="s">
        <v>1506</v>
      </c>
      <c r="B983" s="334" t="s">
        <v>3378</v>
      </c>
      <c r="C983" s="575" t="s">
        <v>3410</v>
      </c>
      <c r="D983" s="546">
        <v>45872</v>
      </c>
      <c r="E983" s="443">
        <v>45916</v>
      </c>
      <c r="F983" s="449" t="s">
        <v>3412</v>
      </c>
      <c r="G983" s="547" t="s">
        <v>3246</v>
      </c>
      <c r="H983" s="563" t="s">
        <v>3283</v>
      </c>
      <c r="I983" s="543">
        <v>-62.03</v>
      </c>
      <c r="J983" s="77">
        <v>3</v>
      </c>
      <c r="K983" s="92"/>
    </row>
    <row r="984" spans="1:11" ht="24" x14ac:dyDescent="0.25">
      <c r="A984" s="14" t="s">
        <v>1506</v>
      </c>
      <c r="B984" s="334" t="s">
        <v>3378</v>
      </c>
      <c r="C984" s="575" t="s">
        <v>3413</v>
      </c>
      <c r="D984" s="546">
        <v>45868</v>
      </c>
      <c r="E984" s="443">
        <v>45916</v>
      </c>
      <c r="F984" s="449" t="s">
        <v>3411</v>
      </c>
      <c r="G984" s="547" t="s">
        <v>3387</v>
      </c>
      <c r="H984" s="563" t="s">
        <v>3283</v>
      </c>
      <c r="I984" s="543">
        <v>70.010000000000005</v>
      </c>
      <c r="J984" s="77">
        <v>3</v>
      </c>
      <c r="K984" s="92"/>
    </row>
    <row r="985" spans="1:11" ht="48" x14ac:dyDescent="0.25">
      <c r="A985" s="14" t="s">
        <v>1506</v>
      </c>
      <c r="B985" s="334" t="s">
        <v>3378</v>
      </c>
      <c r="C985" s="575" t="s">
        <v>3413</v>
      </c>
      <c r="D985" s="546">
        <v>45868</v>
      </c>
      <c r="E985" s="443">
        <v>45916</v>
      </c>
      <c r="F985" s="449" t="s">
        <v>3412</v>
      </c>
      <c r="G985" s="547" t="s">
        <v>3387</v>
      </c>
      <c r="H985" s="563" t="s">
        <v>3283</v>
      </c>
      <c r="I985" s="543">
        <v>-70.010000000000005</v>
      </c>
      <c r="J985" s="77">
        <v>3</v>
      </c>
      <c r="K985" s="92"/>
    </row>
    <row r="986" spans="1:11" ht="24" x14ac:dyDescent="0.25">
      <c r="A986" s="14" t="s">
        <v>1506</v>
      </c>
      <c r="B986" s="334" t="s">
        <v>3378</v>
      </c>
      <c r="C986" s="573" t="s">
        <v>3414</v>
      </c>
      <c r="D986" s="546">
        <v>45867</v>
      </c>
      <c r="E986" s="443">
        <v>45916</v>
      </c>
      <c r="F986" s="449" t="s">
        <v>3415</v>
      </c>
      <c r="G986" s="577"/>
      <c r="H986" s="563" t="s">
        <v>3320</v>
      </c>
      <c r="I986" s="543">
        <v>21.3</v>
      </c>
      <c r="J986" s="77">
        <v>3</v>
      </c>
      <c r="K986" s="92"/>
    </row>
    <row r="987" spans="1:11" ht="60" x14ac:dyDescent="0.25">
      <c r="A987" s="14" t="s">
        <v>1506</v>
      </c>
      <c r="B987" s="334" t="s">
        <v>3378</v>
      </c>
      <c r="C987" s="573" t="s">
        <v>3414</v>
      </c>
      <c r="D987" s="546">
        <v>45867</v>
      </c>
      <c r="E987" s="443">
        <v>45916</v>
      </c>
      <c r="F987" s="449" t="s">
        <v>3416</v>
      </c>
      <c r="G987" s="577"/>
      <c r="H987" s="563" t="s">
        <v>3320</v>
      </c>
      <c r="I987" s="543">
        <v>-21.3</v>
      </c>
      <c r="J987" s="77">
        <v>3</v>
      </c>
      <c r="K987" s="92"/>
    </row>
    <row r="988" spans="1:11" ht="24" x14ac:dyDescent="0.25">
      <c r="A988" s="14" t="s">
        <v>1506</v>
      </c>
      <c r="B988" s="334" t="s">
        <v>3378</v>
      </c>
      <c r="C988" s="573" t="s">
        <v>3417</v>
      </c>
      <c r="D988" s="546">
        <v>45877</v>
      </c>
      <c r="E988" s="443">
        <v>45916</v>
      </c>
      <c r="F988" s="449" t="s">
        <v>3415</v>
      </c>
      <c r="G988" s="577"/>
      <c r="H988" s="563" t="s">
        <v>3320</v>
      </c>
      <c r="I988" s="543">
        <v>21.3</v>
      </c>
      <c r="J988" s="77">
        <v>3</v>
      </c>
      <c r="K988" s="92"/>
    </row>
    <row r="989" spans="1:11" ht="60" x14ac:dyDescent="0.25">
      <c r="A989" s="14" t="s">
        <v>1506</v>
      </c>
      <c r="B989" s="334" t="s">
        <v>3378</v>
      </c>
      <c r="C989" s="573" t="s">
        <v>3417</v>
      </c>
      <c r="D989" s="546">
        <v>45877</v>
      </c>
      <c r="E989" s="443">
        <v>45916</v>
      </c>
      <c r="F989" s="449" t="s">
        <v>3416</v>
      </c>
      <c r="G989" s="577"/>
      <c r="H989" s="563" t="s">
        <v>3320</v>
      </c>
      <c r="I989" s="543">
        <v>-21.3</v>
      </c>
      <c r="J989" s="77">
        <v>3</v>
      </c>
      <c r="K989" s="92"/>
    </row>
    <row r="990" spans="1:11" ht="24" x14ac:dyDescent="0.25">
      <c r="A990" s="14" t="s">
        <v>1506</v>
      </c>
      <c r="B990" s="334" t="s">
        <v>3378</v>
      </c>
      <c r="C990" s="573" t="s">
        <v>3418</v>
      </c>
      <c r="D990" s="546">
        <v>45877</v>
      </c>
      <c r="E990" s="443">
        <v>45916</v>
      </c>
      <c r="F990" s="449" t="s">
        <v>3415</v>
      </c>
      <c r="G990" s="577"/>
      <c r="H990" s="563" t="s">
        <v>3320</v>
      </c>
      <c r="I990" s="543">
        <v>10.8</v>
      </c>
      <c r="J990" s="77">
        <v>3</v>
      </c>
      <c r="K990" s="92"/>
    </row>
    <row r="991" spans="1:11" ht="60" x14ac:dyDescent="0.25">
      <c r="A991" s="14" t="s">
        <v>1506</v>
      </c>
      <c r="B991" s="334" t="s">
        <v>3378</v>
      </c>
      <c r="C991" s="573" t="s">
        <v>3418</v>
      </c>
      <c r="D991" s="546">
        <v>45877</v>
      </c>
      <c r="E991" s="443">
        <v>45916</v>
      </c>
      <c r="F991" s="449" t="s">
        <v>3416</v>
      </c>
      <c r="G991" s="577"/>
      <c r="H991" s="563" t="s">
        <v>3320</v>
      </c>
      <c r="I991" s="543">
        <v>-10.8</v>
      </c>
      <c r="J991" s="77">
        <v>3</v>
      </c>
      <c r="K991" s="92"/>
    </row>
    <row r="992" spans="1:11" ht="13.2" x14ac:dyDescent="0.25">
      <c r="A992" s="14" t="s">
        <v>1506</v>
      </c>
      <c r="B992" s="334" t="s">
        <v>3378</v>
      </c>
      <c r="C992" s="578" t="s">
        <v>3419</v>
      </c>
      <c r="D992" s="546">
        <v>45868</v>
      </c>
      <c r="E992" s="443">
        <v>45916</v>
      </c>
      <c r="F992" s="540" t="s">
        <v>3420</v>
      </c>
      <c r="G992" s="523"/>
      <c r="H992" s="579" t="s">
        <v>3218</v>
      </c>
      <c r="I992" s="561">
        <v>88</v>
      </c>
      <c r="J992" s="77">
        <v>3</v>
      </c>
      <c r="K992" s="92"/>
    </row>
    <row r="993" spans="1:11" ht="48" x14ac:dyDescent="0.25">
      <c r="A993" s="14" t="s">
        <v>1506</v>
      </c>
      <c r="B993" s="334" t="s">
        <v>3378</v>
      </c>
      <c r="C993" s="578" t="s">
        <v>3419</v>
      </c>
      <c r="D993" s="546">
        <v>45868</v>
      </c>
      <c r="E993" s="443">
        <v>45916</v>
      </c>
      <c r="F993" s="540" t="s">
        <v>3421</v>
      </c>
      <c r="G993" s="523"/>
      <c r="H993" s="579" t="s">
        <v>3218</v>
      </c>
      <c r="I993" s="561">
        <v>-32</v>
      </c>
      <c r="J993" s="77">
        <v>3</v>
      </c>
      <c r="K993" s="92"/>
    </row>
    <row r="994" spans="1:11" ht="24" x14ac:dyDescent="0.25">
      <c r="A994" s="14" t="s">
        <v>1506</v>
      </c>
      <c r="B994" s="334" t="s">
        <v>3378</v>
      </c>
      <c r="C994" s="578" t="s">
        <v>3422</v>
      </c>
      <c r="D994" s="546">
        <v>45877</v>
      </c>
      <c r="E994" s="443">
        <v>45916</v>
      </c>
      <c r="F994" s="540" t="s">
        <v>3423</v>
      </c>
      <c r="G994" s="523"/>
      <c r="H994" s="579" t="s">
        <v>3424</v>
      </c>
      <c r="I994" s="561">
        <v>129.96</v>
      </c>
      <c r="J994" s="77">
        <v>3</v>
      </c>
      <c r="K994" s="92"/>
    </row>
    <row r="995" spans="1:11" ht="60" x14ac:dyDescent="0.25">
      <c r="A995" s="14" t="s">
        <v>1506</v>
      </c>
      <c r="B995" s="334" t="s">
        <v>3378</v>
      </c>
      <c r="C995" s="578" t="s">
        <v>3422</v>
      </c>
      <c r="D995" s="546">
        <v>45877</v>
      </c>
      <c r="E995" s="443">
        <v>45916</v>
      </c>
      <c r="F995" s="540" t="s">
        <v>3425</v>
      </c>
      <c r="G995" s="523"/>
      <c r="H995" s="579" t="s">
        <v>3424</v>
      </c>
      <c r="I995" s="561">
        <v>-129.96</v>
      </c>
      <c r="J995" s="77">
        <v>3</v>
      </c>
      <c r="K995" s="92"/>
    </row>
    <row r="996" spans="1:11" ht="24" x14ac:dyDescent="0.25">
      <c r="A996" s="14" t="s">
        <v>1506</v>
      </c>
      <c r="B996" s="334" t="s">
        <v>3378</v>
      </c>
      <c r="C996" s="575" t="s">
        <v>3426</v>
      </c>
      <c r="D996" s="546">
        <v>45826</v>
      </c>
      <c r="E996" s="443">
        <v>45916</v>
      </c>
      <c r="F996" s="337" t="s">
        <v>3427</v>
      </c>
      <c r="G996" s="456">
        <v>31380123</v>
      </c>
      <c r="H996" s="419" t="s">
        <v>3428</v>
      </c>
      <c r="I996" s="561">
        <v>510.54</v>
      </c>
      <c r="J996" s="77">
        <v>3</v>
      </c>
      <c r="K996" s="92"/>
    </row>
    <row r="997" spans="1:11" ht="36" x14ac:dyDescent="0.25">
      <c r="A997" s="14" t="s">
        <v>1506</v>
      </c>
      <c r="B997" s="334" t="s">
        <v>3429</v>
      </c>
      <c r="C997" s="477" t="s">
        <v>3430</v>
      </c>
      <c r="D997" s="538">
        <v>45865</v>
      </c>
      <c r="E997" s="538">
        <v>45916</v>
      </c>
      <c r="F997" s="562" t="s">
        <v>3431</v>
      </c>
      <c r="G997" s="474" t="s">
        <v>3432</v>
      </c>
      <c r="H997" s="475" t="s">
        <v>3433</v>
      </c>
      <c r="I997" s="539">
        <v>66.010000000000005</v>
      </c>
      <c r="J997" s="77">
        <v>3</v>
      </c>
      <c r="K997" s="92"/>
    </row>
    <row r="998" spans="1:11" ht="72" x14ac:dyDescent="0.25">
      <c r="A998" s="14" t="s">
        <v>1506</v>
      </c>
      <c r="B998" s="334" t="s">
        <v>3429</v>
      </c>
      <c r="C998" s="477" t="s">
        <v>3430</v>
      </c>
      <c r="D998" s="538">
        <v>45865</v>
      </c>
      <c r="E998" s="443">
        <v>45916</v>
      </c>
      <c r="F998" s="562" t="s">
        <v>3434</v>
      </c>
      <c r="G998" s="474" t="s">
        <v>3432</v>
      </c>
      <c r="H998" s="475" t="s">
        <v>3433</v>
      </c>
      <c r="I998" s="539">
        <v>-66.010000000000005</v>
      </c>
      <c r="J998" s="77">
        <v>3</v>
      </c>
      <c r="K998" s="92"/>
    </row>
    <row r="999" spans="1:11" ht="36" x14ac:dyDescent="0.25">
      <c r="A999" s="14" t="s">
        <v>1506</v>
      </c>
      <c r="B999" s="334" t="s">
        <v>3429</v>
      </c>
      <c r="C999" s="477" t="s">
        <v>3435</v>
      </c>
      <c r="D999" s="538">
        <v>45865</v>
      </c>
      <c r="E999" s="538">
        <v>45916</v>
      </c>
      <c r="F999" s="565" t="s">
        <v>3436</v>
      </c>
      <c r="G999" s="474"/>
      <c r="H999" s="541" t="s">
        <v>3437</v>
      </c>
      <c r="I999" s="539">
        <v>16.2</v>
      </c>
      <c r="J999" s="77">
        <v>3</v>
      </c>
      <c r="K999" s="92"/>
    </row>
    <row r="1000" spans="1:11" ht="60" x14ac:dyDescent="0.25">
      <c r="A1000" s="14" t="s">
        <v>1506</v>
      </c>
      <c r="B1000" s="334" t="s">
        <v>3429</v>
      </c>
      <c r="C1000" s="477" t="s">
        <v>3435</v>
      </c>
      <c r="D1000" s="538">
        <v>45865</v>
      </c>
      <c r="E1000" s="443">
        <v>45916</v>
      </c>
      <c r="F1000" s="565" t="s">
        <v>3438</v>
      </c>
      <c r="G1000" s="474"/>
      <c r="H1000" s="541" t="s">
        <v>3437</v>
      </c>
      <c r="I1000" s="539">
        <v>-16.2</v>
      </c>
      <c r="J1000" s="77">
        <v>3</v>
      </c>
      <c r="K1000" s="92"/>
    </row>
    <row r="1001" spans="1:11" ht="24" x14ac:dyDescent="0.25">
      <c r="A1001" s="14" t="s">
        <v>1506</v>
      </c>
      <c r="B1001" s="334" t="s">
        <v>3429</v>
      </c>
      <c r="C1001" s="477" t="s">
        <v>3439</v>
      </c>
      <c r="D1001" s="538">
        <v>45865</v>
      </c>
      <c r="E1001" s="538">
        <v>45916</v>
      </c>
      <c r="F1001" s="565" t="s">
        <v>3436</v>
      </c>
      <c r="G1001" s="474"/>
      <c r="H1001" s="541" t="s">
        <v>3440</v>
      </c>
      <c r="I1001" s="539">
        <v>14.5</v>
      </c>
      <c r="J1001" s="77">
        <v>3</v>
      </c>
      <c r="K1001" s="92"/>
    </row>
    <row r="1002" spans="1:11" ht="60" x14ac:dyDescent="0.25">
      <c r="A1002" s="14" t="s">
        <v>1506</v>
      </c>
      <c r="B1002" s="334" t="s">
        <v>3429</v>
      </c>
      <c r="C1002" s="477" t="s">
        <v>3439</v>
      </c>
      <c r="D1002" s="538">
        <v>45865</v>
      </c>
      <c r="E1002" s="443">
        <v>45916</v>
      </c>
      <c r="F1002" s="565" t="s">
        <v>3438</v>
      </c>
      <c r="G1002" s="474"/>
      <c r="H1002" s="541" t="s">
        <v>3440</v>
      </c>
      <c r="I1002" s="539">
        <v>-14.5</v>
      </c>
      <c r="J1002" s="77">
        <v>3</v>
      </c>
      <c r="K1002" s="92"/>
    </row>
    <row r="1003" spans="1:11" ht="24" x14ac:dyDescent="0.25">
      <c r="A1003" s="14" t="s">
        <v>1506</v>
      </c>
      <c r="B1003" s="334" t="s">
        <v>3429</v>
      </c>
      <c r="C1003" s="477" t="s">
        <v>3441</v>
      </c>
      <c r="D1003" s="538">
        <v>45866</v>
      </c>
      <c r="E1003" s="538">
        <v>45916</v>
      </c>
      <c r="F1003" s="337" t="s">
        <v>3236</v>
      </c>
      <c r="G1003" s="580" t="s">
        <v>3442</v>
      </c>
      <c r="H1003" s="541" t="s">
        <v>3443</v>
      </c>
      <c r="I1003" s="539">
        <v>102</v>
      </c>
      <c r="J1003" s="77">
        <v>3</v>
      </c>
      <c r="K1003" s="92"/>
    </row>
    <row r="1004" spans="1:11" ht="60" x14ac:dyDescent="0.25">
      <c r="A1004" s="14" t="s">
        <v>1506</v>
      </c>
      <c r="B1004" s="334" t="s">
        <v>3429</v>
      </c>
      <c r="C1004" s="477" t="s">
        <v>3441</v>
      </c>
      <c r="D1004" s="538">
        <v>45866</v>
      </c>
      <c r="E1004" s="443">
        <v>45916</v>
      </c>
      <c r="F1004" s="337" t="s">
        <v>3444</v>
      </c>
      <c r="G1004" s="580" t="s">
        <v>3442</v>
      </c>
      <c r="H1004" s="541" t="s">
        <v>3443</v>
      </c>
      <c r="I1004" s="539">
        <v>-51</v>
      </c>
      <c r="J1004" s="77">
        <v>3</v>
      </c>
      <c r="K1004" s="92"/>
    </row>
    <row r="1005" spans="1:11" ht="24" x14ac:dyDescent="0.25">
      <c r="A1005" s="14" t="s">
        <v>1506</v>
      </c>
      <c r="B1005" s="334" t="s">
        <v>3429</v>
      </c>
      <c r="C1005" s="477" t="s">
        <v>3445</v>
      </c>
      <c r="D1005" s="538">
        <v>45866</v>
      </c>
      <c r="E1005" s="538">
        <v>45916</v>
      </c>
      <c r="F1005" s="565" t="s">
        <v>3436</v>
      </c>
      <c r="G1005" s="474"/>
      <c r="H1005" s="541" t="s">
        <v>3446</v>
      </c>
      <c r="I1005" s="539">
        <v>41.2</v>
      </c>
      <c r="J1005" s="77">
        <v>3</v>
      </c>
      <c r="K1005" s="92"/>
    </row>
    <row r="1006" spans="1:11" ht="60" x14ac:dyDescent="0.25">
      <c r="A1006" s="14" t="s">
        <v>1506</v>
      </c>
      <c r="B1006" s="334" t="s">
        <v>3429</v>
      </c>
      <c r="C1006" s="477" t="s">
        <v>3445</v>
      </c>
      <c r="D1006" s="538">
        <v>45866</v>
      </c>
      <c r="E1006" s="443">
        <v>45916</v>
      </c>
      <c r="F1006" s="565" t="s">
        <v>3438</v>
      </c>
      <c r="G1006" s="474"/>
      <c r="H1006" s="541" t="s">
        <v>3446</v>
      </c>
      <c r="I1006" s="539">
        <v>-41.2</v>
      </c>
      <c r="J1006" s="77">
        <v>3</v>
      </c>
      <c r="K1006" s="92"/>
    </row>
    <row r="1007" spans="1:11" ht="24" x14ac:dyDescent="0.25">
      <c r="A1007" s="14" t="s">
        <v>1506</v>
      </c>
      <c r="B1007" s="334" t="s">
        <v>3429</v>
      </c>
      <c r="C1007" s="477" t="s">
        <v>3447</v>
      </c>
      <c r="D1007" s="538">
        <v>45866</v>
      </c>
      <c r="E1007" s="538">
        <v>45916</v>
      </c>
      <c r="F1007" s="565" t="s">
        <v>3436</v>
      </c>
      <c r="G1007" s="474"/>
      <c r="H1007" s="541" t="s">
        <v>3448</v>
      </c>
      <c r="I1007" s="539">
        <v>19.399999999999999</v>
      </c>
      <c r="J1007" s="77">
        <v>3</v>
      </c>
      <c r="K1007" s="92"/>
    </row>
    <row r="1008" spans="1:11" ht="60" x14ac:dyDescent="0.25">
      <c r="A1008" s="14" t="s">
        <v>1506</v>
      </c>
      <c r="B1008" s="334" t="s">
        <v>3429</v>
      </c>
      <c r="C1008" s="477" t="s">
        <v>3447</v>
      </c>
      <c r="D1008" s="538">
        <v>45866</v>
      </c>
      <c r="E1008" s="443">
        <v>45916</v>
      </c>
      <c r="F1008" s="565" t="s">
        <v>3438</v>
      </c>
      <c r="G1008" s="474"/>
      <c r="H1008" s="541" t="s">
        <v>3448</v>
      </c>
      <c r="I1008" s="539">
        <v>-19.399999999999999</v>
      </c>
      <c r="J1008" s="77">
        <v>3</v>
      </c>
      <c r="K1008" s="92"/>
    </row>
    <row r="1009" spans="1:11" ht="24" x14ac:dyDescent="0.25">
      <c r="A1009" s="14" t="s">
        <v>1506</v>
      </c>
      <c r="B1009" s="334" t="s">
        <v>3429</v>
      </c>
      <c r="C1009" s="477" t="s">
        <v>3449</v>
      </c>
      <c r="D1009" s="538">
        <v>45866</v>
      </c>
      <c r="E1009" s="538">
        <v>45916</v>
      </c>
      <c r="F1009" s="562" t="s">
        <v>3450</v>
      </c>
      <c r="G1009" s="542" t="s">
        <v>3451</v>
      </c>
      <c r="H1009" s="541" t="s">
        <v>3452</v>
      </c>
      <c r="I1009" s="543">
        <v>66</v>
      </c>
      <c r="J1009" s="77">
        <v>3</v>
      </c>
      <c r="K1009" s="92"/>
    </row>
    <row r="1010" spans="1:11" ht="60" x14ac:dyDescent="0.25">
      <c r="A1010" s="14" t="s">
        <v>1506</v>
      </c>
      <c r="B1010" s="334" t="s">
        <v>3429</v>
      </c>
      <c r="C1010" s="477" t="s">
        <v>3449</v>
      </c>
      <c r="D1010" s="538">
        <v>45866</v>
      </c>
      <c r="E1010" s="443">
        <v>45916</v>
      </c>
      <c r="F1010" s="562" t="s">
        <v>3453</v>
      </c>
      <c r="G1010" s="542" t="s">
        <v>3451</v>
      </c>
      <c r="H1010" s="541" t="s">
        <v>3452</v>
      </c>
      <c r="I1010" s="543">
        <v>-66</v>
      </c>
      <c r="J1010" s="77">
        <v>3</v>
      </c>
      <c r="K1010" s="92"/>
    </row>
    <row r="1011" spans="1:11" ht="24" x14ac:dyDescent="0.25">
      <c r="A1011" s="14" t="s">
        <v>1506</v>
      </c>
      <c r="B1011" s="334" t="s">
        <v>3429</v>
      </c>
      <c r="C1011" s="477" t="s">
        <v>3454</v>
      </c>
      <c r="D1011" s="538">
        <v>45866</v>
      </c>
      <c r="E1011" s="538">
        <v>45916</v>
      </c>
      <c r="F1011" s="562" t="s">
        <v>3450</v>
      </c>
      <c r="G1011" s="474" t="s">
        <v>3455</v>
      </c>
      <c r="H1011" s="541" t="s">
        <v>3456</v>
      </c>
      <c r="I1011" s="539">
        <v>30</v>
      </c>
      <c r="J1011" s="77">
        <v>3</v>
      </c>
      <c r="K1011" s="92"/>
    </row>
    <row r="1012" spans="1:11" ht="60" x14ac:dyDescent="0.25">
      <c r="A1012" s="14" t="s">
        <v>1506</v>
      </c>
      <c r="B1012" s="334" t="s">
        <v>3429</v>
      </c>
      <c r="C1012" s="477" t="s">
        <v>3454</v>
      </c>
      <c r="D1012" s="538">
        <v>45866</v>
      </c>
      <c r="E1012" s="443">
        <v>45916</v>
      </c>
      <c r="F1012" s="562" t="s">
        <v>3453</v>
      </c>
      <c r="G1012" s="474" t="s">
        <v>3455</v>
      </c>
      <c r="H1012" s="541" t="s">
        <v>3456</v>
      </c>
      <c r="I1012" s="539">
        <v>-30</v>
      </c>
      <c r="J1012" s="77">
        <v>3</v>
      </c>
      <c r="K1012" s="92"/>
    </row>
    <row r="1013" spans="1:11" ht="24" x14ac:dyDescent="0.25">
      <c r="A1013" s="14" t="s">
        <v>1506</v>
      </c>
      <c r="B1013" s="334" t="s">
        <v>3429</v>
      </c>
      <c r="C1013" s="477" t="s">
        <v>3457</v>
      </c>
      <c r="D1013" s="538">
        <v>45866</v>
      </c>
      <c r="E1013" s="538">
        <v>45916</v>
      </c>
      <c r="F1013" s="565" t="s">
        <v>3458</v>
      </c>
      <c r="G1013" s="474"/>
      <c r="H1013" s="581" t="s">
        <v>3459</v>
      </c>
      <c r="I1013" s="539">
        <v>55.8</v>
      </c>
      <c r="J1013" s="77">
        <v>3</v>
      </c>
      <c r="K1013" s="92"/>
    </row>
    <row r="1014" spans="1:11" ht="60" x14ac:dyDescent="0.25">
      <c r="A1014" s="14" t="s">
        <v>1506</v>
      </c>
      <c r="B1014" s="334" t="s">
        <v>3429</v>
      </c>
      <c r="C1014" s="477" t="s">
        <v>3457</v>
      </c>
      <c r="D1014" s="538">
        <v>45866</v>
      </c>
      <c r="E1014" s="443">
        <v>45916</v>
      </c>
      <c r="F1014" s="565" t="s">
        <v>3460</v>
      </c>
      <c r="G1014" s="474"/>
      <c r="H1014" s="581" t="s">
        <v>3459</v>
      </c>
      <c r="I1014" s="539">
        <v>-55.8</v>
      </c>
      <c r="J1014" s="77">
        <v>3</v>
      </c>
      <c r="K1014" s="92"/>
    </row>
    <row r="1015" spans="1:11" ht="24" x14ac:dyDescent="0.25">
      <c r="A1015" s="14" t="s">
        <v>1506</v>
      </c>
      <c r="B1015" s="334" t="s">
        <v>3429</v>
      </c>
      <c r="C1015" s="477" t="s">
        <v>3461</v>
      </c>
      <c r="D1015" s="538">
        <v>45866</v>
      </c>
      <c r="E1015" s="538">
        <v>45916</v>
      </c>
      <c r="F1015" s="565" t="s">
        <v>3462</v>
      </c>
      <c r="G1015" s="474"/>
      <c r="H1015" s="541" t="s">
        <v>3463</v>
      </c>
      <c r="I1015" s="539">
        <v>4.8</v>
      </c>
      <c r="J1015" s="77">
        <v>3</v>
      </c>
      <c r="K1015" s="92"/>
    </row>
    <row r="1016" spans="1:11" ht="60" x14ac:dyDescent="0.25">
      <c r="A1016" s="14" t="s">
        <v>1506</v>
      </c>
      <c r="B1016" s="334" t="s">
        <v>3429</v>
      </c>
      <c r="C1016" s="477" t="s">
        <v>3461</v>
      </c>
      <c r="D1016" s="538">
        <v>45866</v>
      </c>
      <c r="E1016" s="443">
        <v>45916</v>
      </c>
      <c r="F1016" s="565" t="s">
        <v>3464</v>
      </c>
      <c r="G1016" s="474"/>
      <c r="H1016" s="541" t="s">
        <v>3463</v>
      </c>
      <c r="I1016" s="539">
        <v>-4.8</v>
      </c>
      <c r="J1016" s="77">
        <v>3</v>
      </c>
      <c r="K1016" s="92"/>
    </row>
    <row r="1017" spans="1:11" ht="24" x14ac:dyDescent="0.25">
      <c r="A1017" s="14" t="s">
        <v>1506</v>
      </c>
      <c r="B1017" s="334" t="s">
        <v>3429</v>
      </c>
      <c r="C1017" s="477" t="s">
        <v>3465</v>
      </c>
      <c r="D1017" s="538">
        <v>45866</v>
      </c>
      <c r="E1017" s="538">
        <v>45916</v>
      </c>
      <c r="F1017" s="565" t="s">
        <v>3462</v>
      </c>
      <c r="G1017" s="474"/>
      <c r="H1017" s="541" t="s">
        <v>3263</v>
      </c>
      <c r="I1017" s="539">
        <v>6.3</v>
      </c>
      <c r="J1017" s="77">
        <v>3</v>
      </c>
      <c r="K1017" s="92"/>
    </row>
    <row r="1018" spans="1:11" ht="60" x14ac:dyDescent="0.25">
      <c r="A1018" s="14" t="s">
        <v>1506</v>
      </c>
      <c r="B1018" s="334" t="s">
        <v>3429</v>
      </c>
      <c r="C1018" s="477" t="s">
        <v>3465</v>
      </c>
      <c r="D1018" s="538">
        <v>45866</v>
      </c>
      <c r="E1018" s="443">
        <v>45916</v>
      </c>
      <c r="F1018" s="565" t="s">
        <v>3464</v>
      </c>
      <c r="G1018" s="474"/>
      <c r="H1018" s="541" t="s">
        <v>3263</v>
      </c>
      <c r="I1018" s="539">
        <v>-6.3</v>
      </c>
      <c r="J1018" s="77">
        <v>3</v>
      </c>
      <c r="K1018" s="92"/>
    </row>
    <row r="1019" spans="1:11" ht="24" x14ac:dyDescent="0.25">
      <c r="A1019" s="14" t="s">
        <v>1506</v>
      </c>
      <c r="B1019" s="334" t="s">
        <v>3429</v>
      </c>
      <c r="C1019" s="477" t="s">
        <v>3466</v>
      </c>
      <c r="D1019" s="538">
        <v>45866</v>
      </c>
      <c r="E1019" s="538">
        <v>45916</v>
      </c>
      <c r="F1019" s="565" t="s">
        <v>3462</v>
      </c>
      <c r="G1019" s="474"/>
      <c r="H1019" s="541" t="s">
        <v>3463</v>
      </c>
      <c r="I1019" s="539">
        <v>2.2000000000000002</v>
      </c>
      <c r="J1019" s="77">
        <v>3</v>
      </c>
      <c r="K1019" s="92"/>
    </row>
    <row r="1020" spans="1:11" ht="60" x14ac:dyDescent="0.25">
      <c r="A1020" s="14" t="s">
        <v>1506</v>
      </c>
      <c r="B1020" s="334" t="s">
        <v>3429</v>
      </c>
      <c r="C1020" s="477" t="s">
        <v>3466</v>
      </c>
      <c r="D1020" s="538">
        <v>45866</v>
      </c>
      <c r="E1020" s="443">
        <v>45916</v>
      </c>
      <c r="F1020" s="565" t="s">
        <v>3464</v>
      </c>
      <c r="G1020" s="474"/>
      <c r="H1020" s="541" t="s">
        <v>3463</v>
      </c>
      <c r="I1020" s="539">
        <v>-2.2000000000000002</v>
      </c>
      <c r="J1020" s="77">
        <v>3</v>
      </c>
      <c r="K1020" s="92"/>
    </row>
    <row r="1021" spans="1:11" ht="24" x14ac:dyDescent="0.25">
      <c r="A1021" s="14" t="s">
        <v>1506</v>
      </c>
      <c r="B1021" s="334" t="s">
        <v>3429</v>
      </c>
      <c r="C1021" s="477" t="s">
        <v>3467</v>
      </c>
      <c r="D1021" s="538">
        <v>45866</v>
      </c>
      <c r="E1021" s="538">
        <v>45916</v>
      </c>
      <c r="F1021" s="565" t="s">
        <v>3462</v>
      </c>
      <c r="G1021" s="474"/>
      <c r="H1021" s="541" t="s">
        <v>3263</v>
      </c>
      <c r="I1021" s="539">
        <v>18.8</v>
      </c>
      <c r="J1021" s="77">
        <v>3</v>
      </c>
      <c r="K1021" s="92"/>
    </row>
    <row r="1022" spans="1:11" ht="60" x14ac:dyDescent="0.25">
      <c r="A1022" s="14" t="s">
        <v>1506</v>
      </c>
      <c r="B1022" s="334" t="s">
        <v>3429</v>
      </c>
      <c r="C1022" s="477" t="s">
        <v>3467</v>
      </c>
      <c r="D1022" s="538">
        <v>45866</v>
      </c>
      <c r="E1022" s="443">
        <v>45916</v>
      </c>
      <c r="F1022" s="565" t="s">
        <v>3464</v>
      </c>
      <c r="G1022" s="474"/>
      <c r="H1022" s="541" t="s">
        <v>3263</v>
      </c>
      <c r="I1022" s="539">
        <v>-18.8</v>
      </c>
      <c r="J1022" s="77">
        <v>3</v>
      </c>
      <c r="K1022" s="92"/>
    </row>
    <row r="1023" spans="1:11" ht="24" x14ac:dyDescent="0.25">
      <c r="A1023" s="14" t="s">
        <v>1506</v>
      </c>
      <c r="B1023" s="334" t="s">
        <v>3429</v>
      </c>
      <c r="C1023" s="477" t="s">
        <v>3468</v>
      </c>
      <c r="D1023" s="538">
        <v>45866</v>
      </c>
      <c r="E1023" s="538">
        <v>45916</v>
      </c>
      <c r="F1023" s="565" t="s">
        <v>3462</v>
      </c>
      <c r="G1023" s="474"/>
      <c r="H1023" s="541" t="s">
        <v>3263</v>
      </c>
      <c r="I1023" s="539">
        <v>6.2</v>
      </c>
      <c r="J1023" s="77">
        <v>3</v>
      </c>
      <c r="K1023" s="92"/>
    </row>
    <row r="1024" spans="1:11" ht="60" x14ac:dyDescent="0.25">
      <c r="A1024" s="14" t="s">
        <v>1506</v>
      </c>
      <c r="B1024" s="334" t="s">
        <v>3429</v>
      </c>
      <c r="C1024" s="477" t="s">
        <v>3468</v>
      </c>
      <c r="D1024" s="538">
        <v>45866</v>
      </c>
      <c r="E1024" s="443">
        <v>45916</v>
      </c>
      <c r="F1024" s="565" t="s">
        <v>3464</v>
      </c>
      <c r="G1024" s="474"/>
      <c r="H1024" s="541" t="s">
        <v>3263</v>
      </c>
      <c r="I1024" s="539">
        <v>-6.2</v>
      </c>
      <c r="J1024" s="77">
        <v>3</v>
      </c>
      <c r="K1024" s="92"/>
    </row>
    <row r="1025" spans="1:11" ht="24" x14ac:dyDescent="0.25">
      <c r="A1025" s="14" t="s">
        <v>1506</v>
      </c>
      <c r="B1025" s="334" t="s">
        <v>3429</v>
      </c>
      <c r="C1025" s="477" t="s">
        <v>3469</v>
      </c>
      <c r="D1025" s="538">
        <v>45867</v>
      </c>
      <c r="E1025" s="538">
        <v>45916</v>
      </c>
      <c r="F1025" s="562" t="s">
        <v>3450</v>
      </c>
      <c r="G1025" s="474" t="s">
        <v>3246</v>
      </c>
      <c r="H1025" s="541" t="s">
        <v>3283</v>
      </c>
      <c r="I1025" s="539">
        <v>100</v>
      </c>
      <c r="J1025" s="77">
        <v>3</v>
      </c>
      <c r="K1025" s="92"/>
    </row>
    <row r="1026" spans="1:11" ht="60" x14ac:dyDescent="0.25">
      <c r="A1026" s="14" t="s">
        <v>1506</v>
      </c>
      <c r="B1026" s="334" t="s">
        <v>3429</v>
      </c>
      <c r="C1026" s="477" t="s">
        <v>3469</v>
      </c>
      <c r="D1026" s="538">
        <v>45867</v>
      </c>
      <c r="E1026" s="443">
        <v>45916</v>
      </c>
      <c r="F1026" s="562" t="s">
        <v>3453</v>
      </c>
      <c r="G1026" s="474" t="s">
        <v>3246</v>
      </c>
      <c r="H1026" s="541" t="s">
        <v>3283</v>
      </c>
      <c r="I1026" s="539">
        <v>-100</v>
      </c>
      <c r="J1026" s="77">
        <v>3</v>
      </c>
      <c r="K1026" s="92"/>
    </row>
    <row r="1027" spans="1:11" ht="24" x14ac:dyDescent="0.25">
      <c r="A1027" s="14" t="s">
        <v>1506</v>
      </c>
      <c r="B1027" s="334" t="s">
        <v>3429</v>
      </c>
      <c r="C1027" s="477" t="s">
        <v>3470</v>
      </c>
      <c r="D1027" s="538">
        <v>45875</v>
      </c>
      <c r="E1027" s="538">
        <v>45916</v>
      </c>
      <c r="F1027" s="562" t="s">
        <v>3450</v>
      </c>
      <c r="G1027" s="474" t="s">
        <v>3246</v>
      </c>
      <c r="H1027" s="541" t="s">
        <v>3283</v>
      </c>
      <c r="I1027" s="539">
        <v>71</v>
      </c>
      <c r="J1027" s="77">
        <v>3</v>
      </c>
      <c r="K1027" s="92"/>
    </row>
    <row r="1028" spans="1:11" ht="60" x14ac:dyDescent="0.25">
      <c r="A1028" s="14" t="s">
        <v>1506</v>
      </c>
      <c r="B1028" s="334" t="s">
        <v>3429</v>
      </c>
      <c r="C1028" s="477" t="s">
        <v>3470</v>
      </c>
      <c r="D1028" s="538">
        <v>45875</v>
      </c>
      <c r="E1028" s="443">
        <v>45916</v>
      </c>
      <c r="F1028" s="562" t="s">
        <v>3453</v>
      </c>
      <c r="G1028" s="474" t="s">
        <v>3246</v>
      </c>
      <c r="H1028" s="541" t="s">
        <v>3283</v>
      </c>
      <c r="I1028" s="539">
        <v>-71</v>
      </c>
      <c r="J1028" s="77">
        <v>3</v>
      </c>
      <c r="K1028" s="92"/>
    </row>
    <row r="1029" spans="1:11" ht="24" x14ac:dyDescent="0.25">
      <c r="A1029" s="14" t="s">
        <v>1506</v>
      </c>
      <c r="B1029" s="334" t="s">
        <v>3429</v>
      </c>
      <c r="C1029" s="477" t="s">
        <v>3471</v>
      </c>
      <c r="D1029" s="538">
        <v>45876</v>
      </c>
      <c r="E1029" s="538">
        <v>45916</v>
      </c>
      <c r="F1029" s="565" t="s">
        <v>3462</v>
      </c>
      <c r="G1029" s="474"/>
      <c r="H1029" s="541" t="s">
        <v>3263</v>
      </c>
      <c r="I1029" s="539">
        <v>41.4</v>
      </c>
      <c r="J1029" s="77">
        <v>3</v>
      </c>
      <c r="K1029" s="92"/>
    </row>
    <row r="1030" spans="1:11" ht="60" x14ac:dyDescent="0.25">
      <c r="A1030" s="14" t="s">
        <v>1506</v>
      </c>
      <c r="B1030" s="334" t="s">
        <v>3429</v>
      </c>
      <c r="C1030" s="477" t="s">
        <v>3471</v>
      </c>
      <c r="D1030" s="538">
        <v>45876</v>
      </c>
      <c r="E1030" s="443">
        <v>45916</v>
      </c>
      <c r="F1030" s="565" t="s">
        <v>3464</v>
      </c>
      <c r="G1030" s="474"/>
      <c r="H1030" s="541" t="s">
        <v>3263</v>
      </c>
      <c r="I1030" s="539">
        <v>-41.4</v>
      </c>
      <c r="J1030" s="77">
        <v>3</v>
      </c>
      <c r="K1030" s="92"/>
    </row>
    <row r="1031" spans="1:11" ht="24" x14ac:dyDescent="0.25">
      <c r="A1031" s="14" t="s">
        <v>1506</v>
      </c>
      <c r="B1031" s="334" t="s">
        <v>3429</v>
      </c>
      <c r="C1031" s="477" t="s">
        <v>3472</v>
      </c>
      <c r="D1031" s="538">
        <v>45876</v>
      </c>
      <c r="E1031" s="538">
        <v>45916</v>
      </c>
      <c r="F1031" s="565" t="s">
        <v>3462</v>
      </c>
      <c r="G1031" s="478" t="s">
        <v>3473</v>
      </c>
      <c r="H1031" s="541" t="s">
        <v>3315</v>
      </c>
      <c r="I1031" s="539">
        <v>4.8</v>
      </c>
      <c r="J1031" s="77">
        <v>3</v>
      </c>
      <c r="K1031" s="92"/>
    </row>
    <row r="1032" spans="1:11" ht="60" x14ac:dyDescent="0.25">
      <c r="A1032" s="14" t="s">
        <v>1506</v>
      </c>
      <c r="B1032" s="334" t="s">
        <v>3429</v>
      </c>
      <c r="C1032" s="477" t="s">
        <v>3472</v>
      </c>
      <c r="D1032" s="538">
        <v>45876</v>
      </c>
      <c r="E1032" s="443">
        <v>45916</v>
      </c>
      <c r="F1032" s="565" t="s">
        <v>3464</v>
      </c>
      <c r="G1032" s="478" t="s">
        <v>3473</v>
      </c>
      <c r="H1032" s="541" t="s">
        <v>3315</v>
      </c>
      <c r="I1032" s="539">
        <v>-4.8</v>
      </c>
      <c r="J1032" s="77">
        <v>3</v>
      </c>
      <c r="K1032" s="92"/>
    </row>
    <row r="1033" spans="1:11" ht="24" x14ac:dyDescent="0.25">
      <c r="A1033" s="14" t="s">
        <v>1506</v>
      </c>
      <c r="B1033" s="334" t="s">
        <v>3429</v>
      </c>
      <c r="C1033" s="477" t="s">
        <v>3474</v>
      </c>
      <c r="D1033" s="538">
        <v>45876</v>
      </c>
      <c r="E1033" s="538">
        <v>45916</v>
      </c>
      <c r="F1033" s="565" t="s">
        <v>3462</v>
      </c>
      <c r="G1033" s="478" t="s">
        <v>3473</v>
      </c>
      <c r="H1033" s="541" t="s">
        <v>3315</v>
      </c>
      <c r="I1033" s="539">
        <v>21.9</v>
      </c>
      <c r="J1033" s="77">
        <v>3</v>
      </c>
      <c r="K1033" s="92"/>
    </row>
    <row r="1034" spans="1:11" ht="60" x14ac:dyDescent="0.25">
      <c r="A1034" s="14" t="s">
        <v>1506</v>
      </c>
      <c r="B1034" s="334" t="s">
        <v>3429</v>
      </c>
      <c r="C1034" s="477" t="s">
        <v>3474</v>
      </c>
      <c r="D1034" s="538">
        <v>45876</v>
      </c>
      <c r="E1034" s="443">
        <v>45916</v>
      </c>
      <c r="F1034" s="565" t="s">
        <v>3464</v>
      </c>
      <c r="G1034" s="478" t="s">
        <v>3473</v>
      </c>
      <c r="H1034" s="541" t="s">
        <v>3315</v>
      </c>
      <c r="I1034" s="539">
        <v>-21.9</v>
      </c>
      <c r="J1034" s="77">
        <v>3</v>
      </c>
      <c r="K1034" s="92"/>
    </row>
    <row r="1035" spans="1:11" ht="24" x14ac:dyDescent="0.25">
      <c r="A1035" s="14" t="s">
        <v>1506</v>
      </c>
      <c r="B1035" s="334" t="s">
        <v>3429</v>
      </c>
      <c r="C1035" s="477" t="s">
        <v>3475</v>
      </c>
      <c r="D1035" s="538">
        <v>45876</v>
      </c>
      <c r="E1035" s="538">
        <v>45916</v>
      </c>
      <c r="F1035" s="562" t="s">
        <v>3450</v>
      </c>
      <c r="G1035" s="474" t="s">
        <v>3476</v>
      </c>
      <c r="H1035" s="541" t="s">
        <v>3477</v>
      </c>
      <c r="I1035" s="539">
        <v>100</v>
      </c>
      <c r="J1035" s="77">
        <v>3</v>
      </c>
      <c r="K1035" s="92"/>
    </row>
    <row r="1036" spans="1:11" ht="60" x14ac:dyDescent="0.25">
      <c r="A1036" s="14" t="s">
        <v>1506</v>
      </c>
      <c r="B1036" s="334" t="s">
        <v>3429</v>
      </c>
      <c r="C1036" s="477" t="s">
        <v>3475</v>
      </c>
      <c r="D1036" s="538">
        <v>45876</v>
      </c>
      <c r="E1036" s="443">
        <v>45916</v>
      </c>
      <c r="F1036" s="562" t="s">
        <v>3453</v>
      </c>
      <c r="G1036" s="474" t="s">
        <v>3476</v>
      </c>
      <c r="H1036" s="541" t="s">
        <v>3477</v>
      </c>
      <c r="I1036" s="539">
        <v>-100</v>
      </c>
      <c r="J1036" s="77">
        <v>3</v>
      </c>
      <c r="K1036" s="92"/>
    </row>
    <row r="1037" spans="1:11" ht="24" x14ac:dyDescent="0.25">
      <c r="A1037" s="14" t="s">
        <v>1506</v>
      </c>
      <c r="B1037" s="334" t="s">
        <v>3429</v>
      </c>
      <c r="C1037" s="477" t="s">
        <v>3478</v>
      </c>
      <c r="D1037" s="538">
        <v>45876</v>
      </c>
      <c r="E1037" s="538">
        <v>45916</v>
      </c>
      <c r="F1037" s="562" t="s">
        <v>3450</v>
      </c>
      <c r="G1037" s="580" t="s">
        <v>3479</v>
      </c>
      <c r="H1037" s="541" t="s">
        <v>3480</v>
      </c>
      <c r="I1037" s="539">
        <v>62.01</v>
      </c>
      <c r="J1037" s="77">
        <v>3</v>
      </c>
      <c r="K1037" s="92"/>
    </row>
    <row r="1038" spans="1:11" ht="60" x14ac:dyDescent="0.25">
      <c r="A1038" s="14" t="s">
        <v>1506</v>
      </c>
      <c r="B1038" s="334" t="s">
        <v>3429</v>
      </c>
      <c r="C1038" s="477" t="s">
        <v>3478</v>
      </c>
      <c r="D1038" s="538">
        <v>45876</v>
      </c>
      <c r="E1038" s="443">
        <v>45916</v>
      </c>
      <c r="F1038" s="562" t="s">
        <v>3453</v>
      </c>
      <c r="G1038" s="580" t="s">
        <v>3479</v>
      </c>
      <c r="H1038" s="541" t="s">
        <v>3480</v>
      </c>
      <c r="I1038" s="539">
        <v>-62.01</v>
      </c>
      <c r="J1038" s="77">
        <v>3</v>
      </c>
      <c r="K1038" s="92"/>
    </row>
    <row r="1039" spans="1:11" ht="24" x14ac:dyDescent="0.25">
      <c r="A1039" s="14" t="s">
        <v>1506</v>
      </c>
      <c r="B1039" s="334" t="s">
        <v>3429</v>
      </c>
      <c r="C1039" s="477" t="s">
        <v>3481</v>
      </c>
      <c r="D1039" s="538">
        <v>45876</v>
      </c>
      <c r="E1039" s="538">
        <v>45916</v>
      </c>
      <c r="F1039" s="562" t="s">
        <v>3450</v>
      </c>
      <c r="G1039" s="474">
        <v>51294010</v>
      </c>
      <c r="H1039" s="541" t="s">
        <v>2574</v>
      </c>
      <c r="I1039" s="539">
        <v>86.5</v>
      </c>
      <c r="J1039" s="77">
        <v>3</v>
      </c>
      <c r="K1039" s="92"/>
    </row>
    <row r="1040" spans="1:11" ht="60" x14ac:dyDescent="0.25">
      <c r="A1040" s="14" t="s">
        <v>1506</v>
      </c>
      <c r="B1040" s="334" t="s">
        <v>3429</v>
      </c>
      <c r="C1040" s="477" t="s">
        <v>3481</v>
      </c>
      <c r="D1040" s="538">
        <v>45876</v>
      </c>
      <c r="E1040" s="443">
        <v>45916</v>
      </c>
      <c r="F1040" s="562" t="s">
        <v>3453</v>
      </c>
      <c r="G1040" s="474">
        <v>51294010</v>
      </c>
      <c r="H1040" s="541" t="s">
        <v>2574</v>
      </c>
      <c r="I1040" s="539">
        <v>-86.5</v>
      </c>
      <c r="J1040" s="77">
        <v>3</v>
      </c>
      <c r="K1040" s="92"/>
    </row>
    <row r="1041" spans="1:11" ht="13.2" x14ac:dyDescent="0.25">
      <c r="A1041" s="14" t="s">
        <v>1506</v>
      </c>
      <c r="B1041" s="334" t="s">
        <v>3482</v>
      </c>
      <c r="C1041" s="477" t="s">
        <v>3483</v>
      </c>
      <c r="D1041" s="538" t="s">
        <v>3484</v>
      </c>
      <c r="E1041" s="538"/>
      <c r="F1041" s="562" t="s">
        <v>3485</v>
      </c>
      <c r="G1041" s="474">
        <v>31380123</v>
      </c>
      <c r="H1041" s="541" t="s">
        <v>3428</v>
      </c>
      <c r="I1041" s="539">
        <v>24.88</v>
      </c>
      <c r="J1041" s="77">
        <v>3</v>
      </c>
      <c r="K1041" s="92"/>
    </row>
    <row r="1042" spans="1:11" ht="13.2" x14ac:dyDescent="0.25">
      <c r="A1042" s="14" t="s">
        <v>1506</v>
      </c>
      <c r="B1042" s="334" t="s">
        <v>3486</v>
      </c>
      <c r="C1042" s="477" t="s">
        <v>3487</v>
      </c>
      <c r="D1042" s="538" t="s">
        <v>2293</v>
      </c>
      <c r="E1042" s="538">
        <v>46062</v>
      </c>
      <c r="F1042" s="562" t="s">
        <v>3488</v>
      </c>
      <c r="G1042" s="474" t="s">
        <v>3489</v>
      </c>
      <c r="H1042" s="541" t="s">
        <v>3490</v>
      </c>
      <c r="I1042" s="539">
        <v>114.49</v>
      </c>
      <c r="J1042" s="77">
        <v>3</v>
      </c>
      <c r="K1042" s="92"/>
    </row>
    <row r="1043" spans="1:11" ht="13.2" x14ac:dyDescent="0.25">
      <c r="A1043" s="14" t="s">
        <v>1506</v>
      </c>
      <c r="B1043" s="334" t="s">
        <v>3486</v>
      </c>
      <c r="C1043" s="477" t="s">
        <v>3491</v>
      </c>
      <c r="D1043" s="538" t="s">
        <v>3492</v>
      </c>
      <c r="E1043" s="538">
        <v>46062</v>
      </c>
      <c r="F1043" s="562" t="s">
        <v>3493</v>
      </c>
      <c r="G1043" s="474" t="s">
        <v>3489</v>
      </c>
      <c r="H1043" s="541" t="s">
        <v>3490</v>
      </c>
      <c r="I1043" s="539">
        <v>880.88</v>
      </c>
      <c r="J1043" s="77">
        <v>3</v>
      </c>
      <c r="K1043" s="92"/>
    </row>
    <row r="1044" spans="1:11" ht="24" x14ac:dyDescent="0.25">
      <c r="A1044" s="14" t="s">
        <v>1506</v>
      </c>
      <c r="B1044" s="334" t="s">
        <v>3486</v>
      </c>
      <c r="C1044" s="477" t="s">
        <v>3494</v>
      </c>
      <c r="D1044" s="538" t="s">
        <v>3304</v>
      </c>
      <c r="E1044" s="538">
        <v>46062</v>
      </c>
      <c r="F1044" s="562" t="s">
        <v>3495</v>
      </c>
      <c r="G1044" s="474"/>
      <c r="H1044" s="541" t="s">
        <v>3131</v>
      </c>
      <c r="I1044" s="539">
        <v>180</v>
      </c>
      <c r="J1044" s="77">
        <v>3</v>
      </c>
      <c r="K1044" s="92"/>
    </row>
    <row r="1045" spans="1:11" ht="13.2" x14ac:dyDescent="0.25">
      <c r="A1045" s="14" t="s">
        <v>1506</v>
      </c>
      <c r="B1045" s="334" t="s">
        <v>3486</v>
      </c>
      <c r="C1045" s="334" t="s">
        <v>3486</v>
      </c>
      <c r="D1045" s="538" t="s">
        <v>3277</v>
      </c>
      <c r="E1045" s="538">
        <v>46062</v>
      </c>
      <c r="F1045" s="562" t="s">
        <v>3496</v>
      </c>
      <c r="G1045" s="474"/>
      <c r="H1045" s="541" t="s">
        <v>3497</v>
      </c>
      <c r="I1045" s="539">
        <v>450</v>
      </c>
      <c r="J1045" s="77">
        <v>3</v>
      </c>
      <c r="K1045" s="92"/>
    </row>
    <row r="1046" spans="1:11" ht="24" x14ac:dyDescent="0.25">
      <c r="A1046" s="14" t="s">
        <v>1506</v>
      </c>
      <c r="B1046" s="334" t="s">
        <v>3486</v>
      </c>
      <c r="C1046" s="334" t="s">
        <v>3486</v>
      </c>
      <c r="D1046" s="538" t="s">
        <v>3291</v>
      </c>
      <c r="E1046" s="538">
        <v>46062</v>
      </c>
      <c r="F1046" s="562" t="s">
        <v>3498</v>
      </c>
      <c r="G1046" s="474"/>
      <c r="H1046" s="541" t="s">
        <v>3497</v>
      </c>
      <c r="I1046" s="539">
        <f>1787*2*0.296</f>
        <v>1057.904</v>
      </c>
      <c r="J1046" s="77">
        <v>3</v>
      </c>
      <c r="K1046" s="92"/>
    </row>
    <row r="1047" spans="1:11" ht="34.799999999999997" x14ac:dyDescent="0.25">
      <c r="A1047" s="14" t="s">
        <v>1506</v>
      </c>
      <c r="B1047" s="416"/>
      <c r="C1047" s="552"/>
      <c r="D1047" s="418"/>
      <c r="E1047" s="337"/>
      <c r="F1047" s="452" t="s">
        <v>3499</v>
      </c>
      <c r="G1047" s="417"/>
      <c r="H1047" s="420"/>
      <c r="I1047" s="338"/>
      <c r="J1047" s="77">
        <v>3</v>
      </c>
      <c r="K1047" s="92"/>
    </row>
    <row r="1048" spans="1:11" ht="24" x14ac:dyDescent="0.25">
      <c r="A1048" s="14" t="s">
        <v>1506</v>
      </c>
      <c r="B1048" s="416" t="s">
        <v>3500</v>
      </c>
      <c r="C1048" s="552">
        <v>20250833</v>
      </c>
      <c r="D1048" s="418" t="s">
        <v>3501</v>
      </c>
      <c r="E1048" s="337"/>
      <c r="F1048" s="420" t="s">
        <v>3502</v>
      </c>
      <c r="G1048" s="417">
        <v>31380123</v>
      </c>
      <c r="H1048" s="417" t="s">
        <v>2916</v>
      </c>
      <c r="I1048" s="338">
        <v>519.22</v>
      </c>
      <c r="J1048" s="77">
        <v>3</v>
      </c>
      <c r="K1048" s="92"/>
    </row>
    <row r="1049" spans="1:11" ht="24" x14ac:dyDescent="0.25">
      <c r="A1049" s="14" t="s">
        <v>1506</v>
      </c>
      <c r="B1049" s="416" t="s">
        <v>3503</v>
      </c>
      <c r="C1049" s="552">
        <v>20250836</v>
      </c>
      <c r="D1049" s="418" t="s">
        <v>3501</v>
      </c>
      <c r="E1049" s="337"/>
      <c r="F1049" s="420" t="s">
        <v>3504</v>
      </c>
      <c r="G1049" s="417">
        <v>31380123</v>
      </c>
      <c r="H1049" s="417" t="s">
        <v>2916</v>
      </c>
      <c r="I1049" s="338">
        <v>519.22</v>
      </c>
      <c r="J1049" s="77">
        <v>3</v>
      </c>
      <c r="K1049" s="92"/>
    </row>
    <row r="1050" spans="1:11" ht="24" x14ac:dyDescent="0.25">
      <c r="A1050" s="14" t="s">
        <v>1506</v>
      </c>
      <c r="B1050" s="416" t="s">
        <v>3505</v>
      </c>
      <c r="C1050" s="552">
        <v>20250886</v>
      </c>
      <c r="D1050" s="418" t="s">
        <v>3501</v>
      </c>
      <c r="E1050" s="337"/>
      <c r="F1050" s="420" t="s">
        <v>3506</v>
      </c>
      <c r="G1050" s="417">
        <v>31380123</v>
      </c>
      <c r="H1050" s="417" t="s">
        <v>2916</v>
      </c>
      <c r="I1050" s="338">
        <v>453.22</v>
      </c>
      <c r="J1050" s="77">
        <v>3</v>
      </c>
      <c r="K1050" s="92"/>
    </row>
    <row r="1051" spans="1:11" ht="24" x14ac:dyDescent="0.25">
      <c r="A1051" s="14" t="s">
        <v>1506</v>
      </c>
      <c r="B1051" s="416" t="s">
        <v>3507</v>
      </c>
      <c r="C1051" s="416" t="s">
        <v>3508</v>
      </c>
      <c r="D1051" s="418" t="s">
        <v>2140</v>
      </c>
      <c r="E1051" s="337" t="s">
        <v>2095</v>
      </c>
      <c r="F1051" s="420" t="s">
        <v>3509</v>
      </c>
      <c r="G1051" s="417" t="s">
        <v>3510</v>
      </c>
      <c r="H1051" s="417" t="s">
        <v>3511</v>
      </c>
      <c r="I1051" s="338">
        <v>560</v>
      </c>
      <c r="J1051" s="77">
        <v>3</v>
      </c>
      <c r="K1051" s="92"/>
    </row>
    <row r="1052" spans="1:11" ht="13.2" x14ac:dyDescent="0.25">
      <c r="A1052" s="14" t="s">
        <v>1506</v>
      </c>
      <c r="B1052" s="416" t="s">
        <v>3512</v>
      </c>
      <c r="C1052" s="416" t="s">
        <v>3512</v>
      </c>
      <c r="D1052" s="418">
        <v>45778</v>
      </c>
      <c r="E1052" s="422">
        <v>45867</v>
      </c>
      <c r="F1052" s="420" t="s">
        <v>3513</v>
      </c>
      <c r="G1052" s="582"/>
      <c r="H1052" s="458" t="s">
        <v>2638</v>
      </c>
      <c r="I1052" s="338">
        <v>768.75</v>
      </c>
      <c r="J1052" s="77">
        <v>3</v>
      </c>
      <c r="K1052" s="92"/>
    </row>
    <row r="1053" spans="1:11" ht="24" x14ac:dyDescent="0.25">
      <c r="A1053" s="14" t="s">
        <v>1506</v>
      </c>
      <c r="B1053" s="416" t="s">
        <v>3512</v>
      </c>
      <c r="C1053" s="552" t="s">
        <v>3514</v>
      </c>
      <c r="D1053" s="418">
        <v>45779</v>
      </c>
      <c r="E1053" s="422">
        <v>45867</v>
      </c>
      <c r="F1053" s="420" t="s">
        <v>3515</v>
      </c>
      <c r="G1053" s="417" t="s">
        <v>3510</v>
      </c>
      <c r="H1053" s="458" t="s">
        <v>3511</v>
      </c>
      <c r="I1053" s="338">
        <v>218</v>
      </c>
      <c r="J1053" s="77">
        <v>3</v>
      </c>
      <c r="K1053" s="92"/>
    </row>
    <row r="1054" spans="1:11" ht="13.2" x14ac:dyDescent="0.25">
      <c r="A1054" s="14" t="s">
        <v>1506</v>
      </c>
      <c r="B1054" s="416" t="s">
        <v>3512</v>
      </c>
      <c r="C1054" s="552" t="s">
        <v>3516</v>
      </c>
      <c r="D1054" s="418">
        <v>45779</v>
      </c>
      <c r="E1054" s="422">
        <v>45867</v>
      </c>
      <c r="F1054" s="420" t="s">
        <v>3517</v>
      </c>
      <c r="G1054" s="417" t="s">
        <v>3510</v>
      </c>
      <c r="H1054" s="458" t="s">
        <v>3511</v>
      </c>
      <c r="I1054" s="338">
        <v>130</v>
      </c>
      <c r="J1054" s="77">
        <v>3</v>
      </c>
      <c r="K1054" s="92"/>
    </row>
    <row r="1055" spans="1:11" ht="13.2" x14ac:dyDescent="0.25">
      <c r="A1055" s="14" t="s">
        <v>1506</v>
      </c>
      <c r="B1055" s="416" t="s">
        <v>3512</v>
      </c>
      <c r="C1055" s="552" t="s">
        <v>3518</v>
      </c>
      <c r="D1055" s="418">
        <v>45779</v>
      </c>
      <c r="E1055" s="422">
        <v>45867</v>
      </c>
      <c r="F1055" s="420" t="s">
        <v>3519</v>
      </c>
      <c r="G1055" s="417" t="s">
        <v>3510</v>
      </c>
      <c r="H1055" s="458" t="s">
        <v>3511</v>
      </c>
      <c r="I1055" s="338">
        <v>102</v>
      </c>
      <c r="J1055" s="77">
        <v>3</v>
      </c>
      <c r="K1055" s="92"/>
    </row>
    <row r="1056" spans="1:11" ht="13.2" x14ac:dyDescent="0.25">
      <c r="A1056" s="14" t="s">
        <v>1506</v>
      </c>
      <c r="B1056" s="416" t="s">
        <v>3512</v>
      </c>
      <c r="C1056" s="552" t="s">
        <v>3520</v>
      </c>
      <c r="D1056" s="418">
        <v>45779</v>
      </c>
      <c r="E1056" s="422">
        <v>45867</v>
      </c>
      <c r="F1056" s="420" t="s">
        <v>3521</v>
      </c>
      <c r="G1056" s="582"/>
      <c r="H1056" s="458" t="s">
        <v>3522</v>
      </c>
      <c r="I1056" s="338">
        <v>70</v>
      </c>
      <c r="J1056" s="77">
        <v>3</v>
      </c>
      <c r="K1056" s="92"/>
    </row>
    <row r="1057" spans="1:11" ht="24" x14ac:dyDescent="0.25">
      <c r="A1057" s="14" t="s">
        <v>1506</v>
      </c>
      <c r="B1057" s="416" t="s">
        <v>3512</v>
      </c>
      <c r="C1057" s="552" t="s">
        <v>3523</v>
      </c>
      <c r="D1057" s="418">
        <v>45781</v>
      </c>
      <c r="E1057" s="422">
        <v>45867</v>
      </c>
      <c r="F1057" s="420" t="s">
        <v>3524</v>
      </c>
      <c r="G1057" s="582"/>
      <c r="H1057" s="458" t="s">
        <v>3224</v>
      </c>
      <c r="I1057" s="338">
        <v>80</v>
      </c>
      <c r="J1057" s="77">
        <v>3</v>
      </c>
      <c r="K1057" s="92"/>
    </row>
    <row r="1058" spans="1:11" ht="24" x14ac:dyDescent="0.25">
      <c r="A1058" s="14" t="s">
        <v>1506</v>
      </c>
      <c r="B1058" s="416" t="s">
        <v>3512</v>
      </c>
      <c r="C1058" s="552" t="s">
        <v>3525</v>
      </c>
      <c r="D1058" s="418">
        <v>45781</v>
      </c>
      <c r="E1058" s="422">
        <v>45867</v>
      </c>
      <c r="F1058" s="420" t="s">
        <v>3524</v>
      </c>
      <c r="G1058" s="582"/>
      <c r="H1058" s="458" t="s">
        <v>3224</v>
      </c>
      <c r="I1058" s="338">
        <v>80</v>
      </c>
      <c r="J1058" s="77">
        <v>3</v>
      </c>
      <c r="K1058" s="92"/>
    </row>
    <row r="1059" spans="1:11" ht="21" x14ac:dyDescent="0.25">
      <c r="A1059" s="14" t="s">
        <v>1506</v>
      </c>
      <c r="B1059" s="416" t="s">
        <v>3512</v>
      </c>
      <c r="C1059" s="552" t="s">
        <v>3526</v>
      </c>
      <c r="D1059" s="418">
        <v>45778</v>
      </c>
      <c r="E1059" s="422">
        <v>45867</v>
      </c>
      <c r="F1059" s="420" t="s">
        <v>3527</v>
      </c>
      <c r="G1059" s="582" t="s">
        <v>3528</v>
      </c>
      <c r="H1059" s="458" t="s">
        <v>3529</v>
      </c>
      <c r="I1059" s="338">
        <v>377</v>
      </c>
      <c r="J1059" s="77">
        <v>3</v>
      </c>
      <c r="K1059" s="92"/>
    </row>
    <row r="1060" spans="1:11" ht="13.2" x14ac:dyDescent="0.25">
      <c r="A1060" s="14" t="s">
        <v>1506</v>
      </c>
      <c r="B1060" s="416" t="s">
        <v>3512</v>
      </c>
      <c r="C1060" s="552" t="s">
        <v>3530</v>
      </c>
      <c r="D1060" s="418">
        <v>45785</v>
      </c>
      <c r="E1060" s="422">
        <v>45867</v>
      </c>
      <c r="F1060" s="420" t="s">
        <v>3531</v>
      </c>
      <c r="G1060" s="582" t="s">
        <v>3532</v>
      </c>
      <c r="H1060" s="458" t="s">
        <v>3533</v>
      </c>
      <c r="I1060" s="338">
        <v>35.270000000000003</v>
      </c>
      <c r="J1060" s="77">
        <v>3</v>
      </c>
      <c r="K1060" s="92"/>
    </row>
    <row r="1061" spans="1:11" ht="24" x14ac:dyDescent="0.25">
      <c r="A1061" s="14" t="s">
        <v>1506</v>
      </c>
      <c r="B1061" s="416" t="s">
        <v>3512</v>
      </c>
      <c r="C1061" s="552" t="s">
        <v>3534</v>
      </c>
      <c r="D1061" s="418">
        <v>45789</v>
      </c>
      <c r="E1061" s="422">
        <v>45867</v>
      </c>
      <c r="F1061" s="420" t="s">
        <v>3535</v>
      </c>
      <c r="G1061" s="582"/>
      <c r="H1061" s="458" t="s">
        <v>3231</v>
      </c>
      <c r="I1061" s="338">
        <v>80</v>
      </c>
      <c r="J1061" s="77">
        <v>3</v>
      </c>
      <c r="K1061" s="92"/>
    </row>
    <row r="1062" spans="1:11" ht="24" x14ac:dyDescent="0.25">
      <c r="A1062" s="14" t="s">
        <v>1506</v>
      </c>
      <c r="B1062" s="416" t="s">
        <v>3512</v>
      </c>
      <c r="C1062" s="552" t="s">
        <v>3536</v>
      </c>
      <c r="D1062" s="418">
        <v>45789</v>
      </c>
      <c r="E1062" s="422">
        <v>45867</v>
      </c>
      <c r="F1062" s="420" t="s">
        <v>3535</v>
      </c>
      <c r="G1062" s="582"/>
      <c r="H1062" s="458" t="s">
        <v>3231</v>
      </c>
      <c r="I1062" s="338">
        <v>80</v>
      </c>
      <c r="J1062" s="77">
        <v>3</v>
      </c>
      <c r="K1062" s="92"/>
    </row>
    <row r="1063" spans="1:11" ht="24" x14ac:dyDescent="0.25">
      <c r="A1063" s="14" t="s">
        <v>1506</v>
      </c>
      <c r="B1063" s="416" t="s">
        <v>3512</v>
      </c>
      <c r="C1063" s="552" t="s">
        <v>3537</v>
      </c>
      <c r="D1063" s="418">
        <v>45785</v>
      </c>
      <c r="E1063" s="422">
        <v>45867</v>
      </c>
      <c r="F1063" s="420" t="s">
        <v>3538</v>
      </c>
      <c r="G1063" s="582"/>
      <c r="H1063" s="458" t="s">
        <v>3231</v>
      </c>
      <c r="I1063" s="338">
        <v>25</v>
      </c>
      <c r="J1063" s="77">
        <v>3</v>
      </c>
      <c r="K1063" s="92"/>
    </row>
    <row r="1064" spans="1:11" ht="24" x14ac:dyDescent="0.25">
      <c r="A1064" s="14" t="s">
        <v>1506</v>
      </c>
      <c r="B1064" s="416" t="s">
        <v>3512</v>
      </c>
      <c r="C1064" s="552" t="s">
        <v>3539</v>
      </c>
      <c r="D1064" s="418">
        <v>45785</v>
      </c>
      <c r="E1064" s="422">
        <v>45867</v>
      </c>
      <c r="F1064" s="420" t="s">
        <v>3538</v>
      </c>
      <c r="G1064" s="582"/>
      <c r="H1064" s="458" t="s">
        <v>3231</v>
      </c>
      <c r="I1064" s="338">
        <v>25</v>
      </c>
      <c r="J1064" s="77">
        <v>3</v>
      </c>
      <c r="K1064" s="92"/>
    </row>
    <row r="1065" spans="1:11" ht="21" x14ac:dyDescent="0.25">
      <c r="A1065" s="14" t="s">
        <v>1506</v>
      </c>
      <c r="B1065" s="416" t="s">
        <v>3540</v>
      </c>
      <c r="C1065" s="552">
        <v>6803970448</v>
      </c>
      <c r="D1065" s="418" t="s">
        <v>2141</v>
      </c>
      <c r="E1065" s="420"/>
      <c r="F1065" s="420" t="s">
        <v>3541</v>
      </c>
      <c r="G1065" s="582">
        <v>151700</v>
      </c>
      <c r="H1065" s="458" t="s">
        <v>2106</v>
      </c>
      <c r="I1065" s="338">
        <v>57.6</v>
      </c>
      <c r="J1065" s="77">
        <v>3</v>
      </c>
      <c r="K1065" s="92"/>
    </row>
    <row r="1066" spans="1:11" ht="21" x14ac:dyDescent="0.25">
      <c r="A1066" s="14" t="s">
        <v>1506</v>
      </c>
      <c r="B1066" s="416" t="s">
        <v>3542</v>
      </c>
      <c r="C1066" s="552">
        <v>6803970448</v>
      </c>
      <c r="D1066" s="418" t="s">
        <v>2150</v>
      </c>
      <c r="E1066" s="420"/>
      <c r="F1066" s="420" t="s">
        <v>3543</v>
      </c>
      <c r="G1066" s="582">
        <v>151700</v>
      </c>
      <c r="H1066" s="458" t="s">
        <v>2106</v>
      </c>
      <c r="I1066" s="338">
        <v>-57.6</v>
      </c>
      <c r="J1066" s="77">
        <v>3</v>
      </c>
      <c r="K1066" s="92"/>
    </row>
    <row r="1067" spans="1:11" ht="21" x14ac:dyDescent="0.25">
      <c r="A1067" s="14" t="s">
        <v>1506</v>
      </c>
      <c r="B1067" s="416" t="s">
        <v>3544</v>
      </c>
      <c r="C1067" s="552">
        <v>6803970547</v>
      </c>
      <c r="D1067" s="418" t="s">
        <v>2141</v>
      </c>
      <c r="E1067" s="420"/>
      <c r="F1067" s="420" t="s">
        <v>3545</v>
      </c>
      <c r="G1067" s="582">
        <v>151700</v>
      </c>
      <c r="H1067" s="458" t="s">
        <v>2106</v>
      </c>
      <c r="I1067" s="338">
        <v>14.4</v>
      </c>
      <c r="J1067" s="77">
        <v>3</v>
      </c>
      <c r="K1067" s="92"/>
    </row>
    <row r="1068" spans="1:11" ht="21" x14ac:dyDescent="0.25">
      <c r="A1068" s="14" t="s">
        <v>1506</v>
      </c>
      <c r="B1068" s="416" t="s">
        <v>3546</v>
      </c>
      <c r="C1068" s="552">
        <v>6803970547</v>
      </c>
      <c r="D1068" s="418" t="s">
        <v>2150</v>
      </c>
      <c r="E1068" s="420"/>
      <c r="F1068" s="420" t="s">
        <v>3547</v>
      </c>
      <c r="G1068" s="582">
        <v>151700</v>
      </c>
      <c r="H1068" s="458" t="s">
        <v>2106</v>
      </c>
      <c r="I1068" s="338">
        <v>-14.4</v>
      </c>
      <c r="J1068" s="77">
        <v>3</v>
      </c>
      <c r="K1068" s="92"/>
    </row>
    <row r="1069" spans="1:11" ht="36" x14ac:dyDescent="0.25">
      <c r="A1069" s="14" t="s">
        <v>1506</v>
      </c>
      <c r="B1069" s="416" t="s">
        <v>3548</v>
      </c>
      <c r="C1069" s="552">
        <v>2846</v>
      </c>
      <c r="D1069" s="418" t="s">
        <v>2684</v>
      </c>
      <c r="E1069" s="422">
        <v>45946</v>
      </c>
      <c r="F1069" s="337" t="s">
        <v>3549</v>
      </c>
      <c r="G1069" s="417" t="s">
        <v>3550</v>
      </c>
      <c r="H1069" s="417" t="s">
        <v>3551</v>
      </c>
      <c r="I1069" s="338">
        <v>2345</v>
      </c>
      <c r="J1069" s="77">
        <v>3</v>
      </c>
      <c r="K1069" s="92"/>
    </row>
    <row r="1070" spans="1:11" ht="24" x14ac:dyDescent="0.25">
      <c r="A1070" s="14" t="s">
        <v>1506</v>
      </c>
      <c r="B1070" s="416" t="s">
        <v>3552</v>
      </c>
      <c r="C1070" s="552">
        <v>202503105</v>
      </c>
      <c r="D1070" s="418" t="s">
        <v>2212</v>
      </c>
      <c r="E1070" s="337"/>
      <c r="F1070" s="337" t="s">
        <v>3553</v>
      </c>
      <c r="G1070" s="417">
        <v>48047503</v>
      </c>
      <c r="H1070" s="417" t="s">
        <v>3039</v>
      </c>
      <c r="I1070" s="338">
        <v>257.14</v>
      </c>
      <c r="J1070" s="77">
        <v>3</v>
      </c>
      <c r="K1070" s="92"/>
    </row>
    <row r="1071" spans="1:11" ht="13.2" x14ac:dyDescent="0.25">
      <c r="A1071" s="14" t="s">
        <v>1506</v>
      </c>
      <c r="B1071" s="416" t="s">
        <v>3554</v>
      </c>
      <c r="C1071" s="552" t="s">
        <v>3555</v>
      </c>
      <c r="D1071" s="418">
        <v>45788</v>
      </c>
      <c r="E1071" s="422">
        <v>45931</v>
      </c>
      <c r="F1071" s="337" t="s">
        <v>3556</v>
      </c>
      <c r="G1071" s="417" t="s">
        <v>3557</v>
      </c>
      <c r="H1071" s="417" t="s">
        <v>3511</v>
      </c>
      <c r="I1071" s="338">
        <v>21</v>
      </c>
      <c r="J1071" s="77">
        <v>3</v>
      </c>
      <c r="K1071" s="92"/>
    </row>
    <row r="1072" spans="1:11" ht="24" x14ac:dyDescent="0.25">
      <c r="A1072" s="14" t="s">
        <v>1506</v>
      </c>
      <c r="B1072" s="416" t="s">
        <v>3554</v>
      </c>
      <c r="C1072" s="552" t="s">
        <v>3558</v>
      </c>
      <c r="D1072" s="418">
        <v>45783</v>
      </c>
      <c r="E1072" s="422">
        <v>45931</v>
      </c>
      <c r="F1072" s="337" t="s">
        <v>3223</v>
      </c>
      <c r="G1072" s="417"/>
      <c r="H1072" s="417" t="s">
        <v>3336</v>
      </c>
      <c r="I1072" s="338">
        <v>80</v>
      </c>
      <c r="J1072" s="77">
        <v>3</v>
      </c>
      <c r="K1072" s="92"/>
    </row>
    <row r="1073" spans="1:11" ht="24" x14ac:dyDescent="0.25">
      <c r="A1073" s="14" t="s">
        <v>1506</v>
      </c>
      <c r="B1073" s="416" t="s">
        <v>3554</v>
      </c>
      <c r="C1073" s="552" t="s">
        <v>3559</v>
      </c>
      <c r="D1073" s="418">
        <v>45789</v>
      </c>
      <c r="E1073" s="422">
        <v>45931</v>
      </c>
      <c r="F1073" s="337" t="s">
        <v>3560</v>
      </c>
      <c r="G1073" s="417"/>
      <c r="H1073" s="417" t="s">
        <v>3561</v>
      </c>
      <c r="I1073" s="338">
        <v>105</v>
      </c>
      <c r="J1073" s="77">
        <v>3</v>
      </c>
      <c r="K1073" s="92"/>
    </row>
    <row r="1074" spans="1:11" ht="23.4" x14ac:dyDescent="0.25">
      <c r="A1074" s="14" t="s">
        <v>1506</v>
      </c>
      <c r="B1074" s="416"/>
      <c r="C1074" s="552"/>
      <c r="D1074" s="418"/>
      <c r="E1074" s="337"/>
      <c r="F1074" s="452" t="s">
        <v>3562</v>
      </c>
      <c r="G1074" s="417"/>
      <c r="H1074" s="417"/>
      <c r="I1074" s="338"/>
      <c r="J1074" s="77">
        <v>3</v>
      </c>
      <c r="K1074" s="92"/>
    </row>
    <row r="1075" spans="1:11" ht="51.6" x14ac:dyDescent="0.25">
      <c r="A1075" s="14" t="s">
        <v>1506</v>
      </c>
      <c r="B1075" s="416" t="s">
        <v>3563</v>
      </c>
      <c r="C1075" s="583" t="s">
        <v>3564</v>
      </c>
      <c r="D1075" s="584" t="s">
        <v>3565</v>
      </c>
      <c r="E1075" s="585" t="s">
        <v>3566</v>
      </c>
      <c r="F1075" s="586" t="s">
        <v>3567</v>
      </c>
      <c r="G1075" s="587" t="s">
        <v>3568</v>
      </c>
      <c r="H1075" s="588" t="s">
        <v>3569</v>
      </c>
      <c r="I1075" s="377">
        <v>9.3000000000000007</v>
      </c>
      <c r="J1075" s="77">
        <v>3</v>
      </c>
      <c r="K1075" s="92"/>
    </row>
    <row r="1076" spans="1:11" ht="41.4" x14ac:dyDescent="0.25">
      <c r="A1076" s="14" t="s">
        <v>1506</v>
      </c>
      <c r="B1076" s="416" t="s">
        <v>3563</v>
      </c>
      <c r="C1076" s="583" t="s">
        <v>3570</v>
      </c>
      <c r="D1076" s="584" t="s">
        <v>1624</v>
      </c>
      <c r="E1076" s="585" t="s">
        <v>3566</v>
      </c>
      <c r="F1076" s="586" t="s">
        <v>3571</v>
      </c>
      <c r="G1076" s="587" t="s">
        <v>3572</v>
      </c>
      <c r="H1076" s="588" t="s">
        <v>3573</v>
      </c>
      <c r="I1076" s="377">
        <v>26.1</v>
      </c>
      <c r="J1076" s="77">
        <v>3</v>
      </c>
      <c r="K1076" s="92"/>
    </row>
    <row r="1077" spans="1:11" ht="21" x14ac:dyDescent="0.25">
      <c r="A1077" s="14" t="s">
        <v>1506</v>
      </c>
      <c r="B1077" s="416" t="s">
        <v>3563</v>
      </c>
      <c r="C1077" s="583" t="s">
        <v>3574</v>
      </c>
      <c r="D1077" s="584" t="s">
        <v>3575</v>
      </c>
      <c r="E1077" s="585" t="s">
        <v>3566</v>
      </c>
      <c r="F1077" s="586" t="s">
        <v>3576</v>
      </c>
      <c r="G1077" s="589">
        <v>31322832</v>
      </c>
      <c r="H1077" s="588" t="s">
        <v>3577</v>
      </c>
      <c r="I1077" s="377">
        <v>11.04</v>
      </c>
      <c r="J1077" s="77">
        <v>3</v>
      </c>
      <c r="K1077" s="92"/>
    </row>
    <row r="1078" spans="1:11" ht="13.2" x14ac:dyDescent="0.25">
      <c r="A1078" s="14" t="s">
        <v>1506</v>
      </c>
      <c r="B1078" s="416" t="s">
        <v>3563</v>
      </c>
      <c r="C1078" s="416" t="s">
        <v>3563</v>
      </c>
      <c r="D1078" s="584" t="s">
        <v>1624</v>
      </c>
      <c r="E1078" s="585" t="s">
        <v>3566</v>
      </c>
      <c r="F1078" s="586" t="s">
        <v>3578</v>
      </c>
      <c r="G1078" s="587"/>
      <c r="H1078" s="588" t="s">
        <v>3579</v>
      </c>
      <c r="I1078" s="377">
        <v>11.25</v>
      </c>
      <c r="J1078" s="77">
        <v>3</v>
      </c>
      <c r="K1078" s="92"/>
    </row>
    <row r="1079" spans="1:11" ht="23.4" x14ac:dyDescent="0.25">
      <c r="A1079" s="14" t="s">
        <v>1506</v>
      </c>
      <c r="B1079" s="416"/>
      <c r="C1079" s="552"/>
      <c r="D1079" s="418"/>
      <c r="E1079" s="337"/>
      <c r="F1079" s="452" t="s">
        <v>3580</v>
      </c>
      <c r="G1079" s="417"/>
      <c r="H1079" s="417"/>
      <c r="I1079" s="338"/>
      <c r="J1079" s="77">
        <v>3</v>
      </c>
      <c r="K1079" s="92"/>
    </row>
    <row r="1080" spans="1:11" ht="31.2" x14ac:dyDescent="0.25">
      <c r="A1080" s="14" t="s">
        <v>1506</v>
      </c>
      <c r="B1080" s="590" t="s">
        <v>3581</v>
      </c>
      <c r="C1080" s="590" t="s">
        <v>3581</v>
      </c>
      <c r="D1080" s="584">
        <v>45819</v>
      </c>
      <c r="E1080" s="591">
        <v>45855</v>
      </c>
      <c r="F1080" s="586" t="s">
        <v>3582</v>
      </c>
      <c r="G1080" s="587"/>
      <c r="H1080" s="588" t="s">
        <v>2882</v>
      </c>
      <c r="I1080" s="377">
        <v>15.8</v>
      </c>
      <c r="J1080" s="77">
        <v>3</v>
      </c>
      <c r="K1080" s="92"/>
    </row>
    <row r="1081" spans="1:11" ht="31.2" x14ac:dyDescent="0.25">
      <c r="A1081" s="14" t="s">
        <v>1506</v>
      </c>
      <c r="B1081" s="590" t="s">
        <v>3581</v>
      </c>
      <c r="C1081" s="590" t="s">
        <v>3581</v>
      </c>
      <c r="D1081" s="584">
        <v>45819</v>
      </c>
      <c r="E1081" s="591">
        <v>45855</v>
      </c>
      <c r="F1081" s="586" t="s">
        <v>3583</v>
      </c>
      <c r="G1081" s="587"/>
      <c r="H1081" s="588" t="s">
        <v>2882</v>
      </c>
      <c r="I1081" s="377">
        <v>35.799999999999997</v>
      </c>
      <c r="J1081" s="77">
        <v>3</v>
      </c>
      <c r="K1081" s="92"/>
    </row>
    <row r="1082" spans="1:11" ht="21" x14ac:dyDescent="0.25">
      <c r="A1082" s="14" t="s">
        <v>1506</v>
      </c>
      <c r="B1082" s="590" t="s">
        <v>3581</v>
      </c>
      <c r="C1082" s="590">
        <v>1240635</v>
      </c>
      <c r="D1082" s="584">
        <v>45825</v>
      </c>
      <c r="E1082" s="591">
        <v>45855</v>
      </c>
      <c r="F1082" s="586" t="s">
        <v>3584</v>
      </c>
      <c r="G1082" s="589">
        <v>31322832</v>
      </c>
      <c r="H1082" s="588" t="s">
        <v>2316</v>
      </c>
      <c r="I1082" s="377">
        <v>69.45</v>
      </c>
      <c r="J1082" s="77">
        <v>3</v>
      </c>
      <c r="K1082" s="92"/>
    </row>
    <row r="1083" spans="1:11" ht="21" x14ac:dyDescent="0.25">
      <c r="A1083" s="14" t="s">
        <v>1506</v>
      </c>
      <c r="B1083" s="590" t="s">
        <v>3581</v>
      </c>
      <c r="C1083" s="590" t="s">
        <v>3585</v>
      </c>
      <c r="D1083" s="584">
        <v>45821</v>
      </c>
      <c r="E1083" s="591">
        <v>45855</v>
      </c>
      <c r="F1083" s="586" t="s">
        <v>3584</v>
      </c>
      <c r="G1083" s="589" t="s">
        <v>3586</v>
      </c>
      <c r="H1083" s="588" t="s">
        <v>3587</v>
      </c>
      <c r="I1083" s="377">
        <v>84.01</v>
      </c>
      <c r="J1083" s="77">
        <v>3</v>
      </c>
      <c r="K1083" s="92"/>
    </row>
    <row r="1084" spans="1:11" ht="21" x14ac:dyDescent="0.25">
      <c r="A1084" s="14" t="s">
        <v>1506</v>
      </c>
      <c r="B1084" s="590" t="s">
        <v>3581</v>
      </c>
      <c r="C1084" s="592">
        <v>400041608154</v>
      </c>
      <c r="D1084" s="593">
        <v>45821</v>
      </c>
      <c r="E1084" s="591">
        <v>45855</v>
      </c>
      <c r="F1084" s="586" t="s">
        <v>3588</v>
      </c>
      <c r="G1084" s="594" t="s">
        <v>3568</v>
      </c>
      <c r="H1084" s="595" t="s">
        <v>3589</v>
      </c>
      <c r="I1084" s="377">
        <v>12.4</v>
      </c>
      <c r="J1084" s="77">
        <v>3</v>
      </c>
      <c r="K1084" s="92"/>
    </row>
    <row r="1085" spans="1:11" ht="13.2" x14ac:dyDescent="0.25">
      <c r="A1085" s="14" t="s">
        <v>1506</v>
      </c>
      <c r="B1085" s="596" t="s">
        <v>3581</v>
      </c>
      <c r="C1085" s="597" t="s">
        <v>3590</v>
      </c>
      <c r="D1085" s="584">
        <v>45819</v>
      </c>
      <c r="E1085" s="373">
        <v>45855</v>
      </c>
      <c r="F1085" s="598" t="s">
        <v>3591</v>
      </c>
      <c r="G1085" s="599"/>
      <c r="H1085" s="600" t="s">
        <v>3592</v>
      </c>
      <c r="I1085" s="379">
        <v>20</v>
      </c>
      <c r="J1085" s="77">
        <v>3</v>
      </c>
      <c r="K1085" s="92"/>
    </row>
    <row r="1086" spans="1:11" ht="20.399999999999999" x14ac:dyDescent="0.25">
      <c r="A1086" s="14" t="s">
        <v>1506</v>
      </c>
      <c r="B1086" s="334"/>
      <c r="C1086" s="552"/>
      <c r="D1086" s="418"/>
      <c r="E1086" s="337"/>
      <c r="F1086" s="673" t="s">
        <v>3593</v>
      </c>
      <c r="G1086" s="552"/>
      <c r="H1086" s="417"/>
      <c r="I1086" s="421"/>
      <c r="J1086" s="77">
        <v>3</v>
      </c>
      <c r="K1086" s="92"/>
    </row>
    <row r="1087" spans="1:11" ht="30.6" x14ac:dyDescent="0.25">
      <c r="A1087" s="14" t="s">
        <v>1506</v>
      </c>
      <c r="B1087" s="694" t="s">
        <v>3594</v>
      </c>
      <c r="C1087" s="695">
        <v>20251166</v>
      </c>
      <c r="D1087" s="696" t="s">
        <v>2140</v>
      </c>
      <c r="E1087" s="671" t="s">
        <v>2095</v>
      </c>
      <c r="F1087" s="487" t="s">
        <v>3595</v>
      </c>
      <c r="G1087" s="698">
        <v>31380123</v>
      </c>
      <c r="H1087" s="649" t="s">
        <v>2916</v>
      </c>
      <c r="I1087" s="699">
        <v>592.05999999999995</v>
      </c>
      <c r="J1087" s="77">
        <v>3</v>
      </c>
      <c r="K1087" s="92"/>
    </row>
    <row r="1088" spans="1:11" ht="21" x14ac:dyDescent="0.25">
      <c r="A1088" s="14" t="s">
        <v>1506</v>
      </c>
      <c r="B1088" s="694" t="s">
        <v>3596</v>
      </c>
      <c r="C1088" s="695">
        <v>6804040290</v>
      </c>
      <c r="D1088" s="696" t="s">
        <v>1936</v>
      </c>
      <c r="E1088" s="671"/>
      <c r="F1088" s="487" t="s">
        <v>3597</v>
      </c>
      <c r="G1088" s="698">
        <v>151700</v>
      </c>
      <c r="H1088" s="649" t="s">
        <v>2106</v>
      </c>
      <c r="I1088" s="699">
        <v>18</v>
      </c>
      <c r="J1088" s="77">
        <v>3</v>
      </c>
      <c r="K1088" s="92"/>
    </row>
    <row r="1089" spans="1:11" ht="21" x14ac:dyDescent="0.25">
      <c r="A1089" s="14" t="s">
        <v>1506</v>
      </c>
      <c r="B1089" s="694" t="s">
        <v>3598</v>
      </c>
      <c r="C1089" s="695">
        <v>2207</v>
      </c>
      <c r="D1089" s="696" t="s">
        <v>2060</v>
      </c>
      <c r="E1089" s="671" t="s">
        <v>2060</v>
      </c>
      <c r="F1089" s="487" t="s">
        <v>3599</v>
      </c>
      <c r="G1089" s="698" t="s">
        <v>3600</v>
      </c>
      <c r="H1089" s="649" t="s">
        <v>3601</v>
      </c>
      <c r="I1089" s="699">
        <v>200.7</v>
      </c>
      <c r="J1089" s="77">
        <v>3</v>
      </c>
      <c r="K1089" s="92"/>
    </row>
    <row r="1090" spans="1:11" ht="21" x14ac:dyDescent="0.25">
      <c r="A1090" s="14" t="s">
        <v>1506</v>
      </c>
      <c r="B1090" s="694" t="s">
        <v>3598</v>
      </c>
      <c r="C1090" s="695">
        <v>2207</v>
      </c>
      <c r="D1090" s="696" t="s">
        <v>2060</v>
      </c>
      <c r="E1090" s="671" t="s">
        <v>2060</v>
      </c>
      <c r="F1090" s="487" t="s">
        <v>3602</v>
      </c>
      <c r="G1090" s="698" t="s">
        <v>3600</v>
      </c>
      <c r="H1090" s="649" t="s">
        <v>3601</v>
      </c>
      <c r="I1090" s="699">
        <v>6</v>
      </c>
      <c r="J1090" s="77">
        <v>3</v>
      </c>
      <c r="K1090" s="92"/>
    </row>
    <row r="1091" spans="1:11" ht="20.399999999999999" x14ac:dyDescent="0.25">
      <c r="A1091" s="14" t="s">
        <v>1506</v>
      </c>
      <c r="B1091" s="694" t="s">
        <v>3603</v>
      </c>
      <c r="C1091" s="695">
        <v>202503505</v>
      </c>
      <c r="D1091" s="696" t="s">
        <v>2212</v>
      </c>
      <c r="E1091" s="671"/>
      <c r="F1091" s="487" t="s">
        <v>3604</v>
      </c>
      <c r="G1091" s="698">
        <v>48047503</v>
      </c>
      <c r="H1091" s="649" t="s">
        <v>3039</v>
      </c>
      <c r="I1091" s="699">
        <v>78.33</v>
      </c>
      <c r="J1091" s="77">
        <v>3</v>
      </c>
      <c r="K1091" s="92"/>
    </row>
    <row r="1092" spans="1:11" ht="13.2" x14ac:dyDescent="0.25">
      <c r="A1092" s="14" t="s">
        <v>1506</v>
      </c>
      <c r="B1092" s="694" t="s">
        <v>3605</v>
      </c>
      <c r="C1092" s="695" t="s">
        <v>3605</v>
      </c>
      <c r="D1092" s="696">
        <v>45799</v>
      </c>
      <c r="E1092" s="671">
        <v>45888</v>
      </c>
      <c r="F1092" s="487" t="s">
        <v>3606</v>
      </c>
      <c r="G1092" s="698"/>
      <c r="H1092" s="649" t="s">
        <v>2638</v>
      </c>
      <c r="I1092" s="699">
        <v>115.5</v>
      </c>
      <c r="J1092" s="77">
        <v>3</v>
      </c>
      <c r="K1092" s="92"/>
    </row>
    <row r="1093" spans="1:11" ht="20.399999999999999" x14ac:dyDescent="0.25">
      <c r="A1093" s="14" t="s">
        <v>1506</v>
      </c>
      <c r="B1093" s="694" t="s">
        <v>3605</v>
      </c>
      <c r="C1093" s="695" t="s">
        <v>3607</v>
      </c>
      <c r="D1093" s="696">
        <v>45802</v>
      </c>
      <c r="E1093" s="671">
        <v>45888</v>
      </c>
      <c r="F1093" s="487" t="s">
        <v>3608</v>
      </c>
      <c r="G1093" s="698">
        <v>997123860</v>
      </c>
      <c r="H1093" s="649" t="s">
        <v>3047</v>
      </c>
      <c r="I1093" s="699">
        <v>186</v>
      </c>
      <c r="J1093" s="77">
        <v>3</v>
      </c>
      <c r="K1093" s="92"/>
    </row>
    <row r="1094" spans="1:11" ht="20.399999999999999" x14ac:dyDescent="0.25">
      <c r="A1094" s="14" t="s">
        <v>1506</v>
      </c>
      <c r="B1094" s="694" t="s">
        <v>3605</v>
      </c>
      <c r="C1094" s="695" t="s">
        <v>3609</v>
      </c>
      <c r="D1094" s="696">
        <v>45803</v>
      </c>
      <c r="E1094" s="671">
        <v>45888</v>
      </c>
      <c r="F1094" s="487" t="s">
        <v>3610</v>
      </c>
      <c r="G1094" s="698"/>
      <c r="H1094" s="649" t="s">
        <v>3611</v>
      </c>
      <c r="I1094" s="699">
        <v>80</v>
      </c>
      <c r="J1094" s="77">
        <v>3</v>
      </c>
      <c r="K1094" s="92"/>
    </row>
    <row r="1095" spans="1:11" ht="20.399999999999999" x14ac:dyDescent="0.25">
      <c r="A1095" s="14" t="s">
        <v>1506</v>
      </c>
      <c r="B1095" s="334"/>
      <c r="C1095" s="552"/>
      <c r="D1095" s="418"/>
      <c r="E1095" s="337"/>
      <c r="F1095" s="673" t="s">
        <v>3612</v>
      </c>
      <c r="G1095" s="552"/>
      <c r="H1095" s="417"/>
      <c r="I1095" s="421"/>
      <c r="J1095" s="77">
        <v>3</v>
      </c>
      <c r="K1095" s="92"/>
    </row>
    <row r="1096" spans="1:11" ht="21" x14ac:dyDescent="0.25">
      <c r="A1096" s="14" t="s">
        <v>1506</v>
      </c>
      <c r="B1096" s="694" t="s">
        <v>3613</v>
      </c>
      <c r="C1096" s="695" t="s">
        <v>3613</v>
      </c>
      <c r="D1096" s="696" t="s">
        <v>3614</v>
      </c>
      <c r="E1096" s="671" t="s">
        <v>2212</v>
      </c>
      <c r="F1096" s="487" t="s">
        <v>2335</v>
      </c>
      <c r="G1096" s="698"/>
      <c r="H1096" s="649" t="s">
        <v>3615</v>
      </c>
      <c r="I1096" s="699">
        <v>60.19</v>
      </c>
      <c r="J1096" s="77">
        <v>3</v>
      </c>
      <c r="K1096" s="92"/>
    </row>
    <row r="1097" spans="1:11" ht="13.2" x14ac:dyDescent="0.25">
      <c r="A1097" s="14" t="s">
        <v>1506</v>
      </c>
      <c r="B1097" s="694" t="s">
        <v>3613</v>
      </c>
      <c r="C1097" s="695">
        <v>20062025</v>
      </c>
      <c r="D1097" s="696" t="s">
        <v>3614</v>
      </c>
      <c r="E1097" s="671" t="s">
        <v>2212</v>
      </c>
      <c r="F1097" s="487" t="s">
        <v>2338</v>
      </c>
      <c r="G1097" s="698">
        <v>12976253</v>
      </c>
      <c r="H1097" s="649" t="s">
        <v>3616</v>
      </c>
      <c r="I1097" s="699">
        <v>88</v>
      </c>
      <c r="J1097" s="77">
        <v>3</v>
      </c>
      <c r="K1097" s="92"/>
    </row>
    <row r="1098" spans="1:11" ht="21" x14ac:dyDescent="0.25">
      <c r="A1098" s="14" t="s">
        <v>1506</v>
      </c>
      <c r="B1098" s="694" t="s">
        <v>3613</v>
      </c>
      <c r="C1098" s="695" t="s">
        <v>3613</v>
      </c>
      <c r="D1098" s="696" t="s">
        <v>3614</v>
      </c>
      <c r="E1098" s="671" t="s">
        <v>2212</v>
      </c>
      <c r="F1098" s="487" t="s">
        <v>2216</v>
      </c>
      <c r="G1098" s="698"/>
      <c r="H1098" s="649" t="s">
        <v>3615</v>
      </c>
      <c r="I1098" s="699">
        <v>130.6</v>
      </c>
      <c r="J1098" s="77">
        <v>3</v>
      </c>
      <c r="K1098" s="92"/>
    </row>
    <row r="1099" spans="1:11" ht="13.2" x14ac:dyDescent="0.25">
      <c r="A1099" s="14" t="s">
        <v>1506</v>
      </c>
      <c r="B1099" s="694" t="s">
        <v>3613</v>
      </c>
      <c r="C1099" s="695">
        <v>1032064795</v>
      </c>
      <c r="D1099" s="696" t="s">
        <v>3614</v>
      </c>
      <c r="E1099" s="671" t="s">
        <v>2212</v>
      </c>
      <c r="F1099" s="487" t="s">
        <v>3617</v>
      </c>
      <c r="G1099" s="698">
        <v>70856508</v>
      </c>
      <c r="H1099" s="649" t="s">
        <v>2128</v>
      </c>
      <c r="I1099" s="699">
        <v>11.83</v>
      </c>
      <c r="J1099" s="77">
        <v>3</v>
      </c>
      <c r="K1099" s="92"/>
    </row>
    <row r="1100" spans="1:11" ht="13.2" x14ac:dyDescent="0.25">
      <c r="A1100" s="14" t="s">
        <v>1506</v>
      </c>
      <c r="B1100" s="694" t="s">
        <v>3613</v>
      </c>
      <c r="C1100" s="695">
        <v>20251537</v>
      </c>
      <c r="D1100" s="696" t="s">
        <v>3618</v>
      </c>
      <c r="E1100" s="671" t="s">
        <v>2212</v>
      </c>
      <c r="F1100" s="487" t="s">
        <v>3619</v>
      </c>
      <c r="G1100" s="698">
        <v>27969754</v>
      </c>
      <c r="H1100" s="649" t="s">
        <v>3620</v>
      </c>
      <c r="I1100" s="699">
        <v>12.43</v>
      </c>
      <c r="J1100" s="77">
        <v>3</v>
      </c>
      <c r="K1100" s="92"/>
    </row>
    <row r="1101" spans="1:11" ht="20.399999999999999" x14ac:dyDescent="0.25">
      <c r="A1101" s="14" t="s">
        <v>1506</v>
      </c>
      <c r="B1101" s="694" t="s">
        <v>3621</v>
      </c>
      <c r="C1101" s="695">
        <v>20250002</v>
      </c>
      <c r="D1101" s="696" t="s">
        <v>3622</v>
      </c>
      <c r="E1101" s="671"/>
      <c r="F1101" s="487" t="s">
        <v>3623</v>
      </c>
      <c r="G1101" s="698">
        <v>36343617</v>
      </c>
      <c r="H1101" s="649" t="s">
        <v>3624</v>
      </c>
      <c r="I1101" s="699">
        <v>3819.15</v>
      </c>
      <c r="J1101" s="77">
        <v>3</v>
      </c>
      <c r="K1101" s="92"/>
    </row>
    <row r="1102" spans="1:11" ht="40.799999999999997" x14ac:dyDescent="0.25">
      <c r="A1102" s="14" t="s">
        <v>1506</v>
      </c>
      <c r="B1102" s="694" t="s">
        <v>3625</v>
      </c>
      <c r="C1102" s="695">
        <v>202502</v>
      </c>
      <c r="D1102" s="696">
        <v>45677</v>
      </c>
      <c r="E1102" s="671"/>
      <c r="F1102" s="487" t="s">
        <v>3626</v>
      </c>
      <c r="G1102" s="698">
        <v>35143908</v>
      </c>
      <c r="H1102" s="649" t="s">
        <v>3627</v>
      </c>
      <c r="I1102" s="699">
        <v>385</v>
      </c>
      <c r="J1102" s="77">
        <v>3</v>
      </c>
      <c r="K1102" s="92"/>
    </row>
    <row r="1103" spans="1:11" ht="40.799999999999997" x14ac:dyDescent="0.25">
      <c r="A1103" s="14" t="s">
        <v>1506</v>
      </c>
      <c r="B1103" s="694" t="s">
        <v>3628</v>
      </c>
      <c r="C1103" s="695">
        <v>25200161</v>
      </c>
      <c r="D1103" s="696" t="s">
        <v>3629</v>
      </c>
      <c r="E1103" s="671"/>
      <c r="F1103" s="487" t="s">
        <v>3630</v>
      </c>
      <c r="G1103" s="698">
        <v>45434191</v>
      </c>
      <c r="H1103" s="649" t="s">
        <v>2928</v>
      </c>
      <c r="I1103" s="699">
        <v>848.7</v>
      </c>
      <c r="J1103" s="77">
        <v>3</v>
      </c>
      <c r="K1103" s="92"/>
    </row>
    <row r="1104" spans="1:11" ht="30.6" x14ac:dyDescent="0.25">
      <c r="A1104" s="14" t="s">
        <v>1506</v>
      </c>
      <c r="B1104" s="694" t="s">
        <v>3631</v>
      </c>
      <c r="C1104" s="695">
        <v>1072113</v>
      </c>
      <c r="D1104" s="696" t="s">
        <v>3632</v>
      </c>
      <c r="E1104" s="671" t="s">
        <v>3633</v>
      </c>
      <c r="F1104" s="487" t="s">
        <v>3634</v>
      </c>
      <c r="G1104" s="698">
        <v>31322832</v>
      </c>
      <c r="H1104" s="649" t="s">
        <v>2316</v>
      </c>
      <c r="I1104" s="699">
        <v>52.8</v>
      </c>
      <c r="J1104" s="77">
        <v>3</v>
      </c>
      <c r="K1104" s="92"/>
    </row>
    <row r="1105" spans="1:11" ht="40.799999999999997" x14ac:dyDescent="0.25">
      <c r="A1105" s="14" t="s">
        <v>1506</v>
      </c>
      <c r="B1105" s="694" t="s">
        <v>3635</v>
      </c>
      <c r="C1105" s="695" t="s">
        <v>3636</v>
      </c>
      <c r="D1105" s="696" t="s">
        <v>2140</v>
      </c>
      <c r="E1105" s="671"/>
      <c r="F1105" s="487" t="s">
        <v>3637</v>
      </c>
      <c r="G1105" s="698">
        <v>37277871</v>
      </c>
      <c r="H1105" s="649" t="s">
        <v>3638</v>
      </c>
      <c r="I1105" s="699">
        <v>892.5</v>
      </c>
      <c r="J1105" s="77">
        <v>3</v>
      </c>
      <c r="K1105" s="92"/>
    </row>
    <row r="1106" spans="1:11" ht="40.799999999999997" x14ac:dyDescent="0.25">
      <c r="A1106" s="14" t="s">
        <v>1506</v>
      </c>
      <c r="B1106" s="694" t="s">
        <v>3639</v>
      </c>
      <c r="C1106" s="695">
        <v>2250401</v>
      </c>
      <c r="D1106" s="696" t="s">
        <v>2524</v>
      </c>
      <c r="E1106" s="671"/>
      <c r="F1106" s="487" t="s">
        <v>3640</v>
      </c>
      <c r="G1106" s="698">
        <v>10686606</v>
      </c>
      <c r="H1106" s="649" t="s">
        <v>3641</v>
      </c>
      <c r="I1106" s="699">
        <v>2000</v>
      </c>
      <c r="J1106" s="77">
        <v>3</v>
      </c>
      <c r="K1106" s="92"/>
    </row>
    <row r="1107" spans="1:11" ht="40.799999999999997" x14ac:dyDescent="0.25">
      <c r="A1107" s="14" t="s">
        <v>1506</v>
      </c>
      <c r="B1107" s="694" t="s">
        <v>3643</v>
      </c>
      <c r="C1107" s="695">
        <v>25001</v>
      </c>
      <c r="D1107" s="696" t="s">
        <v>2482</v>
      </c>
      <c r="E1107" s="671"/>
      <c r="F1107" s="487" t="s">
        <v>3644</v>
      </c>
      <c r="G1107" s="698">
        <v>46382411</v>
      </c>
      <c r="H1107" s="649" t="s">
        <v>2063</v>
      </c>
      <c r="I1107" s="699">
        <v>875</v>
      </c>
      <c r="J1107" s="77">
        <v>3</v>
      </c>
      <c r="K1107" s="92"/>
    </row>
    <row r="1108" spans="1:11" ht="51" x14ac:dyDescent="0.25">
      <c r="A1108" s="14" t="s">
        <v>1506</v>
      </c>
      <c r="B1108" s="694" t="s">
        <v>3645</v>
      </c>
      <c r="C1108" s="695" t="s">
        <v>2662</v>
      </c>
      <c r="D1108" s="696" t="s">
        <v>2140</v>
      </c>
      <c r="E1108" s="671"/>
      <c r="F1108" s="487" t="s">
        <v>3646</v>
      </c>
      <c r="G1108" s="698">
        <v>43296742</v>
      </c>
      <c r="H1108" s="649" t="s">
        <v>3647</v>
      </c>
      <c r="I1108" s="699">
        <v>200</v>
      </c>
      <c r="J1108" s="77">
        <v>3</v>
      </c>
      <c r="K1108" s="92"/>
    </row>
    <row r="1109" spans="1:11" ht="51" x14ac:dyDescent="0.25">
      <c r="A1109" s="14" t="s">
        <v>1506</v>
      </c>
      <c r="B1109" s="694" t="s">
        <v>3642</v>
      </c>
      <c r="C1109" s="695">
        <v>2250602</v>
      </c>
      <c r="D1109" s="696">
        <v>45856</v>
      </c>
      <c r="E1109" s="671"/>
      <c r="F1109" s="487" t="s">
        <v>5230</v>
      </c>
      <c r="G1109" s="698">
        <v>10686606</v>
      </c>
      <c r="H1109" s="649" t="s">
        <v>3641</v>
      </c>
      <c r="I1109" s="699">
        <v>1399.87</v>
      </c>
      <c r="J1109" s="77">
        <v>3</v>
      </c>
      <c r="K1109" s="92"/>
    </row>
    <row r="1110" spans="1:11" ht="51" x14ac:dyDescent="0.25">
      <c r="A1110" s="14" t="s">
        <v>1506</v>
      </c>
      <c r="B1110" s="694" t="s">
        <v>3648</v>
      </c>
      <c r="C1110" s="695">
        <v>138</v>
      </c>
      <c r="D1110" s="696">
        <v>45694</v>
      </c>
      <c r="E1110" s="671">
        <v>45694</v>
      </c>
      <c r="F1110" s="487" t="s">
        <v>3649</v>
      </c>
      <c r="G1110" s="698"/>
      <c r="H1110" s="649" t="s">
        <v>3650</v>
      </c>
      <c r="I1110" s="699">
        <v>6664.38</v>
      </c>
      <c r="J1110" s="77">
        <v>4</v>
      </c>
      <c r="K1110" s="92"/>
    </row>
    <row r="1111" spans="1:11" ht="51" x14ac:dyDescent="0.25">
      <c r="A1111" s="14" t="s">
        <v>1506</v>
      </c>
      <c r="B1111" s="694" t="s">
        <v>3651</v>
      </c>
      <c r="C1111" s="695">
        <v>138</v>
      </c>
      <c r="D1111" s="696">
        <v>45722</v>
      </c>
      <c r="E1111" s="671">
        <v>45722</v>
      </c>
      <c r="F1111" s="487" t="s">
        <v>3652</v>
      </c>
      <c r="G1111" s="698"/>
      <c r="H1111" s="649" t="s">
        <v>3650</v>
      </c>
      <c r="I1111" s="699">
        <v>6626.68</v>
      </c>
      <c r="J1111" s="77">
        <v>4</v>
      </c>
      <c r="K1111" s="92"/>
    </row>
    <row r="1112" spans="1:11" ht="51" x14ac:dyDescent="0.25">
      <c r="A1112" s="14" t="s">
        <v>1506</v>
      </c>
      <c r="B1112" s="694" t="s">
        <v>3653</v>
      </c>
      <c r="C1112" s="695">
        <v>138</v>
      </c>
      <c r="D1112" s="696" t="s">
        <v>1922</v>
      </c>
      <c r="E1112" s="671" t="s">
        <v>1922</v>
      </c>
      <c r="F1112" s="487" t="s">
        <v>3654</v>
      </c>
      <c r="G1112" s="698"/>
      <c r="H1112" s="649" t="s">
        <v>3655</v>
      </c>
      <c r="I1112" s="699">
        <v>7561.05</v>
      </c>
      <c r="J1112" s="77">
        <v>4</v>
      </c>
      <c r="K1112" s="92"/>
    </row>
    <row r="1113" spans="1:11" ht="51" x14ac:dyDescent="0.25">
      <c r="A1113" s="14" t="s">
        <v>1506</v>
      </c>
      <c r="B1113" s="694" t="s">
        <v>3656</v>
      </c>
      <c r="C1113" s="695">
        <v>138</v>
      </c>
      <c r="D1113" s="696" t="s">
        <v>2934</v>
      </c>
      <c r="E1113" s="671" t="s">
        <v>2934</v>
      </c>
      <c r="F1113" s="487" t="s">
        <v>3657</v>
      </c>
      <c r="G1113" s="698"/>
      <c r="H1113" s="649" t="s">
        <v>3655</v>
      </c>
      <c r="I1113" s="699">
        <v>7562.46</v>
      </c>
      <c r="J1113" s="77">
        <v>4</v>
      </c>
      <c r="K1113" s="92"/>
    </row>
    <row r="1114" spans="1:11" ht="51" x14ac:dyDescent="0.25">
      <c r="A1114" s="14" t="s">
        <v>1506</v>
      </c>
      <c r="B1114" s="694" t="s">
        <v>3658</v>
      </c>
      <c r="C1114" s="695">
        <v>138</v>
      </c>
      <c r="D1114" s="696" t="s">
        <v>3659</v>
      </c>
      <c r="E1114" s="671" t="s">
        <v>3659</v>
      </c>
      <c r="F1114" s="487" t="s">
        <v>3660</v>
      </c>
      <c r="G1114" s="698"/>
      <c r="H1114" s="649" t="s">
        <v>3661</v>
      </c>
      <c r="I1114" s="699">
        <v>7617.21</v>
      </c>
      <c r="J1114" s="77">
        <v>4</v>
      </c>
      <c r="K1114" s="92"/>
    </row>
    <row r="1115" spans="1:11" ht="51" x14ac:dyDescent="0.25">
      <c r="A1115" s="14" t="s">
        <v>1506</v>
      </c>
      <c r="B1115" s="694" t="s">
        <v>3662</v>
      </c>
      <c r="C1115" s="695">
        <v>138</v>
      </c>
      <c r="D1115" s="696" t="s">
        <v>2275</v>
      </c>
      <c r="E1115" s="671" t="s">
        <v>2275</v>
      </c>
      <c r="F1115" s="487" t="s">
        <v>3663</v>
      </c>
      <c r="G1115" s="698"/>
      <c r="H1115" s="649" t="s">
        <v>3664</v>
      </c>
      <c r="I1115" s="699">
        <v>6880.05</v>
      </c>
      <c r="J1115" s="77">
        <v>4</v>
      </c>
      <c r="K1115" s="92"/>
    </row>
    <row r="1116" spans="1:11" ht="41.4" x14ac:dyDescent="0.25">
      <c r="A1116" s="14" t="s">
        <v>1506</v>
      </c>
      <c r="B1116" s="694" t="s">
        <v>3648</v>
      </c>
      <c r="C1116" s="695">
        <v>472100</v>
      </c>
      <c r="D1116" s="696">
        <v>45694</v>
      </c>
      <c r="E1116" s="671"/>
      <c r="F1116" s="487" t="s">
        <v>3665</v>
      </c>
      <c r="G1116" s="698"/>
      <c r="H1116" s="649" t="s">
        <v>3666</v>
      </c>
      <c r="I1116" s="699">
        <v>50.53</v>
      </c>
      <c r="J1116" s="77">
        <v>4</v>
      </c>
      <c r="K1116" s="92"/>
    </row>
    <row r="1117" spans="1:11" ht="41.4" x14ac:dyDescent="0.25">
      <c r="A1117" s="14" t="s">
        <v>1506</v>
      </c>
      <c r="B1117" s="694" t="s">
        <v>3651</v>
      </c>
      <c r="C1117" s="695">
        <v>472100</v>
      </c>
      <c r="D1117" s="696">
        <v>45722</v>
      </c>
      <c r="E1117" s="671"/>
      <c r="F1117" s="487" t="s">
        <v>3667</v>
      </c>
      <c r="G1117" s="698"/>
      <c r="H1117" s="649" t="s">
        <v>3666</v>
      </c>
      <c r="I1117" s="699">
        <v>45.45</v>
      </c>
      <c r="J1117" s="77">
        <v>4</v>
      </c>
      <c r="K1117" s="92"/>
    </row>
    <row r="1118" spans="1:11" ht="41.4" x14ac:dyDescent="0.25">
      <c r="A1118" s="14" t="s">
        <v>1506</v>
      </c>
      <c r="B1118" s="694" t="s">
        <v>3653</v>
      </c>
      <c r="C1118" s="695">
        <v>472100</v>
      </c>
      <c r="D1118" s="696" t="s">
        <v>1922</v>
      </c>
      <c r="E1118" s="671"/>
      <c r="F1118" s="487" t="s">
        <v>3668</v>
      </c>
      <c r="G1118" s="698"/>
      <c r="H1118" s="649" t="s">
        <v>3669</v>
      </c>
      <c r="I1118" s="699">
        <v>60.84</v>
      </c>
      <c r="J1118" s="77">
        <v>4</v>
      </c>
      <c r="K1118" s="92"/>
    </row>
    <row r="1119" spans="1:11" ht="41.4" x14ac:dyDescent="0.25">
      <c r="A1119" s="14" t="s">
        <v>1506</v>
      </c>
      <c r="B1119" s="694" t="s">
        <v>3656</v>
      </c>
      <c r="C1119" s="695">
        <v>472100</v>
      </c>
      <c r="D1119" s="696" t="s">
        <v>2934</v>
      </c>
      <c r="E1119" s="671"/>
      <c r="F1119" s="487" t="s">
        <v>3670</v>
      </c>
      <c r="G1119" s="698"/>
      <c r="H1119" s="649" t="s">
        <v>3669</v>
      </c>
      <c r="I1119" s="699">
        <v>47.69</v>
      </c>
      <c r="J1119" s="77">
        <v>4</v>
      </c>
      <c r="K1119" s="92"/>
    </row>
    <row r="1120" spans="1:11" ht="41.4" x14ac:dyDescent="0.25">
      <c r="A1120" s="14" t="s">
        <v>1506</v>
      </c>
      <c r="B1120" s="694" t="s">
        <v>3658</v>
      </c>
      <c r="C1120" s="695">
        <v>472100</v>
      </c>
      <c r="D1120" s="696" t="s">
        <v>3659</v>
      </c>
      <c r="E1120" s="671"/>
      <c r="F1120" s="487" t="s">
        <v>3671</v>
      </c>
      <c r="G1120" s="698"/>
      <c r="H1120" s="649" t="s">
        <v>3669</v>
      </c>
      <c r="I1120" s="699">
        <v>54.85</v>
      </c>
      <c r="J1120" s="77">
        <v>4</v>
      </c>
      <c r="K1120" s="92"/>
    </row>
    <row r="1121" spans="1:11" ht="41.4" x14ac:dyDescent="0.25">
      <c r="A1121" s="14" t="s">
        <v>1506</v>
      </c>
      <c r="B1121" s="694" t="s">
        <v>3662</v>
      </c>
      <c r="C1121" s="695">
        <v>472100</v>
      </c>
      <c r="D1121" s="696" t="s">
        <v>2275</v>
      </c>
      <c r="E1121" s="671"/>
      <c r="F1121" s="487" t="s">
        <v>3672</v>
      </c>
      <c r="G1121" s="698"/>
      <c r="H1121" s="649" t="s">
        <v>3666</v>
      </c>
      <c r="I1121" s="699">
        <v>83.94</v>
      </c>
      <c r="J1121" s="77">
        <v>4</v>
      </c>
      <c r="K1121" s="92"/>
    </row>
    <row r="1122" spans="1:11" ht="41.4" x14ac:dyDescent="0.25">
      <c r="A1122" s="14" t="s">
        <v>1506</v>
      </c>
      <c r="B1122" s="694" t="s">
        <v>3648</v>
      </c>
      <c r="C1122" s="695" t="s">
        <v>3673</v>
      </c>
      <c r="D1122" s="696" t="s">
        <v>3674</v>
      </c>
      <c r="E1122" s="671" t="s">
        <v>3674</v>
      </c>
      <c r="F1122" s="487" t="s">
        <v>3675</v>
      </c>
      <c r="G1122" s="698"/>
      <c r="H1122" s="649" t="s">
        <v>3666</v>
      </c>
      <c r="I1122" s="699">
        <v>-60.5</v>
      </c>
      <c r="J1122" s="77">
        <v>4</v>
      </c>
      <c r="K1122" s="92"/>
    </row>
    <row r="1123" spans="1:11" ht="41.4" x14ac:dyDescent="0.25">
      <c r="A1123" s="14" t="s">
        <v>1506</v>
      </c>
      <c r="B1123" s="694" t="s">
        <v>3651</v>
      </c>
      <c r="C1123" s="695">
        <v>138</v>
      </c>
      <c r="D1123" s="696" t="s">
        <v>2974</v>
      </c>
      <c r="E1123" s="671" t="s">
        <v>2974</v>
      </c>
      <c r="F1123" s="487" t="s">
        <v>3676</v>
      </c>
      <c r="G1123" s="698"/>
      <c r="H1123" s="649" t="s">
        <v>3666</v>
      </c>
      <c r="I1123" s="699">
        <v>-49.5</v>
      </c>
      <c r="J1123" s="77">
        <v>4</v>
      </c>
      <c r="K1123" s="92"/>
    </row>
    <row r="1124" spans="1:11" ht="41.4" x14ac:dyDescent="0.25">
      <c r="A1124" s="14" t="s">
        <v>1506</v>
      </c>
      <c r="B1124" s="694" t="s">
        <v>3653</v>
      </c>
      <c r="C1124" s="695">
        <v>138</v>
      </c>
      <c r="D1124" s="696" t="s">
        <v>1922</v>
      </c>
      <c r="E1124" s="671" t="s">
        <v>1922</v>
      </c>
      <c r="F1124" s="487" t="s">
        <v>3677</v>
      </c>
      <c r="G1124" s="698"/>
      <c r="H1124" s="649" t="s">
        <v>3678</v>
      </c>
      <c r="I1124" s="699">
        <v>-56</v>
      </c>
      <c r="J1124" s="77">
        <v>4</v>
      </c>
      <c r="K1124" s="92"/>
    </row>
    <row r="1125" spans="1:11" ht="41.4" x14ac:dyDescent="0.25">
      <c r="A1125" s="14" t="s">
        <v>1506</v>
      </c>
      <c r="B1125" s="694" t="s">
        <v>3656</v>
      </c>
      <c r="C1125" s="695">
        <v>138</v>
      </c>
      <c r="D1125" s="696" t="s">
        <v>2934</v>
      </c>
      <c r="E1125" s="671" t="s">
        <v>2934</v>
      </c>
      <c r="F1125" s="487" t="s">
        <v>3679</v>
      </c>
      <c r="G1125" s="698"/>
      <c r="H1125" s="649" t="s">
        <v>3678</v>
      </c>
      <c r="I1125" s="699">
        <v>-55.5</v>
      </c>
      <c r="J1125" s="77">
        <v>4</v>
      </c>
      <c r="K1125" s="92"/>
    </row>
    <row r="1126" spans="1:11" ht="41.4" x14ac:dyDescent="0.25">
      <c r="A1126" s="14" t="s">
        <v>1506</v>
      </c>
      <c r="B1126" s="694" t="s">
        <v>3658</v>
      </c>
      <c r="C1126" s="695" t="s">
        <v>3673</v>
      </c>
      <c r="D1126" s="696" t="s">
        <v>3659</v>
      </c>
      <c r="E1126" s="671" t="s">
        <v>3659</v>
      </c>
      <c r="F1126" s="487" t="s">
        <v>3679</v>
      </c>
      <c r="G1126" s="698"/>
      <c r="H1126" s="649" t="s">
        <v>3678</v>
      </c>
      <c r="I1126" s="699">
        <v>-55.5</v>
      </c>
      <c r="J1126" s="77">
        <v>4</v>
      </c>
      <c r="K1126" s="92"/>
    </row>
    <row r="1127" spans="1:11" ht="41.4" x14ac:dyDescent="0.25">
      <c r="A1127" s="14" t="s">
        <v>1506</v>
      </c>
      <c r="B1127" s="694" t="s">
        <v>3662</v>
      </c>
      <c r="C1127" s="695" t="s">
        <v>3673</v>
      </c>
      <c r="D1127" s="696" t="s">
        <v>2275</v>
      </c>
      <c r="E1127" s="671" t="s">
        <v>2275</v>
      </c>
      <c r="F1127" s="487" t="s">
        <v>3680</v>
      </c>
      <c r="G1127" s="698"/>
      <c r="H1127" s="649" t="s">
        <v>3666</v>
      </c>
      <c r="I1127" s="699">
        <v>-66</v>
      </c>
      <c r="J1127" s="77">
        <v>4</v>
      </c>
      <c r="K1127" s="92"/>
    </row>
    <row r="1128" spans="1:11" ht="41.4" x14ac:dyDescent="0.25">
      <c r="A1128" s="14" t="s">
        <v>1506</v>
      </c>
      <c r="B1128" s="694" t="s">
        <v>3648</v>
      </c>
      <c r="C1128" s="695" t="s">
        <v>3673</v>
      </c>
      <c r="D1128" s="696">
        <v>45694</v>
      </c>
      <c r="E1128" s="671">
        <v>45694</v>
      </c>
      <c r="F1128" s="487" t="s">
        <v>5143</v>
      </c>
      <c r="G1128" s="698"/>
      <c r="H1128" s="649" t="s">
        <v>3666</v>
      </c>
      <c r="I1128" s="699">
        <v>484</v>
      </c>
      <c r="J1128" s="77">
        <v>4</v>
      </c>
      <c r="K1128" s="92"/>
    </row>
    <row r="1129" spans="1:11" ht="41.4" x14ac:dyDescent="0.25">
      <c r="A1129" s="14" t="s">
        <v>1506</v>
      </c>
      <c r="B1129" s="694" t="s">
        <v>3651</v>
      </c>
      <c r="C1129" s="695">
        <v>138</v>
      </c>
      <c r="D1129" s="696">
        <v>45722</v>
      </c>
      <c r="E1129" s="671">
        <v>45722</v>
      </c>
      <c r="F1129" s="487" t="s">
        <v>5144</v>
      </c>
      <c r="G1129" s="698"/>
      <c r="H1129" s="649" t="s">
        <v>3666</v>
      </c>
      <c r="I1129" s="699">
        <v>396</v>
      </c>
      <c r="J1129" s="77">
        <v>4</v>
      </c>
      <c r="K1129" s="92"/>
    </row>
    <row r="1130" spans="1:11" ht="41.4" x14ac:dyDescent="0.25">
      <c r="A1130" s="14" t="s">
        <v>1506</v>
      </c>
      <c r="B1130" s="694" t="s">
        <v>3653</v>
      </c>
      <c r="C1130" s="695">
        <v>138</v>
      </c>
      <c r="D1130" s="696" t="s">
        <v>1922</v>
      </c>
      <c r="E1130" s="671" t="s">
        <v>1922</v>
      </c>
      <c r="F1130" s="487" t="s">
        <v>5145</v>
      </c>
      <c r="G1130" s="698"/>
      <c r="H1130" s="649" t="s">
        <v>3678</v>
      </c>
      <c r="I1130" s="699">
        <v>448</v>
      </c>
      <c r="J1130" s="77">
        <v>4</v>
      </c>
      <c r="K1130" s="92"/>
    </row>
    <row r="1131" spans="1:11" ht="41.4" x14ac:dyDescent="0.25">
      <c r="A1131" s="14" t="s">
        <v>1506</v>
      </c>
      <c r="B1131" s="694" t="s">
        <v>3656</v>
      </c>
      <c r="C1131" s="695">
        <v>138</v>
      </c>
      <c r="D1131" s="696" t="s">
        <v>2934</v>
      </c>
      <c r="E1131" s="671" t="s">
        <v>2934</v>
      </c>
      <c r="F1131" s="487" t="s">
        <v>5146</v>
      </c>
      <c r="G1131" s="698"/>
      <c r="H1131" s="649" t="s">
        <v>3678</v>
      </c>
      <c r="I1131" s="699">
        <v>444</v>
      </c>
      <c r="J1131" s="77">
        <v>4</v>
      </c>
      <c r="K1131" s="92"/>
    </row>
    <row r="1132" spans="1:11" ht="41.4" x14ac:dyDescent="0.25">
      <c r="A1132" s="14" t="s">
        <v>1506</v>
      </c>
      <c r="B1132" s="694" t="s">
        <v>3658</v>
      </c>
      <c r="C1132" s="695" t="s">
        <v>3673</v>
      </c>
      <c r="D1132" s="696" t="s">
        <v>3659</v>
      </c>
      <c r="E1132" s="671" t="s">
        <v>3659</v>
      </c>
      <c r="F1132" s="487" t="s">
        <v>5146</v>
      </c>
      <c r="G1132" s="698"/>
      <c r="H1132" s="649" t="s">
        <v>3678</v>
      </c>
      <c r="I1132" s="699">
        <v>444</v>
      </c>
      <c r="J1132" s="77">
        <v>4</v>
      </c>
      <c r="K1132" s="92"/>
    </row>
    <row r="1133" spans="1:11" ht="41.4" x14ac:dyDescent="0.25">
      <c r="A1133" s="14" t="s">
        <v>1506</v>
      </c>
      <c r="B1133" s="694" t="s">
        <v>3662</v>
      </c>
      <c r="C1133" s="695">
        <v>138</v>
      </c>
      <c r="D1133" s="696" t="s">
        <v>2275</v>
      </c>
      <c r="E1133" s="671" t="s">
        <v>2275</v>
      </c>
      <c r="F1133" s="487" t="s">
        <v>5147</v>
      </c>
      <c r="G1133" s="698"/>
      <c r="H1133" s="649" t="s">
        <v>3666</v>
      </c>
      <c r="I1133" s="699">
        <v>528</v>
      </c>
      <c r="J1133" s="77">
        <v>4</v>
      </c>
      <c r="K1133" s="92"/>
    </row>
    <row r="1134" spans="1:11" ht="40.799999999999997" x14ac:dyDescent="0.25">
      <c r="A1134" s="14" t="s">
        <v>1506</v>
      </c>
      <c r="B1134" s="694" t="s">
        <v>3681</v>
      </c>
      <c r="C1134" s="695">
        <v>3425004857</v>
      </c>
      <c r="D1134" s="696" t="s">
        <v>2901</v>
      </c>
      <c r="E1134" s="671" t="s">
        <v>2901</v>
      </c>
      <c r="F1134" s="487" t="s">
        <v>3682</v>
      </c>
      <c r="G1134" s="698" t="s">
        <v>3683</v>
      </c>
      <c r="H1134" s="649" t="s">
        <v>3684</v>
      </c>
      <c r="I1134" s="699">
        <v>227.74</v>
      </c>
      <c r="J1134" s="77">
        <v>4</v>
      </c>
      <c r="K1134" s="92"/>
    </row>
    <row r="1135" spans="1:11" ht="30.6" x14ac:dyDescent="0.25">
      <c r="A1135" s="14" t="s">
        <v>1506</v>
      </c>
      <c r="B1135" s="694" t="s">
        <v>3685</v>
      </c>
      <c r="C1135" s="695" t="s">
        <v>3686</v>
      </c>
      <c r="D1135" s="696" t="s">
        <v>3687</v>
      </c>
      <c r="E1135" s="671" t="s">
        <v>3688</v>
      </c>
      <c r="F1135" s="487" t="s">
        <v>3689</v>
      </c>
      <c r="G1135" s="698"/>
      <c r="H1135" s="649" t="s">
        <v>3690</v>
      </c>
      <c r="I1135" s="699">
        <v>1139.1099999999999</v>
      </c>
      <c r="J1135" s="77">
        <v>4</v>
      </c>
      <c r="K1135" s="92"/>
    </row>
    <row r="1136" spans="1:11" ht="20.399999999999999" x14ac:dyDescent="0.25">
      <c r="A1136" s="14" t="s">
        <v>1506</v>
      </c>
      <c r="B1136" s="694" t="s">
        <v>3691</v>
      </c>
      <c r="C1136" s="695">
        <v>279</v>
      </c>
      <c r="D1136" s="696" t="s">
        <v>3692</v>
      </c>
      <c r="E1136" s="671" t="s">
        <v>2901</v>
      </c>
      <c r="F1136" s="487" t="s">
        <v>3693</v>
      </c>
      <c r="G1136" s="698">
        <v>30869382</v>
      </c>
      <c r="H1136" s="649" t="s">
        <v>3694</v>
      </c>
      <c r="I1136" s="699">
        <v>5.4</v>
      </c>
      <c r="J1136" s="77">
        <v>4</v>
      </c>
      <c r="K1136" s="92"/>
    </row>
    <row r="1137" spans="1:11" ht="30.6" x14ac:dyDescent="0.25">
      <c r="A1137" s="14" t="s">
        <v>1506</v>
      </c>
      <c r="B1137" s="694" t="s">
        <v>3695</v>
      </c>
      <c r="C1137" s="695" t="s">
        <v>3696</v>
      </c>
      <c r="D1137" s="696" t="s">
        <v>3697</v>
      </c>
      <c r="E1137" s="671" t="s">
        <v>3698</v>
      </c>
      <c r="F1137" s="487" t="s">
        <v>3699</v>
      </c>
      <c r="G1137" s="698">
        <v>151700</v>
      </c>
      <c r="H1137" s="649" t="s">
        <v>3700</v>
      </c>
      <c r="I1137" s="699">
        <v>132.78</v>
      </c>
      <c r="J1137" s="77">
        <v>4</v>
      </c>
      <c r="K1137" s="92"/>
    </row>
    <row r="1138" spans="1:11" ht="30.6" x14ac:dyDescent="0.25">
      <c r="A1138" s="14" t="s">
        <v>1506</v>
      </c>
      <c r="B1138" s="694" t="s">
        <v>3701</v>
      </c>
      <c r="C1138" s="695" t="s">
        <v>3702</v>
      </c>
      <c r="D1138" s="696" t="s">
        <v>3703</v>
      </c>
      <c r="E1138" s="671" t="s">
        <v>2901</v>
      </c>
      <c r="F1138" s="487" t="s">
        <v>3704</v>
      </c>
      <c r="G1138" s="698">
        <v>35697270</v>
      </c>
      <c r="H1138" s="649" t="s">
        <v>3705</v>
      </c>
      <c r="I1138" s="699">
        <v>23.58</v>
      </c>
      <c r="J1138" s="77">
        <v>4</v>
      </c>
      <c r="K1138" s="92"/>
    </row>
    <row r="1139" spans="1:11" ht="30.6" x14ac:dyDescent="0.25">
      <c r="A1139" s="14" t="s">
        <v>1506</v>
      </c>
      <c r="B1139" s="694" t="s">
        <v>3706</v>
      </c>
      <c r="C1139" s="695" t="s">
        <v>3707</v>
      </c>
      <c r="D1139" s="696" t="s">
        <v>3708</v>
      </c>
      <c r="E1139" s="671" t="s">
        <v>2099</v>
      </c>
      <c r="F1139" s="487" t="s">
        <v>3709</v>
      </c>
      <c r="G1139" s="698">
        <v>35697270</v>
      </c>
      <c r="H1139" s="649" t="s">
        <v>3705</v>
      </c>
      <c r="I1139" s="699">
        <v>23.58</v>
      </c>
      <c r="J1139" s="77">
        <v>4</v>
      </c>
      <c r="K1139" s="92"/>
    </row>
    <row r="1140" spans="1:11" ht="30.6" x14ac:dyDescent="0.25">
      <c r="A1140" s="14" t="s">
        <v>1506</v>
      </c>
      <c r="B1140" s="694" t="s">
        <v>3710</v>
      </c>
      <c r="C1140" s="695" t="s">
        <v>3711</v>
      </c>
      <c r="D1140" s="696" t="s">
        <v>3712</v>
      </c>
      <c r="E1140" s="671" t="s">
        <v>3713</v>
      </c>
      <c r="F1140" s="487" t="s">
        <v>3714</v>
      </c>
      <c r="G1140" s="698">
        <v>35697270</v>
      </c>
      <c r="H1140" s="649" t="s">
        <v>3705</v>
      </c>
      <c r="I1140" s="699">
        <v>23.58</v>
      </c>
      <c r="J1140" s="77">
        <v>4</v>
      </c>
      <c r="K1140" s="92"/>
    </row>
    <row r="1141" spans="1:11" ht="30.6" x14ac:dyDescent="0.25">
      <c r="A1141" s="14" t="s">
        <v>1506</v>
      </c>
      <c r="B1141" s="694" t="s">
        <v>3715</v>
      </c>
      <c r="C1141" s="695" t="s">
        <v>3716</v>
      </c>
      <c r="D1141" s="696" t="s">
        <v>3717</v>
      </c>
      <c r="E1141" s="671" t="s">
        <v>3718</v>
      </c>
      <c r="F1141" s="487" t="s">
        <v>3719</v>
      </c>
      <c r="G1141" s="698">
        <v>35697270</v>
      </c>
      <c r="H1141" s="649" t="s">
        <v>3705</v>
      </c>
      <c r="I1141" s="699">
        <v>23.58</v>
      </c>
      <c r="J1141" s="77">
        <v>4</v>
      </c>
      <c r="K1141" s="92"/>
    </row>
    <row r="1142" spans="1:11" ht="30.6" x14ac:dyDescent="0.25">
      <c r="A1142" s="14" t="s">
        <v>1506</v>
      </c>
      <c r="B1142" s="694" t="s">
        <v>3720</v>
      </c>
      <c r="C1142" s="695" t="s">
        <v>3721</v>
      </c>
      <c r="D1142" s="696" t="s">
        <v>3722</v>
      </c>
      <c r="E1142" s="671" t="s">
        <v>2275</v>
      </c>
      <c r="F1142" s="487" t="s">
        <v>3723</v>
      </c>
      <c r="G1142" s="698">
        <v>35697270</v>
      </c>
      <c r="H1142" s="649" t="s">
        <v>3705</v>
      </c>
      <c r="I1142" s="699">
        <v>23.58</v>
      </c>
      <c r="J1142" s="77">
        <v>4</v>
      </c>
      <c r="K1142" s="92"/>
    </row>
    <row r="1143" spans="1:11" ht="30.6" x14ac:dyDescent="0.25">
      <c r="A1143" s="14" t="s">
        <v>1506</v>
      </c>
      <c r="B1143" s="694" t="s">
        <v>3724</v>
      </c>
      <c r="C1143" s="695" t="s">
        <v>3725</v>
      </c>
      <c r="D1143" s="696" t="s">
        <v>3726</v>
      </c>
      <c r="E1143" s="671">
        <v>45882</v>
      </c>
      <c r="F1143" s="487" t="s">
        <v>3727</v>
      </c>
      <c r="G1143" s="698">
        <v>35697270</v>
      </c>
      <c r="H1143" s="649" t="s">
        <v>3705</v>
      </c>
      <c r="I1143" s="699">
        <v>23.58</v>
      </c>
      <c r="J1143" s="77">
        <v>4</v>
      </c>
      <c r="K1143" s="92"/>
    </row>
    <row r="1144" spans="1:11" ht="30.6" x14ac:dyDescent="0.25">
      <c r="A1144" s="14" t="s">
        <v>1506</v>
      </c>
      <c r="B1144" s="694" t="s">
        <v>3728</v>
      </c>
      <c r="C1144" s="695" t="s">
        <v>3729</v>
      </c>
      <c r="D1144" s="696" t="s">
        <v>3730</v>
      </c>
      <c r="E1144" s="671">
        <v>45882</v>
      </c>
      <c r="F1144" s="487" t="s">
        <v>3731</v>
      </c>
      <c r="G1144" s="698">
        <v>35697270</v>
      </c>
      <c r="H1144" s="649" t="s">
        <v>3705</v>
      </c>
      <c r="I1144" s="699">
        <v>23.58</v>
      </c>
      <c r="J1144" s="77">
        <v>4</v>
      </c>
      <c r="K1144" s="92"/>
    </row>
    <row r="1145" spans="1:11" ht="30.6" x14ac:dyDescent="0.25">
      <c r="A1145" s="14" t="s">
        <v>1506</v>
      </c>
      <c r="B1145" s="694" t="s">
        <v>3732</v>
      </c>
      <c r="C1145" s="695">
        <v>202500130</v>
      </c>
      <c r="D1145" s="696" t="s">
        <v>3733</v>
      </c>
      <c r="E1145" s="671" t="s">
        <v>2060</v>
      </c>
      <c r="F1145" s="487" t="s">
        <v>3734</v>
      </c>
      <c r="G1145" s="698">
        <v>36046884</v>
      </c>
      <c r="H1145" s="649" t="s">
        <v>3735</v>
      </c>
      <c r="I1145" s="699">
        <v>438.5</v>
      </c>
      <c r="J1145" s="77">
        <v>4</v>
      </c>
      <c r="K1145" s="92"/>
    </row>
    <row r="1146" spans="1:11" ht="30.6" x14ac:dyDescent="0.25">
      <c r="A1146" s="14" t="s">
        <v>1506</v>
      </c>
      <c r="B1146" s="694" t="s">
        <v>3736</v>
      </c>
      <c r="C1146" s="695">
        <v>202503553</v>
      </c>
      <c r="D1146" s="696" t="s">
        <v>2668</v>
      </c>
      <c r="E1146" s="671"/>
      <c r="F1146" s="487" t="s">
        <v>3737</v>
      </c>
      <c r="G1146" s="698">
        <v>36046884</v>
      </c>
      <c r="H1146" s="649" t="s">
        <v>3735</v>
      </c>
      <c r="I1146" s="699">
        <v>21.71</v>
      </c>
      <c r="J1146" s="77">
        <v>4</v>
      </c>
      <c r="K1146" s="92"/>
    </row>
    <row r="1147" spans="1:11" ht="30.6" x14ac:dyDescent="0.25">
      <c r="A1147" s="14" t="s">
        <v>1506</v>
      </c>
      <c r="B1147" s="694" t="s">
        <v>3738</v>
      </c>
      <c r="C1147" s="695">
        <v>202506573</v>
      </c>
      <c r="D1147" s="696">
        <v>45911</v>
      </c>
      <c r="E1147" s="671"/>
      <c r="F1147" s="487" t="s">
        <v>3739</v>
      </c>
      <c r="G1147" s="698">
        <v>36046884</v>
      </c>
      <c r="H1147" s="649" t="s">
        <v>3735</v>
      </c>
      <c r="I1147" s="699">
        <v>329.64</v>
      </c>
      <c r="J1147" s="77">
        <v>4</v>
      </c>
      <c r="K1147" s="92"/>
    </row>
    <row r="1148" spans="1:11" ht="30.6" x14ac:dyDescent="0.25">
      <c r="A1148" s="14" t="s">
        <v>1506</v>
      </c>
      <c r="B1148" s="694" t="s">
        <v>3740</v>
      </c>
      <c r="C1148" s="695">
        <v>8363037059</v>
      </c>
      <c r="D1148" s="696" t="s">
        <v>3622</v>
      </c>
      <c r="E1148" s="671" t="s">
        <v>2396</v>
      </c>
      <c r="F1148" s="487" t="s">
        <v>3741</v>
      </c>
      <c r="G1148" s="698">
        <v>35763469</v>
      </c>
      <c r="H1148" s="649" t="s">
        <v>3742</v>
      </c>
      <c r="I1148" s="699">
        <v>37.82</v>
      </c>
      <c r="J1148" s="77">
        <v>4</v>
      </c>
      <c r="K1148" s="92"/>
    </row>
    <row r="1149" spans="1:11" ht="30.6" x14ac:dyDescent="0.25">
      <c r="A1149" s="14" t="s">
        <v>1506</v>
      </c>
      <c r="B1149" s="694" t="s">
        <v>3743</v>
      </c>
      <c r="C1149" s="695">
        <v>8364634133</v>
      </c>
      <c r="D1149" s="696" t="s">
        <v>3744</v>
      </c>
      <c r="E1149" s="671" t="s">
        <v>3745</v>
      </c>
      <c r="F1149" s="487" t="s">
        <v>3746</v>
      </c>
      <c r="G1149" s="698">
        <v>35763469</v>
      </c>
      <c r="H1149" s="649" t="s">
        <v>3742</v>
      </c>
      <c r="I1149" s="699">
        <v>34.89</v>
      </c>
      <c r="J1149" s="77">
        <v>4</v>
      </c>
      <c r="K1149" s="92"/>
    </row>
    <row r="1150" spans="1:11" ht="30.6" x14ac:dyDescent="0.25">
      <c r="A1150" s="14" t="s">
        <v>1506</v>
      </c>
      <c r="B1150" s="694" t="s">
        <v>3747</v>
      </c>
      <c r="C1150" s="695">
        <v>8366222176</v>
      </c>
      <c r="D1150" s="696" t="s">
        <v>3748</v>
      </c>
      <c r="E1150" s="671" t="s">
        <v>3749</v>
      </c>
      <c r="F1150" s="487" t="s">
        <v>3750</v>
      </c>
      <c r="G1150" s="698">
        <v>35763469</v>
      </c>
      <c r="H1150" s="649" t="s">
        <v>3742</v>
      </c>
      <c r="I1150" s="699">
        <v>37.82</v>
      </c>
      <c r="J1150" s="77">
        <v>4</v>
      </c>
      <c r="K1150" s="92"/>
    </row>
    <row r="1151" spans="1:11" ht="30.6" x14ac:dyDescent="0.25">
      <c r="A1151" s="14" t="s">
        <v>1506</v>
      </c>
      <c r="B1151" s="694" t="s">
        <v>3751</v>
      </c>
      <c r="C1151" s="695">
        <v>8366222176</v>
      </c>
      <c r="D1151" s="696" t="s">
        <v>2828</v>
      </c>
      <c r="E1151" s="671" t="s">
        <v>2828</v>
      </c>
      <c r="F1151" s="487" t="s">
        <v>3752</v>
      </c>
      <c r="G1151" s="698">
        <v>35763469</v>
      </c>
      <c r="H1151" s="649" t="s">
        <v>3742</v>
      </c>
      <c r="I1151" s="699">
        <v>37.82</v>
      </c>
      <c r="J1151" s="77">
        <v>4</v>
      </c>
      <c r="K1151" s="92"/>
    </row>
    <row r="1152" spans="1:11" ht="30.6" x14ac:dyDescent="0.25">
      <c r="A1152" s="14" t="s">
        <v>1506</v>
      </c>
      <c r="B1152" s="694" t="s">
        <v>3753</v>
      </c>
      <c r="C1152" s="695">
        <v>8369414716</v>
      </c>
      <c r="D1152" s="696" t="s">
        <v>1719</v>
      </c>
      <c r="E1152" s="671" t="s">
        <v>2188</v>
      </c>
      <c r="F1152" s="487" t="s">
        <v>3754</v>
      </c>
      <c r="G1152" s="698">
        <v>35763469</v>
      </c>
      <c r="H1152" s="649" t="s">
        <v>3742</v>
      </c>
      <c r="I1152" s="699">
        <v>37.82</v>
      </c>
      <c r="J1152" s="77">
        <v>4</v>
      </c>
      <c r="K1152" s="92"/>
    </row>
    <row r="1153" spans="1:11" ht="30.6" x14ac:dyDescent="0.25">
      <c r="A1153" s="14" t="s">
        <v>1506</v>
      </c>
      <c r="B1153" s="694" t="s">
        <v>3755</v>
      </c>
      <c r="C1153" s="695">
        <v>8371014802</v>
      </c>
      <c r="D1153" s="696" t="s">
        <v>2584</v>
      </c>
      <c r="E1153" s="671" t="s">
        <v>2584</v>
      </c>
      <c r="F1153" s="487" t="s">
        <v>3756</v>
      </c>
      <c r="G1153" s="698">
        <v>35763469</v>
      </c>
      <c r="H1153" s="649" t="s">
        <v>3742</v>
      </c>
      <c r="I1153" s="699">
        <v>35.36</v>
      </c>
      <c r="J1153" s="77">
        <v>4</v>
      </c>
      <c r="K1153" s="92"/>
    </row>
    <row r="1154" spans="1:11" ht="30.6" x14ac:dyDescent="0.25">
      <c r="A1154" s="14" t="s">
        <v>1506</v>
      </c>
      <c r="B1154" s="694" t="s">
        <v>3757</v>
      </c>
      <c r="C1154" s="695">
        <v>8372606214</v>
      </c>
      <c r="D1154" s="696" t="s">
        <v>2594</v>
      </c>
      <c r="E1154" s="671" t="s">
        <v>2184</v>
      </c>
      <c r="F1154" s="487" t="s">
        <v>3758</v>
      </c>
      <c r="G1154" s="698">
        <v>35763469</v>
      </c>
      <c r="H1154" s="649" t="s">
        <v>3742</v>
      </c>
      <c r="I1154" s="699">
        <v>37.82</v>
      </c>
      <c r="J1154" s="77">
        <v>4</v>
      </c>
      <c r="K1154" s="92"/>
    </row>
    <row r="1155" spans="1:11" ht="61.2" x14ac:dyDescent="0.25">
      <c r="A1155" s="14" t="s">
        <v>1506</v>
      </c>
      <c r="B1155" s="694" t="s">
        <v>3759</v>
      </c>
      <c r="C1155" s="695">
        <v>8364001677</v>
      </c>
      <c r="D1155" s="696" t="s">
        <v>2901</v>
      </c>
      <c r="E1155" s="671"/>
      <c r="F1155" s="487" t="s">
        <v>3760</v>
      </c>
      <c r="G1155" s="698">
        <v>35763469</v>
      </c>
      <c r="H1155" s="649" t="s">
        <v>3742</v>
      </c>
      <c r="I1155" s="699">
        <v>480.24</v>
      </c>
      <c r="J1155" s="77">
        <v>4</v>
      </c>
      <c r="K1155" s="92"/>
    </row>
    <row r="1156" spans="1:11" ht="71.400000000000006" x14ac:dyDescent="0.25">
      <c r="A1156" s="14" t="s">
        <v>1506</v>
      </c>
      <c r="B1156" s="694" t="s">
        <v>3761</v>
      </c>
      <c r="C1156" s="695">
        <v>8365596799</v>
      </c>
      <c r="D1156" s="696" t="s">
        <v>3012</v>
      </c>
      <c r="E1156" s="671"/>
      <c r="F1156" s="487" t="s">
        <v>3762</v>
      </c>
      <c r="G1156" s="698">
        <v>35763469</v>
      </c>
      <c r="H1156" s="649" t="s">
        <v>3742</v>
      </c>
      <c r="I1156" s="699">
        <v>475.6</v>
      </c>
      <c r="J1156" s="77">
        <v>4</v>
      </c>
      <c r="K1156" s="92"/>
    </row>
    <row r="1157" spans="1:11" ht="61.2" x14ac:dyDescent="0.25">
      <c r="A1157" s="14" t="s">
        <v>1506</v>
      </c>
      <c r="B1157" s="694" t="s">
        <v>3763</v>
      </c>
      <c r="C1157" s="695">
        <v>8367191052</v>
      </c>
      <c r="D1157" s="696" t="s">
        <v>3633</v>
      </c>
      <c r="E1157" s="671"/>
      <c r="F1157" s="487" t="s">
        <v>3764</v>
      </c>
      <c r="G1157" s="698">
        <v>35763469</v>
      </c>
      <c r="H1157" s="649" t="s">
        <v>3742</v>
      </c>
      <c r="I1157" s="699">
        <v>478.37</v>
      </c>
      <c r="J1157" s="77">
        <v>4</v>
      </c>
      <c r="K1157" s="92"/>
    </row>
    <row r="1158" spans="1:11" ht="61.2" x14ac:dyDescent="0.25">
      <c r="A1158" s="14" t="s">
        <v>1506</v>
      </c>
      <c r="B1158" s="694" t="s">
        <v>3765</v>
      </c>
      <c r="C1158" s="695">
        <v>8368777700</v>
      </c>
      <c r="D1158" s="696" t="s">
        <v>2668</v>
      </c>
      <c r="E1158" s="671"/>
      <c r="F1158" s="487" t="s">
        <v>3766</v>
      </c>
      <c r="G1158" s="698">
        <v>35763469</v>
      </c>
      <c r="H1158" s="649" t="s">
        <v>3742</v>
      </c>
      <c r="I1158" s="699">
        <v>479.6</v>
      </c>
      <c r="J1158" s="77">
        <v>4</v>
      </c>
      <c r="K1158" s="92"/>
    </row>
    <row r="1159" spans="1:11" ht="61.2" x14ac:dyDescent="0.25">
      <c r="A1159" s="14" t="s">
        <v>1506</v>
      </c>
      <c r="B1159" s="694" t="s">
        <v>3767</v>
      </c>
      <c r="C1159" s="695">
        <v>8370370194</v>
      </c>
      <c r="D1159" s="696" t="s">
        <v>3768</v>
      </c>
      <c r="E1159" s="671"/>
      <c r="F1159" s="487" t="s">
        <v>3769</v>
      </c>
      <c r="G1159" s="698">
        <v>35763469</v>
      </c>
      <c r="H1159" s="649" t="s">
        <v>3742</v>
      </c>
      <c r="I1159" s="699">
        <v>478.58</v>
      </c>
      <c r="J1159" s="77">
        <v>4</v>
      </c>
      <c r="K1159" s="92"/>
    </row>
    <row r="1160" spans="1:11" ht="61.2" x14ac:dyDescent="0.25">
      <c r="A1160" s="14" t="s">
        <v>1506</v>
      </c>
      <c r="B1160" s="694" t="s">
        <v>3770</v>
      </c>
      <c r="C1160" s="695">
        <v>8371973367</v>
      </c>
      <c r="D1160" s="696" t="s">
        <v>3771</v>
      </c>
      <c r="E1160" s="671"/>
      <c r="F1160" s="487" t="s">
        <v>3772</v>
      </c>
      <c r="G1160" s="698">
        <v>35763469</v>
      </c>
      <c r="H1160" s="649" t="s">
        <v>3742</v>
      </c>
      <c r="I1160" s="699">
        <v>477.03</v>
      </c>
      <c r="J1160" s="77">
        <v>4</v>
      </c>
      <c r="K1160" s="92"/>
    </row>
    <row r="1161" spans="1:11" ht="61.2" x14ac:dyDescent="0.25">
      <c r="A1161" s="14" t="s">
        <v>1506</v>
      </c>
      <c r="B1161" s="694" t="s">
        <v>3773</v>
      </c>
      <c r="C1161" s="695">
        <v>8373594178</v>
      </c>
      <c r="D1161" s="696" t="s">
        <v>3730</v>
      </c>
      <c r="E1161" s="671"/>
      <c r="F1161" s="487" t="s">
        <v>3774</v>
      </c>
      <c r="G1161" s="698">
        <v>35763469</v>
      </c>
      <c r="H1161" s="649" t="s">
        <v>3742</v>
      </c>
      <c r="I1161" s="699">
        <v>478.46</v>
      </c>
      <c r="J1161" s="77">
        <v>4</v>
      </c>
      <c r="K1161" s="92"/>
    </row>
    <row r="1162" spans="1:11" ht="20.399999999999999" x14ac:dyDescent="0.25">
      <c r="A1162" s="14" t="s">
        <v>1506</v>
      </c>
      <c r="B1162" s="694" t="s">
        <v>3775</v>
      </c>
      <c r="C1162" s="695">
        <v>8364041126</v>
      </c>
      <c r="D1162" s="696" t="s">
        <v>2901</v>
      </c>
      <c r="E1162" s="671"/>
      <c r="F1162" s="487" t="s">
        <v>3776</v>
      </c>
      <c r="G1162" s="698">
        <v>35763469</v>
      </c>
      <c r="H1162" s="649" t="s">
        <v>3742</v>
      </c>
      <c r="I1162" s="699">
        <v>25.51</v>
      </c>
      <c r="J1162" s="77">
        <v>4</v>
      </c>
      <c r="K1162" s="92"/>
    </row>
    <row r="1163" spans="1:11" ht="20.399999999999999" x14ac:dyDescent="0.25">
      <c r="A1163" s="14" t="s">
        <v>1506</v>
      </c>
      <c r="B1163" s="694" t="s">
        <v>3777</v>
      </c>
      <c r="C1163" s="695" t="s">
        <v>3778</v>
      </c>
      <c r="D1163" s="696" t="s">
        <v>3779</v>
      </c>
      <c r="E1163" s="671"/>
      <c r="F1163" s="487" t="s">
        <v>3780</v>
      </c>
      <c r="G1163" s="698">
        <v>35763469</v>
      </c>
      <c r="H1163" s="649" t="s">
        <v>3742</v>
      </c>
      <c r="I1163" s="699">
        <v>25.51</v>
      </c>
      <c r="J1163" s="77">
        <v>4</v>
      </c>
      <c r="K1163" s="92"/>
    </row>
    <row r="1164" spans="1:11" ht="20.399999999999999" x14ac:dyDescent="0.25">
      <c r="A1164" s="14" t="s">
        <v>1506</v>
      </c>
      <c r="B1164" s="694" t="s">
        <v>3781</v>
      </c>
      <c r="C1164" s="695" t="s">
        <v>3782</v>
      </c>
      <c r="D1164" s="696" t="s">
        <v>2684</v>
      </c>
      <c r="E1164" s="671"/>
      <c r="F1164" s="487" t="s">
        <v>3783</v>
      </c>
      <c r="G1164" s="698">
        <v>35763469</v>
      </c>
      <c r="H1164" s="649" t="s">
        <v>3742</v>
      </c>
      <c r="I1164" s="699">
        <v>25.51</v>
      </c>
      <c r="J1164" s="77">
        <v>4</v>
      </c>
      <c r="K1164" s="92"/>
    </row>
    <row r="1165" spans="1:11" ht="20.399999999999999" x14ac:dyDescent="0.25">
      <c r="A1165" s="14" t="s">
        <v>1506</v>
      </c>
      <c r="B1165" s="694" t="s">
        <v>3784</v>
      </c>
      <c r="C1165" s="695" t="s">
        <v>3785</v>
      </c>
      <c r="D1165" s="696" t="s">
        <v>2255</v>
      </c>
      <c r="E1165" s="671"/>
      <c r="F1165" s="487" t="s">
        <v>3786</v>
      </c>
      <c r="G1165" s="698">
        <v>35763469</v>
      </c>
      <c r="H1165" s="649" t="s">
        <v>3742</v>
      </c>
      <c r="I1165" s="699">
        <v>25.51</v>
      </c>
      <c r="J1165" s="77">
        <v>4</v>
      </c>
      <c r="K1165" s="92"/>
    </row>
    <row r="1166" spans="1:11" ht="20.399999999999999" x14ac:dyDescent="0.25">
      <c r="A1166" s="14" t="s">
        <v>1506</v>
      </c>
      <c r="B1166" s="694" t="s">
        <v>3787</v>
      </c>
      <c r="C1166" s="695" t="s">
        <v>3788</v>
      </c>
      <c r="D1166" s="696" t="s">
        <v>3789</v>
      </c>
      <c r="E1166" s="671"/>
      <c r="F1166" s="487" t="s">
        <v>3790</v>
      </c>
      <c r="G1166" s="698">
        <v>35763469</v>
      </c>
      <c r="H1166" s="649" t="s">
        <v>3742</v>
      </c>
      <c r="I1166" s="699">
        <v>25.51</v>
      </c>
      <c r="J1166" s="77">
        <v>4</v>
      </c>
      <c r="K1166" s="92"/>
    </row>
    <row r="1167" spans="1:11" ht="20.399999999999999" x14ac:dyDescent="0.25">
      <c r="A1167" s="14" t="s">
        <v>1506</v>
      </c>
      <c r="B1167" s="694" t="s">
        <v>3791</v>
      </c>
      <c r="C1167" s="695" t="s">
        <v>3792</v>
      </c>
      <c r="D1167" s="696" t="s">
        <v>3129</v>
      </c>
      <c r="E1167" s="671"/>
      <c r="F1167" s="487" t="s">
        <v>3793</v>
      </c>
      <c r="G1167" s="698">
        <v>35763469</v>
      </c>
      <c r="H1167" s="649" t="s">
        <v>3742</v>
      </c>
      <c r="I1167" s="699">
        <v>25.51</v>
      </c>
      <c r="J1167" s="77">
        <v>4</v>
      </c>
      <c r="K1167" s="92"/>
    </row>
    <row r="1168" spans="1:11" ht="20.399999999999999" x14ac:dyDescent="0.25">
      <c r="A1168" s="14" t="s">
        <v>1506</v>
      </c>
      <c r="B1168" s="694" t="s">
        <v>3794</v>
      </c>
      <c r="C1168" s="695" t="s">
        <v>3795</v>
      </c>
      <c r="D1168" s="696">
        <v>45876</v>
      </c>
      <c r="E1168" s="671"/>
      <c r="F1168" s="487" t="s">
        <v>3796</v>
      </c>
      <c r="G1168" s="698">
        <v>35763469</v>
      </c>
      <c r="H1168" s="649" t="s">
        <v>3742</v>
      </c>
      <c r="I1168" s="699">
        <v>25.51</v>
      </c>
      <c r="J1168" s="77">
        <v>4</v>
      </c>
      <c r="K1168" s="92"/>
    </row>
    <row r="1169" spans="1:11" ht="40.799999999999997" x14ac:dyDescent="0.25">
      <c r="A1169" s="14" t="s">
        <v>1506</v>
      </c>
      <c r="B1169" s="694" t="s">
        <v>3797</v>
      </c>
      <c r="C1169" s="695">
        <v>2240058017</v>
      </c>
      <c r="D1169" s="696" t="s">
        <v>2061</v>
      </c>
      <c r="E1169" s="671" t="s">
        <v>1575</v>
      </c>
      <c r="F1169" s="487" t="s">
        <v>3798</v>
      </c>
      <c r="G1169" s="698">
        <v>31338551</v>
      </c>
      <c r="H1169" s="649" t="s">
        <v>3799</v>
      </c>
      <c r="I1169" s="699">
        <v>135.34</v>
      </c>
      <c r="J1169" s="77">
        <v>4</v>
      </c>
      <c r="K1169" s="92"/>
    </row>
    <row r="1170" spans="1:11" ht="40.799999999999997" x14ac:dyDescent="0.25">
      <c r="A1170" s="14" t="s">
        <v>1506</v>
      </c>
      <c r="B1170" s="694" t="s">
        <v>3800</v>
      </c>
      <c r="C1170" s="695">
        <v>2240064737</v>
      </c>
      <c r="D1170" s="696" t="s">
        <v>1580</v>
      </c>
      <c r="E1170" s="671"/>
      <c r="F1170" s="487" t="s">
        <v>3801</v>
      </c>
      <c r="G1170" s="698">
        <v>31338551</v>
      </c>
      <c r="H1170" s="649" t="s">
        <v>3799</v>
      </c>
      <c r="I1170" s="699">
        <v>135.34</v>
      </c>
      <c r="J1170" s="77">
        <v>4</v>
      </c>
      <c r="K1170" s="92"/>
    </row>
    <row r="1171" spans="1:11" ht="40.799999999999997" x14ac:dyDescent="0.25">
      <c r="A1171" s="14" t="s">
        <v>1506</v>
      </c>
      <c r="B1171" s="694" t="s">
        <v>3802</v>
      </c>
      <c r="C1171" s="695" t="s">
        <v>3803</v>
      </c>
      <c r="D1171" s="696" t="s">
        <v>2998</v>
      </c>
      <c r="E1171" s="671"/>
      <c r="F1171" s="487" t="s">
        <v>3804</v>
      </c>
      <c r="G1171" s="698">
        <v>31338551</v>
      </c>
      <c r="H1171" s="649" t="s">
        <v>3799</v>
      </c>
      <c r="I1171" s="699">
        <v>135.34</v>
      </c>
      <c r="J1171" s="77">
        <v>4</v>
      </c>
      <c r="K1171" s="92"/>
    </row>
    <row r="1172" spans="1:11" ht="40.799999999999997" x14ac:dyDescent="0.25">
      <c r="A1172" s="14" t="s">
        <v>1506</v>
      </c>
      <c r="B1172" s="694" t="s">
        <v>3805</v>
      </c>
      <c r="C1172" s="695" t="s">
        <v>3806</v>
      </c>
      <c r="D1172" s="696" t="s">
        <v>3713</v>
      </c>
      <c r="E1172" s="671"/>
      <c r="F1172" s="487" t="s">
        <v>3807</v>
      </c>
      <c r="G1172" s="698">
        <v>31338551</v>
      </c>
      <c r="H1172" s="649" t="s">
        <v>3799</v>
      </c>
      <c r="I1172" s="699">
        <v>135.34</v>
      </c>
      <c r="J1172" s="77">
        <v>4</v>
      </c>
      <c r="K1172" s="92"/>
    </row>
    <row r="1173" spans="1:11" ht="40.799999999999997" x14ac:dyDescent="0.25">
      <c r="A1173" s="14" t="s">
        <v>1506</v>
      </c>
      <c r="B1173" s="694" t="s">
        <v>3808</v>
      </c>
      <c r="C1173" s="695" t="s">
        <v>3809</v>
      </c>
      <c r="D1173" s="696" t="s">
        <v>2060</v>
      </c>
      <c r="E1173" s="671"/>
      <c r="F1173" s="487" t="s">
        <v>3810</v>
      </c>
      <c r="G1173" s="698">
        <v>31338551</v>
      </c>
      <c r="H1173" s="649" t="s">
        <v>3799</v>
      </c>
      <c r="I1173" s="699">
        <v>135.34</v>
      </c>
      <c r="J1173" s="77">
        <v>4</v>
      </c>
      <c r="K1173" s="92"/>
    </row>
    <row r="1174" spans="1:11" ht="40.799999999999997" x14ac:dyDescent="0.25">
      <c r="A1174" s="14" t="s">
        <v>1506</v>
      </c>
      <c r="B1174" s="694" t="s">
        <v>3811</v>
      </c>
      <c r="C1174" s="695" t="s">
        <v>3812</v>
      </c>
      <c r="D1174" s="696" t="s">
        <v>2104</v>
      </c>
      <c r="E1174" s="671"/>
      <c r="F1174" s="487" t="s">
        <v>3813</v>
      </c>
      <c r="G1174" s="698">
        <v>31338551</v>
      </c>
      <c r="H1174" s="649" t="s">
        <v>3799</v>
      </c>
      <c r="I1174" s="699">
        <v>135.34</v>
      </c>
      <c r="J1174" s="77">
        <v>4</v>
      </c>
      <c r="K1174" s="92"/>
    </row>
    <row r="1175" spans="1:11" ht="40.799999999999997" x14ac:dyDescent="0.25">
      <c r="A1175" s="14" t="s">
        <v>1506</v>
      </c>
      <c r="B1175" s="694" t="s">
        <v>3814</v>
      </c>
      <c r="C1175" s="695" t="s">
        <v>3815</v>
      </c>
      <c r="D1175" s="696" t="s">
        <v>2317</v>
      </c>
      <c r="E1175" s="671"/>
      <c r="F1175" s="487" t="s">
        <v>3816</v>
      </c>
      <c r="G1175" s="698">
        <v>31338551</v>
      </c>
      <c r="H1175" s="649" t="s">
        <v>3799</v>
      </c>
      <c r="I1175" s="699">
        <v>135.34</v>
      </c>
      <c r="J1175" s="77">
        <v>4</v>
      </c>
      <c r="K1175" s="92"/>
    </row>
    <row r="1176" spans="1:11" ht="40.799999999999997" x14ac:dyDescent="0.25">
      <c r="A1176" s="14" t="s">
        <v>1506</v>
      </c>
      <c r="B1176" s="694" t="s">
        <v>3817</v>
      </c>
      <c r="C1176" s="695" t="s">
        <v>3818</v>
      </c>
      <c r="D1176" s="696" t="s">
        <v>1525</v>
      </c>
      <c r="E1176" s="671"/>
      <c r="F1176" s="487" t="s">
        <v>3819</v>
      </c>
      <c r="G1176" s="698">
        <v>31338551</v>
      </c>
      <c r="H1176" s="649" t="s">
        <v>3799</v>
      </c>
      <c r="I1176" s="699">
        <v>135.34</v>
      </c>
      <c r="J1176" s="77">
        <v>4</v>
      </c>
      <c r="K1176" s="92"/>
    </row>
    <row r="1177" spans="1:11" ht="51" x14ac:dyDescent="0.25">
      <c r="A1177" s="14" t="s">
        <v>1506</v>
      </c>
      <c r="B1177" s="694" t="s">
        <v>3820</v>
      </c>
      <c r="C1177" s="695">
        <v>2240068829</v>
      </c>
      <c r="D1177" s="696" t="s">
        <v>3012</v>
      </c>
      <c r="E1177" s="671"/>
      <c r="F1177" s="487" t="s">
        <v>3821</v>
      </c>
      <c r="G1177" s="698">
        <v>31338551</v>
      </c>
      <c r="H1177" s="649" t="s">
        <v>3799</v>
      </c>
      <c r="I1177" s="699">
        <v>504.58</v>
      </c>
      <c r="J1177" s="77">
        <v>4</v>
      </c>
      <c r="K1177" s="92"/>
    </row>
    <row r="1178" spans="1:11" ht="51" x14ac:dyDescent="0.25">
      <c r="A1178" s="14" t="s">
        <v>1506</v>
      </c>
      <c r="B1178" s="694" t="s">
        <v>3822</v>
      </c>
      <c r="C1178" s="695">
        <v>2250013614</v>
      </c>
      <c r="D1178" s="696" t="s">
        <v>3768</v>
      </c>
      <c r="E1178" s="671"/>
      <c r="F1178" s="487" t="s">
        <v>3823</v>
      </c>
      <c r="G1178" s="698">
        <v>31338551</v>
      </c>
      <c r="H1178" s="649" t="s">
        <v>3799</v>
      </c>
      <c r="I1178" s="699">
        <v>404.87</v>
      </c>
      <c r="J1178" s="77">
        <v>4</v>
      </c>
      <c r="K1178" s="92"/>
    </row>
    <row r="1179" spans="1:11" ht="30.6" x14ac:dyDescent="0.25">
      <c r="A1179" s="14" t="s">
        <v>1506</v>
      </c>
      <c r="B1179" s="694" t="s">
        <v>3824</v>
      </c>
      <c r="C1179" s="695">
        <v>1025010923</v>
      </c>
      <c r="D1179" s="696" t="s">
        <v>3825</v>
      </c>
      <c r="E1179" s="671" t="s">
        <v>2914</v>
      </c>
      <c r="F1179" s="487" t="s">
        <v>3826</v>
      </c>
      <c r="G1179" s="698">
        <v>50528041</v>
      </c>
      <c r="H1179" s="649" t="s">
        <v>3827</v>
      </c>
      <c r="I1179" s="699">
        <v>135.30000000000001</v>
      </c>
      <c r="J1179" s="77">
        <v>4</v>
      </c>
      <c r="K1179" s="92"/>
    </row>
    <row r="1180" spans="1:11" ht="30.6" x14ac:dyDescent="0.25">
      <c r="A1180" s="14" t="s">
        <v>1506</v>
      </c>
      <c r="B1180" s="694" t="s">
        <v>3828</v>
      </c>
      <c r="C1180" s="695">
        <v>1025020871</v>
      </c>
      <c r="D1180" s="696" t="s">
        <v>3703</v>
      </c>
      <c r="E1180" s="671"/>
      <c r="F1180" s="487" t="s">
        <v>3829</v>
      </c>
      <c r="G1180" s="698">
        <v>50528041</v>
      </c>
      <c r="H1180" s="649" t="s">
        <v>3827</v>
      </c>
      <c r="I1180" s="699">
        <v>135.30000000000001</v>
      </c>
      <c r="J1180" s="77">
        <v>4</v>
      </c>
      <c r="K1180" s="92"/>
    </row>
    <row r="1181" spans="1:11" ht="30.6" x14ac:dyDescent="0.25">
      <c r="A1181" s="14" t="s">
        <v>1506</v>
      </c>
      <c r="B1181" s="694" t="s">
        <v>3830</v>
      </c>
      <c r="C1181" s="695">
        <v>1025020873</v>
      </c>
      <c r="D1181" s="696" t="s">
        <v>3831</v>
      </c>
      <c r="E1181" s="671"/>
      <c r="F1181" s="487" t="s">
        <v>3832</v>
      </c>
      <c r="G1181" s="698">
        <v>50528041</v>
      </c>
      <c r="H1181" s="649" t="s">
        <v>3827</v>
      </c>
      <c r="I1181" s="699">
        <v>135.30000000000001</v>
      </c>
      <c r="J1181" s="77">
        <v>4</v>
      </c>
      <c r="K1181" s="92"/>
    </row>
    <row r="1182" spans="1:11" ht="30.6" x14ac:dyDescent="0.25">
      <c r="A1182" s="14" t="s">
        <v>1506</v>
      </c>
      <c r="B1182" s="694" t="s">
        <v>3833</v>
      </c>
      <c r="C1182" s="695">
        <v>1025040880</v>
      </c>
      <c r="D1182" s="696" t="s">
        <v>3834</v>
      </c>
      <c r="E1182" s="671"/>
      <c r="F1182" s="487" t="s">
        <v>3835</v>
      </c>
      <c r="G1182" s="698">
        <v>50528041</v>
      </c>
      <c r="H1182" s="649" t="s">
        <v>3827</v>
      </c>
      <c r="I1182" s="699">
        <v>135.30000000000001</v>
      </c>
      <c r="J1182" s="77">
        <v>4</v>
      </c>
      <c r="K1182" s="92"/>
    </row>
    <row r="1183" spans="1:11" ht="30.6" x14ac:dyDescent="0.25">
      <c r="A1183" s="14" t="s">
        <v>1506</v>
      </c>
      <c r="B1183" s="694" t="s">
        <v>3836</v>
      </c>
      <c r="C1183" s="695">
        <v>1025050862</v>
      </c>
      <c r="D1183" s="696" t="s">
        <v>2668</v>
      </c>
      <c r="E1183" s="671"/>
      <c r="F1183" s="487" t="s">
        <v>3837</v>
      </c>
      <c r="G1183" s="698">
        <v>50528041</v>
      </c>
      <c r="H1183" s="649" t="s">
        <v>3827</v>
      </c>
      <c r="I1183" s="699">
        <v>135.30000000000001</v>
      </c>
      <c r="J1183" s="77">
        <v>4</v>
      </c>
      <c r="K1183" s="92"/>
    </row>
    <row r="1184" spans="1:11" ht="30.6" x14ac:dyDescent="0.25">
      <c r="A1184" s="14" t="s">
        <v>1506</v>
      </c>
      <c r="B1184" s="694" t="s">
        <v>3838</v>
      </c>
      <c r="C1184" s="695">
        <v>20254507</v>
      </c>
      <c r="D1184" s="696" t="s">
        <v>3768</v>
      </c>
      <c r="E1184" s="671"/>
      <c r="F1184" s="487" t="s">
        <v>3839</v>
      </c>
      <c r="G1184" s="698">
        <v>50528041</v>
      </c>
      <c r="H1184" s="649" t="s">
        <v>3827</v>
      </c>
      <c r="I1184" s="699">
        <v>135.30000000000001</v>
      </c>
      <c r="J1184" s="77">
        <v>4</v>
      </c>
      <c r="K1184" s="92"/>
    </row>
    <row r="1185" spans="1:11" ht="30.6" x14ac:dyDescent="0.25">
      <c r="A1185" s="14" t="s">
        <v>1506</v>
      </c>
      <c r="B1185" s="694" t="s">
        <v>3840</v>
      </c>
      <c r="C1185" s="695">
        <v>20255621</v>
      </c>
      <c r="D1185" s="696" t="s">
        <v>3841</v>
      </c>
      <c r="E1185" s="671"/>
      <c r="F1185" s="487" t="s">
        <v>3842</v>
      </c>
      <c r="G1185" s="698">
        <v>50528041</v>
      </c>
      <c r="H1185" s="649" t="s">
        <v>3827</v>
      </c>
      <c r="I1185" s="699">
        <v>135.30000000000001</v>
      </c>
      <c r="J1185" s="77">
        <v>4</v>
      </c>
      <c r="K1185" s="92"/>
    </row>
    <row r="1186" spans="1:11" ht="30.6" x14ac:dyDescent="0.25">
      <c r="A1186" s="14" t="s">
        <v>1506</v>
      </c>
      <c r="B1186" s="694" t="s">
        <v>3843</v>
      </c>
      <c r="C1186" s="695">
        <v>202510834</v>
      </c>
      <c r="D1186" s="696" t="s">
        <v>3730</v>
      </c>
      <c r="E1186" s="671"/>
      <c r="F1186" s="487" t="s">
        <v>3844</v>
      </c>
      <c r="G1186" s="698">
        <v>50528041</v>
      </c>
      <c r="H1186" s="649" t="s">
        <v>3827</v>
      </c>
      <c r="I1186" s="699">
        <v>135.30000000000001</v>
      </c>
      <c r="J1186" s="77">
        <v>4</v>
      </c>
      <c r="K1186" s="92"/>
    </row>
    <row r="1187" spans="1:11" ht="81.599999999999994" x14ac:dyDescent="0.25">
      <c r="A1187" s="14" t="s">
        <v>1506</v>
      </c>
      <c r="B1187" s="694" t="s">
        <v>3845</v>
      </c>
      <c r="C1187" s="695">
        <v>2025001</v>
      </c>
      <c r="D1187" s="696" t="s">
        <v>3703</v>
      </c>
      <c r="E1187" s="671"/>
      <c r="F1187" s="487" t="s">
        <v>3846</v>
      </c>
      <c r="G1187" s="698">
        <v>45962596</v>
      </c>
      <c r="H1187" s="649" t="s">
        <v>3847</v>
      </c>
      <c r="I1187" s="699">
        <v>1600</v>
      </c>
      <c r="J1187" s="77">
        <v>4</v>
      </c>
      <c r="K1187" s="92"/>
    </row>
    <row r="1188" spans="1:11" ht="81.599999999999994" x14ac:dyDescent="0.25">
      <c r="A1188" s="14" t="s">
        <v>1506</v>
      </c>
      <c r="B1188" s="694" t="s">
        <v>3848</v>
      </c>
      <c r="C1188" s="695">
        <v>2025003</v>
      </c>
      <c r="D1188" s="696" t="s">
        <v>3831</v>
      </c>
      <c r="E1188" s="671"/>
      <c r="F1188" s="487" t="s">
        <v>3849</v>
      </c>
      <c r="G1188" s="698">
        <v>45962596</v>
      </c>
      <c r="H1188" s="649" t="s">
        <v>3847</v>
      </c>
      <c r="I1188" s="699">
        <v>1600</v>
      </c>
      <c r="J1188" s="77">
        <v>4</v>
      </c>
      <c r="K1188" s="92"/>
    </row>
    <row r="1189" spans="1:11" ht="81.599999999999994" x14ac:dyDescent="0.25">
      <c r="A1189" s="14" t="s">
        <v>1506</v>
      </c>
      <c r="B1189" s="694" t="s">
        <v>3850</v>
      </c>
      <c r="C1189" s="695">
        <v>2025005</v>
      </c>
      <c r="D1189" s="696" t="s">
        <v>3834</v>
      </c>
      <c r="E1189" s="671"/>
      <c r="F1189" s="487" t="s">
        <v>3851</v>
      </c>
      <c r="G1189" s="698">
        <v>45962596</v>
      </c>
      <c r="H1189" s="649" t="s">
        <v>3847</v>
      </c>
      <c r="I1189" s="699">
        <v>1600</v>
      </c>
      <c r="J1189" s="77">
        <v>4</v>
      </c>
      <c r="K1189" s="92"/>
    </row>
    <row r="1190" spans="1:11" ht="20.399999999999999" x14ac:dyDescent="0.25">
      <c r="A1190" s="14" t="s">
        <v>1506</v>
      </c>
      <c r="B1190" s="694" t="s">
        <v>3852</v>
      </c>
      <c r="C1190" s="695">
        <v>2025026</v>
      </c>
      <c r="D1190" s="696" t="s">
        <v>3853</v>
      </c>
      <c r="E1190" s="671" t="s">
        <v>2914</v>
      </c>
      <c r="F1190" s="487" t="s">
        <v>3854</v>
      </c>
      <c r="G1190" s="698">
        <v>45911321</v>
      </c>
      <c r="H1190" s="649" t="s">
        <v>3855</v>
      </c>
      <c r="I1190" s="699">
        <v>1112.6600000000001</v>
      </c>
      <c r="J1190" s="77">
        <v>4</v>
      </c>
      <c r="K1190" s="92"/>
    </row>
    <row r="1191" spans="1:11" ht="20.399999999999999" x14ac:dyDescent="0.25">
      <c r="A1191" s="14" t="s">
        <v>1506</v>
      </c>
      <c r="B1191" s="694" t="s">
        <v>3856</v>
      </c>
      <c r="C1191" s="695">
        <v>2025083</v>
      </c>
      <c r="D1191" s="696" t="s">
        <v>3857</v>
      </c>
      <c r="E1191" s="671" t="s">
        <v>3857</v>
      </c>
      <c r="F1191" s="487" t="s">
        <v>3858</v>
      </c>
      <c r="G1191" s="698">
        <v>45911321</v>
      </c>
      <c r="H1191" s="649" t="s">
        <v>3855</v>
      </c>
      <c r="I1191" s="699">
        <v>1084.8399999999999</v>
      </c>
      <c r="J1191" s="77">
        <v>4</v>
      </c>
      <c r="K1191" s="92"/>
    </row>
    <row r="1192" spans="1:11" ht="20.399999999999999" x14ac:dyDescent="0.25">
      <c r="A1192" s="14" t="s">
        <v>1506</v>
      </c>
      <c r="B1192" s="694" t="s">
        <v>3859</v>
      </c>
      <c r="C1192" s="695">
        <v>2025132</v>
      </c>
      <c r="D1192" s="696" t="s">
        <v>3002</v>
      </c>
      <c r="E1192" s="671" t="s">
        <v>2931</v>
      </c>
      <c r="F1192" s="487" t="s">
        <v>3860</v>
      </c>
      <c r="G1192" s="698">
        <v>45911321</v>
      </c>
      <c r="H1192" s="649" t="s">
        <v>3855</v>
      </c>
      <c r="I1192" s="699">
        <v>1084.83</v>
      </c>
      <c r="J1192" s="77">
        <v>4</v>
      </c>
      <c r="K1192" s="92"/>
    </row>
    <row r="1193" spans="1:11" ht="20.399999999999999" x14ac:dyDescent="0.25">
      <c r="A1193" s="14" t="s">
        <v>1506</v>
      </c>
      <c r="B1193" s="694" t="s">
        <v>3861</v>
      </c>
      <c r="C1193" s="695">
        <v>2025186</v>
      </c>
      <c r="D1193" s="696" t="s">
        <v>3862</v>
      </c>
      <c r="E1193" s="671" t="s">
        <v>3863</v>
      </c>
      <c r="F1193" s="487" t="s">
        <v>3864</v>
      </c>
      <c r="G1193" s="698">
        <v>45911321</v>
      </c>
      <c r="H1193" s="649" t="s">
        <v>3855</v>
      </c>
      <c r="I1193" s="699">
        <v>1084.83</v>
      </c>
      <c r="J1193" s="77">
        <v>4</v>
      </c>
      <c r="K1193" s="92"/>
    </row>
    <row r="1194" spans="1:11" ht="20.399999999999999" x14ac:dyDescent="0.25">
      <c r="A1194" s="14" t="s">
        <v>1506</v>
      </c>
      <c r="B1194" s="694" t="s">
        <v>3865</v>
      </c>
      <c r="C1194" s="695">
        <v>2025247</v>
      </c>
      <c r="D1194" s="696" t="s">
        <v>3866</v>
      </c>
      <c r="E1194" s="671" t="s">
        <v>3867</v>
      </c>
      <c r="F1194" s="487" t="s">
        <v>3868</v>
      </c>
      <c r="G1194" s="698">
        <v>45911321</v>
      </c>
      <c r="H1194" s="649" t="s">
        <v>3855</v>
      </c>
      <c r="I1194" s="699">
        <v>1084.8399999999999</v>
      </c>
      <c r="J1194" s="77">
        <v>4</v>
      </c>
      <c r="K1194" s="92"/>
    </row>
    <row r="1195" spans="1:11" ht="20.399999999999999" x14ac:dyDescent="0.25">
      <c r="A1195" s="14" t="s">
        <v>1506</v>
      </c>
      <c r="B1195" s="694" t="s">
        <v>3869</v>
      </c>
      <c r="C1195" s="695">
        <v>2025300</v>
      </c>
      <c r="D1195" s="696" t="s">
        <v>3870</v>
      </c>
      <c r="E1195" s="671" t="s">
        <v>3789</v>
      </c>
      <c r="F1195" s="487" t="s">
        <v>3871</v>
      </c>
      <c r="G1195" s="698">
        <v>45911321</v>
      </c>
      <c r="H1195" s="649" t="s">
        <v>3855</v>
      </c>
      <c r="I1195" s="699">
        <v>1084.8399999999999</v>
      </c>
      <c r="J1195" s="77">
        <v>4</v>
      </c>
      <c r="K1195" s="92"/>
    </row>
    <row r="1196" spans="1:11" ht="20.399999999999999" x14ac:dyDescent="0.25">
      <c r="A1196" s="14" t="s">
        <v>1506</v>
      </c>
      <c r="B1196" s="694" t="s">
        <v>3872</v>
      </c>
      <c r="C1196" s="695">
        <v>2025353</v>
      </c>
      <c r="D1196" s="696" t="s">
        <v>3873</v>
      </c>
      <c r="E1196" s="671" t="s">
        <v>3874</v>
      </c>
      <c r="F1196" s="487" t="s">
        <v>3875</v>
      </c>
      <c r="G1196" s="698">
        <v>45911321</v>
      </c>
      <c r="H1196" s="649" t="s">
        <v>3855</v>
      </c>
      <c r="I1196" s="699">
        <v>1084.8399999999999</v>
      </c>
      <c r="J1196" s="77">
        <v>4</v>
      </c>
      <c r="K1196" s="92"/>
    </row>
    <row r="1197" spans="1:11" ht="13.2" x14ac:dyDescent="0.25">
      <c r="A1197" s="14" t="s">
        <v>1506</v>
      </c>
      <c r="B1197" s="694" t="s">
        <v>3877</v>
      </c>
      <c r="C1197" s="695">
        <v>250010222</v>
      </c>
      <c r="D1197" s="696" t="s">
        <v>2901</v>
      </c>
      <c r="E1197" s="671"/>
      <c r="F1197" s="487" t="s">
        <v>3878</v>
      </c>
      <c r="G1197" s="698">
        <v>35710691</v>
      </c>
      <c r="H1197" s="649" t="s">
        <v>3879</v>
      </c>
      <c r="I1197" s="699">
        <v>451.15</v>
      </c>
      <c r="J1197" s="77">
        <v>4</v>
      </c>
      <c r="K1197" s="92"/>
    </row>
    <row r="1198" spans="1:11" ht="13.2" x14ac:dyDescent="0.25">
      <c r="A1198" s="14" t="s">
        <v>1506</v>
      </c>
      <c r="B1198" s="694" t="s">
        <v>3880</v>
      </c>
      <c r="C1198" s="695">
        <v>250034400</v>
      </c>
      <c r="D1198" s="696" t="s">
        <v>2668</v>
      </c>
      <c r="E1198" s="671"/>
      <c r="F1198" s="487" t="s">
        <v>3878</v>
      </c>
      <c r="G1198" s="698">
        <v>35710691</v>
      </c>
      <c r="H1198" s="649" t="s">
        <v>3879</v>
      </c>
      <c r="I1198" s="699">
        <v>118.83</v>
      </c>
      <c r="J1198" s="77">
        <v>4</v>
      </c>
      <c r="K1198" s="92"/>
    </row>
    <row r="1199" spans="1:11" ht="20.399999999999999" x14ac:dyDescent="0.25">
      <c r="A1199" s="14" t="s">
        <v>1506</v>
      </c>
      <c r="B1199" s="694" t="s">
        <v>3881</v>
      </c>
      <c r="C1199" s="695">
        <v>2025036</v>
      </c>
      <c r="D1199" s="696" t="s">
        <v>2461</v>
      </c>
      <c r="E1199" s="671"/>
      <c r="F1199" s="487" t="s">
        <v>3882</v>
      </c>
      <c r="G1199" s="698">
        <v>40343341</v>
      </c>
      <c r="H1199" s="649" t="s">
        <v>3883</v>
      </c>
      <c r="I1199" s="699">
        <v>141.44999999999999</v>
      </c>
      <c r="J1199" s="77">
        <v>4</v>
      </c>
      <c r="K1199" s="92"/>
    </row>
    <row r="1200" spans="1:11" ht="30.6" x14ac:dyDescent="0.25">
      <c r="A1200" s="14" t="s">
        <v>1506</v>
      </c>
      <c r="B1200" s="694" t="s">
        <v>3884</v>
      </c>
      <c r="C1200" s="695">
        <v>2025072</v>
      </c>
      <c r="D1200" s="696" t="s">
        <v>3713</v>
      </c>
      <c r="E1200" s="671"/>
      <c r="F1200" s="487" t="s">
        <v>3885</v>
      </c>
      <c r="G1200" s="698">
        <v>40343341</v>
      </c>
      <c r="H1200" s="649" t="s">
        <v>3883</v>
      </c>
      <c r="I1200" s="699">
        <v>152.21</v>
      </c>
      <c r="J1200" s="77">
        <v>4</v>
      </c>
      <c r="K1200" s="92"/>
    </row>
    <row r="1201" spans="1:11" ht="20.399999999999999" x14ac:dyDescent="0.25">
      <c r="A1201" s="14" t="s">
        <v>1506</v>
      </c>
      <c r="B1201" s="694" t="s">
        <v>3886</v>
      </c>
      <c r="C1201" s="695">
        <v>2025118</v>
      </c>
      <c r="D1201" s="696" t="s">
        <v>3730</v>
      </c>
      <c r="E1201" s="671"/>
      <c r="F1201" s="487" t="s">
        <v>3887</v>
      </c>
      <c r="G1201" s="698">
        <v>40343341</v>
      </c>
      <c r="H1201" s="649" t="s">
        <v>3883</v>
      </c>
      <c r="I1201" s="699">
        <v>77.489999999999995</v>
      </c>
      <c r="J1201" s="77">
        <v>4</v>
      </c>
      <c r="K1201" s="92"/>
    </row>
    <row r="1202" spans="1:11" ht="20.399999999999999" x14ac:dyDescent="0.25">
      <c r="A1202" s="14" t="s">
        <v>1506</v>
      </c>
      <c r="B1202" s="694" t="s">
        <v>3888</v>
      </c>
      <c r="C1202" s="695">
        <v>2025122</v>
      </c>
      <c r="D1202" s="696">
        <v>45887</v>
      </c>
      <c r="E1202" s="671"/>
      <c r="F1202" s="487" t="s">
        <v>3889</v>
      </c>
      <c r="G1202" s="698">
        <v>40343341</v>
      </c>
      <c r="H1202" s="649" t="s">
        <v>3883</v>
      </c>
      <c r="I1202" s="699">
        <v>24.91</v>
      </c>
      <c r="J1202" s="77">
        <v>4</v>
      </c>
      <c r="K1202" s="92"/>
    </row>
    <row r="1203" spans="1:11" ht="30.6" x14ac:dyDescent="0.25">
      <c r="A1203" s="14" t="s">
        <v>1506</v>
      </c>
      <c r="B1203" s="694" t="s">
        <v>3890</v>
      </c>
      <c r="C1203" s="695">
        <v>25045</v>
      </c>
      <c r="D1203" s="696" t="s">
        <v>3831</v>
      </c>
      <c r="E1203" s="671"/>
      <c r="F1203" s="487" t="s">
        <v>3891</v>
      </c>
      <c r="G1203" s="698">
        <v>35947713</v>
      </c>
      <c r="H1203" s="649" t="s">
        <v>3892</v>
      </c>
      <c r="I1203" s="699">
        <v>1400.97</v>
      </c>
      <c r="J1203" s="77">
        <v>4</v>
      </c>
      <c r="K1203" s="92"/>
    </row>
    <row r="1204" spans="1:11" ht="20.399999999999999" x14ac:dyDescent="0.25">
      <c r="A1204" s="14" t="s">
        <v>1506</v>
      </c>
      <c r="B1204" s="694" t="s">
        <v>3893</v>
      </c>
      <c r="C1204" s="695">
        <v>2251008428</v>
      </c>
      <c r="D1204" s="696" t="s">
        <v>3749</v>
      </c>
      <c r="E1204" s="671" t="s">
        <v>3749</v>
      </c>
      <c r="F1204" s="487" t="s">
        <v>3894</v>
      </c>
      <c r="G1204" s="698">
        <v>35692715</v>
      </c>
      <c r="H1204" s="649" t="s">
        <v>3895</v>
      </c>
      <c r="I1204" s="699">
        <v>279.7</v>
      </c>
      <c r="J1204" s="77">
        <v>4</v>
      </c>
      <c r="K1204" s="92"/>
    </row>
    <row r="1205" spans="1:11" ht="20.399999999999999" x14ac:dyDescent="0.25">
      <c r="A1205" s="14" t="s">
        <v>1506</v>
      </c>
      <c r="B1205" s="694" t="s">
        <v>3896</v>
      </c>
      <c r="C1205" s="695">
        <v>2251012669</v>
      </c>
      <c r="D1205" s="696" t="s">
        <v>3897</v>
      </c>
      <c r="E1205" s="671"/>
      <c r="F1205" s="487" t="s">
        <v>3898</v>
      </c>
      <c r="G1205" s="698">
        <v>35692715</v>
      </c>
      <c r="H1205" s="649" t="s">
        <v>3895</v>
      </c>
      <c r="I1205" s="699">
        <v>151.27000000000001</v>
      </c>
      <c r="J1205" s="77">
        <v>4</v>
      </c>
      <c r="K1205" s="92"/>
    </row>
    <row r="1206" spans="1:11" ht="20.399999999999999" x14ac:dyDescent="0.25">
      <c r="A1206" s="14" t="s">
        <v>1506</v>
      </c>
      <c r="B1206" s="694" t="s">
        <v>3899</v>
      </c>
      <c r="C1206" s="695">
        <v>2251013452</v>
      </c>
      <c r="D1206" s="696" t="s">
        <v>3897</v>
      </c>
      <c r="E1206" s="671"/>
      <c r="F1206" s="487" t="s">
        <v>3898</v>
      </c>
      <c r="G1206" s="698">
        <v>35692715</v>
      </c>
      <c r="H1206" s="649" t="s">
        <v>3895</v>
      </c>
      <c r="I1206" s="699">
        <v>151.30000000000001</v>
      </c>
      <c r="J1206" s="77">
        <v>4</v>
      </c>
      <c r="K1206" s="92"/>
    </row>
    <row r="1207" spans="1:11" ht="20.399999999999999" x14ac:dyDescent="0.25">
      <c r="A1207" s="14" t="s">
        <v>1506</v>
      </c>
      <c r="B1207" s="694" t="s">
        <v>3900</v>
      </c>
      <c r="C1207" s="695">
        <v>2255009314</v>
      </c>
      <c r="D1207" s="696" t="s">
        <v>2159</v>
      </c>
      <c r="E1207" s="671"/>
      <c r="F1207" s="487" t="s">
        <v>3901</v>
      </c>
      <c r="G1207" s="698">
        <v>35692715</v>
      </c>
      <c r="H1207" s="649" t="s">
        <v>3895</v>
      </c>
      <c r="I1207" s="699">
        <v>108.2</v>
      </c>
      <c r="J1207" s="77">
        <v>4</v>
      </c>
      <c r="K1207" s="92"/>
    </row>
    <row r="1208" spans="1:11" ht="20.399999999999999" x14ac:dyDescent="0.25">
      <c r="A1208" s="14" t="s">
        <v>1506</v>
      </c>
      <c r="B1208" s="694" t="s">
        <v>3902</v>
      </c>
      <c r="C1208" s="695">
        <v>1250087802</v>
      </c>
      <c r="D1208" s="696" t="s">
        <v>3903</v>
      </c>
      <c r="E1208" s="671"/>
      <c r="F1208" s="487" t="s">
        <v>3904</v>
      </c>
      <c r="G1208" s="698">
        <v>28189647</v>
      </c>
      <c r="H1208" s="649" t="s">
        <v>3905</v>
      </c>
      <c r="I1208" s="699">
        <v>157.55000000000001</v>
      </c>
      <c r="J1208" s="77">
        <v>4</v>
      </c>
      <c r="K1208" s="92"/>
    </row>
    <row r="1209" spans="1:11" ht="30.6" x14ac:dyDescent="0.25">
      <c r="A1209" s="14" t="s">
        <v>1506</v>
      </c>
      <c r="B1209" s="694" t="s">
        <v>3906</v>
      </c>
      <c r="C1209" s="695">
        <v>2500101845</v>
      </c>
      <c r="D1209" s="696" t="s">
        <v>2684</v>
      </c>
      <c r="E1209" s="671"/>
      <c r="F1209" s="487" t="s">
        <v>3907</v>
      </c>
      <c r="G1209" s="698">
        <v>51084554</v>
      </c>
      <c r="H1209" s="649" t="s">
        <v>3908</v>
      </c>
      <c r="I1209" s="699">
        <v>344</v>
      </c>
      <c r="J1209" s="77">
        <v>4</v>
      </c>
      <c r="K1209" s="92"/>
    </row>
    <row r="1210" spans="1:11" ht="20.399999999999999" x14ac:dyDescent="0.25">
      <c r="A1210" s="14" t="s">
        <v>1506</v>
      </c>
      <c r="B1210" s="694" t="s">
        <v>3909</v>
      </c>
      <c r="C1210" s="695">
        <v>1179290</v>
      </c>
      <c r="D1210" s="696" t="s">
        <v>3910</v>
      </c>
      <c r="E1210" s="671" t="s">
        <v>1922</v>
      </c>
      <c r="F1210" s="487" t="s">
        <v>3911</v>
      </c>
      <c r="G1210" s="698">
        <v>31322832</v>
      </c>
      <c r="H1210" s="649" t="s">
        <v>2316</v>
      </c>
      <c r="I1210" s="699">
        <v>20.85</v>
      </c>
      <c r="J1210" s="77">
        <v>4</v>
      </c>
      <c r="K1210" s="92"/>
    </row>
    <row r="1211" spans="1:11" ht="40.799999999999997" x14ac:dyDescent="0.25">
      <c r="A1211" s="14" t="s">
        <v>1506</v>
      </c>
      <c r="B1211" s="694" t="s">
        <v>3912</v>
      </c>
      <c r="C1211" s="695" t="s">
        <v>3913</v>
      </c>
      <c r="D1211" s="696" t="s">
        <v>2524</v>
      </c>
      <c r="E1211" s="671" t="s">
        <v>2095</v>
      </c>
      <c r="F1211" s="487" t="s">
        <v>3914</v>
      </c>
      <c r="G1211" s="698">
        <v>31322831</v>
      </c>
      <c r="H1211" s="649" t="s">
        <v>2316</v>
      </c>
      <c r="I1211" s="699">
        <v>5.49</v>
      </c>
      <c r="J1211" s="77">
        <v>4</v>
      </c>
      <c r="K1211" s="92"/>
    </row>
    <row r="1212" spans="1:11" ht="30.6" x14ac:dyDescent="0.25">
      <c r="A1212" s="14" t="s">
        <v>1506</v>
      </c>
      <c r="B1212" s="694" t="s">
        <v>3915</v>
      </c>
      <c r="C1212" s="695">
        <v>1236579</v>
      </c>
      <c r="D1212" s="696" t="s">
        <v>3916</v>
      </c>
      <c r="E1212" s="671" t="s">
        <v>3096</v>
      </c>
      <c r="F1212" s="487" t="s">
        <v>3917</v>
      </c>
      <c r="G1212" s="698">
        <v>31322831</v>
      </c>
      <c r="H1212" s="649" t="s">
        <v>2316</v>
      </c>
      <c r="I1212" s="699">
        <v>78.25</v>
      </c>
      <c r="J1212" s="77">
        <v>4</v>
      </c>
      <c r="K1212" s="92"/>
    </row>
    <row r="1213" spans="1:11" ht="51" x14ac:dyDescent="0.25">
      <c r="A1213" s="14" t="s">
        <v>1506</v>
      </c>
      <c r="B1213" s="694" t="s">
        <v>3918</v>
      </c>
      <c r="C1213" s="695">
        <v>974974</v>
      </c>
      <c r="D1213" s="696" t="s">
        <v>3002</v>
      </c>
      <c r="E1213" s="671" t="s">
        <v>2202</v>
      </c>
      <c r="F1213" s="487" t="s">
        <v>3919</v>
      </c>
      <c r="G1213" s="698">
        <v>31322831</v>
      </c>
      <c r="H1213" s="649" t="s">
        <v>2316</v>
      </c>
      <c r="I1213" s="699">
        <v>44.79</v>
      </c>
      <c r="J1213" s="77">
        <v>4</v>
      </c>
      <c r="K1213" s="92"/>
    </row>
    <row r="1214" spans="1:11" ht="30.6" x14ac:dyDescent="0.25">
      <c r="A1214" s="14" t="s">
        <v>1506</v>
      </c>
      <c r="B1214" s="694" t="s">
        <v>3927</v>
      </c>
      <c r="C1214" s="695" t="s">
        <v>3928</v>
      </c>
      <c r="D1214" s="696" t="s">
        <v>3492</v>
      </c>
      <c r="E1214" s="671" t="s">
        <v>2110</v>
      </c>
      <c r="F1214" s="487" t="s">
        <v>3929</v>
      </c>
      <c r="G1214" s="698">
        <v>604381</v>
      </c>
      <c r="H1214" s="649" t="s">
        <v>3930</v>
      </c>
      <c r="I1214" s="699">
        <v>19.829999999999998</v>
      </c>
      <c r="J1214" s="77">
        <v>4</v>
      </c>
      <c r="K1214" s="92"/>
    </row>
    <row r="1215" spans="1:11" ht="30.6" x14ac:dyDescent="0.25">
      <c r="A1215" s="14" t="s">
        <v>1506</v>
      </c>
      <c r="B1215" s="694" t="s">
        <v>3931</v>
      </c>
      <c r="C1215" s="695">
        <v>383350002996</v>
      </c>
      <c r="D1215" s="696" t="s">
        <v>3932</v>
      </c>
      <c r="E1215" s="671" t="s">
        <v>1936</v>
      </c>
      <c r="F1215" s="487" t="s">
        <v>3933</v>
      </c>
      <c r="G1215" s="698">
        <v>35739487</v>
      </c>
      <c r="H1215" s="649" t="s">
        <v>3934</v>
      </c>
      <c r="I1215" s="699">
        <v>5.9</v>
      </c>
      <c r="J1215" s="77">
        <v>4</v>
      </c>
      <c r="K1215" s="92"/>
    </row>
    <row r="1216" spans="1:11" ht="30.6" x14ac:dyDescent="0.25">
      <c r="A1216" s="14" t="s">
        <v>1506</v>
      </c>
      <c r="B1216" s="694" t="s">
        <v>3935</v>
      </c>
      <c r="C1216" s="695">
        <v>122501001</v>
      </c>
      <c r="D1216" s="696" t="s">
        <v>1528</v>
      </c>
      <c r="E1216" s="671"/>
      <c r="F1216" s="487" t="s">
        <v>3936</v>
      </c>
      <c r="G1216" s="698">
        <v>54667968</v>
      </c>
      <c r="H1216" s="649" t="s">
        <v>3937</v>
      </c>
      <c r="I1216" s="699">
        <v>1202</v>
      </c>
      <c r="J1216" s="77">
        <v>4</v>
      </c>
      <c r="K1216" s="92"/>
    </row>
    <row r="1217" spans="1:11" ht="30.6" x14ac:dyDescent="0.25">
      <c r="A1217" s="14" t="s">
        <v>1506</v>
      </c>
      <c r="B1217" s="694" t="s">
        <v>3938</v>
      </c>
      <c r="C1217" s="695">
        <v>122502001</v>
      </c>
      <c r="D1217" s="696" t="s">
        <v>2202</v>
      </c>
      <c r="E1217" s="671"/>
      <c r="F1217" s="487" t="s">
        <v>3939</v>
      </c>
      <c r="G1217" s="698">
        <v>54667968</v>
      </c>
      <c r="H1217" s="649" t="s">
        <v>3937</v>
      </c>
      <c r="I1217" s="699">
        <v>1283</v>
      </c>
      <c r="J1217" s="77">
        <v>4</v>
      </c>
      <c r="K1217" s="92"/>
    </row>
    <row r="1218" spans="1:11" ht="30.6" x14ac:dyDescent="0.25">
      <c r="A1218" s="14" t="s">
        <v>1506</v>
      </c>
      <c r="B1218" s="694" t="s">
        <v>3940</v>
      </c>
      <c r="C1218" s="695">
        <v>122503001</v>
      </c>
      <c r="D1218" s="696" t="s">
        <v>2202</v>
      </c>
      <c r="E1218" s="671"/>
      <c r="F1218" s="487" t="s">
        <v>3941</v>
      </c>
      <c r="G1218" s="698">
        <v>54667968</v>
      </c>
      <c r="H1218" s="649" t="s">
        <v>3937</v>
      </c>
      <c r="I1218" s="699">
        <v>1234</v>
      </c>
      <c r="J1218" s="77">
        <v>4</v>
      </c>
      <c r="K1218" s="92"/>
    </row>
    <row r="1219" spans="1:11" ht="30.6" x14ac:dyDescent="0.25">
      <c r="A1219" s="14" t="s">
        <v>1506</v>
      </c>
      <c r="B1219" s="694" t="s">
        <v>3942</v>
      </c>
      <c r="C1219" s="695">
        <v>380550007701</v>
      </c>
      <c r="D1219" s="696" t="s">
        <v>3943</v>
      </c>
      <c r="E1219" s="671" t="s">
        <v>3841</v>
      </c>
      <c r="F1219" s="487" t="s">
        <v>3944</v>
      </c>
      <c r="G1219" s="698">
        <v>35739487</v>
      </c>
      <c r="H1219" s="649" t="s">
        <v>3934</v>
      </c>
      <c r="I1219" s="699">
        <v>5.9</v>
      </c>
      <c r="J1219" s="77">
        <v>4</v>
      </c>
      <c r="K1219" s="92"/>
    </row>
    <row r="1220" spans="1:11" ht="30.6" x14ac:dyDescent="0.25">
      <c r="A1220" s="14" t="s">
        <v>1506</v>
      </c>
      <c r="B1220" s="694" t="s">
        <v>3942</v>
      </c>
      <c r="C1220" s="695">
        <v>380550009891</v>
      </c>
      <c r="D1220" s="696" t="s">
        <v>3945</v>
      </c>
      <c r="E1220" s="671" t="s">
        <v>3841</v>
      </c>
      <c r="F1220" s="487" t="s">
        <v>3944</v>
      </c>
      <c r="G1220" s="698">
        <v>35739487</v>
      </c>
      <c r="H1220" s="649" t="s">
        <v>3934</v>
      </c>
      <c r="I1220" s="699">
        <v>5.9</v>
      </c>
      <c r="J1220" s="77">
        <v>4</v>
      </c>
      <c r="K1220" s="92"/>
    </row>
    <row r="1221" spans="1:11" ht="20.399999999999999" x14ac:dyDescent="0.25">
      <c r="A1221" s="14" t="s">
        <v>1506</v>
      </c>
      <c r="B1221" s="694" t="s">
        <v>3946</v>
      </c>
      <c r="C1221" s="695">
        <v>4954902891</v>
      </c>
      <c r="D1221" s="696" t="s">
        <v>3947</v>
      </c>
      <c r="E1221" s="671" t="s">
        <v>2807</v>
      </c>
      <c r="F1221" s="487" t="s">
        <v>3948</v>
      </c>
      <c r="G1221" s="698"/>
      <c r="H1221" s="649" t="s">
        <v>3949</v>
      </c>
      <c r="I1221" s="699">
        <v>149</v>
      </c>
      <c r="J1221" s="77">
        <v>4</v>
      </c>
      <c r="K1221" s="92"/>
    </row>
    <row r="1222" spans="1:11" ht="30.6" x14ac:dyDescent="0.25">
      <c r="A1222" s="14" t="s">
        <v>1506</v>
      </c>
      <c r="B1222" s="694" t="s">
        <v>3950</v>
      </c>
      <c r="C1222" s="695">
        <v>5221</v>
      </c>
      <c r="D1222" s="696" t="s">
        <v>1718</v>
      </c>
      <c r="E1222" s="671" t="s">
        <v>2275</v>
      </c>
      <c r="F1222" s="487" t="s">
        <v>3951</v>
      </c>
      <c r="G1222" s="698">
        <v>35849436</v>
      </c>
      <c r="H1222" s="649" t="s">
        <v>3952</v>
      </c>
      <c r="I1222" s="699">
        <v>56.79</v>
      </c>
      <c r="J1222" s="77">
        <v>4</v>
      </c>
      <c r="K1222" s="92"/>
    </row>
    <row r="1223" spans="1:11" ht="13.2" x14ac:dyDescent="0.25">
      <c r="A1223" s="14" t="s">
        <v>1506</v>
      </c>
      <c r="B1223" s="694" t="s">
        <v>3953</v>
      </c>
      <c r="C1223" s="695">
        <v>25060269</v>
      </c>
      <c r="D1223" s="696" t="s">
        <v>2648</v>
      </c>
      <c r="E1223" s="671" t="s">
        <v>2275</v>
      </c>
      <c r="F1223" s="487" t="s">
        <v>3954</v>
      </c>
      <c r="G1223" s="698">
        <v>50471121</v>
      </c>
      <c r="H1223" s="649" t="s">
        <v>3955</v>
      </c>
      <c r="I1223" s="699">
        <v>41.2</v>
      </c>
      <c r="J1223" s="77">
        <v>4</v>
      </c>
      <c r="K1223" s="92"/>
    </row>
    <row r="1224" spans="1:11" ht="20.399999999999999" x14ac:dyDescent="0.25">
      <c r="A1224" s="14" t="s">
        <v>1506</v>
      </c>
      <c r="B1224" s="694" t="s">
        <v>3956</v>
      </c>
      <c r="C1224" s="695" t="s">
        <v>3956</v>
      </c>
      <c r="D1224" s="696" t="s">
        <v>3622</v>
      </c>
      <c r="E1224" s="671" t="s">
        <v>2396</v>
      </c>
      <c r="F1224" s="487" t="s">
        <v>3957</v>
      </c>
      <c r="G1224" s="698">
        <v>36631124</v>
      </c>
      <c r="H1224" s="649" t="s">
        <v>3958</v>
      </c>
      <c r="I1224" s="699">
        <v>80.2</v>
      </c>
      <c r="J1224" s="77">
        <v>4</v>
      </c>
      <c r="K1224" s="92"/>
    </row>
    <row r="1225" spans="1:11" ht="30.6" x14ac:dyDescent="0.25">
      <c r="A1225" s="14" t="s">
        <v>1506</v>
      </c>
      <c r="B1225" s="694" t="s">
        <v>3959</v>
      </c>
      <c r="C1225" s="695" t="s">
        <v>3956</v>
      </c>
      <c r="D1225" s="696" t="s">
        <v>3960</v>
      </c>
      <c r="E1225" s="671" t="s">
        <v>3960</v>
      </c>
      <c r="F1225" s="487" t="s">
        <v>3961</v>
      </c>
      <c r="G1225" s="698">
        <v>36631124</v>
      </c>
      <c r="H1225" s="649" t="s">
        <v>3958</v>
      </c>
      <c r="I1225" s="699">
        <v>293.3</v>
      </c>
      <c r="J1225" s="77">
        <v>4</v>
      </c>
      <c r="K1225" s="92"/>
    </row>
    <row r="1226" spans="1:11" ht="20.399999999999999" x14ac:dyDescent="0.25">
      <c r="A1226" s="14" t="s">
        <v>1506</v>
      </c>
      <c r="B1226" s="694" t="s">
        <v>3962</v>
      </c>
      <c r="C1226" s="695" t="s">
        <v>3962</v>
      </c>
      <c r="D1226" s="696" t="s">
        <v>3963</v>
      </c>
      <c r="E1226" s="671" t="s">
        <v>3963</v>
      </c>
      <c r="F1226" s="487" t="s">
        <v>3964</v>
      </c>
      <c r="G1226" s="698">
        <v>36631124</v>
      </c>
      <c r="H1226" s="649" t="s">
        <v>3958</v>
      </c>
      <c r="I1226" s="699">
        <v>62.9</v>
      </c>
      <c r="J1226" s="77">
        <v>4</v>
      </c>
      <c r="K1226" s="92"/>
    </row>
    <row r="1227" spans="1:11" ht="20.399999999999999" x14ac:dyDescent="0.25">
      <c r="A1227" s="14" t="s">
        <v>1506</v>
      </c>
      <c r="B1227" s="694" t="s">
        <v>3965</v>
      </c>
      <c r="C1227" s="695" t="s">
        <v>3965</v>
      </c>
      <c r="D1227" s="696" t="s">
        <v>3834</v>
      </c>
      <c r="E1227" s="671" t="s">
        <v>3834</v>
      </c>
      <c r="F1227" s="487" t="s">
        <v>3966</v>
      </c>
      <c r="G1227" s="698">
        <v>36631124</v>
      </c>
      <c r="H1227" s="649" t="s">
        <v>3958</v>
      </c>
      <c r="I1227" s="699">
        <v>101.6</v>
      </c>
      <c r="J1227" s="77">
        <v>4</v>
      </c>
      <c r="K1227" s="92"/>
    </row>
    <row r="1228" spans="1:11" ht="20.399999999999999" x14ac:dyDescent="0.25">
      <c r="A1228" s="14" t="s">
        <v>1506</v>
      </c>
      <c r="B1228" s="694" t="s">
        <v>3967</v>
      </c>
      <c r="C1228" s="695" t="s">
        <v>3968</v>
      </c>
      <c r="D1228" s="696" t="s">
        <v>1922</v>
      </c>
      <c r="E1228" s="671" t="s">
        <v>3969</v>
      </c>
      <c r="F1228" s="487" t="s">
        <v>3970</v>
      </c>
      <c r="G1228" s="698">
        <v>36631124</v>
      </c>
      <c r="H1228" s="649" t="s">
        <v>3958</v>
      </c>
      <c r="I1228" s="699">
        <v>36.799999999999997</v>
      </c>
      <c r="J1228" s="77">
        <v>4</v>
      </c>
      <c r="K1228" s="92"/>
    </row>
    <row r="1229" spans="1:11" ht="20.399999999999999" x14ac:dyDescent="0.25">
      <c r="A1229" s="14" t="s">
        <v>1506</v>
      </c>
      <c r="B1229" s="694" t="s">
        <v>3971</v>
      </c>
      <c r="C1229" s="695" t="s">
        <v>3971</v>
      </c>
      <c r="D1229" s="696">
        <v>45783</v>
      </c>
      <c r="E1229" s="671"/>
      <c r="F1229" s="487" t="s">
        <v>3972</v>
      </c>
      <c r="G1229" s="698">
        <v>36631124</v>
      </c>
      <c r="H1229" s="649" t="s">
        <v>3958</v>
      </c>
      <c r="I1229" s="699">
        <v>63.2</v>
      </c>
      <c r="J1229" s="77">
        <v>4</v>
      </c>
      <c r="K1229" s="92"/>
    </row>
    <row r="1230" spans="1:11" ht="20.399999999999999" x14ac:dyDescent="0.25">
      <c r="A1230" s="14" t="s">
        <v>1506</v>
      </c>
      <c r="B1230" s="694" t="s">
        <v>3973</v>
      </c>
      <c r="C1230" s="695" t="s">
        <v>3973</v>
      </c>
      <c r="D1230" s="696" t="s">
        <v>3768</v>
      </c>
      <c r="E1230" s="671"/>
      <c r="F1230" s="487" t="s">
        <v>3974</v>
      </c>
      <c r="G1230" s="698">
        <v>36631124</v>
      </c>
      <c r="H1230" s="649" t="s">
        <v>3958</v>
      </c>
      <c r="I1230" s="699">
        <v>152.4</v>
      </c>
      <c r="J1230" s="77">
        <v>4</v>
      </c>
      <c r="K1230" s="92"/>
    </row>
    <row r="1231" spans="1:11" ht="30.6" x14ac:dyDescent="0.25">
      <c r="A1231" s="14" t="s">
        <v>1506</v>
      </c>
      <c r="B1231" s="694" t="s">
        <v>3975</v>
      </c>
      <c r="C1231" s="695" t="s">
        <v>3975</v>
      </c>
      <c r="D1231" s="696" t="s">
        <v>3976</v>
      </c>
      <c r="E1231" s="671"/>
      <c r="F1231" s="487" t="s">
        <v>3977</v>
      </c>
      <c r="G1231" s="698">
        <v>36631124</v>
      </c>
      <c r="H1231" s="649" t="s">
        <v>3958</v>
      </c>
      <c r="I1231" s="699">
        <v>73.2</v>
      </c>
      <c r="J1231" s="77">
        <v>4</v>
      </c>
      <c r="K1231" s="92"/>
    </row>
    <row r="1232" spans="1:11" ht="30.6" x14ac:dyDescent="0.25">
      <c r="A1232" s="14" t="s">
        <v>1506</v>
      </c>
      <c r="B1232" s="694" t="s">
        <v>3978</v>
      </c>
      <c r="C1232" s="695" t="s">
        <v>3978</v>
      </c>
      <c r="D1232" s="696" t="s">
        <v>3979</v>
      </c>
      <c r="E1232" s="671"/>
      <c r="F1232" s="487" t="s">
        <v>3980</v>
      </c>
      <c r="G1232" s="698">
        <v>36631124</v>
      </c>
      <c r="H1232" s="649" t="s">
        <v>3958</v>
      </c>
      <c r="I1232" s="699">
        <v>21.2</v>
      </c>
      <c r="J1232" s="77">
        <v>4</v>
      </c>
      <c r="K1232" s="92"/>
    </row>
    <row r="1233" spans="1:11" ht="30.6" x14ac:dyDescent="0.25">
      <c r="A1233" s="14" t="s">
        <v>1506</v>
      </c>
      <c r="B1233" s="694" t="s">
        <v>3981</v>
      </c>
      <c r="C1233" s="695" t="s">
        <v>3981</v>
      </c>
      <c r="D1233" s="696" t="s">
        <v>2584</v>
      </c>
      <c r="E1233" s="671"/>
      <c r="F1233" s="487" t="s">
        <v>3982</v>
      </c>
      <c r="G1233" s="698">
        <v>36631124</v>
      </c>
      <c r="H1233" s="649" t="s">
        <v>3958</v>
      </c>
      <c r="I1233" s="699">
        <v>143.5</v>
      </c>
      <c r="J1233" s="77">
        <v>4</v>
      </c>
      <c r="K1233" s="92"/>
    </row>
    <row r="1234" spans="1:11" ht="20.399999999999999" x14ac:dyDescent="0.25">
      <c r="A1234" s="14" t="s">
        <v>1506</v>
      </c>
      <c r="B1234" s="694" t="s">
        <v>3983</v>
      </c>
      <c r="C1234" s="695" t="s">
        <v>3983</v>
      </c>
      <c r="D1234" s="696" t="s">
        <v>2275</v>
      </c>
      <c r="E1234" s="671"/>
      <c r="F1234" s="487" t="s">
        <v>3984</v>
      </c>
      <c r="G1234" s="698">
        <v>36631124</v>
      </c>
      <c r="H1234" s="649" t="s">
        <v>3958</v>
      </c>
      <c r="I1234" s="699">
        <v>151.1</v>
      </c>
      <c r="J1234" s="77">
        <v>4</v>
      </c>
      <c r="K1234" s="92"/>
    </row>
    <row r="1235" spans="1:11" ht="20.399999999999999" x14ac:dyDescent="0.25">
      <c r="A1235" s="14" t="s">
        <v>1506</v>
      </c>
      <c r="B1235" s="694" t="s">
        <v>3985</v>
      </c>
      <c r="C1235" s="695" t="s">
        <v>3985</v>
      </c>
      <c r="D1235" s="696">
        <v>45876</v>
      </c>
      <c r="E1235" s="671"/>
      <c r="F1235" s="487" t="s">
        <v>3986</v>
      </c>
      <c r="G1235" s="698">
        <v>36631124</v>
      </c>
      <c r="H1235" s="649" t="s">
        <v>3958</v>
      </c>
      <c r="I1235" s="699">
        <v>24.2</v>
      </c>
      <c r="J1235" s="77">
        <v>4</v>
      </c>
      <c r="K1235" s="92"/>
    </row>
    <row r="1236" spans="1:11" ht="30.6" x14ac:dyDescent="0.25">
      <c r="A1236" s="14" t="s">
        <v>1506</v>
      </c>
      <c r="B1236" s="694" t="s">
        <v>2921</v>
      </c>
      <c r="C1236" s="695">
        <v>2590015317</v>
      </c>
      <c r="D1236" s="696" t="s">
        <v>2922</v>
      </c>
      <c r="E1236" s="671"/>
      <c r="F1236" s="487" t="s">
        <v>3987</v>
      </c>
      <c r="G1236" s="698">
        <v>35919001</v>
      </c>
      <c r="H1236" s="649" t="s">
        <v>2924</v>
      </c>
      <c r="I1236" s="699">
        <v>90</v>
      </c>
      <c r="J1236" s="77">
        <v>4</v>
      </c>
      <c r="K1236" s="92"/>
    </row>
    <row r="1237" spans="1:11" ht="30.6" x14ac:dyDescent="0.25">
      <c r="A1237" s="14" t="s">
        <v>1506</v>
      </c>
      <c r="B1237" s="694" t="s">
        <v>2921</v>
      </c>
      <c r="C1237" s="695">
        <v>2590015317</v>
      </c>
      <c r="D1237" s="696" t="s">
        <v>2922</v>
      </c>
      <c r="E1237" s="671"/>
      <c r="F1237" s="487" t="s">
        <v>3988</v>
      </c>
      <c r="G1237" s="698">
        <v>35919001</v>
      </c>
      <c r="H1237" s="649" t="s">
        <v>2924</v>
      </c>
      <c r="I1237" s="699">
        <v>90</v>
      </c>
      <c r="J1237" s="77">
        <v>4</v>
      </c>
      <c r="K1237" s="92"/>
    </row>
    <row r="1238" spans="1:11" ht="30.6" x14ac:dyDescent="0.25">
      <c r="A1238" s="14" t="s">
        <v>1506</v>
      </c>
      <c r="B1238" s="694" t="s">
        <v>2921</v>
      </c>
      <c r="C1238" s="695">
        <v>2590015317</v>
      </c>
      <c r="D1238" s="696" t="s">
        <v>2922</v>
      </c>
      <c r="E1238" s="671"/>
      <c r="F1238" s="487" t="s">
        <v>3989</v>
      </c>
      <c r="G1238" s="698">
        <v>35919001</v>
      </c>
      <c r="H1238" s="649" t="s">
        <v>2924</v>
      </c>
      <c r="I1238" s="699">
        <v>90</v>
      </c>
      <c r="J1238" s="77">
        <v>4</v>
      </c>
      <c r="K1238" s="92"/>
    </row>
    <row r="1239" spans="1:11" ht="21" x14ac:dyDescent="0.25">
      <c r="A1239" s="14" t="s">
        <v>1506</v>
      </c>
      <c r="B1239" s="694" t="s">
        <v>5012</v>
      </c>
      <c r="C1239" s="695" t="s">
        <v>5012</v>
      </c>
      <c r="D1239" s="696" t="s">
        <v>2908</v>
      </c>
      <c r="E1239" s="671"/>
      <c r="F1239" s="487" t="s">
        <v>5013</v>
      </c>
      <c r="G1239" s="698"/>
      <c r="H1239" s="649" t="s">
        <v>5014</v>
      </c>
      <c r="I1239" s="699">
        <v>258.60000000000002</v>
      </c>
      <c r="J1239" s="77">
        <v>4</v>
      </c>
      <c r="K1239" s="92"/>
    </row>
    <row r="1240" spans="1:11" ht="20.399999999999999" x14ac:dyDescent="0.25">
      <c r="A1240" s="14" t="s">
        <v>1506</v>
      </c>
      <c r="B1240" s="694" t="s">
        <v>5015</v>
      </c>
      <c r="C1240" s="695">
        <v>13795</v>
      </c>
      <c r="D1240" s="696" t="s">
        <v>3992</v>
      </c>
      <c r="E1240" s="671" t="s">
        <v>2926</v>
      </c>
      <c r="F1240" s="487" t="s">
        <v>5016</v>
      </c>
      <c r="G1240" s="698">
        <v>35793783</v>
      </c>
      <c r="H1240" s="649" t="s">
        <v>5017</v>
      </c>
      <c r="I1240" s="699">
        <v>22.85</v>
      </c>
      <c r="J1240" s="77">
        <v>4</v>
      </c>
      <c r="K1240" s="92"/>
    </row>
    <row r="1241" spans="1:11" ht="20.399999999999999" x14ac:dyDescent="0.25">
      <c r="A1241" s="14" t="s">
        <v>1506</v>
      </c>
      <c r="B1241" s="694" t="s">
        <v>5018</v>
      </c>
      <c r="C1241" s="695" t="s">
        <v>5019</v>
      </c>
      <c r="D1241" s="696">
        <v>45796</v>
      </c>
      <c r="E1241" s="671">
        <v>45798</v>
      </c>
      <c r="F1241" s="487" t="s">
        <v>5020</v>
      </c>
      <c r="G1241" s="698">
        <v>35793783</v>
      </c>
      <c r="H1241" s="649" t="s">
        <v>5017</v>
      </c>
      <c r="I1241" s="699">
        <v>41.65</v>
      </c>
      <c r="J1241" s="77">
        <v>4</v>
      </c>
      <c r="K1241" s="92"/>
    </row>
    <row r="1242" spans="1:11" ht="20.399999999999999" x14ac:dyDescent="0.25">
      <c r="A1242" s="14" t="s">
        <v>1506</v>
      </c>
      <c r="B1242" s="607"/>
      <c r="C1242" s="625"/>
      <c r="D1242" s="648"/>
      <c r="E1242" s="730"/>
      <c r="F1242" s="673" t="s">
        <v>5021</v>
      </c>
      <c r="G1242" s="731"/>
      <c r="H1242" s="732"/>
      <c r="I1242" s="733"/>
      <c r="J1242" s="77">
        <v>4</v>
      </c>
      <c r="K1242" s="92"/>
    </row>
    <row r="1243" spans="1:11" ht="20.399999999999999" x14ac:dyDescent="0.25">
      <c r="A1243" s="14" t="s">
        <v>1506</v>
      </c>
      <c r="B1243" s="694" t="s">
        <v>5022</v>
      </c>
      <c r="C1243" s="695">
        <v>4250063</v>
      </c>
      <c r="D1243" s="696" t="s">
        <v>2828</v>
      </c>
      <c r="E1243" s="671"/>
      <c r="F1243" s="487" t="s">
        <v>5023</v>
      </c>
      <c r="G1243" s="698">
        <v>31644945</v>
      </c>
      <c r="H1243" s="649" t="s">
        <v>5024</v>
      </c>
      <c r="I1243" s="699">
        <v>319.3</v>
      </c>
      <c r="J1243" s="77">
        <v>4</v>
      </c>
      <c r="K1243" s="92"/>
    </row>
    <row r="1244" spans="1:11" ht="30.6" x14ac:dyDescent="0.25">
      <c r="A1244" s="14" t="s">
        <v>1506</v>
      </c>
      <c r="B1244" s="607"/>
      <c r="C1244" s="625"/>
      <c r="D1244" s="648"/>
      <c r="E1244" s="730"/>
      <c r="F1244" s="673" t="s">
        <v>5025</v>
      </c>
      <c r="G1244" s="731"/>
      <c r="H1244" s="732"/>
      <c r="I1244" s="733"/>
      <c r="J1244" s="77">
        <v>4</v>
      </c>
      <c r="K1244" s="92"/>
    </row>
    <row r="1245" spans="1:11" ht="21" x14ac:dyDescent="0.25">
      <c r="A1245" s="14" t="s">
        <v>1506</v>
      </c>
      <c r="B1245" s="694" t="s">
        <v>5026</v>
      </c>
      <c r="C1245" s="695">
        <v>1900</v>
      </c>
      <c r="D1245" s="696" t="s">
        <v>4136</v>
      </c>
      <c r="E1245" s="671" t="s">
        <v>4107</v>
      </c>
      <c r="F1245" s="487" t="s">
        <v>151</v>
      </c>
      <c r="G1245" s="698"/>
      <c r="H1245" s="649" t="s">
        <v>5027</v>
      </c>
      <c r="I1245" s="699">
        <v>15.3</v>
      </c>
      <c r="J1245" s="77">
        <v>4</v>
      </c>
      <c r="K1245" s="92"/>
    </row>
    <row r="1246" spans="1:11" ht="21" x14ac:dyDescent="0.25">
      <c r="A1246" s="14" t="s">
        <v>1506</v>
      </c>
      <c r="B1246" s="694" t="s">
        <v>5026</v>
      </c>
      <c r="C1246" s="695" t="s">
        <v>5028</v>
      </c>
      <c r="D1246" s="696" t="s">
        <v>5029</v>
      </c>
      <c r="E1246" s="671" t="s">
        <v>4107</v>
      </c>
      <c r="F1246" s="487" t="s">
        <v>5030</v>
      </c>
      <c r="G1246" s="698"/>
      <c r="H1246" s="649" t="s">
        <v>5027</v>
      </c>
      <c r="I1246" s="699">
        <v>47.5</v>
      </c>
      <c r="J1246" s="77">
        <v>4</v>
      </c>
      <c r="K1246" s="92"/>
    </row>
    <row r="1247" spans="1:11" ht="21" x14ac:dyDescent="0.25">
      <c r="A1247" s="14" t="s">
        <v>1506</v>
      </c>
      <c r="B1247" s="694" t="s">
        <v>5026</v>
      </c>
      <c r="C1247" s="695">
        <v>2513098</v>
      </c>
      <c r="D1247" s="696" t="s">
        <v>3903</v>
      </c>
      <c r="E1247" s="671" t="s">
        <v>4107</v>
      </c>
      <c r="F1247" s="487" t="s">
        <v>5030</v>
      </c>
      <c r="G1247" s="698"/>
      <c r="H1247" s="649" t="s">
        <v>5027</v>
      </c>
      <c r="I1247" s="699">
        <v>54.85</v>
      </c>
      <c r="J1247" s="77">
        <v>4</v>
      </c>
      <c r="K1247" s="92"/>
    </row>
    <row r="1248" spans="1:11" ht="21" x14ac:dyDescent="0.25">
      <c r="A1248" s="14" t="s">
        <v>1506</v>
      </c>
      <c r="B1248" s="694" t="s">
        <v>5026</v>
      </c>
      <c r="C1248" s="695" t="s">
        <v>5026</v>
      </c>
      <c r="D1248" s="696" t="s">
        <v>3903</v>
      </c>
      <c r="E1248" s="671" t="s">
        <v>4107</v>
      </c>
      <c r="F1248" s="487" t="s">
        <v>5031</v>
      </c>
      <c r="G1248" s="698"/>
      <c r="H1248" s="649" t="s">
        <v>5027</v>
      </c>
      <c r="I1248" s="699">
        <v>64.8</v>
      </c>
      <c r="J1248" s="77">
        <v>4</v>
      </c>
      <c r="K1248" s="92"/>
    </row>
    <row r="1249" spans="1:11" ht="21" x14ac:dyDescent="0.25">
      <c r="A1249" s="14" t="s">
        <v>1506</v>
      </c>
      <c r="B1249" s="694" t="s">
        <v>5026</v>
      </c>
      <c r="C1249" s="695">
        <v>61524</v>
      </c>
      <c r="D1249" s="696" t="s">
        <v>5032</v>
      </c>
      <c r="E1249" s="671" t="s">
        <v>4107</v>
      </c>
      <c r="F1249" s="487" t="s">
        <v>5023</v>
      </c>
      <c r="G1249" s="698"/>
      <c r="H1249" s="649" t="s">
        <v>5027</v>
      </c>
      <c r="I1249" s="699">
        <v>369.3</v>
      </c>
      <c r="J1249" s="77">
        <v>4</v>
      </c>
      <c r="K1249" s="92"/>
    </row>
    <row r="1250" spans="1:11" ht="20.399999999999999" x14ac:dyDescent="0.25">
      <c r="A1250" s="14" t="s">
        <v>1506</v>
      </c>
      <c r="B1250" s="607"/>
      <c r="C1250" s="610"/>
      <c r="D1250" s="608"/>
      <c r="E1250" s="612"/>
      <c r="F1250" s="673" t="s">
        <v>5033</v>
      </c>
      <c r="G1250" s="610"/>
      <c r="H1250" s="610"/>
      <c r="I1250" s="609"/>
      <c r="J1250" s="77">
        <v>4</v>
      </c>
      <c r="K1250" s="92"/>
    </row>
    <row r="1251" spans="1:11" ht="21" x14ac:dyDescent="0.25">
      <c r="A1251" s="14" t="s">
        <v>1506</v>
      </c>
      <c r="B1251" s="694" t="s">
        <v>5034</v>
      </c>
      <c r="C1251" s="695" t="s">
        <v>5034</v>
      </c>
      <c r="D1251" s="696" t="s">
        <v>2960</v>
      </c>
      <c r="E1251" s="671" t="s">
        <v>2828</v>
      </c>
      <c r="F1251" s="487" t="s">
        <v>151</v>
      </c>
      <c r="G1251" s="698"/>
      <c r="H1251" s="649" t="s">
        <v>5035</v>
      </c>
      <c r="I1251" s="699">
        <v>8.5</v>
      </c>
      <c r="J1251" s="77">
        <v>4</v>
      </c>
      <c r="K1251" s="92"/>
    </row>
    <row r="1252" spans="1:11" ht="21" x14ac:dyDescent="0.25">
      <c r="A1252" s="14" t="s">
        <v>1506</v>
      </c>
      <c r="B1252" s="694" t="s">
        <v>5034</v>
      </c>
      <c r="C1252" s="695">
        <v>585</v>
      </c>
      <c r="D1252" s="696" t="s">
        <v>5036</v>
      </c>
      <c r="E1252" s="671" t="s">
        <v>2828</v>
      </c>
      <c r="F1252" s="487" t="s">
        <v>5037</v>
      </c>
      <c r="G1252" s="698"/>
      <c r="H1252" s="649" t="s">
        <v>5035</v>
      </c>
      <c r="I1252" s="699">
        <v>20.61</v>
      </c>
      <c r="J1252" s="77">
        <v>4</v>
      </c>
      <c r="K1252" s="92"/>
    </row>
    <row r="1253" spans="1:11" ht="21" x14ac:dyDescent="0.25">
      <c r="A1253" s="14" t="s">
        <v>1506</v>
      </c>
      <c r="B1253" s="694" t="s">
        <v>5034</v>
      </c>
      <c r="C1253" s="695">
        <v>487</v>
      </c>
      <c r="D1253" s="696" t="s">
        <v>5036</v>
      </c>
      <c r="E1253" s="671" t="s">
        <v>2828</v>
      </c>
      <c r="F1253" s="487" t="s">
        <v>5023</v>
      </c>
      <c r="G1253" s="698"/>
      <c r="H1253" s="649" t="s">
        <v>5035</v>
      </c>
      <c r="I1253" s="699">
        <v>454.8</v>
      </c>
      <c r="J1253" s="77">
        <v>4</v>
      </c>
      <c r="K1253" s="92"/>
    </row>
    <row r="1254" spans="1:11" ht="21" x14ac:dyDescent="0.25">
      <c r="A1254" s="14" t="s">
        <v>1506</v>
      </c>
      <c r="B1254" s="694" t="s">
        <v>5034</v>
      </c>
      <c r="C1254" s="695" t="s">
        <v>5034</v>
      </c>
      <c r="D1254" s="696" t="s">
        <v>5036</v>
      </c>
      <c r="E1254" s="671" t="s">
        <v>2828</v>
      </c>
      <c r="F1254" s="487" t="s">
        <v>5038</v>
      </c>
      <c r="G1254" s="698"/>
      <c r="H1254" s="649" t="s">
        <v>5035</v>
      </c>
      <c r="I1254" s="699">
        <v>129.26</v>
      </c>
      <c r="J1254" s="77">
        <v>4</v>
      </c>
      <c r="K1254" s="92"/>
    </row>
    <row r="1255" spans="1:11" ht="20.399999999999999" x14ac:dyDescent="0.25">
      <c r="A1255" s="14" t="s">
        <v>1506</v>
      </c>
      <c r="B1255" s="607"/>
      <c r="C1255" s="610"/>
      <c r="D1255" s="608"/>
      <c r="E1255" s="612"/>
      <c r="F1255" s="673" t="s">
        <v>5039</v>
      </c>
      <c r="G1255" s="610"/>
      <c r="H1255" s="610"/>
      <c r="I1255" s="609"/>
      <c r="J1255" s="77">
        <v>4</v>
      </c>
      <c r="K1255" s="92"/>
    </row>
    <row r="1256" spans="1:11" ht="21" x14ac:dyDescent="0.25">
      <c r="A1256" s="14" t="s">
        <v>1506</v>
      </c>
      <c r="B1256" s="694" t="s">
        <v>5040</v>
      </c>
      <c r="C1256" s="695">
        <v>30640</v>
      </c>
      <c r="D1256" s="696" t="s">
        <v>3501</v>
      </c>
      <c r="E1256" s="671" t="s">
        <v>2026</v>
      </c>
      <c r="F1256" s="487" t="s">
        <v>5041</v>
      </c>
      <c r="G1256" s="698"/>
      <c r="H1256" s="649" t="s">
        <v>5042</v>
      </c>
      <c r="I1256" s="699">
        <v>354.9</v>
      </c>
      <c r="J1256" s="77">
        <v>4</v>
      </c>
      <c r="K1256" s="92"/>
    </row>
    <row r="1257" spans="1:11" ht="21" x14ac:dyDescent="0.25">
      <c r="A1257" s="14" t="s">
        <v>1506</v>
      </c>
      <c r="B1257" s="694" t="s">
        <v>5040</v>
      </c>
      <c r="C1257" s="695" t="s">
        <v>5040</v>
      </c>
      <c r="D1257" s="696" t="s">
        <v>3501</v>
      </c>
      <c r="E1257" s="671" t="s">
        <v>2026</v>
      </c>
      <c r="F1257" s="487" t="s">
        <v>5043</v>
      </c>
      <c r="G1257" s="698"/>
      <c r="H1257" s="649" t="s">
        <v>5042</v>
      </c>
      <c r="I1257" s="699">
        <v>52.19</v>
      </c>
      <c r="J1257" s="77">
        <v>4</v>
      </c>
      <c r="K1257" s="92"/>
    </row>
    <row r="1258" spans="1:11" ht="31.2" x14ac:dyDescent="0.25">
      <c r="A1258" s="14" t="s">
        <v>1506</v>
      </c>
      <c r="B1258" s="694" t="s">
        <v>5044</v>
      </c>
      <c r="C1258" s="695" t="s">
        <v>5044</v>
      </c>
      <c r="D1258" s="696" t="s">
        <v>2026</v>
      </c>
      <c r="E1258" s="671"/>
      <c r="F1258" s="323" t="s">
        <v>5045</v>
      </c>
      <c r="G1258" s="698"/>
      <c r="H1258" s="649" t="s">
        <v>5046</v>
      </c>
      <c r="I1258" s="699">
        <v>49.8</v>
      </c>
      <c r="J1258" s="77">
        <v>4</v>
      </c>
      <c r="K1258" s="92"/>
    </row>
    <row r="1259" spans="1:11" ht="20.399999999999999" x14ac:dyDescent="0.25">
      <c r="A1259" s="14" t="s">
        <v>1506</v>
      </c>
      <c r="B1259" s="607"/>
      <c r="C1259" s="610"/>
      <c r="D1259" s="608"/>
      <c r="E1259" s="613"/>
      <c r="F1259" s="673" t="s">
        <v>5047</v>
      </c>
      <c r="G1259" s="610"/>
      <c r="H1259" s="610"/>
      <c r="I1259" s="609"/>
      <c r="J1259" s="77">
        <v>4</v>
      </c>
      <c r="K1259" s="92"/>
    </row>
    <row r="1260" spans="1:11" ht="40.799999999999997" x14ac:dyDescent="0.25">
      <c r="A1260" s="14" t="s">
        <v>1506</v>
      </c>
      <c r="B1260" s="694" t="s">
        <v>5048</v>
      </c>
      <c r="C1260" s="695">
        <v>10974</v>
      </c>
      <c r="D1260" s="696" t="s">
        <v>1918</v>
      </c>
      <c r="E1260" s="671" t="s">
        <v>2684</v>
      </c>
      <c r="F1260" s="487" t="s">
        <v>5049</v>
      </c>
      <c r="G1260" s="698">
        <v>31322832</v>
      </c>
      <c r="H1260" s="649" t="s">
        <v>2316</v>
      </c>
      <c r="I1260" s="699">
        <v>86.35</v>
      </c>
      <c r="J1260" s="77">
        <v>4</v>
      </c>
      <c r="K1260" s="92"/>
    </row>
    <row r="1261" spans="1:11" ht="40.799999999999997" x14ac:dyDescent="0.25">
      <c r="A1261" s="14" t="s">
        <v>1506</v>
      </c>
      <c r="B1261" s="694" t="s">
        <v>5048</v>
      </c>
      <c r="C1261" s="695" t="s">
        <v>5050</v>
      </c>
      <c r="D1261" s="696" t="s">
        <v>4123</v>
      </c>
      <c r="E1261" s="671" t="s">
        <v>2684</v>
      </c>
      <c r="F1261" s="487" t="s">
        <v>5051</v>
      </c>
      <c r="G1261" s="698">
        <v>604381</v>
      </c>
      <c r="H1261" s="649" t="s">
        <v>2196</v>
      </c>
      <c r="I1261" s="699">
        <v>81.45</v>
      </c>
      <c r="J1261" s="77">
        <v>4</v>
      </c>
      <c r="K1261" s="92"/>
    </row>
    <row r="1262" spans="1:11" ht="20.399999999999999" x14ac:dyDescent="0.25">
      <c r="A1262" s="14" t="s">
        <v>1506</v>
      </c>
      <c r="B1262" s="694" t="s">
        <v>5052</v>
      </c>
      <c r="C1262" s="695" t="s">
        <v>5052</v>
      </c>
      <c r="D1262" s="696" t="s">
        <v>5053</v>
      </c>
      <c r="E1262" s="671"/>
      <c r="F1262" s="487" t="s">
        <v>5054</v>
      </c>
      <c r="G1262" s="698"/>
      <c r="H1262" s="649" t="s">
        <v>5055</v>
      </c>
      <c r="I1262" s="699">
        <v>236.04</v>
      </c>
      <c r="J1262" s="77">
        <v>4</v>
      </c>
      <c r="K1262" s="92"/>
    </row>
    <row r="1263" spans="1:11" ht="30.6" x14ac:dyDescent="0.25">
      <c r="A1263" s="14" t="s">
        <v>1506</v>
      </c>
      <c r="B1263" s="602"/>
      <c r="C1263" s="603"/>
      <c r="D1263" s="604"/>
      <c r="E1263" s="605"/>
      <c r="F1263" s="673" t="s">
        <v>5056</v>
      </c>
      <c r="G1263" s="603"/>
      <c r="H1263" s="603"/>
      <c r="I1263" s="606"/>
      <c r="J1263" s="77">
        <v>4</v>
      </c>
      <c r="K1263" s="92"/>
    </row>
    <row r="1264" spans="1:11" ht="30.6" x14ac:dyDescent="0.25">
      <c r="A1264" s="14" t="s">
        <v>1506</v>
      </c>
      <c r="B1264" s="694" t="s">
        <v>5057</v>
      </c>
      <c r="C1264" s="695" t="s">
        <v>5058</v>
      </c>
      <c r="D1264" s="696" t="s">
        <v>4249</v>
      </c>
      <c r="E1264" s="671" t="s">
        <v>2807</v>
      </c>
      <c r="F1264" s="487" t="s">
        <v>5059</v>
      </c>
      <c r="G1264" s="698">
        <v>14221144</v>
      </c>
      <c r="H1264" s="649" t="s">
        <v>5060</v>
      </c>
      <c r="I1264" s="699">
        <v>69.599999999999994</v>
      </c>
      <c r="J1264" s="77">
        <v>4</v>
      </c>
      <c r="K1264" s="92"/>
    </row>
    <row r="1265" spans="1:11" ht="21" x14ac:dyDescent="0.25">
      <c r="A1265" s="14" t="s">
        <v>1506</v>
      </c>
      <c r="B1265" s="694" t="s">
        <v>5057</v>
      </c>
      <c r="C1265" s="695">
        <v>778</v>
      </c>
      <c r="D1265" s="696" t="s">
        <v>4249</v>
      </c>
      <c r="E1265" s="671" t="s">
        <v>2807</v>
      </c>
      <c r="F1265" s="487" t="s">
        <v>5061</v>
      </c>
      <c r="G1265" s="698">
        <v>14221144</v>
      </c>
      <c r="H1265" s="649" t="s">
        <v>5060</v>
      </c>
      <c r="I1265" s="699">
        <v>202</v>
      </c>
      <c r="J1265" s="77">
        <v>4</v>
      </c>
      <c r="K1265" s="92"/>
    </row>
    <row r="1266" spans="1:11" ht="21" x14ac:dyDescent="0.25">
      <c r="A1266" s="14" t="s">
        <v>1506</v>
      </c>
      <c r="B1266" s="694" t="s">
        <v>5057</v>
      </c>
      <c r="C1266" s="695" t="s">
        <v>5057</v>
      </c>
      <c r="D1266" s="696" t="s">
        <v>4249</v>
      </c>
      <c r="E1266" s="671" t="s">
        <v>2807</v>
      </c>
      <c r="F1266" s="487" t="s">
        <v>5062</v>
      </c>
      <c r="G1266" s="698">
        <v>14221144</v>
      </c>
      <c r="H1266" s="649" t="s">
        <v>5060</v>
      </c>
      <c r="I1266" s="699">
        <v>77.09</v>
      </c>
      <c r="J1266" s="77">
        <v>4</v>
      </c>
      <c r="K1266" s="92"/>
    </row>
    <row r="1267" spans="1:11" ht="21" x14ac:dyDescent="0.25">
      <c r="A1267" s="14" t="s">
        <v>1506</v>
      </c>
      <c r="B1267" s="694" t="s">
        <v>5057</v>
      </c>
      <c r="C1267" s="695" t="s">
        <v>5057</v>
      </c>
      <c r="D1267" s="696" t="s">
        <v>4249</v>
      </c>
      <c r="E1267" s="671" t="s">
        <v>2807</v>
      </c>
      <c r="F1267" s="487" t="s">
        <v>5063</v>
      </c>
      <c r="G1267" s="698">
        <v>14221144</v>
      </c>
      <c r="H1267" s="649" t="s">
        <v>5060</v>
      </c>
      <c r="I1267" s="699">
        <v>100</v>
      </c>
      <c r="J1267" s="77">
        <v>4</v>
      </c>
      <c r="K1267" s="92"/>
    </row>
    <row r="1268" spans="1:11" ht="30.6" x14ac:dyDescent="0.25">
      <c r="A1268" s="14" t="s">
        <v>1506</v>
      </c>
      <c r="B1268" s="694" t="s">
        <v>3990</v>
      </c>
      <c r="C1268" s="695" t="s">
        <v>3991</v>
      </c>
      <c r="D1268" s="696" t="s">
        <v>3992</v>
      </c>
      <c r="E1268" s="671"/>
      <c r="F1268" s="487" t="s">
        <v>3993</v>
      </c>
      <c r="G1268" s="698">
        <v>50873601</v>
      </c>
      <c r="H1268" s="649" t="s">
        <v>3994</v>
      </c>
      <c r="I1268" s="699">
        <v>279.20999999999998</v>
      </c>
      <c r="J1268" s="77">
        <v>4</v>
      </c>
      <c r="K1268" s="92"/>
    </row>
    <row r="1269" spans="1:11" ht="40.799999999999997" x14ac:dyDescent="0.25">
      <c r="A1269" s="14" t="s">
        <v>1506</v>
      </c>
      <c r="B1269" s="694" t="s">
        <v>3995</v>
      </c>
      <c r="C1269" s="695" t="s">
        <v>3996</v>
      </c>
      <c r="D1269" s="696" t="s">
        <v>3997</v>
      </c>
      <c r="E1269" s="671"/>
      <c r="F1269" s="487" t="s">
        <v>3998</v>
      </c>
      <c r="G1269" s="698">
        <v>50873601</v>
      </c>
      <c r="H1269" s="649" t="s">
        <v>3994</v>
      </c>
      <c r="I1269" s="699">
        <v>287.20999999999998</v>
      </c>
      <c r="J1269" s="77">
        <v>4</v>
      </c>
      <c r="K1269" s="92"/>
    </row>
    <row r="1270" spans="1:11" ht="30.6" x14ac:dyDescent="0.25">
      <c r="A1270" s="14" t="s">
        <v>1506</v>
      </c>
      <c r="B1270" s="694" t="s">
        <v>3999</v>
      </c>
      <c r="C1270" s="695" t="s">
        <v>4000</v>
      </c>
      <c r="D1270" s="696" t="s">
        <v>4001</v>
      </c>
      <c r="E1270" s="671"/>
      <c r="F1270" s="487" t="s">
        <v>4002</v>
      </c>
      <c r="G1270" s="698">
        <v>50873601</v>
      </c>
      <c r="H1270" s="649" t="s">
        <v>3994</v>
      </c>
      <c r="I1270" s="699">
        <v>415.37</v>
      </c>
      <c r="J1270" s="77">
        <v>4</v>
      </c>
      <c r="K1270" s="92"/>
    </row>
    <row r="1271" spans="1:11" ht="51" x14ac:dyDescent="0.25">
      <c r="A1271" s="14" t="s">
        <v>1506</v>
      </c>
      <c r="B1271" s="694" t="s">
        <v>4003</v>
      </c>
      <c r="C1271" s="695" t="s">
        <v>4004</v>
      </c>
      <c r="D1271" s="696" t="s">
        <v>4005</v>
      </c>
      <c r="E1271" s="671"/>
      <c r="F1271" s="487" t="s">
        <v>4006</v>
      </c>
      <c r="G1271" s="698">
        <v>50873601</v>
      </c>
      <c r="H1271" s="649" t="s">
        <v>3994</v>
      </c>
      <c r="I1271" s="699">
        <v>1027.05</v>
      </c>
      <c r="J1271" s="77">
        <v>4</v>
      </c>
      <c r="K1271" s="92"/>
    </row>
    <row r="1272" spans="1:11" ht="30.6" x14ac:dyDescent="0.25">
      <c r="A1272" s="14" t="s">
        <v>1506</v>
      </c>
      <c r="B1272" s="694" t="s">
        <v>4007</v>
      </c>
      <c r="C1272" s="695" t="s">
        <v>4008</v>
      </c>
      <c r="D1272" s="696" t="s">
        <v>4009</v>
      </c>
      <c r="E1272" s="671"/>
      <c r="F1272" s="487" t="s">
        <v>4010</v>
      </c>
      <c r="G1272" s="698">
        <v>50873601</v>
      </c>
      <c r="H1272" s="649" t="s">
        <v>3994</v>
      </c>
      <c r="I1272" s="699">
        <v>177.12</v>
      </c>
      <c r="J1272" s="77">
        <v>4</v>
      </c>
      <c r="K1272" s="92"/>
    </row>
    <row r="1273" spans="1:11" ht="51" x14ac:dyDescent="0.25">
      <c r="A1273" s="14" t="s">
        <v>1506</v>
      </c>
      <c r="B1273" s="694" t="s">
        <v>4011</v>
      </c>
      <c r="C1273" s="695" t="s">
        <v>2057</v>
      </c>
      <c r="D1273" s="696" t="s">
        <v>4012</v>
      </c>
      <c r="E1273" s="671"/>
      <c r="F1273" s="487" t="s">
        <v>4013</v>
      </c>
      <c r="G1273" s="698">
        <v>50873601</v>
      </c>
      <c r="H1273" s="649" t="s">
        <v>3994</v>
      </c>
      <c r="I1273" s="699">
        <v>816.97</v>
      </c>
      <c r="J1273" s="77">
        <v>4</v>
      </c>
      <c r="K1273" s="92"/>
    </row>
    <row r="1274" spans="1:11" ht="51" x14ac:dyDescent="0.25">
      <c r="A1274" s="14" t="s">
        <v>1506</v>
      </c>
      <c r="B1274" s="694" t="s">
        <v>4014</v>
      </c>
      <c r="C1274" s="695" t="s">
        <v>4015</v>
      </c>
      <c r="D1274" s="696" t="s">
        <v>2317</v>
      </c>
      <c r="E1274" s="671"/>
      <c r="F1274" s="487" t="s">
        <v>4016</v>
      </c>
      <c r="G1274" s="698">
        <v>50873601</v>
      </c>
      <c r="H1274" s="649" t="s">
        <v>3994</v>
      </c>
      <c r="I1274" s="699">
        <v>252.77</v>
      </c>
      <c r="J1274" s="77">
        <v>4</v>
      </c>
      <c r="K1274" s="92"/>
    </row>
    <row r="1275" spans="1:11" ht="30.6" x14ac:dyDescent="0.25">
      <c r="A1275" s="14" t="s">
        <v>1506</v>
      </c>
      <c r="B1275" s="694" t="s">
        <v>4017</v>
      </c>
      <c r="C1275" s="695">
        <v>22530026</v>
      </c>
      <c r="D1275" s="696" t="s">
        <v>3703</v>
      </c>
      <c r="E1275" s="671"/>
      <c r="F1275" s="487" t="s">
        <v>4018</v>
      </c>
      <c r="G1275" s="698">
        <v>46762183</v>
      </c>
      <c r="H1275" s="649" t="s">
        <v>4019</v>
      </c>
      <c r="I1275" s="699">
        <v>44.28</v>
      </c>
      <c r="J1275" s="77">
        <v>4</v>
      </c>
      <c r="K1275" s="92"/>
    </row>
    <row r="1276" spans="1:11" ht="20.399999999999999" x14ac:dyDescent="0.25">
      <c r="A1276" s="14" t="s">
        <v>1506</v>
      </c>
      <c r="B1276" s="694" t="s">
        <v>4020</v>
      </c>
      <c r="C1276" s="695" t="s">
        <v>4021</v>
      </c>
      <c r="D1276" s="696" t="s">
        <v>4022</v>
      </c>
      <c r="E1276" s="671"/>
      <c r="F1276" s="487" t="s">
        <v>4023</v>
      </c>
      <c r="G1276" s="698">
        <v>46762183</v>
      </c>
      <c r="H1276" s="649" t="s">
        <v>4019</v>
      </c>
      <c r="I1276" s="699">
        <v>77.489999999999995</v>
      </c>
      <c r="J1276" s="77">
        <v>4</v>
      </c>
      <c r="K1276" s="92"/>
    </row>
    <row r="1277" spans="1:11" ht="61.2" x14ac:dyDescent="0.25">
      <c r="A1277" s="14" t="s">
        <v>1506</v>
      </c>
      <c r="B1277" s="694" t="s">
        <v>4024</v>
      </c>
      <c r="C1277" s="695">
        <v>4925</v>
      </c>
      <c r="D1277" s="696" t="s">
        <v>4025</v>
      </c>
      <c r="E1277" s="671" t="s">
        <v>2396</v>
      </c>
      <c r="F1277" s="487" t="s">
        <v>5138</v>
      </c>
      <c r="G1277" s="698">
        <v>31322832</v>
      </c>
      <c r="H1277" s="649" t="s">
        <v>2316</v>
      </c>
      <c r="I1277" s="699">
        <v>11.5</v>
      </c>
      <c r="J1277" s="77">
        <v>4</v>
      </c>
      <c r="K1277" s="92"/>
    </row>
    <row r="1278" spans="1:11" ht="51" x14ac:dyDescent="0.25">
      <c r="A1278" s="14" t="s">
        <v>1506</v>
      </c>
      <c r="B1278" s="694" t="s">
        <v>4026</v>
      </c>
      <c r="C1278" s="695" t="s">
        <v>4027</v>
      </c>
      <c r="D1278" s="696" t="s">
        <v>4028</v>
      </c>
      <c r="E1278" s="671" t="s">
        <v>3698</v>
      </c>
      <c r="F1278" s="487" t="s">
        <v>5139</v>
      </c>
      <c r="G1278" s="698" t="s">
        <v>2239</v>
      </c>
      <c r="H1278" s="649" t="s">
        <v>4029</v>
      </c>
      <c r="I1278" s="699">
        <v>8</v>
      </c>
      <c r="J1278" s="77">
        <v>4</v>
      </c>
      <c r="K1278" s="92"/>
    </row>
    <row r="1279" spans="1:11" ht="20.399999999999999" x14ac:dyDescent="0.25">
      <c r="A1279" s="14" t="s">
        <v>1506</v>
      </c>
      <c r="B1279" s="694" t="s">
        <v>4030</v>
      </c>
      <c r="C1279" s="695">
        <v>2277</v>
      </c>
      <c r="D1279" s="696" t="s">
        <v>2901</v>
      </c>
      <c r="E1279" s="671" t="s">
        <v>3629</v>
      </c>
      <c r="F1279" s="487" t="s">
        <v>5140</v>
      </c>
      <c r="G1279" s="698" t="s">
        <v>2239</v>
      </c>
      <c r="H1279" s="649" t="s">
        <v>4029</v>
      </c>
      <c r="I1279" s="699">
        <v>48.25</v>
      </c>
      <c r="J1279" s="77">
        <v>4</v>
      </c>
      <c r="K1279" s="92"/>
    </row>
    <row r="1280" spans="1:11" ht="20.399999999999999" x14ac:dyDescent="0.25">
      <c r="A1280" s="14" t="s">
        <v>1506</v>
      </c>
      <c r="B1280" s="694" t="s">
        <v>4031</v>
      </c>
      <c r="C1280" s="695">
        <v>877</v>
      </c>
      <c r="D1280" s="696" t="s">
        <v>3698</v>
      </c>
      <c r="E1280" s="671" t="s">
        <v>3708</v>
      </c>
      <c r="F1280" s="487" t="s">
        <v>4032</v>
      </c>
      <c r="G1280" s="698">
        <v>50963902</v>
      </c>
      <c r="H1280" s="649" t="s">
        <v>4033</v>
      </c>
      <c r="I1280" s="699">
        <v>6.1</v>
      </c>
      <c r="J1280" s="77">
        <v>4</v>
      </c>
      <c r="K1280" s="92"/>
    </row>
    <row r="1281" spans="1:11" ht="20.399999999999999" x14ac:dyDescent="0.25">
      <c r="A1281" s="14" t="s">
        <v>1506</v>
      </c>
      <c r="B1281" s="694" t="s">
        <v>4034</v>
      </c>
      <c r="C1281" s="695">
        <v>230</v>
      </c>
      <c r="D1281" s="696" t="s">
        <v>4035</v>
      </c>
      <c r="E1281" s="671" t="s">
        <v>3857</v>
      </c>
      <c r="F1281" s="487" t="s">
        <v>4032</v>
      </c>
      <c r="G1281" s="698">
        <v>43880533</v>
      </c>
      <c r="H1281" s="649" t="s">
        <v>4036</v>
      </c>
      <c r="I1281" s="699">
        <v>7.45</v>
      </c>
      <c r="J1281" s="77">
        <v>4</v>
      </c>
      <c r="K1281" s="92"/>
    </row>
    <row r="1282" spans="1:11" ht="51" x14ac:dyDescent="0.25">
      <c r="A1282" s="14" t="s">
        <v>1506</v>
      </c>
      <c r="B1282" s="694" t="s">
        <v>4034</v>
      </c>
      <c r="C1282" s="695">
        <v>4801</v>
      </c>
      <c r="D1282" s="696" t="s">
        <v>3629</v>
      </c>
      <c r="E1282" s="671" t="s">
        <v>3857</v>
      </c>
      <c r="F1282" s="487" t="s">
        <v>4037</v>
      </c>
      <c r="G1282" s="698">
        <v>52136825</v>
      </c>
      <c r="H1282" s="649" t="s">
        <v>4038</v>
      </c>
      <c r="I1282" s="699">
        <v>44.35</v>
      </c>
      <c r="J1282" s="77">
        <v>4</v>
      </c>
      <c r="K1282" s="92"/>
    </row>
    <row r="1283" spans="1:11" ht="20.399999999999999" x14ac:dyDescent="0.25">
      <c r="A1283" s="14" t="s">
        <v>1506</v>
      </c>
      <c r="B1283" s="694" t="s">
        <v>4039</v>
      </c>
      <c r="C1283" s="695">
        <v>10417873</v>
      </c>
      <c r="D1283" s="696" t="s">
        <v>3733</v>
      </c>
      <c r="E1283" s="671" t="s">
        <v>2396</v>
      </c>
      <c r="F1283" s="487" t="s">
        <v>4040</v>
      </c>
      <c r="G1283" s="698">
        <v>17329060</v>
      </c>
      <c r="H1283" s="649" t="s">
        <v>4041</v>
      </c>
      <c r="I1283" s="699">
        <v>6.95</v>
      </c>
      <c r="J1283" s="77">
        <v>4</v>
      </c>
      <c r="K1283" s="92"/>
    </row>
    <row r="1284" spans="1:11" ht="20.399999999999999" x14ac:dyDescent="0.25">
      <c r="A1284" s="14" t="s">
        <v>1506</v>
      </c>
      <c r="B1284" s="694" t="s">
        <v>4042</v>
      </c>
      <c r="C1284" s="695">
        <v>5409419810</v>
      </c>
      <c r="D1284" s="696" t="s">
        <v>1593</v>
      </c>
      <c r="E1284" s="671" t="s">
        <v>3020</v>
      </c>
      <c r="F1284" s="487" t="s">
        <v>4043</v>
      </c>
      <c r="G1284" s="698">
        <v>36562939</v>
      </c>
      <c r="H1284" s="649" t="s">
        <v>2797</v>
      </c>
      <c r="I1284" s="699">
        <v>22.02</v>
      </c>
      <c r="J1284" s="77">
        <v>4</v>
      </c>
      <c r="K1284" s="92"/>
    </row>
    <row r="1285" spans="1:11" ht="40.799999999999997" x14ac:dyDescent="0.25">
      <c r="A1285" s="14" t="s">
        <v>1506</v>
      </c>
      <c r="B1285" s="694" t="s">
        <v>4044</v>
      </c>
      <c r="C1285" s="695" t="s">
        <v>4045</v>
      </c>
      <c r="D1285" s="696" t="s">
        <v>3566</v>
      </c>
      <c r="E1285" s="671"/>
      <c r="F1285" s="487" t="s">
        <v>4046</v>
      </c>
      <c r="G1285" s="698">
        <v>1032381878</v>
      </c>
      <c r="H1285" s="649" t="s">
        <v>4047</v>
      </c>
      <c r="I1285" s="699">
        <v>350</v>
      </c>
      <c r="J1285" s="77">
        <v>4</v>
      </c>
      <c r="K1285" s="92"/>
    </row>
    <row r="1286" spans="1:11" ht="40.799999999999997" x14ac:dyDescent="0.25">
      <c r="A1286" s="14" t="s">
        <v>1506</v>
      </c>
      <c r="B1286" s="694" t="s">
        <v>4048</v>
      </c>
      <c r="C1286" s="695" t="s">
        <v>4049</v>
      </c>
      <c r="D1286" s="696" t="s">
        <v>2317</v>
      </c>
      <c r="E1286" s="671"/>
      <c r="F1286" s="487" t="s">
        <v>4050</v>
      </c>
      <c r="G1286" s="698">
        <v>1032381878</v>
      </c>
      <c r="H1286" s="649" t="s">
        <v>4047</v>
      </c>
      <c r="I1286" s="699">
        <v>220</v>
      </c>
      <c r="J1286" s="77">
        <v>4</v>
      </c>
      <c r="K1286" s="92"/>
    </row>
    <row r="1287" spans="1:11" ht="30.6" x14ac:dyDescent="0.25">
      <c r="A1287" s="14" t="s">
        <v>1506</v>
      </c>
      <c r="B1287" s="694" t="s">
        <v>3909</v>
      </c>
      <c r="C1287" s="695">
        <v>180</v>
      </c>
      <c r="D1287" s="696" t="s">
        <v>2931</v>
      </c>
      <c r="E1287" s="671" t="s">
        <v>1922</v>
      </c>
      <c r="F1287" s="487" t="s">
        <v>4051</v>
      </c>
      <c r="G1287" s="698">
        <v>45457166</v>
      </c>
      <c r="H1287" s="649" t="s">
        <v>4052</v>
      </c>
      <c r="I1287" s="699">
        <v>79</v>
      </c>
      <c r="J1287" s="77">
        <v>4</v>
      </c>
      <c r="K1287" s="92"/>
    </row>
    <row r="1288" spans="1:11" ht="20.399999999999999" x14ac:dyDescent="0.25">
      <c r="A1288" s="14" t="s">
        <v>1506</v>
      </c>
      <c r="B1288" s="694" t="s">
        <v>4053</v>
      </c>
      <c r="C1288" s="695">
        <v>1203164</v>
      </c>
      <c r="D1288" s="696" t="s">
        <v>4054</v>
      </c>
      <c r="E1288" s="671" t="s">
        <v>3096</v>
      </c>
      <c r="F1288" s="487" t="s">
        <v>4055</v>
      </c>
      <c r="G1288" s="698">
        <v>31322831</v>
      </c>
      <c r="H1288" s="649" t="s">
        <v>2316</v>
      </c>
      <c r="I1288" s="699">
        <v>11</v>
      </c>
      <c r="J1288" s="77">
        <v>4</v>
      </c>
      <c r="K1288" s="92"/>
    </row>
    <row r="1289" spans="1:11" ht="20.399999999999999" x14ac:dyDescent="0.25">
      <c r="A1289" s="14" t="s">
        <v>1506</v>
      </c>
      <c r="B1289" s="694" t="s">
        <v>4056</v>
      </c>
      <c r="C1289" s="695">
        <v>1252231</v>
      </c>
      <c r="D1289" s="696" t="s">
        <v>2293</v>
      </c>
      <c r="E1289" s="671" t="s">
        <v>4057</v>
      </c>
      <c r="F1289" s="487" t="s">
        <v>4058</v>
      </c>
      <c r="G1289" s="698">
        <v>31322831</v>
      </c>
      <c r="H1289" s="649" t="s">
        <v>2316</v>
      </c>
      <c r="I1289" s="699">
        <v>5.49</v>
      </c>
      <c r="J1289" s="77">
        <v>4</v>
      </c>
      <c r="K1289" s="92"/>
    </row>
    <row r="1290" spans="1:11" ht="40.799999999999997" x14ac:dyDescent="0.25">
      <c r="A1290" s="14" t="s">
        <v>1506</v>
      </c>
      <c r="B1290" s="694" t="s">
        <v>4151</v>
      </c>
      <c r="C1290" s="695">
        <v>1000072025</v>
      </c>
      <c r="D1290" s="696" t="s">
        <v>3992</v>
      </c>
      <c r="E1290" s="671"/>
      <c r="F1290" s="487" t="s">
        <v>4152</v>
      </c>
      <c r="G1290" s="698">
        <v>31382711</v>
      </c>
      <c r="H1290" s="649" t="s">
        <v>4153</v>
      </c>
      <c r="I1290" s="699">
        <v>5792.5</v>
      </c>
      <c r="J1290" s="77">
        <v>4</v>
      </c>
      <c r="K1290" s="92"/>
    </row>
    <row r="1291" spans="1:11" ht="30.6" x14ac:dyDescent="0.25">
      <c r="A1291" s="14" t="s">
        <v>1506</v>
      </c>
      <c r="B1291" s="694" t="s">
        <v>4154</v>
      </c>
      <c r="C1291" s="695" t="s">
        <v>4154</v>
      </c>
      <c r="D1291" s="696">
        <v>45692</v>
      </c>
      <c r="E1291" s="671">
        <v>45692</v>
      </c>
      <c r="F1291" s="487" t="s">
        <v>4155</v>
      </c>
      <c r="G1291" s="698"/>
      <c r="H1291" s="649" t="s">
        <v>4156</v>
      </c>
      <c r="I1291" s="699">
        <v>237.34</v>
      </c>
      <c r="J1291" s="77">
        <v>4</v>
      </c>
      <c r="K1291" s="92"/>
    </row>
    <row r="1292" spans="1:11" ht="40.799999999999997" x14ac:dyDescent="0.25">
      <c r="A1292" s="14" t="s">
        <v>1506</v>
      </c>
      <c r="B1292" s="694" t="s">
        <v>4059</v>
      </c>
      <c r="C1292" s="695" t="s">
        <v>4060</v>
      </c>
      <c r="D1292" s="696" t="s">
        <v>3632</v>
      </c>
      <c r="E1292" s="671" t="s">
        <v>2914</v>
      </c>
      <c r="F1292" s="487" t="s">
        <v>4061</v>
      </c>
      <c r="G1292" s="698">
        <v>35850370</v>
      </c>
      <c r="H1292" s="649" t="s">
        <v>5148</v>
      </c>
      <c r="I1292" s="699">
        <v>15.44</v>
      </c>
      <c r="J1292" s="77">
        <v>4</v>
      </c>
      <c r="K1292" s="92"/>
    </row>
    <row r="1293" spans="1:11" ht="30.6" x14ac:dyDescent="0.25">
      <c r="A1293" s="14" t="s">
        <v>1506</v>
      </c>
      <c r="B1293" s="694" t="s">
        <v>4062</v>
      </c>
      <c r="C1293" s="695">
        <v>2000289396</v>
      </c>
      <c r="D1293" s="696" t="s">
        <v>4063</v>
      </c>
      <c r="E1293" s="671" t="s">
        <v>3744</v>
      </c>
      <c r="F1293" s="487" t="s">
        <v>4064</v>
      </c>
      <c r="G1293" s="698">
        <v>35850370</v>
      </c>
      <c r="H1293" s="649" t="s">
        <v>5148</v>
      </c>
      <c r="I1293" s="699">
        <v>30.28</v>
      </c>
      <c r="J1293" s="77">
        <v>4</v>
      </c>
      <c r="K1293" s="92"/>
    </row>
    <row r="1294" spans="1:11" ht="30.6" x14ac:dyDescent="0.25">
      <c r="A1294" s="14" t="s">
        <v>1506</v>
      </c>
      <c r="B1294" s="694" t="s">
        <v>4065</v>
      </c>
      <c r="C1294" s="695" t="s">
        <v>4066</v>
      </c>
      <c r="D1294" s="696" t="s">
        <v>4067</v>
      </c>
      <c r="E1294" s="671" t="s">
        <v>2099</v>
      </c>
      <c r="F1294" s="487" t="s">
        <v>4068</v>
      </c>
      <c r="G1294" s="698">
        <v>35850370</v>
      </c>
      <c r="H1294" s="649" t="s">
        <v>5148</v>
      </c>
      <c r="I1294" s="699">
        <v>30.28</v>
      </c>
      <c r="J1294" s="77">
        <v>4</v>
      </c>
      <c r="K1294" s="92"/>
    </row>
    <row r="1295" spans="1:11" ht="21" x14ac:dyDescent="0.25">
      <c r="A1295" s="14" t="s">
        <v>1506</v>
      </c>
      <c r="B1295" s="694" t="s">
        <v>4069</v>
      </c>
      <c r="C1295" s="695" t="s">
        <v>4070</v>
      </c>
      <c r="D1295" s="696" t="s">
        <v>4071</v>
      </c>
      <c r="E1295" s="671" t="s">
        <v>4072</v>
      </c>
      <c r="F1295" s="487" t="s">
        <v>4073</v>
      </c>
      <c r="G1295" s="698">
        <v>35850370</v>
      </c>
      <c r="H1295" s="649" t="s">
        <v>5148</v>
      </c>
      <c r="I1295" s="699">
        <v>7</v>
      </c>
      <c r="J1295" s="77">
        <v>4</v>
      </c>
      <c r="K1295" s="92"/>
    </row>
    <row r="1296" spans="1:11" ht="30.6" x14ac:dyDescent="0.25">
      <c r="A1296" s="14" t="s">
        <v>1506</v>
      </c>
      <c r="B1296" s="694" t="s">
        <v>4074</v>
      </c>
      <c r="C1296" s="695">
        <v>4251222668</v>
      </c>
      <c r="D1296" s="696" t="s">
        <v>4075</v>
      </c>
      <c r="E1296" s="671" t="s">
        <v>4076</v>
      </c>
      <c r="F1296" s="487" t="s">
        <v>4077</v>
      </c>
      <c r="G1296" s="698">
        <v>35850370</v>
      </c>
      <c r="H1296" s="649" t="s">
        <v>5148</v>
      </c>
      <c r="I1296" s="699">
        <v>41.55</v>
      </c>
      <c r="J1296" s="77">
        <v>4</v>
      </c>
      <c r="K1296" s="92"/>
    </row>
    <row r="1297" spans="1:11" ht="30.6" x14ac:dyDescent="0.25">
      <c r="A1297" s="14" t="s">
        <v>1506</v>
      </c>
      <c r="B1297" s="694" t="s">
        <v>4078</v>
      </c>
      <c r="C1297" s="695">
        <v>4251247110</v>
      </c>
      <c r="D1297" s="696" t="s">
        <v>1936</v>
      </c>
      <c r="E1297" s="671" t="s">
        <v>2192</v>
      </c>
      <c r="F1297" s="487" t="s">
        <v>4079</v>
      </c>
      <c r="G1297" s="698">
        <v>35850370</v>
      </c>
      <c r="H1297" s="649" t="s">
        <v>5148</v>
      </c>
      <c r="I1297" s="699">
        <v>28.75</v>
      </c>
      <c r="J1297" s="77">
        <v>4</v>
      </c>
      <c r="K1297" s="92"/>
    </row>
    <row r="1298" spans="1:11" ht="30.6" x14ac:dyDescent="0.25">
      <c r="A1298" s="14" t="s">
        <v>1506</v>
      </c>
      <c r="B1298" s="694" t="s">
        <v>4080</v>
      </c>
      <c r="C1298" s="695">
        <v>4251275985</v>
      </c>
      <c r="D1298" s="696" t="s">
        <v>4081</v>
      </c>
      <c r="E1298" s="671" t="s">
        <v>3979</v>
      </c>
      <c r="F1298" s="487" t="s">
        <v>4082</v>
      </c>
      <c r="G1298" s="698">
        <v>35850370</v>
      </c>
      <c r="H1298" s="649" t="s">
        <v>5148</v>
      </c>
      <c r="I1298" s="699">
        <v>30.58</v>
      </c>
      <c r="J1298" s="77">
        <v>4</v>
      </c>
      <c r="K1298" s="92"/>
    </row>
    <row r="1299" spans="1:11" ht="30.6" x14ac:dyDescent="0.25">
      <c r="A1299" s="14" t="s">
        <v>1506</v>
      </c>
      <c r="B1299" s="694" t="s">
        <v>4083</v>
      </c>
      <c r="C1299" s="695">
        <v>4251292500</v>
      </c>
      <c r="D1299" s="696" t="s">
        <v>2313</v>
      </c>
      <c r="E1299" s="671" t="s">
        <v>3129</v>
      </c>
      <c r="F1299" s="487" t="s">
        <v>4084</v>
      </c>
      <c r="G1299" s="698">
        <v>35850370</v>
      </c>
      <c r="H1299" s="649" t="s">
        <v>5148</v>
      </c>
      <c r="I1299" s="699">
        <v>13.63</v>
      </c>
      <c r="J1299" s="77">
        <v>4</v>
      </c>
      <c r="K1299" s="92"/>
    </row>
    <row r="1300" spans="1:11" ht="30.6" x14ac:dyDescent="0.25">
      <c r="A1300" s="14" t="s">
        <v>1506</v>
      </c>
      <c r="B1300" s="694" t="s">
        <v>4085</v>
      </c>
      <c r="C1300" s="695">
        <v>7181478112</v>
      </c>
      <c r="D1300" s="696" t="s">
        <v>1886</v>
      </c>
      <c r="E1300" s="671" t="s">
        <v>1886</v>
      </c>
      <c r="F1300" s="487" t="s">
        <v>4086</v>
      </c>
      <c r="G1300" s="698">
        <v>36677281</v>
      </c>
      <c r="H1300" s="649" t="s">
        <v>4087</v>
      </c>
      <c r="I1300" s="699">
        <v>144.41</v>
      </c>
      <c r="J1300" s="77">
        <v>4</v>
      </c>
      <c r="K1300" s="92"/>
    </row>
    <row r="1301" spans="1:11" ht="30.6" x14ac:dyDescent="0.25">
      <c r="A1301" s="14" t="s">
        <v>1506</v>
      </c>
      <c r="B1301" s="694" t="s">
        <v>4088</v>
      </c>
      <c r="C1301" s="695">
        <v>7151822983</v>
      </c>
      <c r="D1301" s="696" t="s">
        <v>3002</v>
      </c>
      <c r="E1301" s="671" t="s">
        <v>3779</v>
      </c>
      <c r="F1301" s="487" t="s">
        <v>4089</v>
      </c>
      <c r="G1301" s="698">
        <v>36677281</v>
      </c>
      <c r="H1301" s="649" t="s">
        <v>4087</v>
      </c>
      <c r="I1301" s="699">
        <v>132.16999999999999</v>
      </c>
      <c r="J1301" s="77">
        <v>4</v>
      </c>
      <c r="K1301" s="92"/>
    </row>
    <row r="1302" spans="1:11" ht="30.6" x14ac:dyDescent="0.25">
      <c r="A1302" s="14" t="s">
        <v>1506</v>
      </c>
      <c r="B1302" s="694" t="s">
        <v>4090</v>
      </c>
      <c r="C1302" s="695">
        <v>7161701168</v>
      </c>
      <c r="D1302" s="696" t="s">
        <v>3862</v>
      </c>
      <c r="E1302" s="671" t="s">
        <v>3863</v>
      </c>
      <c r="F1302" s="487" t="s">
        <v>4091</v>
      </c>
      <c r="G1302" s="698">
        <v>36677281</v>
      </c>
      <c r="H1302" s="649" t="s">
        <v>4087</v>
      </c>
      <c r="I1302" s="699">
        <v>131.47999999999999</v>
      </c>
      <c r="J1302" s="77">
        <v>4</v>
      </c>
      <c r="K1302" s="92"/>
    </row>
    <row r="1303" spans="1:11" ht="30.6" x14ac:dyDescent="0.25">
      <c r="A1303" s="14" t="s">
        <v>1506</v>
      </c>
      <c r="B1303" s="694" t="s">
        <v>4092</v>
      </c>
      <c r="C1303" s="695">
        <v>7201300896</v>
      </c>
      <c r="D1303" s="696" t="s">
        <v>2255</v>
      </c>
      <c r="E1303" s="671" t="s">
        <v>3867</v>
      </c>
      <c r="F1303" s="487" t="s">
        <v>4093</v>
      </c>
      <c r="G1303" s="698">
        <v>36677281</v>
      </c>
      <c r="H1303" s="649" t="s">
        <v>4087</v>
      </c>
      <c r="I1303" s="699">
        <v>121.2</v>
      </c>
      <c r="J1303" s="77">
        <v>4</v>
      </c>
      <c r="K1303" s="92"/>
    </row>
    <row r="1304" spans="1:11" ht="30.6" x14ac:dyDescent="0.25">
      <c r="A1304" s="14" t="s">
        <v>1506</v>
      </c>
      <c r="B1304" s="694" t="s">
        <v>4094</v>
      </c>
      <c r="C1304" s="695">
        <v>7161721803</v>
      </c>
      <c r="D1304" s="696" t="s">
        <v>3659</v>
      </c>
      <c r="E1304" s="671" t="s">
        <v>3870</v>
      </c>
      <c r="F1304" s="487" t="s">
        <v>4095</v>
      </c>
      <c r="G1304" s="698">
        <v>36677281</v>
      </c>
      <c r="H1304" s="649" t="s">
        <v>4087</v>
      </c>
      <c r="I1304" s="699">
        <v>125.31</v>
      </c>
      <c r="J1304" s="77">
        <v>4</v>
      </c>
      <c r="K1304" s="92"/>
    </row>
    <row r="1305" spans="1:11" ht="30.6" x14ac:dyDescent="0.25">
      <c r="A1305" s="14" t="s">
        <v>1506</v>
      </c>
      <c r="B1305" s="694" t="s">
        <v>4097</v>
      </c>
      <c r="C1305" s="695" t="s">
        <v>4098</v>
      </c>
      <c r="D1305" s="696" t="s">
        <v>1564</v>
      </c>
      <c r="E1305" s="671" t="s">
        <v>2914</v>
      </c>
      <c r="F1305" s="487" t="s">
        <v>4099</v>
      </c>
      <c r="G1305" s="698">
        <v>35702257</v>
      </c>
      <c r="H1305" s="649" t="s">
        <v>4100</v>
      </c>
      <c r="I1305" s="699">
        <v>379.36</v>
      </c>
      <c r="J1305" s="77">
        <v>4</v>
      </c>
      <c r="K1305" s="92"/>
    </row>
    <row r="1306" spans="1:11" ht="51" x14ac:dyDescent="0.25">
      <c r="A1306" s="14" t="s">
        <v>1506</v>
      </c>
      <c r="B1306" s="694" t="s">
        <v>4101</v>
      </c>
      <c r="C1306" s="695" t="s">
        <v>4102</v>
      </c>
      <c r="D1306" s="696" t="s">
        <v>1881</v>
      </c>
      <c r="E1306" s="671" t="s">
        <v>2461</v>
      </c>
      <c r="F1306" s="487" t="s">
        <v>4103</v>
      </c>
      <c r="G1306" s="698">
        <v>35702257</v>
      </c>
      <c r="H1306" s="649" t="s">
        <v>4100</v>
      </c>
      <c r="I1306" s="699">
        <v>377.08</v>
      </c>
      <c r="J1306" s="77">
        <v>4</v>
      </c>
      <c r="K1306" s="92"/>
    </row>
    <row r="1307" spans="1:11" ht="51" x14ac:dyDescent="0.25">
      <c r="A1307" s="14" t="s">
        <v>1506</v>
      </c>
      <c r="B1307" s="694" t="s">
        <v>4104</v>
      </c>
      <c r="C1307" s="695">
        <v>2510101308</v>
      </c>
      <c r="D1307" s="696" t="s">
        <v>2472</v>
      </c>
      <c r="E1307" s="671" t="s">
        <v>2099</v>
      </c>
      <c r="F1307" s="487" t="s">
        <v>4105</v>
      </c>
      <c r="G1307" s="698">
        <v>35702257</v>
      </c>
      <c r="H1307" s="649" t="s">
        <v>4100</v>
      </c>
      <c r="I1307" s="699">
        <v>377.08</v>
      </c>
      <c r="J1307" s="77">
        <v>4</v>
      </c>
      <c r="K1307" s="92"/>
    </row>
    <row r="1308" spans="1:11" ht="51" x14ac:dyDescent="0.25">
      <c r="A1308" s="14" t="s">
        <v>1506</v>
      </c>
      <c r="B1308" s="694" t="s">
        <v>4106</v>
      </c>
      <c r="C1308" s="695">
        <v>2510102750</v>
      </c>
      <c r="D1308" s="696" t="s">
        <v>2425</v>
      </c>
      <c r="E1308" s="671" t="s">
        <v>4107</v>
      </c>
      <c r="F1308" s="487" t="s">
        <v>4108</v>
      </c>
      <c r="G1308" s="698">
        <v>35702257</v>
      </c>
      <c r="H1308" s="649" t="s">
        <v>4100</v>
      </c>
      <c r="I1308" s="699">
        <v>377.08</v>
      </c>
      <c r="J1308" s="77">
        <v>4</v>
      </c>
      <c r="K1308" s="92"/>
    </row>
    <row r="1309" spans="1:11" ht="51" x14ac:dyDescent="0.25">
      <c r="A1309" s="14" t="s">
        <v>1506</v>
      </c>
      <c r="B1309" s="694" t="s">
        <v>4109</v>
      </c>
      <c r="C1309" s="695">
        <v>2510104182</v>
      </c>
      <c r="D1309" s="696" t="s">
        <v>4075</v>
      </c>
      <c r="E1309" s="671" t="s">
        <v>4076</v>
      </c>
      <c r="F1309" s="487" t="s">
        <v>4110</v>
      </c>
      <c r="G1309" s="698">
        <v>35702257</v>
      </c>
      <c r="H1309" s="649" t="s">
        <v>4100</v>
      </c>
      <c r="I1309" s="699">
        <v>377.08</v>
      </c>
      <c r="J1309" s="77">
        <v>4</v>
      </c>
      <c r="K1309" s="92"/>
    </row>
    <row r="1310" spans="1:11" ht="51" x14ac:dyDescent="0.25">
      <c r="A1310" s="14" t="s">
        <v>1506</v>
      </c>
      <c r="B1310" s="694" t="s">
        <v>4111</v>
      </c>
      <c r="C1310" s="695">
        <v>2510104875</v>
      </c>
      <c r="D1310" s="696" t="s">
        <v>4112</v>
      </c>
      <c r="E1310" s="671" t="s">
        <v>4113</v>
      </c>
      <c r="F1310" s="487" t="s">
        <v>4114</v>
      </c>
      <c r="G1310" s="698">
        <v>35702257</v>
      </c>
      <c r="H1310" s="649" t="s">
        <v>4100</v>
      </c>
      <c r="I1310" s="699">
        <v>377.08</v>
      </c>
      <c r="J1310" s="77">
        <v>4</v>
      </c>
      <c r="K1310" s="92"/>
    </row>
    <row r="1311" spans="1:11" ht="30.6" x14ac:dyDescent="0.25">
      <c r="A1311" s="14" t="s">
        <v>1506</v>
      </c>
      <c r="B1311" s="694" t="s">
        <v>4116</v>
      </c>
      <c r="C1311" s="695" t="s">
        <v>4116</v>
      </c>
      <c r="D1311" s="696" t="s">
        <v>1575</v>
      </c>
      <c r="E1311" s="671"/>
      <c r="F1311" s="487" t="s">
        <v>4117</v>
      </c>
      <c r="G1311" s="698" t="s">
        <v>4118</v>
      </c>
      <c r="H1311" s="649" t="s">
        <v>4119</v>
      </c>
      <c r="I1311" s="699">
        <v>44.79</v>
      </c>
      <c r="J1311" s="77">
        <v>4</v>
      </c>
      <c r="K1311" s="92"/>
    </row>
    <row r="1312" spans="1:11" ht="20.399999999999999" x14ac:dyDescent="0.25">
      <c r="A1312" s="14" t="s">
        <v>1506</v>
      </c>
      <c r="B1312" s="694" t="s">
        <v>4120</v>
      </c>
      <c r="C1312" s="695" t="s">
        <v>4120</v>
      </c>
      <c r="D1312" s="696" t="s">
        <v>2945</v>
      </c>
      <c r="E1312" s="671"/>
      <c r="F1312" s="487" t="s">
        <v>4121</v>
      </c>
      <c r="G1312" s="698" t="s">
        <v>4118</v>
      </c>
      <c r="H1312" s="649" t="s">
        <v>4119</v>
      </c>
      <c r="I1312" s="699">
        <v>15.75</v>
      </c>
      <c r="J1312" s="77">
        <v>4</v>
      </c>
      <c r="K1312" s="92"/>
    </row>
    <row r="1313" spans="1:11" ht="20.399999999999999" x14ac:dyDescent="0.25">
      <c r="A1313" s="14" t="s">
        <v>1506</v>
      </c>
      <c r="B1313" s="694" t="s">
        <v>4122</v>
      </c>
      <c r="C1313" s="695" t="s">
        <v>4122</v>
      </c>
      <c r="D1313" s="696" t="s">
        <v>4123</v>
      </c>
      <c r="E1313" s="671"/>
      <c r="F1313" s="487" t="s">
        <v>4124</v>
      </c>
      <c r="G1313" s="698" t="s">
        <v>4118</v>
      </c>
      <c r="H1313" s="649" t="s">
        <v>4119</v>
      </c>
      <c r="I1313" s="699">
        <v>19.5</v>
      </c>
      <c r="J1313" s="77">
        <v>4</v>
      </c>
      <c r="K1313" s="92"/>
    </row>
    <row r="1314" spans="1:11" ht="20.399999999999999" x14ac:dyDescent="0.25">
      <c r="A1314" s="14" t="s">
        <v>1506</v>
      </c>
      <c r="B1314" s="694" t="s">
        <v>4125</v>
      </c>
      <c r="C1314" s="695" t="s">
        <v>4125</v>
      </c>
      <c r="D1314" s="696" t="s">
        <v>1731</v>
      </c>
      <c r="E1314" s="671"/>
      <c r="F1314" s="487" t="s">
        <v>4126</v>
      </c>
      <c r="G1314" s="698" t="s">
        <v>4118</v>
      </c>
      <c r="H1314" s="649" t="s">
        <v>4119</v>
      </c>
      <c r="I1314" s="699">
        <v>15.5</v>
      </c>
      <c r="J1314" s="77">
        <v>4</v>
      </c>
      <c r="K1314" s="92"/>
    </row>
    <row r="1315" spans="1:11" ht="20.399999999999999" x14ac:dyDescent="0.25">
      <c r="A1315" s="14" t="s">
        <v>1506</v>
      </c>
      <c r="B1315" s="694" t="s">
        <v>4127</v>
      </c>
      <c r="C1315" s="695" t="s">
        <v>4127</v>
      </c>
      <c r="D1315" s="696" t="s">
        <v>4128</v>
      </c>
      <c r="E1315" s="671"/>
      <c r="F1315" s="487" t="s">
        <v>4129</v>
      </c>
      <c r="G1315" s="698" t="s">
        <v>4118</v>
      </c>
      <c r="H1315" s="649" t="s">
        <v>4119</v>
      </c>
      <c r="I1315" s="699">
        <v>36.5</v>
      </c>
      <c r="J1315" s="77">
        <v>4</v>
      </c>
      <c r="K1315" s="92"/>
    </row>
    <row r="1316" spans="1:11" ht="20.399999999999999" x14ac:dyDescent="0.25">
      <c r="A1316" s="14" t="s">
        <v>1506</v>
      </c>
      <c r="B1316" s="694" t="s">
        <v>4130</v>
      </c>
      <c r="C1316" s="695" t="s">
        <v>4130</v>
      </c>
      <c r="D1316" s="696">
        <v>45838</v>
      </c>
      <c r="E1316" s="671"/>
      <c r="F1316" s="487" t="s">
        <v>4131</v>
      </c>
      <c r="G1316" s="698" t="s">
        <v>4118</v>
      </c>
      <c r="H1316" s="649" t="s">
        <v>4119</v>
      </c>
      <c r="I1316" s="699">
        <v>40</v>
      </c>
      <c r="J1316" s="77">
        <v>4</v>
      </c>
      <c r="K1316" s="92"/>
    </row>
    <row r="1317" spans="1:11" ht="20.399999999999999" x14ac:dyDescent="0.25">
      <c r="A1317" s="14" t="s">
        <v>1506</v>
      </c>
      <c r="B1317" s="694" t="s">
        <v>4132</v>
      </c>
      <c r="C1317" s="695" t="s">
        <v>4132</v>
      </c>
      <c r="D1317" s="696">
        <v>45869</v>
      </c>
      <c r="E1317" s="671"/>
      <c r="F1317" s="487" t="s">
        <v>4133</v>
      </c>
      <c r="G1317" s="698" t="s">
        <v>4118</v>
      </c>
      <c r="H1317" s="649" t="s">
        <v>4119</v>
      </c>
      <c r="I1317" s="699">
        <v>34</v>
      </c>
      <c r="J1317" s="77">
        <v>4</v>
      </c>
      <c r="K1317" s="92"/>
    </row>
    <row r="1318" spans="1:11" ht="20.399999999999999" x14ac:dyDescent="0.25">
      <c r="A1318" s="14" t="s">
        <v>1506</v>
      </c>
      <c r="B1318" s="694" t="s">
        <v>4138</v>
      </c>
      <c r="C1318" s="695" t="s">
        <v>4139</v>
      </c>
      <c r="D1318" s="696" t="s">
        <v>3779</v>
      </c>
      <c r="E1318" s="671"/>
      <c r="F1318" s="487" t="s">
        <v>4140</v>
      </c>
      <c r="G1318" s="698" t="s">
        <v>3147</v>
      </c>
      <c r="H1318" s="649" t="s">
        <v>3700</v>
      </c>
      <c r="I1318" s="699">
        <v>287.88</v>
      </c>
      <c r="J1318" s="77">
        <v>4</v>
      </c>
      <c r="K1318" s="92"/>
    </row>
    <row r="1319" spans="1:11" ht="20.399999999999999" x14ac:dyDescent="0.25">
      <c r="A1319" s="14" t="s">
        <v>1506</v>
      </c>
      <c r="B1319" s="694" t="s">
        <v>4141</v>
      </c>
      <c r="C1319" s="695" t="s">
        <v>4142</v>
      </c>
      <c r="D1319" s="696" t="s">
        <v>3779</v>
      </c>
      <c r="E1319" s="671"/>
      <c r="F1319" s="487" t="s">
        <v>4143</v>
      </c>
      <c r="G1319" s="698" t="s">
        <v>3147</v>
      </c>
      <c r="H1319" s="649" t="s">
        <v>3700</v>
      </c>
      <c r="I1319" s="699">
        <v>920.23</v>
      </c>
      <c r="J1319" s="77">
        <v>4</v>
      </c>
      <c r="K1319" s="92"/>
    </row>
    <row r="1320" spans="1:11" ht="30.6" x14ac:dyDescent="0.25">
      <c r="A1320" s="14" t="s">
        <v>1506</v>
      </c>
      <c r="B1320" s="694" t="s">
        <v>4146</v>
      </c>
      <c r="C1320" s="695" t="s">
        <v>4147</v>
      </c>
      <c r="D1320" s="696" t="s">
        <v>2960</v>
      </c>
      <c r="E1320" s="671"/>
      <c r="F1320" s="487" t="s">
        <v>4148</v>
      </c>
      <c r="G1320" s="698">
        <v>53812948</v>
      </c>
      <c r="H1320" s="649" t="s">
        <v>4137</v>
      </c>
      <c r="I1320" s="699">
        <v>231.25</v>
      </c>
      <c r="J1320" s="77">
        <v>4</v>
      </c>
      <c r="K1320" s="92"/>
    </row>
    <row r="1321" spans="1:11" ht="30.6" x14ac:dyDescent="0.25">
      <c r="A1321" s="14" t="s">
        <v>1506</v>
      </c>
      <c r="B1321" s="694" t="s">
        <v>4134</v>
      </c>
      <c r="C1321" s="695" t="s">
        <v>4135</v>
      </c>
      <c r="D1321" s="696" t="s">
        <v>2960</v>
      </c>
      <c r="E1321" s="671"/>
      <c r="F1321" s="487" t="s">
        <v>4149</v>
      </c>
      <c r="G1321" s="698">
        <v>53812948</v>
      </c>
      <c r="H1321" s="649" t="s">
        <v>4137</v>
      </c>
      <c r="I1321" s="699">
        <v>62.01</v>
      </c>
      <c r="J1321" s="77">
        <v>4</v>
      </c>
      <c r="K1321" s="92"/>
    </row>
    <row r="1322" spans="1:11" ht="40.799999999999997" x14ac:dyDescent="0.25">
      <c r="A1322" s="14" t="s">
        <v>1506</v>
      </c>
      <c r="B1322" s="694" t="s">
        <v>4150</v>
      </c>
      <c r="C1322" s="695" t="s">
        <v>4147</v>
      </c>
      <c r="D1322" s="696" t="s">
        <v>3943</v>
      </c>
      <c r="E1322" s="671"/>
      <c r="F1322" s="487" t="s">
        <v>5300</v>
      </c>
      <c r="G1322" s="698">
        <v>53812948</v>
      </c>
      <c r="H1322" s="649" t="s">
        <v>4137</v>
      </c>
      <c r="I1322" s="699">
        <v>218.01</v>
      </c>
      <c r="J1322" s="77">
        <v>4</v>
      </c>
      <c r="K1322" s="92"/>
    </row>
    <row r="1323" spans="1:11" ht="91.8" x14ac:dyDescent="0.25">
      <c r="A1323" s="14" t="s">
        <v>1506</v>
      </c>
      <c r="B1323" s="616"/>
      <c r="C1323" s="617"/>
      <c r="D1323" s="617"/>
      <c r="E1323" s="618"/>
      <c r="F1323" s="673" t="s">
        <v>4157</v>
      </c>
      <c r="G1323" s="619"/>
      <c r="H1323" s="620"/>
      <c r="I1323" s="619"/>
      <c r="J1323" s="77">
        <v>5</v>
      </c>
      <c r="K1323" s="92"/>
    </row>
    <row r="1324" spans="1:11" ht="30.6" x14ac:dyDescent="0.25">
      <c r="A1324" s="14" t="s">
        <v>1506</v>
      </c>
      <c r="B1324" s="694" t="s">
        <v>4158</v>
      </c>
      <c r="C1324" s="695" t="s">
        <v>4159</v>
      </c>
      <c r="D1324" s="696" t="s">
        <v>4071</v>
      </c>
      <c r="E1324" s="671"/>
      <c r="F1324" s="487" t="s">
        <v>4160</v>
      </c>
      <c r="G1324" s="698">
        <v>37451197</v>
      </c>
      <c r="H1324" s="649" t="s">
        <v>4161</v>
      </c>
      <c r="I1324" s="699">
        <v>200</v>
      </c>
      <c r="J1324" s="77">
        <v>5</v>
      </c>
      <c r="K1324" s="92"/>
    </row>
    <row r="1325" spans="1:11" ht="40.799999999999997" x14ac:dyDescent="0.25">
      <c r="A1325" s="14" t="s">
        <v>1506</v>
      </c>
      <c r="B1325" s="694" t="s">
        <v>4162</v>
      </c>
      <c r="C1325" s="695">
        <v>10388</v>
      </c>
      <c r="D1325" s="696" t="s">
        <v>4071</v>
      </c>
      <c r="E1325" s="671" t="s">
        <v>3687</v>
      </c>
      <c r="F1325" s="487" t="s">
        <v>4163</v>
      </c>
      <c r="G1325" s="698">
        <v>31322832</v>
      </c>
      <c r="H1325" s="649" t="s">
        <v>2316</v>
      </c>
      <c r="I1325" s="699">
        <v>108.55</v>
      </c>
      <c r="J1325" s="77">
        <v>5</v>
      </c>
      <c r="K1325" s="92"/>
    </row>
    <row r="1326" spans="1:11" ht="40.799999999999997" x14ac:dyDescent="0.25">
      <c r="A1326" s="14" t="s">
        <v>1506</v>
      </c>
      <c r="B1326" s="694" t="s">
        <v>4164</v>
      </c>
      <c r="C1326" s="695" t="s">
        <v>4165</v>
      </c>
      <c r="D1326" s="696" t="s">
        <v>3687</v>
      </c>
      <c r="E1326" s="671" t="s">
        <v>3501</v>
      </c>
      <c r="F1326" s="487" t="s">
        <v>4166</v>
      </c>
      <c r="G1326" s="698"/>
      <c r="H1326" s="649" t="s">
        <v>4167</v>
      </c>
      <c r="I1326" s="699">
        <v>183.17</v>
      </c>
      <c r="J1326" s="77">
        <v>5</v>
      </c>
      <c r="K1326" s="92"/>
    </row>
    <row r="1327" spans="1:11" ht="21" x14ac:dyDescent="0.25">
      <c r="A1327" s="14" t="s">
        <v>1506</v>
      </c>
      <c r="B1327" s="694" t="s">
        <v>4168</v>
      </c>
      <c r="C1327" s="695" t="s">
        <v>4169</v>
      </c>
      <c r="D1327" s="696" t="s">
        <v>4067</v>
      </c>
      <c r="E1327" s="671"/>
      <c r="F1327" s="487" t="s">
        <v>4170</v>
      </c>
      <c r="G1327" s="698">
        <v>31300421</v>
      </c>
      <c r="H1327" s="649" t="s">
        <v>4171</v>
      </c>
      <c r="I1327" s="699">
        <v>1570</v>
      </c>
      <c r="J1327" s="77">
        <v>5</v>
      </c>
      <c r="K1327" s="92"/>
    </row>
    <row r="1328" spans="1:11" ht="21" x14ac:dyDescent="0.25">
      <c r="A1328" s="14" t="s">
        <v>1506</v>
      </c>
      <c r="B1328" s="694" t="s">
        <v>4168</v>
      </c>
      <c r="C1328" s="695" t="s">
        <v>4169</v>
      </c>
      <c r="D1328" s="696" t="s">
        <v>4067</v>
      </c>
      <c r="E1328" s="671"/>
      <c r="F1328" s="487" t="s">
        <v>4172</v>
      </c>
      <c r="G1328" s="698">
        <v>31300421</v>
      </c>
      <c r="H1328" s="649" t="s">
        <v>4171</v>
      </c>
      <c r="I1328" s="699">
        <v>556.28</v>
      </c>
      <c r="J1328" s="77">
        <v>5</v>
      </c>
      <c r="K1328" s="92"/>
    </row>
    <row r="1329" spans="1:11" ht="30.6" x14ac:dyDescent="0.25">
      <c r="A1329" s="14" t="s">
        <v>1506</v>
      </c>
      <c r="B1329" s="694" t="s">
        <v>4168</v>
      </c>
      <c r="C1329" s="695" t="s">
        <v>4169</v>
      </c>
      <c r="D1329" s="696" t="s">
        <v>4067</v>
      </c>
      <c r="E1329" s="671"/>
      <c r="F1329" s="487" t="s">
        <v>4173</v>
      </c>
      <c r="G1329" s="698">
        <v>31300421</v>
      </c>
      <c r="H1329" s="649" t="s">
        <v>4171</v>
      </c>
      <c r="I1329" s="699">
        <v>198.01</v>
      </c>
      <c r="J1329" s="77">
        <v>5</v>
      </c>
      <c r="K1329" s="92"/>
    </row>
    <row r="1330" spans="1:11" ht="21" x14ac:dyDescent="0.25">
      <c r="A1330" s="14" t="s">
        <v>1506</v>
      </c>
      <c r="B1330" s="694" t="s">
        <v>4168</v>
      </c>
      <c r="C1330" s="695" t="s">
        <v>4169</v>
      </c>
      <c r="D1330" s="696" t="s">
        <v>4067</v>
      </c>
      <c r="E1330" s="671"/>
      <c r="F1330" s="487" t="s">
        <v>4174</v>
      </c>
      <c r="G1330" s="698">
        <v>31300421</v>
      </c>
      <c r="H1330" s="649" t="s">
        <v>4171</v>
      </c>
      <c r="I1330" s="699">
        <v>946.7</v>
      </c>
      <c r="J1330" s="77">
        <v>5</v>
      </c>
      <c r="K1330" s="92"/>
    </row>
    <row r="1331" spans="1:11" ht="71.400000000000006" x14ac:dyDescent="0.25">
      <c r="A1331" s="14" t="s">
        <v>1506</v>
      </c>
      <c r="B1331" s="694" t="s">
        <v>4168</v>
      </c>
      <c r="C1331" s="695" t="s">
        <v>4169</v>
      </c>
      <c r="D1331" s="696" t="s">
        <v>4067</v>
      </c>
      <c r="E1331" s="671"/>
      <c r="F1331" s="487" t="s">
        <v>4175</v>
      </c>
      <c r="G1331" s="698">
        <v>31300421</v>
      </c>
      <c r="H1331" s="649" t="s">
        <v>4171</v>
      </c>
      <c r="I1331" s="699">
        <v>1295.44</v>
      </c>
      <c r="J1331" s="77">
        <v>5</v>
      </c>
      <c r="K1331" s="92"/>
    </row>
    <row r="1332" spans="1:11" ht="21" x14ac:dyDescent="0.25">
      <c r="A1332" s="14" t="s">
        <v>1506</v>
      </c>
      <c r="B1332" s="694" t="s">
        <v>4168</v>
      </c>
      <c r="C1332" s="695" t="s">
        <v>4169</v>
      </c>
      <c r="D1332" s="696" t="s">
        <v>4067</v>
      </c>
      <c r="E1332" s="671"/>
      <c r="F1332" s="487" t="s">
        <v>4176</v>
      </c>
      <c r="G1332" s="698">
        <v>31300421</v>
      </c>
      <c r="H1332" s="649" t="s">
        <v>4171</v>
      </c>
      <c r="I1332" s="699">
        <v>118.21</v>
      </c>
      <c r="J1332" s="77">
        <v>5</v>
      </c>
      <c r="K1332" s="92"/>
    </row>
    <row r="1333" spans="1:11" ht="30.6" x14ac:dyDescent="0.25">
      <c r="A1333" s="14" t="s">
        <v>1506</v>
      </c>
      <c r="B1333" s="694" t="s">
        <v>4168</v>
      </c>
      <c r="C1333" s="695" t="s">
        <v>4169</v>
      </c>
      <c r="D1333" s="696" t="s">
        <v>4067</v>
      </c>
      <c r="E1333" s="671"/>
      <c r="F1333" s="487" t="s">
        <v>4177</v>
      </c>
      <c r="G1333" s="698">
        <v>31300421</v>
      </c>
      <c r="H1333" s="649" t="s">
        <v>4171</v>
      </c>
      <c r="I1333" s="699">
        <v>566.49</v>
      </c>
      <c r="J1333" s="77">
        <v>5</v>
      </c>
      <c r="K1333" s="92"/>
    </row>
    <row r="1334" spans="1:11" ht="30.6" x14ac:dyDescent="0.25">
      <c r="A1334" s="14" t="s">
        <v>1506</v>
      </c>
      <c r="B1334" s="694" t="s">
        <v>4168</v>
      </c>
      <c r="C1334" s="695" t="s">
        <v>4169</v>
      </c>
      <c r="D1334" s="696" t="s">
        <v>4067</v>
      </c>
      <c r="E1334" s="671"/>
      <c r="F1334" s="487" t="s">
        <v>4178</v>
      </c>
      <c r="G1334" s="698">
        <v>31300421</v>
      </c>
      <c r="H1334" s="649" t="s">
        <v>4171</v>
      </c>
      <c r="I1334" s="699">
        <v>90.87</v>
      </c>
      <c r="J1334" s="77">
        <v>5</v>
      </c>
      <c r="K1334" s="92"/>
    </row>
    <row r="1335" spans="1:11" ht="30.6" x14ac:dyDescent="0.25">
      <c r="A1335" s="14" t="s">
        <v>1506</v>
      </c>
      <c r="B1335" s="694" t="s">
        <v>4168</v>
      </c>
      <c r="C1335" s="695" t="s">
        <v>4169</v>
      </c>
      <c r="D1335" s="696" t="s">
        <v>4067</v>
      </c>
      <c r="E1335" s="671"/>
      <c r="F1335" s="487" t="s">
        <v>4179</v>
      </c>
      <c r="G1335" s="698">
        <v>31300421</v>
      </c>
      <c r="H1335" s="649" t="s">
        <v>4171</v>
      </c>
      <c r="I1335" s="699">
        <v>658</v>
      </c>
      <c r="J1335" s="77">
        <v>5</v>
      </c>
      <c r="K1335" s="92"/>
    </row>
    <row r="1336" spans="1:11" ht="61.2" x14ac:dyDescent="0.25">
      <c r="A1336" s="14" t="s">
        <v>1506</v>
      </c>
      <c r="B1336" s="694" t="s">
        <v>4180</v>
      </c>
      <c r="C1336" s="695">
        <v>10154</v>
      </c>
      <c r="D1336" s="696" t="s">
        <v>1913</v>
      </c>
      <c r="E1336" s="671" t="s">
        <v>3687</v>
      </c>
      <c r="F1336" s="487" t="s">
        <v>4181</v>
      </c>
      <c r="G1336" s="698">
        <v>31322831</v>
      </c>
      <c r="H1336" s="649" t="s">
        <v>2316</v>
      </c>
      <c r="I1336" s="699">
        <v>89.75</v>
      </c>
      <c r="J1336" s="77">
        <v>5</v>
      </c>
      <c r="K1336" s="92"/>
    </row>
    <row r="1337" spans="1:11" ht="30.6" x14ac:dyDescent="0.25">
      <c r="A1337" s="14" t="s">
        <v>1506</v>
      </c>
      <c r="B1337" s="694" t="s">
        <v>4180</v>
      </c>
      <c r="C1337" s="695">
        <v>1608</v>
      </c>
      <c r="D1337" s="696" t="s">
        <v>1913</v>
      </c>
      <c r="E1337" s="671" t="s">
        <v>3687</v>
      </c>
      <c r="F1337" s="487" t="s">
        <v>4182</v>
      </c>
      <c r="G1337" s="698">
        <v>604381</v>
      </c>
      <c r="H1337" s="649" t="s">
        <v>2196</v>
      </c>
      <c r="I1337" s="699">
        <v>17.64</v>
      </c>
      <c r="J1337" s="77">
        <v>5</v>
      </c>
      <c r="K1337" s="92"/>
    </row>
    <row r="1338" spans="1:11" ht="61.2" x14ac:dyDescent="0.25">
      <c r="A1338" s="14" t="s">
        <v>1506</v>
      </c>
      <c r="B1338" s="694" t="s">
        <v>4180</v>
      </c>
      <c r="C1338" s="695">
        <v>8648</v>
      </c>
      <c r="D1338" s="696" t="s">
        <v>4071</v>
      </c>
      <c r="E1338" s="671" t="s">
        <v>3687</v>
      </c>
      <c r="F1338" s="487" t="s">
        <v>4183</v>
      </c>
      <c r="G1338" s="698">
        <v>31322831</v>
      </c>
      <c r="H1338" s="649" t="s">
        <v>2316</v>
      </c>
      <c r="I1338" s="699">
        <v>62.1</v>
      </c>
      <c r="J1338" s="77">
        <v>5</v>
      </c>
      <c r="K1338" s="92"/>
    </row>
    <row r="1339" spans="1:11" ht="21" x14ac:dyDescent="0.25">
      <c r="A1339" s="14" t="s">
        <v>1506</v>
      </c>
      <c r="B1339" s="694" t="s">
        <v>4184</v>
      </c>
      <c r="C1339" s="695" t="s">
        <v>4185</v>
      </c>
      <c r="D1339" s="696" t="s">
        <v>2988</v>
      </c>
      <c r="E1339" s="671" t="s">
        <v>3115</v>
      </c>
      <c r="F1339" s="487" t="s">
        <v>4186</v>
      </c>
      <c r="G1339" s="698">
        <v>31300421</v>
      </c>
      <c r="H1339" s="649" t="s">
        <v>4171</v>
      </c>
      <c r="I1339" s="699">
        <v>2503.66</v>
      </c>
      <c r="J1339" s="77">
        <v>5</v>
      </c>
      <c r="K1339" s="92"/>
    </row>
    <row r="1340" spans="1:11" ht="21" x14ac:dyDescent="0.25">
      <c r="A1340" s="14" t="s">
        <v>1506</v>
      </c>
      <c r="B1340" s="694" t="s">
        <v>4184</v>
      </c>
      <c r="C1340" s="695" t="s">
        <v>4185</v>
      </c>
      <c r="D1340" s="696" t="s">
        <v>2988</v>
      </c>
      <c r="E1340" s="671" t="s">
        <v>3115</v>
      </c>
      <c r="F1340" s="487" t="s">
        <v>4187</v>
      </c>
      <c r="G1340" s="698">
        <v>31300421</v>
      </c>
      <c r="H1340" s="649" t="s">
        <v>4171</v>
      </c>
      <c r="I1340" s="699">
        <v>600</v>
      </c>
      <c r="J1340" s="77">
        <v>5</v>
      </c>
      <c r="K1340" s="92"/>
    </row>
    <row r="1341" spans="1:11" ht="21" x14ac:dyDescent="0.25">
      <c r="A1341" s="14" t="s">
        <v>1506</v>
      </c>
      <c r="B1341" s="694" t="s">
        <v>4184</v>
      </c>
      <c r="C1341" s="695" t="s">
        <v>4185</v>
      </c>
      <c r="D1341" s="696" t="s">
        <v>3633</v>
      </c>
      <c r="E1341" s="671" t="s">
        <v>3115</v>
      </c>
      <c r="F1341" s="487" t="s">
        <v>4188</v>
      </c>
      <c r="G1341" s="698">
        <v>31300421</v>
      </c>
      <c r="H1341" s="649" t="s">
        <v>4171</v>
      </c>
      <c r="I1341" s="699">
        <v>1230</v>
      </c>
      <c r="J1341" s="77">
        <v>5</v>
      </c>
      <c r="K1341" s="92"/>
    </row>
    <row r="1342" spans="1:11" ht="40.799999999999997" x14ac:dyDescent="0.25">
      <c r="A1342" s="14" t="s">
        <v>1506</v>
      </c>
      <c r="B1342" s="694" t="s">
        <v>4184</v>
      </c>
      <c r="C1342" s="695" t="s">
        <v>4185</v>
      </c>
      <c r="D1342" s="696" t="s">
        <v>2110</v>
      </c>
      <c r="E1342" s="671" t="s">
        <v>3115</v>
      </c>
      <c r="F1342" s="487" t="s">
        <v>4189</v>
      </c>
      <c r="G1342" s="698">
        <v>31300421</v>
      </c>
      <c r="H1342" s="649" t="s">
        <v>4171</v>
      </c>
      <c r="I1342" s="699">
        <v>1560</v>
      </c>
      <c r="J1342" s="77">
        <v>5</v>
      </c>
      <c r="K1342" s="92"/>
    </row>
    <row r="1343" spans="1:11" ht="30.6" x14ac:dyDescent="0.25">
      <c r="A1343" s="14" t="s">
        <v>1506</v>
      </c>
      <c r="B1343" s="694" t="s">
        <v>4184</v>
      </c>
      <c r="C1343" s="695" t="s">
        <v>4185</v>
      </c>
      <c r="D1343" s="696" t="s">
        <v>4190</v>
      </c>
      <c r="E1343" s="671" t="s">
        <v>3115</v>
      </c>
      <c r="F1343" s="487" t="s">
        <v>4191</v>
      </c>
      <c r="G1343" s="698">
        <v>31300421</v>
      </c>
      <c r="H1343" s="649" t="s">
        <v>4171</v>
      </c>
      <c r="I1343" s="699">
        <v>62.34</v>
      </c>
      <c r="J1343" s="77">
        <v>5</v>
      </c>
      <c r="K1343" s="92"/>
    </row>
    <row r="1344" spans="1:11" ht="21" x14ac:dyDescent="0.25">
      <c r="A1344" s="14" t="s">
        <v>1506</v>
      </c>
      <c r="B1344" s="694" t="s">
        <v>4184</v>
      </c>
      <c r="C1344" s="695" t="s">
        <v>4185</v>
      </c>
      <c r="D1344" s="696" t="s">
        <v>2425</v>
      </c>
      <c r="E1344" s="671" t="s">
        <v>3115</v>
      </c>
      <c r="F1344" s="487" t="s">
        <v>4192</v>
      </c>
      <c r="G1344" s="698">
        <v>31300421</v>
      </c>
      <c r="H1344" s="649" t="s">
        <v>4171</v>
      </c>
      <c r="I1344" s="699">
        <v>44</v>
      </c>
      <c r="J1344" s="77">
        <v>5</v>
      </c>
      <c r="K1344" s="92"/>
    </row>
    <row r="1345" spans="1:11" ht="102" x14ac:dyDescent="0.25">
      <c r="A1345" s="14" t="s">
        <v>1506</v>
      </c>
      <c r="B1345" s="621"/>
      <c r="C1345" s="617"/>
      <c r="D1345" s="622"/>
      <c r="E1345" s="622"/>
      <c r="F1345" s="673" t="s">
        <v>4193</v>
      </c>
      <c r="G1345" s="623"/>
      <c r="H1345" s="374"/>
      <c r="I1345" s="624"/>
      <c r="J1345" s="77">
        <v>5</v>
      </c>
      <c r="K1345" s="92"/>
    </row>
    <row r="1346" spans="1:11" ht="21" x14ac:dyDescent="0.25">
      <c r="A1346" s="14" t="s">
        <v>1506</v>
      </c>
      <c r="B1346" s="694" t="s">
        <v>4194</v>
      </c>
      <c r="C1346" s="695" t="s">
        <v>4194</v>
      </c>
      <c r="D1346" s="696" t="s">
        <v>2422</v>
      </c>
      <c r="E1346" s="671"/>
      <c r="F1346" s="487" t="s">
        <v>4195</v>
      </c>
      <c r="G1346" s="698"/>
      <c r="H1346" s="649" t="s">
        <v>4196</v>
      </c>
      <c r="I1346" s="699">
        <v>8.8000000000000007</v>
      </c>
      <c r="J1346" s="77">
        <v>5</v>
      </c>
      <c r="K1346" s="92"/>
    </row>
    <row r="1347" spans="1:11" ht="21" x14ac:dyDescent="0.25">
      <c r="A1347" s="14" t="s">
        <v>1506</v>
      </c>
      <c r="B1347" s="694" t="s">
        <v>4197</v>
      </c>
      <c r="C1347" s="695" t="s">
        <v>4197</v>
      </c>
      <c r="D1347" s="696" t="s">
        <v>2422</v>
      </c>
      <c r="E1347" s="671"/>
      <c r="F1347" s="487" t="s">
        <v>4195</v>
      </c>
      <c r="G1347" s="698"/>
      <c r="H1347" s="649" t="s">
        <v>4198</v>
      </c>
      <c r="I1347" s="699">
        <v>30.8</v>
      </c>
      <c r="J1347" s="77">
        <v>5</v>
      </c>
      <c r="K1347" s="92"/>
    </row>
    <row r="1348" spans="1:11" ht="51" x14ac:dyDescent="0.25">
      <c r="A1348" s="14" t="s">
        <v>1506</v>
      </c>
      <c r="B1348" s="694" t="s">
        <v>4199</v>
      </c>
      <c r="C1348" s="695">
        <v>1106562</v>
      </c>
      <c r="D1348" s="696" t="s">
        <v>3713</v>
      </c>
      <c r="E1348" s="671" t="s">
        <v>2482</v>
      </c>
      <c r="F1348" s="487" t="s">
        <v>4200</v>
      </c>
      <c r="G1348" s="698">
        <v>31322831</v>
      </c>
      <c r="H1348" s="649" t="s">
        <v>2316</v>
      </c>
      <c r="I1348" s="699">
        <v>82.04</v>
      </c>
      <c r="J1348" s="77">
        <v>5</v>
      </c>
      <c r="K1348" s="92"/>
    </row>
    <row r="1349" spans="1:11" ht="51" x14ac:dyDescent="0.25">
      <c r="A1349" s="14" t="s">
        <v>1506</v>
      </c>
      <c r="B1349" s="694" t="s">
        <v>4201</v>
      </c>
      <c r="C1349" s="695">
        <v>5908</v>
      </c>
      <c r="D1349" s="696" t="s">
        <v>1925</v>
      </c>
      <c r="E1349" s="671" t="s">
        <v>2482</v>
      </c>
      <c r="F1349" s="487" t="s">
        <v>4202</v>
      </c>
      <c r="G1349" s="698">
        <v>31322831</v>
      </c>
      <c r="H1349" s="649" t="s">
        <v>2316</v>
      </c>
      <c r="I1349" s="699">
        <v>75.59</v>
      </c>
      <c r="J1349" s="77">
        <v>5</v>
      </c>
      <c r="K1349" s="92"/>
    </row>
    <row r="1350" spans="1:11" ht="20.399999999999999" x14ac:dyDescent="0.25">
      <c r="A1350" s="14" t="s">
        <v>1506</v>
      </c>
      <c r="B1350" s="694" t="s">
        <v>4203</v>
      </c>
      <c r="C1350" s="695" t="s">
        <v>4204</v>
      </c>
      <c r="D1350" s="696" t="s">
        <v>3713</v>
      </c>
      <c r="E1350" s="671"/>
      <c r="F1350" s="487" t="s">
        <v>4205</v>
      </c>
      <c r="G1350" s="698">
        <v>46397931</v>
      </c>
      <c r="H1350" s="649" t="s">
        <v>1529</v>
      </c>
      <c r="I1350" s="699">
        <v>216</v>
      </c>
      <c r="J1350" s="77">
        <v>5</v>
      </c>
      <c r="K1350" s="92"/>
    </row>
    <row r="1351" spans="1:11" ht="20.399999999999999" x14ac:dyDescent="0.25">
      <c r="A1351" s="14" t="s">
        <v>1506</v>
      </c>
      <c r="B1351" s="694" t="s">
        <v>4203</v>
      </c>
      <c r="C1351" s="695" t="s">
        <v>4204</v>
      </c>
      <c r="D1351" s="696" t="s">
        <v>4206</v>
      </c>
      <c r="E1351" s="671"/>
      <c r="F1351" s="487" t="s">
        <v>4207</v>
      </c>
      <c r="G1351" s="698">
        <v>46397931</v>
      </c>
      <c r="H1351" s="649" t="s">
        <v>1529</v>
      </c>
      <c r="I1351" s="699">
        <v>16.22</v>
      </c>
      <c r="J1351" s="77">
        <v>5</v>
      </c>
      <c r="K1351" s="92"/>
    </row>
    <row r="1352" spans="1:11" ht="20.399999999999999" x14ac:dyDescent="0.25">
      <c r="A1352" s="14" t="s">
        <v>1506</v>
      </c>
      <c r="B1352" s="694" t="s">
        <v>4208</v>
      </c>
      <c r="C1352" s="695" t="s">
        <v>2662</v>
      </c>
      <c r="D1352" s="696" t="s">
        <v>1925</v>
      </c>
      <c r="E1352" s="671" t="s">
        <v>1922</v>
      </c>
      <c r="F1352" s="487" t="s">
        <v>4209</v>
      </c>
      <c r="G1352" s="698">
        <v>37847325</v>
      </c>
      <c r="H1352" s="649" t="s">
        <v>4210</v>
      </c>
      <c r="I1352" s="699">
        <v>720</v>
      </c>
      <c r="J1352" s="77">
        <v>5</v>
      </c>
      <c r="K1352" s="92"/>
    </row>
    <row r="1353" spans="1:11" ht="20.399999999999999" x14ac:dyDescent="0.25">
      <c r="A1353" s="14" t="s">
        <v>1506</v>
      </c>
      <c r="B1353" s="694" t="s">
        <v>4208</v>
      </c>
      <c r="C1353" s="695" t="s">
        <v>2662</v>
      </c>
      <c r="D1353" s="696" t="s">
        <v>4123</v>
      </c>
      <c r="E1353" s="671" t="s">
        <v>1922</v>
      </c>
      <c r="F1353" s="487" t="s">
        <v>4211</v>
      </c>
      <c r="G1353" s="698">
        <v>37847325</v>
      </c>
      <c r="H1353" s="649" t="s">
        <v>4210</v>
      </c>
      <c r="I1353" s="699">
        <v>1356.15</v>
      </c>
      <c r="J1353" s="77">
        <v>5</v>
      </c>
      <c r="K1353" s="92"/>
    </row>
    <row r="1354" spans="1:11" ht="30.6" x14ac:dyDescent="0.25">
      <c r="A1354" s="14" t="s">
        <v>1506</v>
      </c>
      <c r="B1354" s="694" t="s">
        <v>4208</v>
      </c>
      <c r="C1354" s="695" t="s">
        <v>2662</v>
      </c>
      <c r="D1354" s="696" t="s">
        <v>4212</v>
      </c>
      <c r="E1354" s="671" t="s">
        <v>1922</v>
      </c>
      <c r="F1354" s="487" t="s">
        <v>4213</v>
      </c>
      <c r="G1354" s="698">
        <v>37847325</v>
      </c>
      <c r="H1354" s="649" t="s">
        <v>4210</v>
      </c>
      <c r="I1354" s="699">
        <v>492</v>
      </c>
      <c r="J1354" s="77">
        <v>5</v>
      </c>
      <c r="K1354" s="92"/>
    </row>
    <row r="1355" spans="1:11" ht="20.399999999999999" x14ac:dyDescent="0.25">
      <c r="A1355" s="14" t="s">
        <v>1506</v>
      </c>
      <c r="B1355" s="694" t="s">
        <v>4208</v>
      </c>
      <c r="C1355" s="695" t="s">
        <v>2662</v>
      </c>
      <c r="D1355" s="696" t="s">
        <v>4214</v>
      </c>
      <c r="E1355" s="671" t="s">
        <v>1922</v>
      </c>
      <c r="F1355" s="487" t="s">
        <v>4215</v>
      </c>
      <c r="G1355" s="698">
        <v>37847325</v>
      </c>
      <c r="H1355" s="649" t="s">
        <v>4210</v>
      </c>
      <c r="I1355" s="699">
        <v>68.5</v>
      </c>
      <c r="J1355" s="77">
        <v>5</v>
      </c>
      <c r="K1355" s="92"/>
    </row>
    <row r="1356" spans="1:11" ht="30.6" x14ac:dyDescent="0.25">
      <c r="A1356" s="14" t="s">
        <v>1506</v>
      </c>
      <c r="B1356" s="694" t="s">
        <v>4208</v>
      </c>
      <c r="C1356" s="695" t="s">
        <v>2662</v>
      </c>
      <c r="D1356" s="696" t="s">
        <v>3713</v>
      </c>
      <c r="E1356" s="671" t="s">
        <v>1922</v>
      </c>
      <c r="F1356" s="487" t="s">
        <v>4216</v>
      </c>
      <c r="G1356" s="698">
        <v>37847325</v>
      </c>
      <c r="H1356" s="649" t="s">
        <v>4210</v>
      </c>
      <c r="I1356" s="699">
        <v>85.05</v>
      </c>
      <c r="J1356" s="77">
        <v>5</v>
      </c>
      <c r="K1356" s="92"/>
    </row>
    <row r="1357" spans="1:11" ht="40.799999999999997" x14ac:dyDescent="0.25">
      <c r="A1357" s="14" t="s">
        <v>1506</v>
      </c>
      <c r="B1357" s="694" t="s">
        <v>4208</v>
      </c>
      <c r="C1357" s="695" t="s">
        <v>2662</v>
      </c>
      <c r="D1357" s="696" t="s">
        <v>4217</v>
      </c>
      <c r="E1357" s="671" t="s">
        <v>1922</v>
      </c>
      <c r="F1357" s="487" t="s">
        <v>4218</v>
      </c>
      <c r="G1357" s="698">
        <v>37847325</v>
      </c>
      <c r="H1357" s="649" t="s">
        <v>4210</v>
      </c>
      <c r="I1357" s="699">
        <v>588.75</v>
      </c>
      <c r="J1357" s="77">
        <v>5</v>
      </c>
      <c r="K1357" s="92"/>
    </row>
    <row r="1358" spans="1:11" ht="20.399999999999999" x14ac:dyDescent="0.25">
      <c r="A1358" s="14" t="s">
        <v>1506</v>
      </c>
      <c r="B1358" s="694" t="s">
        <v>4208</v>
      </c>
      <c r="C1358" s="695" t="s">
        <v>2662</v>
      </c>
      <c r="D1358" s="696" t="s">
        <v>2482</v>
      </c>
      <c r="E1358" s="671" t="s">
        <v>1922</v>
      </c>
      <c r="F1358" s="487" t="s">
        <v>4219</v>
      </c>
      <c r="G1358" s="698">
        <v>37847325</v>
      </c>
      <c r="H1358" s="649" t="s">
        <v>4210</v>
      </c>
      <c r="I1358" s="699">
        <v>34.58</v>
      </c>
      <c r="J1358" s="77">
        <v>5</v>
      </c>
      <c r="K1358" s="92"/>
    </row>
    <row r="1359" spans="1:11" ht="20.399999999999999" x14ac:dyDescent="0.25">
      <c r="A1359" s="14" t="s">
        <v>1506</v>
      </c>
      <c r="B1359" s="694" t="s">
        <v>4208</v>
      </c>
      <c r="C1359" s="695" t="s">
        <v>2662</v>
      </c>
      <c r="D1359" s="696" t="s">
        <v>4220</v>
      </c>
      <c r="E1359" s="671" t="s">
        <v>1922</v>
      </c>
      <c r="F1359" s="487" t="s">
        <v>4221</v>
      </c>
      <c r="G1359" s="698">
        <v>37847325</v>
      </c>
      <c r="H1359" s="649" t="s">
        <v>4210</v>
      </c>
      <c r="I1359" s="699">
        <v>350</v>
      </c>
      <c r="J1359" s="77">
        <v>5</v>
      </c>
      <c r="K1359" s="92"/>
    </row>
    <row r="1360" spans="1:11" ht="20.399999999999999" x14ac:dyDescent="0.25">
      <c r="A1360" s="14" t="s">
        <v>1506</v>
      </c>
      <c r="B1360" s="694" t="s">
        <v>4208</v>
      </c>
      <c r="C1360" s="695" t="s">
        <v>2662</v>
      </c>
      <c r="D1360" s="696" t="s">
        <v>1918</v>
      </c>
      <c r="E1360" s="671" t="s">
        <v>1922</v>
      </c>
      <c r="F1360" s="487" t="s">
        <v>4222</v>
      </c>
      <c r="G1360" s="698">
        <v>37847325</v>
      </c>
      <c r="H1360" s="649" t="s">
        <v>4210</v>
      </c>
      <c r="I1360" s="699">
        <v>16.14</v>
      </c>
      <c r="J1360" s="77">
        <v>5</v>
      </c>
      <c r="K1360" s="92"/>
    </row>
    <row r="1361" spans="1:11" ht="30.6" x14ac:dyDescent="0.25">
      <c r="A1361" s="14" t="s">
        <v>1506</v>
      </c>
      <c r="B1361" s="694" t="s">
        <v>4208</v>
      </c>
      <c r="C1361" s="695" t="s">
        <v>2662</v>
      </c>
      <c r="D1361" s="696" t="s">
        <v>2482</v>
      </c>
      <c r="E1361" s="671" t="s">
        <v>1922</v>
      </c>
      <c r="F1361" s="487" t="s">
        <v>4223</v>
      </c>
      <c r="G1361" s="698">
        <v>37847325</v>
      </c>
      <c r="H1361" s="649" t="s">
        <v>4210</v>
      </c>
      <c r="I1361" s="699">
        <v>780.44</v>
      </c>
      <c r="J1361" s="77">
        <v>5</v>
      </c>
      <c r="K1361" s="92"/>
    </row>
    <row r="1362" spans="1:11" ht="20.399999999999999" x14ac:dyDescent="0.25">
      <c r="A1362" s="14" t="s">
        <v>1506</v>
      </c>
      <c r="B1362" s="694" t="s">
        <v>4208</v>
      </c>
      <c r="C1362" s="695" t="s">
        <v>2662</v>
      </c>
      <c r="D1362" s="696" t="s">
        <v>4224</v>
      </c>
      <c r="E1362" s="671" t="s">
        <v>1922</v>
      </c>
      <c r="F1362" s="487" t="s">
        <v>4225</v>
      </c>
      <c r="G1362" s="698">
        <v>37847325</v>
      </c>
      <c r="H1362" s="649" t="s">
        <v>4210</v>
      </c>
      <c r="I1362" s="699">
        <v>266.56</v>
      </c>
      <c r="J1362" s="77">
        <v>5</v>
      </c>
      <c r="K1362" s="92"/>
    </row>
    <row r="1363" spans="1:11" ht="13.2" x14ac:dyDescent="0.25">
      <c r="A1363" s="14" t="s">
        <v>1506</v>
      </c>
      <c r="B1363" s="694" t="s">
        <v>4208</v>
      </c>
      <c r="C1363" s="695" t="s">
        <v>2662</v>
      </c>
      <c r="D1363" s="696" t="s">
        <v>1925</v>
      </c>
      <c r="E1363" s="671" t="s">
        <v>1922</v>
      </c>
      <c r="F1363" s="487" t="s">
        <v>4226</v>
      </c>
      <c r="G1363" s="698">
        <v>37847325</v>
      </c>
      <c r="H1363" s="649" t="s">
        <v>4210</v>
      </c>
      <c r="I1363" s="699">
        <v>191</v>
      </c>
      <c r="J1363" s="77">
        <v>5</v>
      </c>
      <c r="K1363" s="92"/>
    </row>
    <row r="1364" spans="1:11" ht="30.6" x14ac:dyDescent="0.25">
      <c r="A1364" s="14" t="s">
        <v>1506</v>
      </c>
      <c r="B1364" s="694" t="s">
        <v>4208</v>
      </c>
      <c r="C1364" s="695" t="s">
        <v>2662</v>
      </c>
      <c r="D1364" s="696" t="s">
        <v>4123</v>
      </c>
      <c r="E1364" s="671" t="s">
        <v>1922</v>
      </c>
      <c r="F1364" s="487" t="s">
        <v>4227</v>
      </c>
      <c r="G1364" s="698">
        <v>37847325</v>
      </c>
      <c r="H1364" s="649" t="s">
        <v>4210</v>
      </c>
      <c r="I1364" s="699">
        <v>129.15</v>
      </c>
      <c r="J1364" s="77">
        <v>5</v>
      </c>
      <c r="K1364" s="92"/>
    </row>
    <row r="1365" spans="1:11" ht="30.6" x14ac:dyDescent="0.25">
      <c r="A1365" s="14" t="s">
        <v>1506</v>
      </c>
      <c r="B1365" s="694" t="s">
        <v>4208</v>
      </c>
      <c r="C1365" s="695" t="s">
        <v>2662</v>
      </c>
      <c r="D1365" s="696" t="s">
        <v>3713</v>
      </c>
      <c r="E1365" s="671" t="s">
        <v>1922</v>
      </c>
      <c r="F1365" s="487" t="s">
        <v>4228</v>
      </c>
      <c r="G1365" s="698">
        <v>37847325</v>
      </c>
      <c r="H1365" s="649" t="s">
        <v>4210</v>
      </c>
      <c r="I1365" s="699">
        <v>1577</v>
      </c>
      <c r="J1365" s="77">
        <v>5</v>
      </c>
      <c r="K1365" s="92"/>
    </row>
    <row r="1366" spans="1:11" ht="30.6" x14ac:dyDescent="0.25">
      <c r="A1366" s="14" t="s">
        <v>1506</v>
      </c>
      <c r="B1366" s="694" t="s">
        <v>4208</v>
      </c>
      <c r="C1366" s="695" t="s">
        <v>2662</v>
      </c>
      <c r="D1366" s="696" t="s">
        <v>3969</v>
      </c>
      <c r="E1366" s="671" t="s">
        <v>1922</v>
      </c>
      <c r="F1366" s="487" t="s">
        <v>4229</v>
      </c>
      <c r="G1366" s="698">
        <v>37847325</v>
      </c>
      <c r="H1366" s="649" t="s">
        <v>4210</v>
      </c>
      <c r="I1366" s="699">
        <v>42.8</v>
      </c>
      <c r="J1366" s="77">
        <v>5</v>
      </c>
      <c r="K1366" s="92"/>
    </row>
    <row r="1367" spans="1:11" ht="20.399999999999999" x14ac:dyDescent="0.25">
      <c r="A1367" s="14" t="s">
        <v>1506</v>
      </c>
      <c r="B1367" s="694" t="s">
        <v>4208</v>
      </c>
      <c r="C1367" s="695" t="s">
        <v>2662</v>
      </c>
      <c r="D1367" s="696" t="s">
        <v>4230</v>
      </c>
      <c r="E1367" s="671" t="s">
        <v>1922</v>
      </c>
      <c r="F1367" s="487" t="s">
        <v>4231</v>
      </c>
      <c r="G1367" s="698">
        <v>37847325</v>
      </c>
      <c r="H1367" s="649" t="s">
        <v>4210</v>
      </c>
      <c r="I1367" s="699">
        <v>18.100000000000001</v>
      </c>
      <c r="J1367" s="77">
        <v>5</v>
      </c>
      <c r="K1367" s="92"/>
    </row>
    <row r="1368" spans="1:11" ht="13.2" x14ac:dyDescent="0.25">
      <c r="A1368" s="14" t="s">
        <v>1506</v>
      </c>
      <c r="B1368" s="694" t="s">
        <v>4208</v>
      </c>
      <c r="C1368" s="695" t="s">
        <v>2662</v>
      </c>
      <c r="D1368" s="696" t="s">
        <v>2094</v>
      </c>
      <c r="E1368" s="671" t="s">
        <v>1922</v>
      </c>
      <c r="F1368" s="487" t="s">
        <v>4232</v>
      </c>
      <c r="G1368" s="698">
        <v>37847325</v>
      </c>
      <c r="H1368" s="649" t="s">
        <v>4210</v>
      </c>
      <c r="I1368" s="699">
        <v>22</v>
      </c>
      <c r="J1368" s="77">
        <v>5</v>
      </c>
      <c r="K1368" s="92"/>
    </row>
    <row r="1369" spans="1:11" ht="20.399999999999999" x14ac:dyDescent="0.25">
      <c r="A1369" s="14" t="s">
        <v>1506</v>
      </c>
      <c r="B1369" s="694" t="s">
        <v>4208</v>
      </c>
      <c r="C1369" s="695" t="s">
        <v>2662</v>
      </c>
      <c r="D1369" s="696" t="s">
        <v>2482</v>
      </c>
      <c r="E1369" s="671" t="s">
        <v>1922</v>
      </c>
      <c r="F1369" s="487" t="s">
        <v>4233</v>
      </c>
      <c r="G1369" s="698">
        <v>37847325</v>
      </c>
      <c r="H1369" s="649" t="s">
        <v>4210</v>
      </c>
      <c r="I1369" s="699">
        <v>79.900000000000006</v>
      </c>
      <c r="J1369" s="77">
        <v>5</v>
      </c>
      <c r="K1369" s="92"/>
    </row>
    <row r="1370" spans="1:11" ht="51" x14ac:dyDescent="0.25">
      <c r="A1370" s="14" t="s">
        <v>1506</v>
      </c>
      <c r="B1370" s="694" t="s">
        <v>4208</v>
      </c>
      <c r="C1370" s="695" t="s">
        <v>2662</v>
      </c>
      <c r="D1370" s="696"/>
      <c r="E1370" s="671" t="s">
        <v>1922</v>
      </c>
      <c r="F1370" s="487" t="s">
        <v>4234</v>
      </c>
      <c r="G1370" s="698">
        <v>37847325</v>
      </c>
      <c r="H1370" s="649" t="s">
        <v>4210</v>
      </c>
      <c r="I1370" s="699">
        <v>81.150000000000006</v>
      </c>
      <c r="J1370" s="77">
        <v>5</v>
      </c>
      <c r="K1370" s="92"/>
    </row>
    <row r="1371" spans="1:11" ht="20.399999999999999" x14ac:dyDescent="0.25">
      <c r="A1371" s="14" t="s">
        <v>1506</v>
      </c>
      <c r="B1371" s="694" t="s">
        <v>4208</v>
      </c>
      <c r="C1371" s="695" t="s">
        <v>2662</v>
      </c>
      <c r="D1371" s="696" t="s">
        <v>2482</v>
      </c>
      <c r="E1371" s="671" t="s">
        <v>1922</v>
      </c>
      <c r="F1371" s="487" t="s">
        <v>4235</v>
      </c>
      <c r="G1371" s="698">
        <v>37847325</v>
      </c>
      <c r="H1371" s="649" t="s">
        <v>4210</v>
      </c>
      <c r="I1371" s="699">
        <v>50.58</v>
      </c>
      <c r="J1371" s="77">
        <v>5</v>
      </c>
      <c r="K1371" s="92"/>
    </row>
    <row r="1372" spans="1:11" ht="30.6" x14ac:dyDescent="0.25">
      <c r="A1372" s="14" t="s">
        <v>1506</v>
      </c>
      <c r="B1372" s="694" t="s">
        <v>4208</v>
      </c>
      <c r="C1372" s="695" t="s">
        <v>2662</v>
      </c>
      <c r="D1372" s="696" t="s">
        <v>2482</v>
      </c>
      <c r="E1372" s="671" t="s">
        <v>1922</v>
      </c>
      <c r="F1372" s="487" t="s">
        <v>4236</v>
      </c>
      <c r="G1372" s="698">
        <v>37847325</v>
      </c>
      <c r="H1372" s="649" t="s">
        <v>4210</v>
      </c>
      <c r="I1372" s="699">
        <v>168.6</v>
      </c>
      <c r="J1372" s="77">
        <v>5</v>
      </c>
      <c r="K1372" s="92"/>
    </row>
    <row r="1373" spans="1:11" ht="20.399999999999999" x14ac:dyDescent="0.25">
      <c r="A1373" s="14" t="s">
        <v>1506</v>
      </c>
      <c r="B1373" s="694" t="s">
        <v>4208</v>
      </c>
      <c r="C1373" s="695" t="s">
        <v>2662</v>
      </c>
      <c r="D1373" s="696" t="s">
        <v>4237</v>
      </c>
      <c r="E1373" s="671" t="s">
        <v>1922</v>
      </c>
      <c r="F1373" s="487" t="s">
        <v>4238</v>
      </c>
      <c r="G1373" s="698">
        <v>37847325</v>
      </c>
      <c r="H1373" s="649" t="s">
        <v>4210</v>
      </c>
      <c r="I1373" s="699">
        <v>159.41</v>
      </c>
      <c r="J1373" s="77">
        <v>5</v>
      </c>
      <c r="K1373" s="92"/>
    </row>
    <row r="1374" spans="1:11" ht="20.399999999999999" x14ac:dyDescent="0.25">
      <c r="A1374" s="14" t="s">
        <v>1506</v>
      </c>
      <c r="B1374" s="694" t="s">
        <v>4208</v>
      </c>
      <c r="C1374" s="695" t="s">
        <v>2662</v>
      </c>
      <c r="D1374" s="696" t="s">
        <v>2150</v>
      </c>
      <c r="E1374" s="671" t="s">
        <v>1922</v>
      </c>
      <c r="F1374" s="487" t="s">
        <v>4239</v>
      </c>
      <c r="G1374" s="698">
        <v>37847325</v>
      </c>
      <c r="H1374" s="649" t="s">
        <v>4210</v>
      </c>
      <c r="I1374" s="699">
        <v>253.14</v>
      </c>
      <c r="J1374" s="77">
        <v>5</v>
      </c>
      <c r="K1374" s="92"/>
    </row>
    <row r="1375" spans="1:11" ht="51" x14ac:dyDescent="0.25">
      <c r="A1375" s="14" t="s">
        <v>1506</v>
      </c>
      <c r="B1375" s="694" t="s">
        <v>4208</v>
      </c>
      <c r="C1375" s="695" t="s">
        <v>2662</v>
      </c>
      <c r="D1375" s="696" t="s">
        <v>3722</v>
      </c>
      <c r="E1375" s="671" t="s">
        <v>1922</v>
      </c>
      <c r="F1375" s="487" t="s">
        <v>4240</v>
      </c>
      <c r="G1375" s="698">
        <v>37847325</v>
      </c>
      <c r="H1375" s="649" t="s">
        <v>4210</v>
      </c>
      <c r="I1375" s="699">
        <v>469</v>
      </c>
      <c r="J1375" s="77">
        <v>5</v>
      </c>
      <c r="K1375" s="92"/>
    </row>
    <row r="1376" spans="1:11" ht="51" x14ac:dyDescent="0.25">
      <c r="A1376" s="14" t="s">
        <v>1506</v>
      </c>
      <c r="B1376" s="694" t="s">
        <v>4208</v>
      </c>
      <c r="C1376" s="695" t="s">
        <v>2662</v>
      </c>
      <c r="D1376" s="696" t="s">
        <v>3722</v>
      </c>
      <c r="E1376" s="671" t="s">
        <v>2584</v>
      </c>
      <c r="F1376" s="487" t="s">
        <v>4241</v>
      </c>
      <c r="G1376" s="698">
        <v>37847325</v>
      </c>
      <c r="H1376" s="649" t="s">
        <v>4210</v>
      </c>
      <c r="I1376" s="699">
        <v>1746</v>
      </c>
      <c r="J1376" s="77">
        <v>5</v>
      </c>
      <c r="K1376" s="92"/>
    </row>
    <row r="1377" spans="1:11" ht="51" x14ac:dyDescent="0.25">
      <c r="A1377" s="14" t="s">
        <v>1506</v>
      </c>
      <c r="B1377" s="694" t="s">
        <v>4208</v>
      </c>
      <c r="C1377" s="695" t="s">
        <v>2662</v>
      </c>
      <c r="D1377" s="696" t="s">
        <v>3722</v>
      </c>
      <c r="E1377" s="671" t="s">
        <v>2584</v>
      </c>
      <c r="F1377" s="487" t="s">
        <v>4242</v>
      </c>
      <c r="G1377" s="698">
        <v>37847325</v>
      </c>
      <c r="H1377" s="649" t="s">
        <v>4210</v>
      </c>
      <c r="I1377" s="699">
        <v>2080</v>
      </c>
      <c r="J1377" s="77">
        <v>5</v>
      </c>
      <c r="K1377" s="92"/>
    </row>
    <row r="1378" spans="1:11" ht="20.399999999999999" x14ac:dyDescent="0.25">
      <c r="A1378" s="14" t="s">
        <v>1506</v>
      </c>
      <c r="B1378" s="694" t="s">
        <v>4208</v>
      </c>
      <c r="C1378" s="695" t="s">
        <v>2662</v>
      </c>
      <c r="D1378" s="696" t="s">
        <v>1925</v>
      </c>
      <c r="E1378" s="671" t="s">
        <v>2584</v>
      </c>
      <c r="F1378" s="487" t="s">
        <v>4243</v>
      </c>
      <c r="G1378" s="698">
        <v>37847325</v>
      </c>
      <c r="H1378" s="649" t="s">
        <v>4210</v>
      </c>
      <c r="I1378" s="699">
        <v>250</v>
      </c>
      <c r="J1378" s="77">
        <v>5</v>
      </c>
      <c r="K1378" s="92"/>
    </row>
    <row r="1379" spans="1:11" ht="20.399999999999999" x14ac:dyDescent="0.25">
      <c r="A1379" s="14" t="s">
        <v>1506</v>
      </c>
      <c r="B1379" s="694" t="s">
        <v>4208</v>
      </c>
      <c r="C1379" s="695" t="s">
        <v>2662</v>
      </c>
      <c r="D1379" s="696" t="s">
        <v>3969</v>
      </c>
      <c r="E1379" s="671" t="s">
        <v>2584</v>
      </c>
      <c r="F1379" s="487" t="s">
        <v>4244</v>
      </c>
      <c r="G1379" s="698">
        <v>37847325</v>
      </c>
      <c r="H1379" s="649" t="s">
        <v>4210</v>
      </c>
      <c r="I1379" s="699">
        <v>12</v>
      </c>
      <c r="J1379" s="77">
        <v>5</v>
      </c>
      <c r="K1379" s="92"/>
    </row>
    <row r="1380" spans="1:11" ht="20.399999999999999" x14ac:dyDescent="0.25">
      <c r="A1380" s="14" t="s">
        <v>1506</v>
      </c>
      <c r="B1380" s="694" t="s">
        <v>4208</v>
      </c>
      <c r="C1380" s="695" t="s">
        <v>2662</v>
      </c>
      <c r="D1380" s="696" t="s">
        <v>3969</v>
      </c>
      <c r="E1380" s="671" t="s">
        <v>2584</v>
      </c>
      <c r="F1380" s="487" t="s">
        <v>4244</v>
      </c>
      <c r="G1380" s="698">
        <v>37847325</v>
      </c>
      <c r="H1380" s="649" t="s">
        <v>4210</v>
      </c>
      <c r="I1380" s="699">
        <v>12</v>
      </c>
      <c r="J1380" s="77">
        <v>5</v>
      </c>
      <c r="K1380" s="92"/>
    </row>
    <row r="1381" spans="1:11" ht="71.400000000000006" x14ac:dyDescent="0.25">
      <c r="A1381" s="14" t="s">
        <v>1506</v>
      </c>
      <c r="B1381" s="621"/>
      <c r="C1381" s="617"/>
      <c r="D1381" s="622"/>
      <c r="E1381" s="622"/>
      <c r="F1381" s="673" t="s">
        <v>4245</v>
      </c>
      <c r="G1381" s="623"/>
      <c r="H1381" s="374"/>
      <c r="I1381" s="624"/>
      <c r="J1381" s="77">
        <v>5</v>
      </c>
      <c r="K1381" s="92"/>
    </row>
    <row r="1382" spans="1:11" ht="20.399999999999999" x14ac:dyDescent="0.25">
      <c r="A1382" s="14" t="s">
        <v>1506</v>
      </c>
      <c r="B1382" s="694" t="s">
        <v>4208</v>
      </c>
      <c r="C1382" s="695" t="s">
        <v>2662</v>
      </c>
      <c r="D1382" s="696" t="s">
        <v>4237</v>
      </c>
      <c r="E1382" s="671" t="s">
        <v>2584</v>
      </c>
      <c r="F1382" s="487" t="s">
        <v>4246</v>
      </c>
      <c r="G1382" s="698">
        <v>37847325</v>
      </c>
      <c r="H1382" s="649" t="s">
        <v>4210</v>
      </c>
      <c r="I1382" s="699">
        <v>360</v>
      </c>
      <c r="J1382" s="77">
        <v>5</v>
      </c>
      <c r="K1382" s="92"/>
    </row>
    <row r="1383" spans="1:11" ht="13.2" x14ac:dyDescent="0.25">
      <c r="A1383" s="14" t="s">
        <v>1506</v>
      </c>
      <c r="B1383" s="694" t="s">
        <v>4208</v>
      </c>
      <c r="C1383" s="695" t="s">
        <v>2662</v>
      </c>
      <c r="D1383" s="696" t="s">
        <v>1925</v>
      </c>
      <c r="E1383" s="671" t="s">
        <v>2584</v>
      </c>
      <c r="F1383" s="487" t="s">
        <v>4247</v>
      </c>
      <c r="G1383" s="698">
        <v>37847325</v>
      </c>
      <c r="H1383" s="649" t="s">
        <v>4210</v>
      </c>
      <c r="I1383" s="699">
        <v>60</v>
      </c>
      <c r="J1383" s="77">
        <v>5</v>
      </c>
      <c r="K1383" s="92"/>
    </row>
    <row r="1384" spans="1:11" ht="30.6" x14ac:dyDescent="0.25">
      <c r="A1384" s="14" t="s">
        <v>1506</v>
      </c>
      <c r="B1384" s="694" t="s">
        <v>4208</v>
      </c>
      <c r="C1384" s="695" t="s">
        <v>2662</v>
      </c>
      <c r="D1384" s="696" t="s">
        <v>3713</v>
      </c>
      <c r="E1384" s="671" t="s">
        <v>2584</v>
      </c>
      <c r="F1384" s="487" t="s">
        <v>4248</v>
      </c>
      <c r="G1384" s="698">
        <v>37847325</v>
      </c>
      <c r="H1384" s="649" t="s">
        <v>4210</v>
      </c>
      <c r="I1384" s="699">
        <v>709.5</v>
      </c>
      <c r="J1384" s="77">
        <v>5</v>
      </c>
      <c r="K1384" s="92"/>
    </row>
    <row r="1385" spans="1:11" ht="20.399999999999999" x14ac:dyDescent="0.25">
      <c r="A1385" s="14" t="s">
        <v>1506</v>
      </c>
      <c r="B1385" s="694" t="s">
        <v>4208</v>
      </c>
      <c r="C1385" s="695" t="s">
        <v>2662</v>
      </c>
      <c r="D1385" s="696" t="s">
        <v>4249</v>
      </c>
      <c r="E1385" s="671" t="s">
        <v>2584</v>
      </c>
      <c r="F1385" s="487" t="s">
        <v>4250</v>
      </c>
      <c r="G1385" s="698">
        <v>37847325</v>
      </c>
      <c r="H1385" s="649" t="s">
        <v>4210</v>
      </c>
      <c r="I1385" s="699">
        <v>362.16</v>
      </c>
      <c r="J1385" s="77">
        <v>5</v>
      </c>
      <c r="K1385" s="92"/>
    </row>
    <row r="1386" spans="1:11" ht="20.399999999999999" x14ac:dyDescent="0.25">
      <c r="A1386" s="14" t="s">
        <v>1506</v>
      </c>
      <c r="B1386" s="694" t="s">
        <v>4208</v>
      </c>
      <c r="C1386" s="695" t="s">
        <v>2662</v>
      </c>
      <c r="D1386" s="696" t="s">
        <v>3722</v>
      </c>
      <c r="E1386" s="671" t="s">
        <v>2584</v>
      </c>
      <c r="F1386" s="487" t="s">
        <v>4251</v>
      </c>
      <c r="G1386" s="698">
        <v>37847325</v>
      </c>
      <c r="H1386" s="649" t="s">
        <v>4210</v>
      </c>
      <c r="I1386" s="699">
        <v>676</v>
      </c>
      <c r="J1386" s="77">
        <v>5</v>
      </c>
      <c r="K1386" s="92"/>
    </row>
    <row r="1387" spans="1:11" ht="30.6" x14ac:dyDescent="0.25">
      <c r="A1387" s="14" t="s">
        <v>1506</v>
      </c>
      <c r="B1387" s="694" t="s">
        <v>4208</v>
      </c>
      <c r="C1387" s="695" t="s">
        <v>2662</v>
      </c>
      <c r="D1387" s="696" t="s">
        <v>3722</v>
      </c>
      <c r="E1387" s="671" t="s">
        <v>2584</v>
      </c>
      <c r="F1387" s="487" t="s">
        <v>4252</v>
      </c>
      <c r="G1387" s="698">
        <v>37847325</v>
      </c>
      <c r="H1387" s="649" t="s">
        <v>4210</v>
      </c>
      <c r="I1387" s="699">
        <v>785</v>
      </c>
      <c r="J1387" s="77">
        <v>5</v>
      </c>
      <c r="K1387" s="92"/>
    </row>
    <row r="1388" spans="1:11" ht="20.399999999999999" x14ac:dyDescent="0.25">
      <c r="A1388" s="14" t="s">
        <v>1506</v>
      </c>
      <c r="B1388" s="694" t="s">
        <v>4208</v>
      </c>
      <c r="C1388" s="695" t="s">
        <v>2662</v>
      </c>
      <c r="D1388" s="696" t="s">
        <v>4237</v>
      </c>
      <c r="E1388" s="671" t="s">
        <v>2584</v>
      </c>
      <c r="F1388" s="487" t="s">
        <v>4253</v>
      </c>
      <c r="G1388" s="698">
        <v>37847325</v>
      </c>
      <c r="H1388" s="649" t="s">
        <v>4210</v>
      </c>
      <c r="I1388" s="699">
        <v>44.95</v>
      </c>
      <c r="J1388" s="77">
        <v>5</v>
      </c>
      <c r="K1388" s="92"/>
    </row>
    <row r="1389" spans="1:11" ht="20.399999999999999" x14ac:dyDescent="0.25">
      <c r="A1389" s="14" t="s">
        <v>1506</v>
      </c>
      <c r="B1389" s="694" t="s">
        <v>4208</v>
      </c>
      <c r="C1389" s="695" t="s">
        <v>2662</v>
      </c>
      <c r="D1389" s="696" t="s">
        <v>4237</v>
      </c>
      <c r="E1389" s="671" t="s">
        <v>2584</v>
      </c>
      <c r="F1389" s="487" t="s">
        <v>4254</v>
      </c>
      <c r="G1389" s="698">
        <v>37847325</v>
      </c>
      <c r="H1389" s="649" t="s">
        <v>4210</v>
      </c>
      <c r="I1389" s="699">
        <v>70.349999999999994</v>
      </c>
      <c r="J1389" s="77">
        <v>5</v>
      </c>
      <c r="K1389" s="92"/>
    </row>
    <row r="1390" spans="1:11" ht="20.399999999999999" x14ac:dyDescent="0.25">
      <c r="A1390" s="14" t="s">
        <v>1506</v>
      </c>
      <c r="B1390" s="694" t="s">
        <v>4208</v>
      </c>
      <c r="C1390" s="695" t="s">
        <v>2662</v>
      </c>
      <c r="D1390" s="696" t="s">
        <v>4237</v>
      </c>
      <c r="E1390" s="671" t="s">
        <v>2584</v>
      </c>
      <c r="F1390" s="487" t="s">
        <v>4255</v>
      </c>
      <c r="G1390" s="698">
        <v>37847325</v>
      </c>
      <c r="H1390" s="649" t="s">
        <v>4210</v>
      </c>
      <c r="I1390" s="699">
        <v>19.600000000000001</v>
      </c>
      <c r="J1390" s="77">
        <v>5</v>
      </c>
      <c r="K1390" s="92"/>
    </row>
    <row r="1391" spans="1:11" ht="20.399999999999999" x14ac:dyDescent="0.25">
      <c r="A1391" s="14" t="s">
        <v>1506</v>
      </c>
      <c r="B1391" s="694" t="s">
        <v>4208</v>
      </c>
      <c r="C1391" s="695" t="s">
        <v>2662</v>
      </c>
      <c r="D1391" s="696" t="s">
        <v>4237</v>
      </c>
      <c r="E1391" s="671" t="s">
        <v>2584</v>
      </c>
      <c r="F1391" s="487" t="s">
        <v>4256</v>
      </c>
      <c r="G1391" s="698">
        <v>37847325</v>
      </c>
      <c r="H1391" s="649" t="s">
        <v>4210</v>
      </c>
      <c r="I1391" s="699">
        <v>42.15</v>
      </c>
      <c r="J1391" s="77">
        <v>5</v>
      </c>
      <c r="K1391" s="92"/>
    </row>
    <row r="1392" spans="1:11" ht="20.399999999999999" x14ac:dyDescent="0.25">
      <c r="A1392" s="14" t="s">
        <v>1506</v>
      </c>
      <c r="B1392" s="694" t="s">
        <v>4208</v>
      </c>
      <c r="C1392" s="695" t="s">
        <v>2662</v>
      </c>
      <c r="D1392" s="696" t="s">
        <v>4237</v>
      </c>
      <c r="E1392" s="671" t="s">
        <v>2584</v>
      </c>
      <c r="F1392" s="487" t="s">
        <v>4257</v>
      </c>
      <c r="G1392" s="698">
        <v>37847325</v>
      </c>
      <c r="H1392" s="649" t="s">
        <v>4210</v>
      </c>
      <c r="I1392" s="699">
        <v>179.84</v>
      </c>
      <c r="J1392" s="77">
        <v>5</v>
      </c>
      <c r="K1392" s="92"/>
    </row>
    <row r="1393" spans="1:11" ht="20.399999999999999" x14ac:dyDescent="0.25">
      <c r="A1393" s="14" t="s">
        <v>1506</v>
      </c>
      <c r="B1393" s="694" t="s">
        <v>4208</v>
      </c>
      <c r="C1393" s="695" t="s">
        <v>2662</v>
      </c>
      <c r="D1393" s="696" t="s">
        <v>4237</v>
      </c>
      <c r="E1393" s="671" t="s">
        <v>2584</v>
      </c>
      <c r="F1393" s="487" t="s">
        <v>4258</v>
      </c>
      <c r="G1393" s="698">
        <v>37847325</v>
      </c>
      <c r="H1393" s="649" t="s">
        <v>4210</v>
      </c>
      <c r="I1393" s="699">
        <v>26</v>
      </c>
      <c r="J1393" s="77">
        <v>5</v>
      </c>
      <c r="K1393" s="92"/>
    </row>
    <row r="1394" spans="1:11" ht="20.399999999999999" x14ac:dyDescent="0.25">
      <c r="A1394" s="14" t="s">
        <v>1506</v>
      </c>
      <c r="B1394" s="694" t="s">
        <v>4208</v>
      </c>
      <c r="C1394" s="695" t="s">
        <v>2662</v>
      </c>
      <c r="D1394" s="696" t="s">
        <v>4237</v>
      </c>
      <c r="E1394" s="671" t="s">
        <v>2584</v>
      </c>
      <c r="F1394" s="487" t="s">
        <v>4259</v>
      </c>
      <c r="G1394" s="698">
        <v>37847325</v>
      </c>
      <c r="H1394" s="649" t="s">
        <v>4210</v>
      </c>
      <c r="I1394" s="699">
        <v>36.6</v>
      </c>
      <c r="J1394" s="77">
        <v>5</v>
      </c>
      <c r="K1394" s="92"/>
    </row>
    <row r="1395" spans="1:11" ht="20.399999999999999" x14ac:dyDescent="0.25">
      <c r="A1395" s="14" t="s">
        <v>1506</v>
      </c>
      <c r="B1395" s="694" t="s">
        <v>4208</v>
      </c>
      <c r="C1395" s="695" t="s">
        <v>2662</v>
      </c>
      <c r="D1395" s="696" t="s">
        <v>4237</v>
      </c>
      <c r="E1395" s="671" t="s">
        <v>2584</v>
      </c>
      <c r="F1395" s="487" t="s">
        <v>4260</v>
      </c>
      <c r="G1395" s="698">
        <v>37847325</v>
      </c>
      <c r="H1395" s="649" t="s">
        <v>4210</v>
      </c>
      <c r="I1395" s="699">
        <v>44.95</v>
      </c>
      <c r="J1395" s="77">
        <v>5</v>
      </c>
      <c r="K1395" s="92"/>
    </row>
    <row r="1396" spans="1:11" ht="20.399999999999999" x14ac:dyDescent="0.25">
      <c r="A1396" s="14" t="s">
        <v>1506</v>
      </c>
      <c r="B1396" s="694" t="s">
        <v>4208</v>
      </c>
      <c r="C1396" s="695" t="s">
        <v>2662</v>
      </c>
      <c r="D1396" s="696" t="s">
        <v>4237</v>
      </c>
      <c r="E1396" s="671" t="s">
        <v>2584</v>
      </c>
      <c r="F1396" s="487" t="s">
        <v>4261</v>
      </c>
      <c r="G1396" s="698">
        <v>37847325</v>
      </c>
      <c r="H1396" s="649" t="s">
        <v>4210</v>
      </c>
      <c r="I1396" s="699">
        <v>78.680000000000007</v>
      </c>
      <c r="J1396" s="77">
        <v>5</v>
      </c>
      <c r="K1396" s="92"/>
    </row>
    <row r="1397" spans="1:11" ht="20.399999999999999" x14ac:dyDescent="0.25">
      <c r="A1397" s="14" t="s">
        <v>1506</v>
      </c>
      <c r="B1397" s="694" t="s">
        <v>4208</v>
      </c>
      <c r="C1397" s="695" t="s">
        <v>2662</v>
      </c>
      <c r="D1397" s="696" t="s">
        <v>4237</v>
      </c>
      <c r="E1397" s="671" t="s">
        <v>2584</v>
      </c>
      <c r="F1397" s="487" t="s">
        <v>4262</v>
      </c>
      <c r="G1397" s="698">
        <v>37847325</v>
      </c>
      <c r="H1397" s="649" t="s">
        <v>4210</v>
      </c>
      <c r="I1397" s="699">
        <v>55.2</v>
      </c>
      <c r="J1397" s="77">
        <v>5</v>
      </c>
      <c r="K1397" s="92"/>
    </row>
    <row r="1398" spans="1:11" ht="20.399999999999999" x14ac:dyDescent="0.25">
      <c r="A1398" s="14" t="s">
        <v>1506</v>
      </c>
      <c r="B1398" s="694" t="s">
        <v>4208</v>
      </c>
      <c r="C1398" s="695" t="s">
        <v>2662</v>
      </c>
      <c r="D1398" s="696" t="s">
        <v>4237</v>
      </c>
      <c r="E1398" s="671" t="s">
        <v>2584</v>
      </c>
      <c r="F1398" s="487" t="s">
        <v>4263</v>
      </c>
      <c r="G1398" s="698">
        <v>37847325</v>
      </c>
      <c r="H1398" s="649" t="s">
        <v>4210</v>
      </c>
      <c r="I1398" s="699">
        <v>26.8</v>
      </c>
      <c r="J1398" s="77">
        <v>5</v>
      </c>
      <c r="K1398" s="92"/>
    </row>
    <row r="1399" spans="1:11" ht="20.399999999999999" x14ac:dyDescent="0.25">
      <c r="A1399" s="14" t="s">
        <v>1506</v>
      </c>
      <c r="B1399" s="694" t="s">
        <v>4208</v>
      </c>
      <c r="C1399" s="695" t="s">
        <v>2662</v>
      </c>
      <c r="D1399" s="696" t="s">
        <v>4237</v>
      </c>
      <c r="E1399" s="671" t="s">
        <v>2584</v>
      </c>
      <c r="F1399" s="487" t="s">
        <v>4264</v>
      </c>
      <c r="G1399" s="698">
        <v>37847325</v>
      </c>
      <c r="H1399" s="649" t="s">
        <v>4210</v>
      </c>
      <c r="I1399" s="699">
        <v>74</v>
      </c>
      <c r="J1399" s="77">
        <v>5</v>
      </c>
      <c r="K1399" s="92"/>
    </row>
    <row r="1400" spans="1:11" ht="20.399999999999999" x14ac:dyDescent="0.25">
      <c r="A1400" s="14" t="s">
        <v>1506</v>
      </c>
      <c r="B1400" s="694" t="s">
        <v>4208</v>
      </c>
      <c r="C1400" s="695" t="s">
        <v>2662</v>
      </c>
      <c r="D1400" s="696" t="s">
        <v>4237</v>
      </c>
      <c r="E1400" s="671" t="s">
        <v>2584</v>
      </c>
      <c r="F1400" s="487" t="s">
        <v>4265</v>
      </c>
      <c r="G1400" s="698">
        <v>37847325</v>
      </c>
      <c r="H1400" s="649" t="s">
        <v>4210</v>
      </c>
      <c r="I1400" s="699">
        <v>98.4</v>
      </c>
      <c r="J1400" s="77">
        <v>5</v>
      </c>
      <c r="K1400" s="92"/>
    </row>
    <row r="1401" spans="1:11" ht="13.2" x14ac:dyDescent="0.25">
      <c r="A1401" s="14" t="s">
        <v>1506</v>
      </c>
      <c r="B1401" s="694" t="s">
        <v>4208</v>
      </c>
      <c r="C1401" s="695" t="s">
        <v>2662</v>
      </c>
      <c r="D1401" s="696" t="s">
        <v>4237</v>
      </c>
      <c r="E1401" s="671" t="s">
        <v>2584</v>
      </c>
      <c r="F1401" s="487" t="s">
        <v>4266</v>
      </c>
      <c r="G1401" s="698">
        <v>37847325</v>
      </c>
      <c r="H1401" s="649" t="s">
        <v>4210</v>
      </c>
      <c r="I1401" s="699">
        <v>65.599999999999994</v>
      </c>
      <c r="J1401" s="77">
        <v>5</v>
      </c>
      <c r="K1401" s="92"/>
    </row>
    <row r="1402" spans="1:11" ht="20.399999999999999" x14ac:dyDescent="0.25">
      <c r="A1402" s="14" t="s">
        <v>1506</v>
      </c>
      <c r="B1402" s="694" t="s">
        <v>4208</v>
      </c>
      <c r="C1402" s="695" t="s">
        <v>2662</v>
      </c>
      <c r="D1402" s="696" t="s">
        <v>4237</v>
      </c>
      <c r="E1402" s="671" t="s">
        <v>2584</v>
      </c>
      <c r="F1402" s="487" t="s">
        <v>4267</v>
      </c>
      <c r="G1402" s="698">
        <v>37847325</v>
      </c>
      <c r="H1402" s="649" t="s">
        <v>4210</v>
      </c>
      <c r="I1402" s="699">
        <v>258.5</v>
      </c>
      <c r="J1402" s="77">
        <v>5</v>
      </c>
      <c r="K1402" s="92"/>
    </row>
    <row r="1403" spans="1:11" ht="20.399999999999999" x14ac:dyDescent="0.25">
      <c r="A1403" s="14" t="s">
        <v>1506</v>
      </c>
      <c r="B1403" s="694" t="s">
        <v>4208</v>
      </c>
      <c r="C1403" s="695" t="s">
        <v>2662</v>
      </c>
      <c r="D1403" s="696" t="s">
        <v>4237</v>
      </c>
      <c r="E1403" s="671" t="s">
        <v>2584</v>
      </c>
      <c r="F1403" s="487" t="s">
        <v>4268</v>
      </c>
      <c r="G1403" s="698">
        <v>37847325</v>
      </c>
      <c r="H1403" s="649" t="s">
        <v>4210</v>
      </c>
      <c r="I1403" s="699">
        <v>65.599999999999994</v>
      </c>
      <c r="J1403" s="77">
        <v>5</v>
      </c>
      <c r="K1403" s="92"/>
    </row>
    <row r="1404" spans="1:11" ht="20.399999999999999" x14ac:dyDescent="0.25">
      <c r="A1404" s="14" t="s">
        <v>1506</v>
      </c>
      <c r="B1404" s="694" t="s">
        <v>4208</v>
      </c>
      <c r="C1404" s="695" t="s">
        <v>2662</v>
      </c>
      <c r="D1404" s="696" t="s">
        <v>4237</v>
      </c>
      <c r="E1404" s="671" t="s">
        <v>2584</v>
      </c>
      <c r="F1404" s="487" t="s">
        <v>4269</v>
      </c>
      <c r="G1404" s="698">
        <v>37847325</v>
      </c>
      <c r="H1404" s="649" t="s">
        <v>4210</v>
      </c>
      <c r="I1404" s="699">
        <v>269.75</v>
      </c>
      <c r="J1404" s="77">
        <v>5</v>
      </c>
      <c r="K1404" s="92"/>
    </row>
    <row r="1405" spans="1:11" ht="20.399999999999999" x14ac:dyDescent="0.25">
      <c r="A1405" s="14" t="s">
        <v>1506</v>
      </c>
      <c r="B1405" s="694" t="s">
        <v>4208</v>
      </c>
      <c r="C1405" s="695" t="s">
        <v>2662</v>
      </c>
      <c r="D1405" s="696" t="s">
        <v>4237</v>
      </c>
      <c r="E1405" s="671" t="s">
        <v>2584</v>
      </c>
      <c r="F1405" s="487" t="s">
        <v>4270</v>
      </c>
      <c r="G1405" s="698">
        <v>37847325</v>
      </c>
      <c r="H1405" s="649" t="s">
        <v>4210</v>
      </c>
      <c r="I1405" s="699">
        <v>98.4</v>
      </c>
      <c r="J1405" s="77">
        <v>5</v>
      </c>
      <c r="K1405" s="92"/>
    </row>
    <row r="1406" spans="1:11" ht="20.399999999999999" x14ac:dyDescent="0.25">
      <c r="A1406" s="14" t="s">
        <v>1506</v>
      </c>
      <c r="B1406" s="694" t="s">
        <v>4208</v>
      </c>
      <c r="C1406" s="695" t="s">
        <v>2662</v>
      </c>
      <c r="D1406" s="696" t="s">
        <v>4237</v>
      </c>
      <c r="E1406" s="671" t="s">
        <v>2584</v>
      </c>
      <c r="F1406" s="487" t="s">
        <v>4271</v>
      </c>
      <c r="G1406" s="698">
        <v>37847325</v>
      </c>
      <c r="H1406" s="649" t="s">
        <v>4210</v>
      </c>
      <c r="I1406" s="699">
        <v>135.6</v>
      </c>
      <c r="J1406" s="77">
        <v>5</v>
      </c>
      <c r="K1406" s="92"/>
    </row>
    <row r="1407" spans="1:11" ht="20.399999999999999" x14ac:dyDescent="0.25">
      <c r="A1407" s="14" t="s">
        <v>1506</v>
      </c>
      <c r="B1407" s="694" t="s">
        <v>4208</v>
      </c>
      <c r="C1407" s="695" t="s">
        <v>2662</v>
      </c>
      <c r="D1407" s="696" t="s">
        <v>4237</v>
      </c>
      <c r="E1407" s="671" t="s">
        <v>2584</v>
      </c>
      <c r="F1407" s="487" t="s">
        <v>4272</v>
      </c>
      <c r="G1407" s="698">
        <v>37847325</v>
      </c>
      <c r="H1407" s="649" t="s">
        <v>4210</v>
      </c>
      <c r="I1407" s="699">
        <v>255.7</v>
      </c>
      <c r="J1407" s="77">
        <v>5</v>
      </c>
      <c r="K1407" s="92"/>
    </row>
    <row r="1408" spans="1:11" ht="20.399999999999999" x14ac:dyDescent="0.25">
      <c r="A1408" s="14" t="s">
        <v>1506</v>
      </c>
      <c r="B1408" s="694" t="s">
        <v>4208</v>
      </c>
      <c r="C1408" s="695" t="s">
        <v>2662</v>
      </c>
      <c r="D1408" s="696" t="s">
        <v>4237</v>
      </c>
      <c r="E1408" s="671" t="s">
        <v>2584</v>
      </c>
      <c r="F1408" s="487" t="s">
        <v>4273</v>
      </c>
      <c r="G1408" s="698">
        <v>37847325</v>
      </c>
      <c r="H1408" s="649" t="s">
        <v>4210</v>
      </c>
      <c r="I1408" s="699">
        <v>255.7</v>
      </c>
      <c r="J1408" s="77">
        <v>5</v>
      </c>
      <c r="K1408" s="92"/>
    </row>
    <row r="1409" spans="1:11" ht="20.399999999999999" x14ac:dyDescent="0.25">
      <c r="A1409" s="14" t="s">
        <v>1506</v>
      </c>
      <c r="B1409" s="694" t="s">
        <v>4208</v>
      </c>
      <c r="C1409" s="695" t="s">
        <v>2662</v>
      </c>
      <c r="D1409" s="696" t="s">
        <v>4237</v>
      </c>
      <c r="E1409" s="671" t="s">
        <v>2584</v>
      </c>
      <c r="F1409" s="487" t="s">
        <v>4274</v>
      </c>
      <c r="G1409" s="698">
        <v>37847325</v>
      </c>
      <c r="H1409" s="649" t="s">
        <v>4210</v>
      </c>
      <c r="I1409" s="699">
        <v>224.8</v>
      </c>
      <c r="J1409" s="77">
        <v>5</v>
      </c>
      <c r="K1409" s="92"/>
    </row>
    <row r="1410" spans="1:11" ht="20.399999999999999" x14ac:dyDescent="0.25">
      <c r="A1410" s="14" t="s">
        <v>1506</v>
      </c>
      <c r="B1410" s="694" t="s">
        <v>4208</v>
      </c>
      <c r="C1410" s="695" t="s">
        <v>2662</v>
      </c>
      <c r="D1410" s="696" t="s">
        <v>4237</v>
      </c>
      <c r="E1410" s="671" t="s">
        <v>2584</v>
      </c>
      <c r="F1410" s="487" t="s">
        <v>4275</v>
      </c>
      <c r="G1410" s="698">
        <v>37847325</v>
      </c>
      <c r="H1410" s="649" t="s">
        <v>4210</v>
      </c>
      <c r="I1410" s="699">
        <v>90.4</v>
      </c>
      <c r="J1410" s="77">
        <v>5</v>
      </c>
      <c r="K1410" s="92"/>
    </row>
    <row r="1411" spans="1:11" ht="20.399999999999999" x14ac:dyDescent="0.25">
      <c r="A1411" s="14" t="s">
        <v>1506</v>
      </c>
      <c r="B1411" s="694" t="s">
        <v>4208</v>
      </c>
      <c r="C1411" s="695" t="s">
        <v>2662</v>
      </c>
      <c r="D1411" s="696" t="s">
        <v>4237</v>
      </c>
      <c r="E1411" s="671" t="s">
        <v>2584</v>
      </c>
      <c r="F1411" s="487" t="s">
        <v>4276</v>
      </c>
      <c r="G1411" s="698">
        <v>37847325</v>
      </c>
      <c r="H1411" s="649" t="s">
        <v>4210</v>
      </c>
      <c r="I1411" s="699">
        <v>337.2</v>
      </c>
      <c r="J1411" s="77">
        <v>5</v>
      </c>
      <c r="K1411" s="92"/>
    </row>
    <row r="1412" spans="1:11" ht="30.6" x14ac:dyDescent="0.25">
      <c r="A1412" s="14" t="s">
        <v>1506</v>
      </c>
      <c r="B1412" s="694" t="s">
        <v>4208</v>
      </c>
      <c r="C1412" s="695" t="s">
        <v>2662</v>
      </c>
      <c r="D1412" s="696" t="s">
        <v>4237</v>
      </c>
      <c r="E1412" s="671" t="s">
        <v>2584</v>
      </c>
      <c r="F1412" s="487" t="s">
        <v>4277</v>
      </c>
      <c r="G1412" s="698">
        <v>37847325</v>
      </c>
      <c r="H1412" s="649" t="s">
        <v>4210</v>
      </c>
      <c r="I1412" s="699">
        <v>592.57000000000005</v>
      </c>
      <c r="J1412" s="77">
        <v>5</v>
      </c>
      <c r="K1412" s="92"/>
    </row>
    <row r="1413" spans="1:11" ht="71.400000000000006" x14ac:dyDescent="0.25">
      <c r="A1413" s="14" t="s">
        <v>1506</v>
      </c>
      <c r="B1413" s="718"/>
      <c r="C1413" s="646"/>
      <c r="D1413" s="719"/>
      <c r="E1413" s="719"/>
      <c r="F1413" s="673" t="s">
        <v>4952</v>
      </c>
      <c r="G1413" s="643"/>
      <c r="H1413" s="644"/>
      <c r="I1413" s="645"/>
      <c r="J1413" s="77">
        <v>5</v>
      </c>
      <c r="K1413" s="92"/>
    </row>
    <row r="1414" spans="1:11" ht="40.799999999999997" x14ac:dyDescent="0.25">
      <c r="A1414" s="14" t="s">
        <v>1506</v>
      </c>
      <c r="B1414" s="694" t="s">
        <v>4953</v>
      </c>
      <c r="C1414" s="695" t="s">
        <v>4954</v>
      </c>
      <c r="D1414" s="696" t="s">
        <v>3876</v>
      </c>
      <c r="E1414" s="671" t="s">
        <v>2734</v>
      </c>
      <c r="F1414" s="487" t="s">
        <v>4955</v>
      </c>
      <c r="G1414" s="698">
        <v>31322832</v>
      </c>
      <c r="H1414" s="649" t="s">
        <v>2182</v>
      </c>
      <c r="I1414" s="699">
        <v>70.040000000000006</v>
      </c>
      <c r="J1414" s="77">
        <v>5</v>
      </c>
      <c r="K1414" s="92"/>
    </row>
    <row r="1415" spans="1:11" ht="21" x14ac:dyDescent="0.25">
      <c r="A1415" s="14" t="s">
        <v>1506</v>
      </c>
      <c r="B1415" s="694" t="s">
        <v>4956</v>
      </c>
      <c r="C1415" s="695" t="s">
        <v>1960</v>
      </c>
      <c r="D1415" s="696" t="s">
        <v>4957</v>
      </c>
      <c r="E1415" s="671">
        <v>45952</v>
      </c>
      <c r="F1415" s="487" t="s">
        <v>4958</v>
      </c>
      <c r="G1415" s="698">
        <v>45024871</v>
      </c>
      <c r="H1415" s="649" t="s">
        <v>4959</v>
      </c>
      <c r="I1415" s="699">
        <v>368</v>
      </c>
      <c r="J1415" s="77">
        <v>5</v>
      </c>
      <c r="K1415" s="92"/>
    </row>
    <row r="1416" spans="1:11" ht="30.6" x14ac:dyDescent="0.25">
      <c r="A1416" s="14" t="s">
        <v>1506</v>
      </c>
      <c r="B1416" s="694" t="s">
        <v>4956</v>
      </c>
      <c r="C1416" s="695" t="s">
        <v>1960</v>
      </c>
      <c r="D1416" s="696" t="s">
        <v>4957</v>
      </c>
      <c r="E1416" s="671">
        <v>45952</v>
      </c>
      <c r="F1416" s="487" t="s">
        <v>4960</v>
      </c>
      <c r="G1416" s="698">
        <v>45024871</v>
      </c>
      <c r="H1416" s="649" t="s">
        <v>4959</v>
      </c>
      <c r="I1416" s="699">
        <v>164.6</v>
      </c>
      <c r="J1416" s="77">
        <v>5</v>
      </c>
      <c r="K1416" s="92"/>
    </row>
    <row r="1417" spans="1:11" ht="40.799999999999997" x14ac:dyDescent="0.25">
      <c r="A1417" s="14" t="s">
        <v>1506</v>
      </c>
      <c r="B1417" s="694" t="s">
        <v>4956</v>
      </c>
      <c r="C1417" s="695" t="s">
        <v>1960</v>
      </c>
      <c r="D1417" s="696" t="s">
        <v>4898</v>
      </c>
      <c r="E1417" s="671">
        <v>45952</v>
      </c>
      <c r="F1417" s="487" t="s">
        <v>4961</v>
      </c>
      <c r="G1417" s="698">
        <v>45024871</v>
      </c>
      <c r="H1417" s="649" t="s">
        <v>4959</v>
      </c>
      <c r="I1417" s="699">
        <v>1935</v>
      </c>
      <c r="J1417" s="77">
        <v>5</v>
      </c>
      <c r="K1417" s="92"/>
    </row>
    <row r="1418" spans="1:11" ht="51" x14ac:dyDescent="0.25">
      <c r="A1418" s="14" t="s">
        <v>1506</v>
      </c>
      <c r="B1418" s="694" t="s">
        <v>4956</v>
      </c>
      <c r="C1418" s="695" t="s">
        <v>1960</v>
      </c>
      <c r="D1418" s="696" t="s">
        <v>4938</v>
      </c>
      <c r="E1418" s="671">
        <v>45952</v>
      </c>
      <c r="F1418" s="487" t="s">
        <v>4962</v>
      </c>
      <c r="G1418" s="698">
        <v>45024871</v>
      </c>
      <c r="H1418" s="649" t="s">
        <v>4959</v>
      </c>
      <c r="I1418" s="699">
        <v>644.45000000000005</v>
      </c>
      <c r="J1418" s="77">
        <v>5</v>
      </c>
      <c r="K1418" s="92"/>
    </row>
    <row r="1419" spans="1:11" ht="21" x14ac:dyDescent="0.25">
      <c r="A1419" s="14" t="s">
        <v>1506</v>
      </c>
      <c r="B1419" s="694" t="s">
        <v>4956</v>
      </c>
      <c r="C1419" s="695" t="s">
        <v>1960</v>
      </c>
      <c r="D1419" s="696" t="s">
        <v>4618</v>
      </c>
      <c r="E1419" s="671">
        <v>45952</v>
      </c>
      <c r="F1419" s="487" t="s">
        <v>4963</v>
      </c>
      <c r="G1419" s="698">
        <v>45024871</v>
      </c>
      <c r="H1419" s="649" t="s">
        <v>4959</v>
      </c>
      <c r="I1419" s="699">
        <v>1015</v>
      </c>
      <c r="J1419" s="77">
        <v>5</v>
      </c>
      <c r="K1419" s="92"/>
    </row>
    <row r="1420" spans="1:11" ht="30.6" x14ac:dyDescent="0.25">
      <c r="A1420" s="14" t="s">
        <v>1506</v>
      </c>
      <c r="B1420" s="694" t="s">
        <v>4956</v>
      </c>
      <c r="C1420" s="695" t="s">
        <v>1960</v>
      </c>
      <c r="D1420" s="696" t="s">
        <v>4618</v>
      </c>
      <c r="E1420" s="671">
        <v>45952</v>
      </c>
      <c r="F1420" s="487" t="s">
        <v>4964</v>
      </c>
      <c r="G1420" s="698">
        <v>45024871</v>
      </c>
      <c r="H1420" s="649" t="s">
        <v>4959</v>
      </c>
      <c r="I1420" s="699">
        <v>550.5</v>
      </c>
      <c r="J1420" s="77">
        <v>5</v>
      </c>
      <c r="K1420" s="92"/>
    </row>
    <row r="1421" spans="1:11" ht="61.2" x14ac:dyDescent="0.25">
      <c r="A1421" s="14" t="s">
        <v>1506</v>
      </c>
      <c r="B1421" s="694" t="s">
        <v>4956</v>
      </c>
      <c r="C1421" s="695" t="s">
        <v>1960</v>
      </c>
      <c r="D1421" s="696" t="s">
        <v>4957</v>
      </c>
      <c r="E1421" s="671">
        <v>45952</v>
      </c>
      <c r="F1421" s="487" t="s">
        <v>4965</v>
      </c>
      <c r="G1421" s="698">
        <v>45024871</v>
      </c>
      <c r="H1421" s="649" t="s">
        <v>4959</v>
      </c>
      <c r="I1421" s="699">
        <v>1636</v>
      </c>
      <c r="J1421" s="77">
        <v>5</v>
      </c>
      <c r="K1421" s="92"/>
    </row>
    <row r="1422" spans="1:11" ht="21" x14ac:dyDescent="0.25">
      <c r="A1422" s="14" t="s">
        <v>1506</v>
      </c>
      <c r="B1422" s="694" t="s">
        <v>4956</v>
      </c>
      <c r="C1422" s="695" t="s">
        <v>1960</v>
      </c>
      <c r="D1422" s="696" t="s">
        <v>4966</v>
      </c>
      <c r="E1422" s="671">
        <v>45952</v>
      </c>
      <c r="F1422" s="487" t="s">
        <v>4967</v>
      </c>
      <c r="G1422" s="698">
        <v>45024871</v>
      </c>
      <c r="H1422" s="649" t="s">
        <v>4959</v>
      </c>
      <c r="I1422" s="699">
        <v>27.83</v>
      </c>
      <c r="J1422" s="77">
        <v>5</v>
      </c>
      <c r="K1422" s="92"/>
    </row>
    <row r="1423" spans="1:11" ht="30.6" x14ac:dyDescent="0.25">
      <c r="A1423" s="14" t="s">
        <v>1506</v>
      </c>
      <c r="B1423" s="694" t="s">
        <v>4956</v>
      </c>
      <c r="C1423" s="695" t="s">
        <v>1960</v>
      </c>
      <c r="D1423" s="696" t="s">
        <v>4945</v>
      </c>
      <c r="E1423" s="671">
        <v>45952</v>
      </c>
      <c r="F1423" s="487" t="s">
        <v>4968</v>
      </c>
      <c r="G1423" s="698">
        <v>45024871</v>
      </c>
      <c r="H1423" s="649" t="s">
        <v>4959</v>
      </c>
      <c r="I1423" s="699">
        <v>117.9</v>
      </c>
      <c r="J1423" s="77">
        <v>5</v>
      </c>
      <c r="K1423" s="92"/>
    </row>
    <row r="1424" spans="1:11" ht="40.799999999999997" x14ac:dyDescent="0.25">
      <c r="A1424" s="14" t="s">
        <v>1506</v>
      </c>
      <c r="B1424" s="694" t="s">
        <v>4956</v>
      </c>
      <c r="C1424" s="695" t="s">
        <v>1960</v>
      </c>
      <c r="D1424" s="696" t="s">
        <v>4898</v>
      </c>
      <c r="E1424" s="671">
        <v>45952</v>
      </c>
      <c r="F1424" s="487" t="s">
        <v>4969</v>
      </c>
      <c r="G1424" s="698">
        <v>45024871</v>
      </c>
      <c r="H1424" s="649" t="s">
        <v>4959</v>
      </c>
      <c r="I1424" s="699">
        <v>2920.67</v>
      </c>
      <c r="J1424" s="77">
        <v>5</v>
      </c>
      <c r="K1424" s="92"/>
    </row>
    <row r="1425" spans="1:11" ht="21" x14ac:dyDescent="0.25">
      <c r="A1425" s="14" t="s">
        <v>1506</v>
      </c>
      <c r="B1425" s="694" t="s">
        <v>4956</v>
      </c>
      <c r="C1425" s="695" t="s">
        <v>1960</v>
      </c>
      <c r="D1425" s="696" t="s">
        <v>1519</v>
      </c>
      <c r="E1425" s="671">
        <v>45952</v>
      </c>
      <c r="F1425" s="487" t="s">
        <v>4970</v>
      </c>
      <c r="G1425" s="698">
        <v>45024871</v>
      </c>
      <c r="H1425" s="649" t="s">
        <v>4959</v>
      </c>
      <c r="I1425" s="699">
        <v>50</v>
      </c>
      <c r="J1425" s="77">
        <v>5</v>
      </c>
      <c r="K1425" s="92"/>
    </row>
    <row r="1426" spans="1:11" ht="30.6" x14ac:dyDescent="0.25">
      <c r="A1426" s="14" t="s">
        <v>1506</v>
      </c>
      <c r="B1426" s="694" t="s">
        <v>4956</v>
      </c>
      <c r="C1426" s="695" t="s">
        <v>1960</v>
      </c>
      <c r="D1426" s="696" t="s">
        <v>3922</v>
      </c>
      <c r="E1426" s="671">
        <v>45952</v>
      </c>
      <c r="F1426" s="487" t="s">
        <v>4971</v>
      </c>
      <c r="G1426" s="698">
        <v>45024871</v>
      </c>
      <c r="H1426" s="649" t="s">
        <v>4959</v>
      </c>
      <c r="I1426" s="699">
        <v>690.05</v>
      </c>
      <c r="J1426" s="77">
        <v>5</v>
      </c>
      <c r="K1426" s="92"/>
    </row>
    <row r="1427" spans="1:11" ht="40.799999999999997" x14ac:dyDescent="0.25">
      <c r="A1427" s="14" t="s">
        <v>1506</v>
      </c>
      <c r="B1427" s="694" t="s">
        <v>4972</v>
      </c>
      <c r="C1427" s="695" t="s">
        <v>4973</v>
      </c>
      <c r="D1427" s="696">
        <v>45909</v>
      </c>
      <c r="E1427" s="671">
        <v>46022</v>
      </c>
      <c r="F1427" s="487" t="s">
        <v>4974</v>
      </c>
      <c r="G1427" s="698">
        <v>31322832</v>
      </c>
      <c r="H1427" s="649" t="s">
        <v>2182</v>
      </c>
      <c r="I1427" s="699">
        <v>67.03</v>
      </c>
      <c r="J1427" s="77">
        <v>5</v>
      </c>
      <c r="K1427" s="92"/>
    </row>
    <row r="1428" spans="1:11" ht="61.8" x14ac:dyDescent="0.25">
      <c r="A1428" s="14" t="s">
        <v>1506</v>
      </c>
      <c r="B1428" s="428"/>
      <c r="C1428" s="721"/>
      <c r="D1428" s="661"/>
      <c r="E1428" s="661"/>
      <c r="F1428" s="720" t="s">
        <v>4975</v>
      </c>
      <c r="G1428" s="662"/>
      <c r="H1428" s="661"/>
      <c r="I1428" s="722"/>
      <c r="J1428" s="77">
        <v>5</v>
      </c>
      <c r="K1428" s="92"/>
    </row>
    <row r="1429" spans="1:11" ht="30.6" x14ac:dyDescent="0.25">
      <c r="A1429" s="14" t="s">
        <v>1506</v>
      </c>
      <c r="B1429" s="694" t="s">
        <v>4976</v>
      </c>
      <c r="C1429" s="695" t="s">
        <v>4977</v>
      </c>
      <c r="D1429" s="696" t="s">
        <v>3874</v>
      </c>
      <c r="E1429" s="671"/>
      <c r="F1429" s="487" t="s">
        <v>4978</v>
      </c>
      <c r="G1429" s="698">
        <v>47943165</v>
      </c>
      <c r="H1429" s="649" t="s">
        <v>4979</v>
      </c>
      <c r="I1429" s="699">
        <v>149.94999999999999</v>
      </c>
      <c r="J1429" s="77">
        <v>5</v>
      </c>
      <c r="K1429" s="92"/>
    </row>
    <row r="1430" spans="1:11" ht="30.6" x14ac:dyDescent="0.25">
      <c r="A1430" s="14" t="s">
        <v>1506</v>
      </c>
      <c r="B1430" s="694" t="s">
        <v>4980</v>
      </c>
      <c r="C1430" s="695" t="s">
        <v>4981</v>
      </c>
      <c r="D1430" s="696" t="s">
        <v>4982</v>
      </c>
      <c r="E1430" s="671" t="s">
        <v>4983</v>
      </c>
      <c r="F1430" s="487" t="s">
        <v>4984</v>
      </c>
      <c r="G1430" s="698">
        <v>56916591</v>
      </c>
      <c r="H1430" s="649" t="s">
        <v>4985</v>
      </c>
      <c r="I1430" s="699">
        <v>465.01</v>
      </c>
      <c r="J1430" s="77">
        <v>5</v>
      </c>
      <c r="K1430" s="92"/>
    </row>
    <row r="1431" spans="1:11" ht="20.399999999999999" x14ac:dyDescent="0.25">
      <c r="A1431" s="14" t="s">
        <v>1506</v>
      </c>
      <c r="B1431" s="694" t="s">
        <v>4980</v>
      </c>
      <c r="C1431" s="695" t="s">
        <v>4981</v>
      </c>
      <c r="D1431" s="696" t="s">
        <v>4905</v>
      </c>
      <c r="E1431" s="671" t="s">
        <v>4983</v>
      </c>
      <c r="F1431" s="487" t="s">
        <v>4986</v>
      </c>
      <c r="G1431" s="698">
        <v>56916591</v>
      </c>
      <c r="H1431" s="649" t="s">
        <v>4985</v>
      </c>
      <c r="I1431" s="699">
        <v>54.8</v>
      </c>
      <c r="J1431" s="77">
        <v>5</v>
      </c>
      <c r="K1431" s="92"/>
    </row>
    <row r="1432" spans="1:11" ht="20.399999999999999" x14ac:dyDescent="0.25">
      <c r="A1432" s="14" t="s">
        <v>1506</v>
      </c>
      <c r="B1432" s="694" t="s">
        <v>4980</v>
      </c>
      <c r="C1432" s="695" t="s">
        <v>4981</v>
      </c>
      <c r="D1432" s="696" t="s">
        <v>4987</v>
      </c>
      <c r="E1432" s="671" t="s">
        <v>4983</v>
      </c>
      <c r="F1432" s="487" t="s">
        <v>4988</v>
      </c>
      <c r="G1432" s="698">
        <v>56916591</v>
      </c>
      <c r="H1432" s="649" t="s">
        <v>4985</v>
      </c>
      <c r="I1432" s="699">
        <v>430.19</v>
      </c>
      <c r="J1432" s="77">
        <v>5</v>
      </c>
      <c r="K1432" s="92"/>
    </row>
    <row r="1433" spans="1:11" ht="61.8" x14ac:dyDescent="0.25">
      <c r="A1433" s="14" t="s">
        <v>1506</v>
      </c>
      <c r="B1433" s="664"/>
      <c r="C1433" s="723"/>
      <c r="D1433" s="724"/>
      <c r="E1433" s="724"/>
      <c r="F1433" s="720" t="s">
        <v>4989</v>
      </c>
      <c r="G1433" s="351"/>
      <c r="H1433" s="725"/>
      <c r="I1433" s="726"/>
      <c r="J1433" s="77">
        <v>5</v>
      </c>
      <c r="K1433" s="92"/>
    </row>
    <row r="1434" spans="1:11" ht="30.6" x14ac:dyDescent="0.25">
      <c r="A1434" s="14" t="s">
        <v>1506</v>
      </c>
      <c r="B1434" s="694" t="s">
        <v>4976</v>
      </c>
      <c r="C1434" s="695" t="s">
        <v>4977</v>
      </c>
      <c r="D1434" s="696" t="s">
        <v>3874</v>
      </c>
      <c r="E1434" s="671"/>
      <c r="F1434" s="487" t="s">
        <v>4990</v>
      </c>
      <c r="G1434" s="698">
        <v>47943165</v>
      </c>
      <c r="H1434" s="649" t="s">
        <v>4979</v>
      </c>
      <c r="I1434" s="699">
        <v>149.94999999999999</v>
      </c>
      <c r="J1434" s="77">
        <v>5</v>
      </c>
      <c r="K1434" s="92"/>
    </row>
    <row r="1435" spans="1:11" ht="30.6" x14ac:dyDescent="0.25">
      <c r="A1435" s="14" t="s">
        <v>1506</v>
      </c>
      <c r="B1435" s="694" t="s">
        <v>4991</v>
      </c>
      <c r="C1435" s="695" t="s">
        <v>4992</v>
      </c>
      <c r="D1435" s="696" t="s">
        <v>4993</v>
      </c>
      <c r="E1435" s="671" t="s">
        <v>4898</v>
      </c>
      <c r="F1435" s="487" t="s">
        <v>4994</v>
      </c>
      <c r="G1435" s="698">
        <v>56916591</v>
      </c>
      <c r="H1435" s="649" t="s">
        <v>4985</v>
      </c>
      <c r="I1435" s="699">
        <v>1416.89</v>
      </c>
      <c r="J1435" s="77">
        <v>5</v>
      </c>
      <c r="K1435" s="92"/>
    </row>
    <row r="1436" spans="1:11" ht="20.399999999999999" x14ac:dyDescent="0.25">
      <c r="A1436" s="14" t="s">
        <v>1506</v>
      </c>
      <c r="B1436" s="694" t="s">
        <v>4991</v>
      </c>
      <c r="C1436" s="695" t="s">
        <v>4992</v>
      </c>
      <c r="D1436" s="696" t="s">
        <v>4905</v>
      </c>
      <c r="E1436" s="671" t="s">
        <v>4898</v>
      </c>
      <c r="F1436" s="487" t="s">
        <v>4986</v>
      </c>
      <c r="G1436" s="698">
        <v>56916591</v>
      </c>
      <c r="H1436" s="649" t="s">
        <v>4985</v>
      </c>
      <c r="I1436" s="699">
        <v>196.3</v>
      </c>
      <c r="J1436" s="77">
        <v>5</v>
      </c>
      <c r="K1436" s="92"/>
    </row>
    <row r="1437" spans="1:11" ht="20.399999999999999" x14ac:dyDescent="0.25">
      <c r="A1437" s="14" t="s">
        <v>1506</v>
      </c>
      <c r="B1437" s="694" t="s">
        <v>4991</v>
      </c>
      <c r="C1437" s="695" t="s">
        <v>4992</v>
      </c>
      <c r="D1437" s="696" t="s">
        <v>4987</v>
      </c>
      <c r="E1437" s="671" t="s">
        <v>4898</v>
      </c>
      <c r="F1437" s="487" t="s">
        <v>4995</v>
      </c>
      <c r="G1437" s="698">
        <v>56916591</v>
      </c>
      <c r="H1437" s="649" t="s">
        <v>4985</v>
      </c>
      <c r="I1437" s="699">
        <v>110.7</v>
      </c>
      <c r="J1437" s="77">
        <v>5</v>
      </c>
      <c r="K1437" s="92"/>
    </row>
    <row r="1438" spans="1:11" ht="20.399999999999999" x14ac:dyDescent="0.25">
      <c r="A1438" s="14" t="s">
        <v>1506</v>
      </c>
      <c r="B1438" s="694" t="s">
        <v>4991</v>
      </c>
      <c r="C1438" s="695" t="s">
        <v>4992</v>
      </c>
      <c r="D1438" s="696" t="s">
        <v>4966</v>
      </c>
      <c r="E1438" s="671" t="s">
        <v>4898</v>
      </c>
      <c r="F1438" s="487" t="s">
        <v>4996</v>
      </c>
      <c r="G1438" s="698">
        <v>56916591</v>
      </c>
      <c r="H1438" s="649" t="s">
        <v>4985</v>
      </c>
      <c r="I1438" s="699">
        <v>326.11</v>
      </c>
      <c r="J1438" s="77">
        <v>5</v>
      </c>
      <c r="K1438" s="92"/>
    </row>
    <row r="1439" spans="1:11" ht="51.6" x14ac:dyDescent="0.25">
      <c r="A1439" s="14" t="s">
        <v>1506</v>
      </c>
      <c r="B1439" s="664"/>
      <c r="C1439" s="723"/>
      <c r="D1439" s="724"/>
      <c r="E1439" s="724"/>
      <c r="F1439" s="727" t="s">
        <v>4997</v>
      </c>
      <c r="G1439" s="351"/>
      <c r="H1439" s="725"/>
      <c r="I1439" s="726"/>
      <c r="J1439" s="77">
        <v>5</v>
      </c>
      <c r="K1439" s="92"/>
    </row>
    <row r="1440" spans="1:11" ht="30.6" x14ac:dyDescent="0.25">
      <c r="A1440" s="14" t="s">
        <v>1506</v>
      </c>
      <c r="B1440" s="694" t="s">
        <v>4998</v>
      </c>
      <c r="C1440" s="695">
        <v>2025018</v>
      </c>
      <c r="D1440" s="696" t="s">
        <v>4982</v>
      </c>
      <c r="E1440" s="671" t="s">
        <v>4983</v>
      </c>
      <c r="F1440" s="487" t="s">
        <v>4999</v>
      </c>
      <c r="G1440" s="698">
        <v>56916591</v>
      </c>
      <c r="H1440" s="649" t="s">
        <v>4985</v>
      </c>
      <c r="I1440" s="699">
        <v>270.55</v>
      </c>
      <c r="J1440" s="77">
        <v>5</v>
      </c>
      <c r="K1440" s="92"/>
    </row>
    <row r="1441" spans="1:11" ht="13.2" x14ac:dyDescent="0.25">
      <c r="A1441" s="14" t="s">
        <v>1506</v>
      </c>
      <c r="B1441" s="694" t="s">
        <v>4998</v>
      </c>
      <c r="C1441" s="695">
        <v>2025018</v>
      </c>
      <c r="D1441" s="696" t="s">
        <v>4987</v>
      </c>
      <c r="E1441" s="671" t="s">
        <v>4983</v>
      </c>
      <c r="F1441" s="487" t="s">
        <v>5000</v>
      </c>
      <c r="G1441" s="698">
        <v>56916591</v>
      </c>
      <c r="H1441" s="649" t="s">
        <v>4985</v>
      </c>
      <c r="I1441" s="699">
        <v>80</v>
      </c>
      <c r="J1441" s="77">
        <v>5</v>
      </c>
      <c r="K1441" s="92"/>
    </row>
    <row r="1442" spans="1:11" ht="30.6" x14ac:dyDescent="0.25">
      <c r="A1442" s="14" t="s">
        <v>1506</v>
      </c>
      <c r="B1442" s="694" t="s">
        <v>4998</v>
      </c>
      <c r="C1442" s="695">
        <v>2025018</v>
      </c>
      <c r="D1442" s="696" t="s">
        <v>2870</v>
      </c>
      <c r="E1442" s="671" t="s">
        <v>4983</v>
      </c>
      <c r="F1442" s="487" t="s">
        <v>5001</v>
      </c>
      <c r="G1442" s="698">
        <v>56916591</v>
      </c>
      <c r="H1442" s="649" t="s">
        <v>4985</v>
      </c>
      <c r="I1442" s="699">
        <v>26.35</v>
      </c>
      <c r="J1442" s="77">
        <v>5</v>
      </c>
      <c r="K1442" s="92"/>
    </row>
    <row r="1443" spans="1:11" ht="20.399999999999999" x14ac:dyDescent="0.25">
      <c r="A1443" s="14" t="s">
        <v>1506</v>
      </c>
      <c r="B1443" s="694" t="s">
        <v>4998</v>
      </c>
      <c r="C1443" s="695">
        <v>2025018</v>
      </c>
      <c r="D1443" s="696" t="s">
        <v>4905</v>
      </c>
      <c r="E1443" s="671" t="s">
        <v>4983</v>
      </c>
      <c r="F1443" s="487" t="s">
        <v>5002</v>
      </c>
      <c r="G1443" s="698">
        <v>56916591</v>
      </c>
      <c r="H1443" s="649" t="s">
        <v>4985</v>
      </c>
      <c r="I1443" s="699">
        <v>123.1</v>
      </c>
      <c r="J1443" s="77">
        <v>5</v>
      </c>
      <c r="K1443" s="92"/>
    </row>
    <row r="1444" spans="1:11" ht="51" x14ac:dyDescent="0.25">
      <c r="A1444" s="14" t="s">
        <v>1506</v>
      </c>
      <c r="B1444" s="728"/>
      <c r="C1444" s="707"/>
      <c r="D1444" s="648"/>
      <c r="E1444" s="648"/>
      <c r="F1444" s="729" t="s">
        <v>5003</v>
      </c>
      <c r="G1444" s="626"/>
      <c r="H1444" s="625"/>
      <c r="I1444" s="615"/>
      <c r="J1444" s="77">
        <v>5</v>
      </c>
      <c r="K1444" s="92"/>
    </row>
    <row r="1445" spans="1:11" ht="21" x14ac:dyDescent="0.25">
      <c r="A1445" s="14" t="s">
        <v>1506</v>
      </c>
      <c r="B1445" s="694" t="s">
        <v>5004</v>
      </c>
      <c r="C1445" s="695" t="s">
        <v>5005</v>
      </c>
      <c r="D1445" s="696" t="s">
        <v>2052</v>
      </c>
      <c r="E1445" s="671"/>
      <c r="F1445" s="487" t="s">
        <v>5006</v>
      </c>
      <c r="G1445" s="698">
        <v>35674962</v>
      </c>
      <c r="H1445" s="649" t="s">
        <v>5007</v>
      </c>
      <c r="I1445" s="699">
        <v>43.2</v>
      </c>
      <c r="J1445" s="77">
        <v>5</v>
      </c>
      <c r="K1445" s="92"/>
    </row>
    <row r="1446" spans="1:11" ht="51" x14ac:dyDescent="0.25">
      <c r="A1446" s="14" t="s">
        <v>1506</v>
      </c>
      <c r="B1446" s="694" t="s">
        <v>5004</v>
      </c>
      <c r="C1446" s="695" t="s">
        <v>5005</v>
      </c>
      <c r="D1446" s="696" t="s">
        <v>2052</v>
      </c>
      <c r="E1446" s="671"/>
      <c r="F1446" s="487" t="s">
        <v>5008</v>
      </c>
      <c r="G1446" s="698">
        <v>35674962</v>
      </c>
      <c r="H1446" s="649" t="s">
        <v>5007</v>
      </c>
      <c r="I1446" s="699">
        <v>15</v>
      </c>
      <c r="J1446" s="77">
        <v>5</v>
      </c>
      <c r="K1446" s="92"/>
    </row>
    <row r="1447" spans="1:11" ht="51" x14ac:dyDescent="0.25">
      <c r="A1447" s="14" t="s">
        <v>1506</v>
      </c>
      <c r="B1447" s="694" t="s">
        <v>5004</v>
      </c>
      <c r="C1447" s="695" t="s">
        <v>5005</v>
      </c>
      <c r="D1447" s="696" t="s">
        <v>2052</v>
      </c>
      <c r="E1447" s="671"/>
      <c r="F1447" s="487" t="s">
        <v>5009</v>
      </c>
      <c r="G1447" s="698">
        <v>35674962</v>
      </c>
      <c r="H1447" s="649" t="s">
        <v>5007</v>
      </c>
      <c r="I1447" s="699">
        <v>54.2</v>
      </c>
      <c r="J1447" s="77">
        <v>5</v>
      </c>
      <c r="K1447" s="92"/>
    </row>
    <row r="1448" spans="1:11" ht="30.6" x14ac:dyDescent="0.25">
      <c r="A1448" s="14" t="s">
        <v>1506</v>
      </c>
      <c r="B1448" s="694" t="s">
        <v>5004</v>
      </c>
      <c r="C1448" s="695" t="s">
        <v>5005</v>
      </c>
      <c r="D1448" s="696" t="s">
        <v>2052</v>
      </c>
      <c r="E1448" s="671"/>
      <c r="F1448" s="487" t="s">
        <v>5010</v>
      </c>
      <c r="G1448" s="698">
        <v>35674962</v>
      </c>
      <c r="H1448" s="649" t="s">
        <v>5007</v>
      </c>
      <c r="I1448" s="699">
        <v>119.7</v>
      </c>
      <c r="J1448" s="77">
        <v>5</v>
      </c>
      <c r="K1448" s="92"/>
    </row>
    <row r="1449" spans="1:11" ht="40.799999999999997" x14ac:dyDescent="0.25">
      <c r="A1449" s="14" t="s">
        <v>1506</v>
      </c>
      <c r="B1449" s="694" t="s">
        <v>5004</v>
      </c>
      <c r="C1449" s="695" t="s">
        <v>5005</v>
      </c>
      <c r="D1449" s="696" t="s">
        <v>2052</v>
      </c>
      <c r="E1449" s="671"/>
      <c r="F1449" s="487" t="s">
        <v>5011</v>
      </c>
      <c r="G1449" s="698">
        <v>35674962</v>
      </c>
      <c r="H1449" s="649" t="s">
        <v>5007</v>
      </c>
      <c r="I1449" s="699">
        <v>17.899999999999999</v>
      </c>
      <c r="J1449" s="77">
        <v>5</v>
      </c>
      <c r="K1449" s="92"/>
    </row>
    <row r="1450" spans="1:11" ht="51.6" x14ac:dyDescent="0.25">
      <c r="A1450" s="14" t="s">
        <v>1506</v>
      </c>
      <c r="B1450" s="374"/>
      <c r="C1450" s="374"/>
      <c r="D1450" s="374"/>
      <c r="E1450" s="736"/>
      <c r="F1450" s="737" t="s">
        <v>5200</v>
      </c>
      <c r="G1450" s="736"/>
      <c r="H1450" s="736"/>
      <c r="I1450" s="738"/>
      <c r="J1450" s="77">
        <v>5</v>
      </c>
      <c r="K1450" s="92"/>
    </row>
    <row r="1451" spans="1:11" ht="31.2" x14ac:dyDescent="0.25">
      <c r="A1451" s="14" t="s">
        <v>1506</v>
      </c>
      <c r="B1451" s="694" t="s">
        <v>5201</v>
      </c>
      <c r="C1451" s="695" t="s">
        <v>5202</v>
      </c>
      <c r="D1451" s="696" t="s">
        <v>4421</v>
      </c>
      <c r="E1451" s="648"/>
      <c r="F1451" s="589" t="s">
        <v>5203</v>
      </c>
      <c r="G1451" s="698">
        <v>35674962</v>
      </c>
      <c r="H1451" s="644" t="s">
        <v>5007</v>
      </c>
      <c r="I1451" s="739">
        <v>145.52000000000001</v>
      </c>
      <c r="J1451" s="77">
        <v>5</v>
      </c>
      <c r="K1451" s="92"/>
    </row>
    <row r="1452" spans="1:11" ht="21" x14ac:dyDescent="0.25">
      <c r="A1452" s="14" t="s">
        <v>1506</v>
      </c>
      <c r="B1452" s="694" t="s">
        <v>5201</v>
      </c>
      <c r="C1452" s="695" t="s">
        <v>5202</v>
      </c>
      <c r="D1452" s="696" t="s">
        <v>4421</v>
      </c>
      <c r="E1452" s="648"/>
      <c r="F1452" s="589" t="s">
        <v>5204</v>
      </c>
      <c r="G1452" s="698">
        <v>35674962</v>
      </c>
      <c r="H1452" s="644" t="s">
        <v>5007</v>
      </c>
      <c r="I1452" s="319">
        <v>228</v>
      </c>
      <c r="J1452" s="77">
        <v>5</v>
      </c>
      <c r="K1452" s="92"/>
    </row>
    <row r="1453" spans="1:11" ht="41.4" x14ac:dyDescent="0.25">
      <c r="A1453" s="14" t="s">
        <v>1506</v>
      </c>
      <c r="B1453" s="694" t="s">
        <v>5201</v>
      </c>
      <c r="C1453" s="695" t="s">
        <v>5202</v>
      </c>
      <c r="D1453" s="696" t="s">
        <v>4421</v>
      </c>
      <c r="E1453" s="648"/>
      <c r="F1453" s="589" t="s">
        <v>5205</v>
      </c>
      <c r="G1453" s="698">
        <v>35674962</v>
      </c>
      <c r="H1453" s="644" t="s">
        <v>5007</v>
      </c>
      <c r="I1453" s="319">
        <v>176.48</v>
      </c>
      <c r="J1453" s="77">
        <v>5</v>
      </c>
      <c r="K1453" s="92"/>
    </row>
    <row r="1454" spans="1:11" ht="72" x14ac:dyDescent="0.25">
      <c r="A1454" s="14" t="s">
        <v>1506</v>
      </c>
      <c r="B1454" s="694" t="s">
        <v>5206</v>
      </c>
      <c r="C1454" s="695" t="s">
        <v>5207</v>
      </c>
      <c r="D1454" s="696" t="s">
        <v>5208</v>
      </c>
      <c r="E1454" s="373"/>
      <c r="F1454" s="374" t="s">
        <v>5209</v>
      </c>
      <c r="G1454" s="698">
        <v>42096928</v>
      </c>
      <c r="H1454" s="644" t="s">
        <v>5210</v>
      </c>
      <c r="I1454" s="319">
        <v>300</v>
      </c>
      <c r="J1454" s="77">
        <v>5</v>
      </c>
      <c r="K1454" s="92"/>
    </row>
    <row r="1455" spans="1:11" ht="71.400000000000006" x14ac:dyDescent="0.25">
      <c r="A1455" s="14" t="s">
        <v>1506</v>
      </c>
      <c r="B1455" s="627"/>
      <c r="C1455" s="628"/>
      <c r="D1455" s="629"/>
      <c r="E1455" s="630"/>
      <c r="F1455" s="673" t="s">
        <v>4278</v>
      </c>
      <c r="G1455" s="631"/>
      <c r="H1455" s="632"/>
      <c r="I1455" s="633"/>
      <c r="J1455" s="77">
        <v>5</v>
      </c>
      <c r="K1455" s="92"/>
    </row>
    <row r="1456" spans="1:11" ht="13.2" x14ac:dyDescent="0.25">
      <c r="A1456" s="14" t="s">
        <v>1506</v>
      </c>
      <c r="B1456" s="694" t="s">
        <v>4279</v>
      </c>
      <c r="C1456" s="695" t="s">
        <v>4279</v>
      </c>
      <c r="D1456" s="696" t="s">
        <v>3963</v>
      </c>
      <c r="E1456" s="671"/>
      <c r="F1456" s="487" t="s">
        <v>4280</v>
      </c>
      <c r="G1456" s="698"/>
      <c r="H1456" s="649" t="s">
        <v>3924</v>
      </c>
      <c r="I1456" s="699">
        <v>48.2</v>
      </c>
      <c r="J1456" s="77">
        <v>5</v>
      </c>
      <c r="K1456" s="92"/>
    </row>
    <row r="1457" spans="1:11" ht="30.6" x14ac:dyDescent="0.25">
      <c r="A1457" s="14" t="s">
        <v>1506</v>
      </c>
      <c r="B1457" s="694" t="s">
        <v>4180</v>
      </c>
      <c r="C1457" s="695">
        <v>6594</v>
      </c>
      <c r="D1457" s="696" t="s">
        <v>1877</v>
      </c>
      <c r="E1457" s="671" t="s">
        <v>3687</v>
      </c>
      <c r="F1457" s="487" t="s">
        <v>4281</v>
      </c>
      <c r="G1457" s="698">
        <v>31322831</v>
      </c>
      <c r="H1457" s="649" t="s">
        <v>2316</v>
      </c>
      <c r="I1457" s="699">
        <v>83.9</v>
      </c>
      <c r="J1457" s="77">
        <v>5</v>
      </c>
      <c r="K1457" s="92"/>
    </row>
    <row r="1458" spans="1:11" ht="40.799999999999997" x14ac:dyDescent="0.25">
      <c r="A1458" s="14" t="s">
        <v>1506</v>
      </c>
      <c r="B1458" s="694" t="s">
        <v>4282</v>
      </c>
      <c r="C1458" s="695">
        <v>321956</v>
      </c>
      <c r="D1458" s="696" t="s">
        <v>1877</v>
      </c>
      <c r="E1458" s="671" t="s">
        <v>3633</v>
      </c>
      <c r="F1458" s="487" t="s">
        <v>4283</v>
      </c>
      <c r="G1458" s="698">
        <v>31322831</v>
      </c>
      <c r="H1458" s="649" t="s">
        <v>2316</v>
      </c>
      <c r="I1458" s="699">
        <v>116.8</v>
      </c>
      <c r="J1458" s="77">
        <v>5</v>
      </c>
      <c r="K1458" s="92"/>
    </row>
    <row r="1459" spans="1:11" ht="30.6" x14ac:dyDescent="0.25">
      <c r="A1459" s="14" t="s">
        <v>1506</v>
      </c>
      <c r="B1459" s="694" t="s">
        <v>2921</v>
      </c>
      <c r="C1459" s="695">
        <v>2590015317</v>
      </c>
      <c r="D1459" s="696" t="s">
        <v>2922</v>
      </c>
      <c r="E1459" s="671"/>
      <c r="F1459" s="487" t="s">
        <v>4284</v>
      </c>
      <c r="G1459" s="698">
        <v>35919001</v>
      </c>
      <c r="H1459" s="649" t="s">
        <v>2924</v>
      </c>
      <c r="I1459" s="699">
        <v>90</v>
      </c>
      <c r="J1459" s="77">
        <v>5</v>
      </c>
      <c r="K1459" s="92"/>
    </row>
    <row r="1460" spans="1:11" ht="71.400000000000006" x14ac:dyDescent="0.25">
      <c r="A1460" s="14" t="s">
        <v>1506</v>
      </c>
      <c r="B1460" s="627"/>
      <c r="C1460" s="628"/>
      <c r="D1460" s="629"/>
      <c r="E1460" s="630"/>
      <c r="F1460" s="673" t="s">
        <v>4285</v>
      </c>
      <c r="G1460" s="631"/>
      <c r="H1460" s="632"/>
      <c r="I1460" s="633"/>
      <c r="J1460" s="77">
        <v>5</v>
      </c>
      <c r="K1460" s="92"/>
    </row>
    <row r="1461" spans="1:11" ht="30.6" x14ac:dyDescent="0.25">
      <c r="A1461" s="14" t="s">
        <v>1506</v>
      </c>
      <c r="B1461" s="694" t="s">
        <v>4286</v>
      </c>
      <c r="C1461" s="695">
        <v>20250001</v>
      </c>
      <c r="D1461" s="696" t="s">
        <v>4287</v>
      </c>
      <c r="E1461" s="671" t="s">
        <v>4067</v>
      </c>
      <c r="F1461" s="487" t="s">
        <v>4288</v>
      </c>
      <c r="G1461" s="698">
        <v>54191661</v>
      </c>
      <c r="H1461" s="649" t="s">
        <v>1653</v>
      </c>
      <c r="I1461" s="699">
        <v>215.94</v>
      </c>
      <c r="J1461" s="77">
        <v>5</v>
      </c>
      <c r="K1461" s="92"/>
    </row>
    <row r="1462" spans="1:11" ht="20.399999999999999" x14ac:dyDescent="0.25">
      <c r="A1462" s="14" t="s">
        <v>1506</v>
      </c>
      <c r="B1462" s="694" t="s">
        <v>4286</v>
      </c>
      <c r="C1462" s="695">
        <v>20250001</v>
      </c>
      <c r="D1462" s="696" t="s">
        <v>4289</v>
      </c>
      <c r="E1462" s="671" t="s">
        <v>4067</v>
      </c>
      <c r="F1462" s="487" t="s">
        <v>4290</v>
      </c>
      <c r="G1462" s="698">
        <v>54191661</v>
      </c>
      <c r="H1462" s="649" t="s">
        <v>1653</v>
      </c>
      <c r="I1462" s="699">
        <v>103</v>
      </c>
      <c r="J1462" s="77">
        <v>5</v>
      </c>
      <c r="K1462" s="92"/>
    </row>
    <row r="1463" spans="1:11" ht="61.2" x14ac:dyDescent="0.25">
      <c r="A1463" s="14" t="s">
        <v>1506</v>
      </c>
      <c r="B1463" s="694" t="s">
        <v>4286</v>
      </c>
      <c r="C1463" s="695">
        <v>20250001</v>
      </c>
      <c r="D1463" s="696" t="s">
        <v>2358</v>
      </c>
      <c r="E1463" s="671" t="s">
        <v>4067</v>
      </c>
      <c r="F1463" s="487" t="s">
        <v>4291</v>
      </c>
      <c r="G1463" s="698">
        <v>54191661</v>
      </c>
      <c r="H1463" s="649" t="s">
        <v>1653</v>
      </c>
      <c r="I1463" s="699">
        <v>958.34</v>
      </c>
      <c r="J1463" s="77">
        <v>5</v>
      </c>
      <c r="K1463" s="92"/>
    </row>
    <row r="1464" spans="1:11" ht="40.799999999999997" x14ac:dyDescent="0.25">
      <c r="A1464" s="14" t="s">
        <v>1506</v>
      </c>
      <c r="B1464" s="694" t="s">
        <v>4286</v>
      </c>
      <c r="C1464" s="695">
        <v>20250001</v>
      </c>
      <c r="D1464" s="696" t="s">
        <v>4292</v>
      </c>
      <c r="E1464" s="671" t="s">
        <v>4067</v>
      </c>
      <c r="F1464" s="487" t="s">
        <v>4293</v>
      </c>
      <c r="G1464" s="698">
        <v>54191661</v>
      </c>
      <c r="H1464" s="649" t="s">
        <v>1653</v>
      </c>
      <c r="I1464" s="699">
        <v>717.33</v>
      </c>
      <c r="J1464" s="77">
        <v>5</v>
      </c>
      <c r="K1464" s="92"/>
    </row>
    <row r="1465" spans="1:11" ht="20.399999999999999" x14ac:dyDescent="0.25">
      <c r="A1465" s="14" t="s">
        <v>1506</v>
      </c>
      <c r="B1465" s="694" t="s">
        <v>4286</v>
      </c>
      <c r="C1465" s="695">
        <v>20250001</v>
      </c>
      <c r="D1465" s="696" t="s">
        <v>4063</v>
      </c>
      <c r="E1465" s="671" t="s">
        <v>4067</v>
      </c>
      <c r="F1465" s="487" t="s">
        <v>4294</v>
      </c>
      <c r="G1465" s="698">
        <v>54191661</v>
      </c>
      <c r="H1465" s="649" t="s">
        <v>1653</v>
      </c>
      <c r="I1465" s="699">
        <v>703.4</v>
      </c>
      <c r="J1465" s="77">
        <v>5</v>
      </c>
      <c r="K1465" s="92"/>
    </row>
    <row r="1466" spans="1:11" ht="30.6" x14ac:dyDescent="0.25">
      <c r="A1466" s="14" t="s">
        <v>1506</v>
      </c>
      <c r="B1466" s="694" t="s">
        <v>4286</v>
      </c>
      <c r="C1466" s="695">
        <v>20250001</v>
      </c>
      <c r="D1466" s="696" t="s">
        <v>4289</v>
      </c>
      <c r="E1466" s="671" t="s">
        <v>4067</v>
      </c>
      <c r="F1466" s="487" t="s">
        <v>4295</v>
      </c>
      <c r="G1466" s="698">
        <v>54191661</v>
      </c>
      <c r="H1466" s="649" t="s">
        <v>1653</v>
      </c>
      <c r="I1466" s="699">
        <v>1271.8599999999999</v>
      </c>
      <c r="J1466" s="77">
        <v>5</v>
      </c>
      <c r="K1466" s="92"/>
    </row>
    <row r="1467" spans="1:11" ht="30.6" x14ac:dyDescent="0.25">
      <c r="A1467" s="14" t="s">
        <v>1506</v>
      </c>
      <c r="B1467" s="694" t="s">
        <v>4286</v>
      </c>
      <c r="C1467" s="695">
        <v>20250001</v>
      </c>
      <c r="D1467" s="696" t="s">
        <v>2472</v>
      </c>
      <c r="E1467" s="671" t="s">
        <v>4067</v>
      </c>
      <c r="F1467" s="487" t="s">
        <v>4296</v>
      </c>
      <c r="G1467" s="698">
        <v>54191661</v>
      </c>
      <c r="H1467" s="649" t="s">
        <v>1653</v>
      </c>
      <c r="I1467" s="699">
        <v>135.30000000000001</v>
      </c>
      <c r="J1467" s="77">
        <v>5</v>
      </c>
      <c r="K1467" s="92"/>
    </row>
    <row r="1468" spans="1:11" ht="40.799999999999997" x14ac:dyDescent="0.25">
      <c r="A1468" s="14" t="s">
        <v>1506</v>
      </c>
      <c r="B1468" s="694" t="s">
        <v>4286</v>
      </c>
      <c r="C1468" s="695">
        <v>20250001</v>
      </c>
      <c r="D1468" s="696" t="s">
        <v>4297</v>
      </c>
      <c r="E1468" s="671" t="s">
        <v>4067</v>
      </c>
      <c r="F1468" s="487" t="s">
        <v>4298</v>
      </c>
      <c r="G1468" s="698">
        <v>54191661</v>
      </c>
      <c r="H1468" s="649" t="s">
        <v>1653</v>
      </c>
      <c r="I1468" s="699">
        <v>74.83</v>
      </c>
      <c r="J1468" s="77">
        <v>5</v>
      </c>
      <c r="K1468" s="92"/>
    </row>
    <row r="1469" spans="1:11" ht="40.799999999999997" x14ac:dyDescent="0.25">
      <c r="A1469" s="14" t="s">
        <v>1506</v>
      </c>
      <c r="B1469" s="694" t="s">
        <v>4286</v>
      </c>
      <c r="C1469" s="695">
        <v>20250001</v>
      </c>
      <c r="D1469" s="696" t="s">
        <v>2358</v>
      </c>
      <c r="E1469" s="671" t="s">
        <v>4067</v>
      </c>
      <c r="F1469" s="487" t="s">
        <v>4299</v>
      </c>
      <c r="G1469" s="698">
        <v>54191661</v>
      </c>
      <c r="H1469" s="649" t="s">
        <v>1653</v>
      </c>
      <c r="I1469" s="699">
        <v>520</v>
      </c>
      <c r="J1469" s="77">
        <v>5</v>
      </c>
      <c r="K1469" s="92"/>
    </row>
    <row r="1470" spans="1:11" ht="40.799999999999997" x14ac:dyDescent="0.25">
      <c r="A1470" s="14" t="s">
        <v>1506</v>
      </c>
      <c r="B1470" s="694" t="s">
        <v>4300</v>
      </c>
      <c r="C1470" s="695">
        <v>331403</v>
      </c>
      <c r="D1470" s="696" t="s">
        <v>4289</v>
      </c>
      <c r="E1470" s="671" t="s">
        <v>2684</v>
      </c>
      <c r="F1470" s="487" t="s">
        <v>4301</v>
      </c>
      <c r="G1470" s="698">
        <v>31322831</v>
      </c>
      <c r="H1470" s="649" t="s">
        <v>2316</v>
      </c>
      <c r="I1470" s="699">
        <v>75.900000000000006</v>
      </c>
      <c r="J1470" s="77">
        <v>5</v>
      </c>
      <c r="K1470" s="92"/>
    </row>
    <row r="1471" spans="1:11" ht="61.2" x14ac:dyDescent="0.25">
      <c r="A1471" s="14" t="s">
        <v>1506</v>
      </c>
      <c r="B1471" s="634"/>
      <c r="C1471" s="635"/>
      <c r="D1471" s="636"/>
      <c r="E1471" s="636"/>
      <c r="F1471" s="673" t="s">
        <v>4302</v>
      </c>
      <c r="G1471" s="638"/>
      <c r="H1471" s="635"/>
      <c r="I1471" s="639"/>
      <c r="J1471" s="77">
        <v>5</v>
      </c>
      <c r="K1471" s="92"/>
    </row>
    <row r="1472" spans="1:11" ht="20.399999999999999" x14ac:dyDescent="0.25">
      <c r="A1472" s="14" t="s">
        <v>1506</v>
      </c>
      <c r="B1472" s="694" t="s">
        <v>4303</v>
      </c>
      <c r="C1472" s="695">
        <v>25038</v>
      </c>
      <c r="D1472" s="696" t="s">
        <v>2060</v>
      </c>
      <c r="E1472" s="671"/>
      <c r="F1472" s="487" t="s">
        <v>4304</v>
      </c>
      <c r="G1472" s="698">
        <v>37840029</v>
      </c>
      <c r="H1472" s="649" t="s">
        <v>2856</v>
      </c>
      <c r="I1472" s="699">
        <v>456</v>
      </c>
      <c r="J1472" s="77">
        <v>5</v>
      </c>
      <c r="K1472" s="92"/>
    </row>
    <row r="1473" spans="1:11" ht="30.6" x14ac:dyDescent="0.25">
      <c r="A1473" s="14" t="s">
        <v>1506</v>
      </c>
      <c r="B1473" s="694" t="s">
        <v>4303</v>
      </c>
      <c r="C1473" s="695">
        <v>25038</v>
      </c>
      <c r="D1473" s="696" t="s">
        <v>2060</v>
      </c>
      <c r="E1473" s="671"/>
      <c r="F1473" s="487" t="s">
        <v>4305</v>
      </c>
      <c r="G1473" s="698">
        <v>37840029</v>
      </c>
      <c r="H1473" s="649" t="s">
        <v>2856</v>
      </c>
      <c r="I1473" s="699">
        <v>1253.81</v>
      </c>
      <c r="J1473" s="77">
        <v>5</v>
      </c>
      <c r="K1473" s="92"/>
    </row>
    <row r="1474" spans="1:11" ht="20.399999999999999" x14ac:dyDescent="0.25">
      <c r="A1474" s="14" t="s">
        <v>1506</v>
      </c>
      <c r="B1474" s="694" t="s">
        <v>4303</v>
      </c>
      <c r="C1474" s="695">
        <v>25038</v>
      </c>
      <c r="D1474" s="696" t="s">
        <v>2060</v>
      </c>
      <c r="E1474" s="671"/>
      <c r="F1474" s="487" t="s">
        <v>4306</v>
      </c>
      <c r="G1474" s="698">
        <v>37840029</v>
      </c>
      <c r="H1474" s="649" t="s">
        <v>2856</v>
      </c>
      <c r="I1474" s="699">
        <v>1225</v>
      </c>
      <c r="J1474" s="77">
        <v>5</v>
      </c>
      <c r="K1474" s="92"/>
    </row>
    <row r="1475" spans="1:11" ht="13.2" x14ac:dyDescent="0.25">
      <c r="A1475" s="14" t="s">
        <v>1506</v>
      </c>
      <c r="B1475" s="694" t="s">
        <v>4303</v>
      </c>
      <c r="C1475" s="695">
        <v>25038</v>
      </c>
      <c r="D1475" s="696" t="s">
        <v>2060</v>
      </c>
      <c r="E1475" s="671"/>
      <c r="F1475" s="487" t="s">
        <v>4307</v>
      </c>
      <c r="G1475" s="698">
        <v>37840029</v>
      </c>
      <c r="H1475" s="649" t="s">
        <v>2856</v>
      </c>
      <c r="I1475" s="699">
        <v>65.19</v>
      </c>
      <c r="J1475" s="77">
        <v>5</v>
      </c>
      <c r="K1475" s="92"/>
    </row>
    <row r="1476" spans="1:11" ht="71.400000000000006" x14ac:dyDescent="0.25">
      <c r="A1476" s="14" t="s">
        <v>1506</v>
      </c>
      <c r="B1476" s="640"/>
      <c r="C1476" s="641"/>
      <c r="D1476" s="642"/>
      <c r="E1476" s="642"/>
      <c r="F1476" s="673" t="s">
        <v>4308</v>
      </c>
      <c r="G1476" s="643"/>
      <c r="H1476" s="644"/>
      <c r="I1476" s="645"/>
      <c r="J1476" s="77">
        <v>5</v>
      </c>
      <c r="K1476" s="92"/>
    </row>
    <row r="1477" spans="1:11" ht="40.799999999999997" x14ac:dyDescent="0.25">
      <c r="A1477" s="14" t="s">
        <v>1506</v>
      </c>
      <c r="B1477" s="694" t="s">
        <v>4309</v>
      </c>
      <c r="C1477" s="695" t="s">
        <v>4310</v>
      </c>
      <c r="D1477" s="696" t="s">
        <v>4237</v>
      </c>
      <c r="E1477" s="671"/>
      <c r="F1477" s="487" t="s">
        <v>4311</v>
      </c>
      <c r="G1477" s="698" t="s">
        <v>4312</v>
      </c>
      <c r="H1477" s="649" t="s">
        <v>4313</v>
      </c>
      <c r="I1477" s="699">
        <v>528</v>
      </c>
      <c r="J1477" s="77">
        <v>5</v>
      </c>
      <c r="K1477" s="92"/>
    </row>
    <row r="1478" spans="1:11" ht="51" x14ac:dyDescent="0.25">
      <c r="A1478" s="14" t="s">
        <v>1506</v>
      </c>
      <c r="B1478" s="694" t="s">
        <v>4314</v>
      </c>
      <c r="C1478" s="695" t="s">
        <v>4315</v>
      </c>
      <c r="D1478" s="696" t="s">
        <v>1731</v>
      </c>
      <c r="E1478" s="671" t="s">
        <v>2095</v>
      </c>
      <c r="F1478" s="487" t="s">
        <v>4316</v>
      </c>
      <c r="G1478" s="698">
        <v>31322831</v>
      </c>
      <c r="H1478" s="649" t="s">
        <v>2316</v>
      </c>
      <c r="I1478" s="699">
        <v>107.1</v>
      </c>
      <c r="J1478" s="77">
        <v>5</v>
      </c>
      <c r="K1478" s="92"/>
    </row>
    <row r="1479" spans="1:11" ht="40.799999999999997" x14ac:dyDescent="0.25">
      <c r="A1479" s="14" t="s">
        <v>1506</v>
      </c>
      <c r="B1479" s="694" t="s">
        <v>3912</v>
      </c>
      <c r="C1479" s="695" t="s">
        <v>3913</v>
      </c>
      <c r="D1479" s="696" t="s">
        <v>2524</v>
      </c>
      <c r="E1479" s="671" t="s">
        <v>2095</v>
      </c>
      <c r="F1479" s="487" t="s">
        <v>4317</v>
      </c>
      <c r="G1479" s="698">
        <v>31322831</v>
      </c>
      <c r="H1479" s="649" t="s">
        <v>2316</v>
      </c>
      <c r="I1479" s="699">
        <v>63.32</v>
      </c>
      <c r="J1479" s="77">
        <v>5</v>
      </c>
      <c r="K1479" s="92"/>
    </row>
    <row r="1480" spans="1:11" ht="40.799999999999997" x14ac:dyDescent="0.25">
      <c r="A1480" s="14" t="s">
        <v>1506</v>
      </c>
      <c r="B1480" s="694" t="s">
        <v>3912</v>
      </c>
      <c r="C1480" s="695" t="s">
        <v>4318</v>
      </c>
      <c r="D1480" s="696" t="s">
        <v>2828</v>
      </c>
      <c r="E1480" s="671" t="s">
        <v>2095</v>
      </c>
      <c r="F1480" s="487" t="s">
        <v>4319</v>
      </c>
      <c r="G1480" s="698">
        <v>31322831</v>
      </c>
      <c r="H1480" s="649" t="s">
        <v>2316</v>
      </c>
      <c r="I1480" s="699">
        <v>33.22</v>
      </c>
      <c r="J1480" s="77">
        <v>5</v>
      </c>
      <c r="K1480" s="92"/>
    </row>
    <row r="1481" spans="1:11" ht="40.799999999999997" x14ac:dyDescent="0.25">
      <c r="A1481" s="14" t="s">
        <v>1506</v>
      </c>
      <c r="B1481" s="694" t="s">
        <v>3912</v>
      </c>
      <c r="C1481" s="695" t="s">
        <v>4320</v>
      </c>
      <c r="D1481" s="696" t="s">
        <v>4321</v>
      </c>
      <c r="E1481" s="671" t="s">
        <v>2095</v>
      </c>
      <c r="F1481" s="487" t="s">
        <v>4322</v>
      </c>
      <c r="G1481" s="698">
        <v>31322831</v>
      </c>
      <c r="H1481" s="649" t="s">
        <v>2316</v>
      </c>
      <c r="I1481" s="699">
        <v>101.88</v>
      </c>
      <c r="J1481" s="77">
        <v>5</v>
      </c>
      <c r="K1481" s="92"/>
    </row>
    <row r="1482" spans="1:11" ht="61.2" x14ac:dyDescent="0.25">
      <c r="A1482" s="14" t="s">
        <v>1506</v>
      </c>
      <c r="B1482" s="694" t="s">
        <v>4323</v>
      </c>
      <c r="C1482" s="695" t="s">
        <v>4324</v>
      </c>
      <c r="D1482" s="696" t="s">
        <v>4075</v>
      </c>
      <c r="E1482" s="671" t="s">
        <v>1719</v>
      </c>
      <c r="F1482" s="487" t="s">
        <v>4325</v>
      </c>
      <c r="G1482" s="698">
        <v>31322831</v>
      </c>
      <c r="H1482" s="649" t="s">
        <v>2316</v>
      </c>
      <c r="I1482" s="699">
        <v>60.55</v>
      </c>
      <c r="J1482" s="77">
        <v>5</v>
      </c>
      <c r="K1482" s="92"/>
    </row>
    <row r="1483" spans="1:11" ht="61.2" x14ac:dyDescent="0.25">
      <c r="A1483" s="14" t="s">
        <v>1506</v>
      </c>
      <c r="B1483" s="694" t="s">
        <v>4323</v>
      </c>
      <c r="C1483" s="695" t="s">
        <v>4326</v>
      </c>
      <c r="D1483" s="696" t="s">
        <v>4327</v>
      </c>
      <c r="E1483" s="671" t="s">
        <v>1719</v>
      </c>
      <c r="F1483" s="487" t="s">
        <v>4328</v>
      </c>
      <c r="G1483" s="698">
        <v>31322831</v>
      </c>
      <c r="H1483" s="649" t="s">
        <v>2316</v>
      </c>
      <c r="I1483" s="699">
        <v>65.95</v>
      </c>
      <c r="J1483" s="77">
        <v>5</v>
      </c>
      <c r="K1483" s="92"/>
    </row>
    <row r="1484" spans="1:11" ht="30.6" x14ac:dyDescent="0.25">
      <c r="A1484" s="14" t="s">
        <v>1506</v>
      </c>
      <c r="B1484" s="694" t="s">
        <v>4329</v>
      </c>
      <c r="C1484" s="695">
        <v>1250219</v>
      </c>
      <c r="D1484" s="696" t="s">
        <v>1774</v>
      </c>
      <c r="E1484" s="671" t="s">
        <v>2226</v>
      </c>
      <c r="F1484" s="487" t="s">
        <v>4330</v>
      </c>
      <c r="G1484" s="698">
        <v>31322831</v>
      </c>
      <c r="H1484" s="649" t="s">
        <v>2316</v>
      </c>
      <c r="I1484" s="699">
        <v>64.55</v>
      </c>
      <c r="J1484" s="77">
        <v>5</v>
      </c>
      <c r="K1484" s="92"/>
    </row>
    <row r="1485" spans="1:11" ht="13.2" x14ac:dyDescent="0.25">
      <c r="A1485" s="14" t="s">
        <v>1506</v>
      </c>
      <c r="B1485" s="694" t="s">
        <v>4329</v>
      </c>
      <c r="C1485" s="695" t="s">
        <v>4329</v>
      </c>
      <c r="D1485" s="696" t="s">
        <v>2226</v>
      </c>
      <c r="E1485" s="671" t="s">
        <v>2226</v>
      </c>
      <c r="F1485" s="487" t="s">
        <v>3926</v>
      </c>
      <c r="G1485" s="698"/>
      <c r="H1485" s="649" t="s">
        <v>3924</v>
      </c>
      <c r="I1485" s="699">
        <v>42.36</v>
      </c>
      <c r="J1485" s="77">
        <v>5</v>
      </c>
      <c r="K1485" s="92"/>
    </row>
    <row r="1486" spans="1:11" ht="20.399999999999999" x14ac:dyDescent="0.25">
      <c r="A1486" s="14" t="s">
        <v>1506</v>
      </c>
      <c r="B1486" s="694" t="s">
        <v>4331</v>
      </c>
      <c r="C1486" s="695" t="s">
        <v>2623</v>
      </c>
      <c r="D1486" s="696" t="s">
        <v>2226</v>
      </c>
      <c r="E1486" s="671" t="s">
        <v>2104</v>
      </c>
      <c r="F1486" s="487" t="s">
        <v>4332</v>
      </c>
      <c r="G1486" s="698">
        <v>45024871</v>
      </c>
      <c r="H1486" s="649" t="s">
        <v>4333</v>
      </c>
      <c r="I1486" s="699">
        <v>530.25</v>
      </c>
      <c r="J1486" s="77">
        <v>5</v>
      </c>
      <c r="K1486" s="92"/>
    </row>
    <row r="1487" spans="1:11" ht="20.399999999999999" x14ac:dyDescent="0.25">
      <c r="A1487" s="14" t="s">
        <v>1506</v>
      </c>
      <c r="B1487" s="694" t="s">
        <v>4331</v>
      </c>
      <c r="C1487" s="695" t="s">
        <v>2623</v>
      </c>
      <c r="D1487" s="696" t="s">
        <v>2104</v>
      </c>
      <c r="E1487" s="671" t="s">
        <v>2104</v>
      </c>
      <c r="F1487" s="487" t="s">
        <v>4334</v>
      </c>
      <c r="G1487" s="698">
        <v>45024871</v>
      </c>
      <c r="H1487" s="649" t="s">
        <v>4333</v>
      </c>
      <c r="I1487" s="699">
        <v>150</v>
      </c>
      <c r="J1487" s="77">
        <v>5</v>
      </c>
      <c r="K1487" s="92"/>
    </row>
    <row r="1488" spans="1:11" ht="40.799999999999997" x14ac:dyDescent="0.25">
      <c r="A1488" s="14" t="s">
        <v>1506</v>
      </c>
      <c r="B1488" s="694" t="s">
        <v>4331</v>
      </c>
      <c r="C1488" s="695" t="s">
        <v>2623</v>
      </c>
      <c r="D1488" s="696" t="s">
        <v>3618</v>
      </c>
      <c r="E1488" s="671" t="s">
        <v>2104</v>
      </c>
      <c r="F1488" s="487" t="s">
        <v>4335</v>
      </c>
      <c r="G1488" s="698">
        <v>45024871</v>
      </c>
      <c r="H1488" s="649" t="s">
        <v>4333</v>
      </c>
      <c r="I1488" s="699">
        <v>823</v>
      </c>
      <c r="J1488" s="77">
        <v>5</v>
      </c>
      <c r="K1488" s="92"/>
    </row>
    <row r="1489" spans="1:11" ht="40.799999999999997" x14ac:dyDescent="0.25">
      <c r="A1489" s="14" t="s">
        <v>1506</v>
      </c>
      <c r="B1489" s="694" t="s">
        <v>4331</v>
      </c>
      <c r="C1489" s="695" t="s">
        <v>2623</v>
      </c>
      <c r="D1489" s="696" t="s">
        <v>3618</v>
      </c>
      <c r="E1489" s="671" t="s">
        <v>2104</v>
      </c>
      <c r="F1489" s="487" t="s">
        <v>4335</v>
      </c>
      <c r="G1489" s="698">
        <v>45024871</v>
      </c>
      <c r="H1489" s="649" t="s">
        <v>4333</v>
      </c>
      <c r="I1489" s="699">
        <v>58.9</v>
      </c>
      <c r="J1489" s="77">
        <v>5</v>
      </c>
      <c r="K1489" s="92"/>
    </row>
    <row r="1490" spans="1:11" ht="30.6" x14ac:dyDescent="0.25">
      <c r="A1490" s="14" t="s">
        <v>1506</v>
      </c>
      <c r="B1490" s="694" t="s">
        <v>4331</v>
      </c>
      <c r="C1490" s="695" t="s">
        <v>2623</v>
      </c>
      <c r="D1490" s="696" t="s">
        <v>3618</v>
      </c>
      <c r="E1490" s="671" t="s">
        <v>2104</v>
      </c>
      <c r="F1490" s="487" t="s">
        <v>4336</v>
      </c>
      <c r="G1490" s="698">
        <v>45024871</v>
      </c>
      <c r="H1490" s="649" t="s">
        <v>4333</v>
      </c>
      <c r="I1490" s="699">
        <v>1980</v>
      </c>
      <c r="J1490" s="77">
        <v>5</v>
      </c>
      <c r="K1490" s="92"/>
    </row>
    <row r="1491" spans="1:11" ht="20.399999999999999" x14ac:dyDescent="0.25">
      <c r="A1491" s="14" t="s">
        <v>1506</v>
      </c>
      <c r="B1491" s="694" t="s">
        <v>4331</v>
      </c>
      <c r="C1491" s="695" t="s">
        <v>2623</v>
      </c>
      <c r="D1491" s="696" t="s">
        <v>4337</v>
      </c>
      <c r="E1491" s="671" t="s">
        <v>2104</v>
      </c>
      <c r="F1491" s="487" t="s">
        <v>4338</v>
      </c>
      <c r="G1491" s="698">
        <v>45024871</v>
      </c>
      <c r="H1491" s="649" t="s">
        <v>4333</v>
      </c>
      <c r="I1491" s="699">
        <v>1543.65</v>
      </c>
      <c r="J1491" s="77">
        <v>5</v>
      </c>
      <c r="K1491" s="92"/>
    </row>
    <row r="1492" spans="1:11" ht="40.799999999999997" x14ac:dyDescent="0.25">
      <c r="A1492" s="14" t="s">
        <v>1506</v>
      </c>
      <c r="B1492" s="694" t="s">
        <v>4331</v>
      </c>
      <c r="C1492" s="695" t="s">
        <v>2623</v>
      </c>
      <c r="D1492" s="696" t="s">
        <v>1731</v>
      </c>
      <c r="E1492" s="671" t="s">
        <v>2104</v>
      </c>
      <c r="F1492" s="487" t="s">
        <v>4339</v>
      </c>
      <c r="G1492" s="698">
        <v>45024871</v>
      </c>
      <c r="H1492" s="649" t="s">
        <v>4333</v>
      </c>
      <c r="I1492" s="699">
        <v>493.45</v>
      </c>
      <c r="J1492" s="77">
        <v>5</v>
      </c>
      <c r="K1492" s="92"/>
    </row>
    <row r="1493" spans="1:11" ht="30.6" x14ac:dyDescent="0.25">
      <c r="A1493" s="14" t="s">
        <v>1506</v>
      </c>
      <c r="B1493" s="694" t="s">
        <v>4331</v>
      </c>
      <c r="C1493" s="695" t="s">
        <v>2623</v>
      </c>
      <c r="D1493" s="696" t="s">
        <v>1731</v>
      </c>
      <c r="E1493" s="671" t="s">
        <v>2104</v>
      </c>
      <c r="F1493" s="487" t="s">
        <v>4340</v>
      </c>
      <c r="G1493" s="698">
        <v>45024871</v>
      </c>
      <c r="H1493" s="649" t="s">
        <v>4333</v>
      </c>
      <c r="I1493" s="699">
        <v>435.65</v>
      </c>
      <c r="J1493" s="77">
        <v>5</v>
      </c>
      <c r="K1493" s="92"/>
    </row>
    <row r="1494" spans="1:11" ht="20.399999999999999" x14ac:dyDescent="0.25">
      <c r="A1494" s="14" t="s">
        <v>1506</v>
      </c>
      <c r="B1494" s="694" t="s">
        <v>4331</v>
      </c>
      <c r="C1494" s="695" t="s">
        <v>2623</v>
      </c>
      <c r="D1494" s="696" t="s">
        <v>2789</v>
      </c>
      <c r="E1494" s="671" t="s">
        <v>2104</v>
      </c>
      <c r="F1494" s="487" t="s">
        <v>4341</v>
      </c>
      <c r="G1494" s="698">
        <v>45024871</v>
      </c>
      <c r="H1494" s="649" t="s">
        <v>4333</v>
      </c>
      <c r="I1494" s="699">
        <v>42.6</v>
      </c>
      <c r="J1494" s="77">
        <v>5</v>
      </c>
      <c r="K1494" s="92"/>
    </row>
    <row r="1495" spans="1:11" ht="20.399999999999999" x14ac:dyDescent="0.25">
      <c r="A1495" s="14" t="s">
        <v>1506</v>
      </c>
      <c r="B1495" s="694" t="s">
        <v>4331</v>
      </c>
      <c r="C1495" s="695" t="s">
        <v>2623</v>
      </c>
      <c r="D1495" s="696" t="s">
        <v>1928</v>
      </c>
      <c r="E1495" s="671" t="s">
        <v>2104</v>
      </c>
      <c r="F1495" s="487" t="s">
        <v>4342</v>
      </c>
      <c r="G1495" s="698">
        <v>45024871</v>
      </c>
      <c r="H1495" s="649" t="s">
        <v>4333</v>
      </c>
      <c r="I1495" s="699">
        <v>42.5</v>
      </c>
      <c r="J1495" s="77">
        <v>5</v>
      </c>
      <c r="K1495" s="92"/>
    </row>
    <row r="1496" spans="1:11" ht="61.2" x14ac:dyDescent="0.25">
      <c r="A1496" s="14" t="s">
        <v>1506</v>
      </c>
      <c r="B1496" s="640"/>
      <c r="C1496" s="641"/>
      <c r="D1496" s="642"/>
      <c r="E1496" s="642"/>
      <c r="F1496" s="673" t="s">
        <v>4343</v>
      </c>
      <c r="G1496" s="643"/>
      <c r="H1496" s="644"/>
      <c r="I1496" s="645"/>
      <c r="J1496" s="77">
        <v>5</v>
      </c>
      <c r="K1496" s="92"/>
    </row>
    <row r="1497" spans="1:11" ht="40.799999999999997" x14ac:dyDescent="0.25">
      <c r="A1497" s="14" t="s">
        <v>1506</v>
      </c>
      <c r="B1497" s="694" t="s">
        <v>4344</v>
      </c>
      <c r="C1497" s="695">
        <v>6222</v>
      </c>
      <c r="D1497" s="696" t="s">
        <v>2100</v>
      </c>
      <c r="E1497" s="671" t="s">
        <v>2110</v>
      </c>
      <c r="F1497" s="487" t="s">
        <v>4345</v>
      </c>
      <c r="G1497" s="698">
        <v>31731945</v>
      </c>
      <c r="H1497" s="649" t="s">
        <v>4346</v>
      </c>
      <c r="I1497" s="699">
        <v>122.5</v>
      </c>
      <c r="J1497" s="77">
        <v>5</v>
      </c>
      <c r="K1497" s="92"/>
    </row>
    <row r="1498" spans="1:11" ht="40.799999999999997" x14ac:dyDescent="0.25">
      <c r="A1498" s="14" t="s">
        <v>1506</v>
      </c>
      <c r="B1498" s="694" t="s">
        <v>4344</v>
      </c>
      <c r="C1498" s="695">
        <v>1125963</v>
      </c>
      <c r="D1498" s="696" t="s">
        <v>2226</v>
      </c>
      <c r="E1498" s="671" t="s">
        <v>2110</v>
      </c>
      <c r="F1498" s="487" t="s">
        <v>4347</v>
      </c>
      <c r="G1498" s="698">
        <v>31322831</v>
      </c>
      <c r="H1498" s="649" t="s">
        <v>2316</v>
      </c>
      <c r="I1498" s="699">
        <v>51.9</v>
      </c>
      <c r="J1498" s="77">
        <v>5</v>
      </c>
      <c r="K1498" s="92"/>
    </row>
    <row r="1499" spans="1:11" ht="40.799999999999997" x14ac:dyDescent="0.25">
      <c r="A1499" s="14" t="s">
        <v>1506</v>
      </c>
      <c r="B1499" s="694" t="s">
        <v>4348</v>
      </c>
      <c r="C1499" s="695">
        <v>1539470</v>
      </c>
      <c r="D1499" s="696" t="s">
        <v>2163</v>
      </c>
      <c r="E1499" s="671" t="s">
        <v>4096</v>
      </c>
      <c r="F1499" s="487" t="s">
        <v>4349</v>
      </c>
      <c r="G1499" s="698">
        <v>31322831</v>
      </c>
      <c r="H1499" s="649" t="s">
        <v>2316</v>
      </c>
      <c r="I1499" s="699">
        <v>87.05</v>
      </c>
      <c r="J1499" s="77">
        <v>5</v>
      </c>
      <c r="K1499" s="92"/>
    </row>
    <row r="1500" spans="1:11" ht="51" x14ac:dyDescent="0.25">
      <c r="A1500" s="14" t="s">
        <v>1506</v>
      </c>
      <c r="B1500" s="694" t="s">
        <v>4348</v>
      </c>
      <c r="C1500" s="695">
        <v>1228419</v>
      </c>
      <c r="D1500" s="696" t="s">
        <v>2100</v>
      </c>
      <c r="E1500" s="671" t="s">
        <v>4096</v>
      </c>
      <c r="F1500" s="487" t="s">
        <v>4350</v>
      </c>
      <c r="G1500" s="698">
        <v>31322831</v>
      </c>
      <c r="H1500" s="649" t="s">
        <v>2316</v>
      </c>
      <c r="I1500" s="699">
        <v>41.25</v>
      </c>
      <c r="J1500" s="77">
        <v>5</v>
      </c>
      <c r="K1500" s="92"/>
    </row>
    <row r="1501" spans="1:11" ht="30.6" x14ac:dyDescent="0.25">
      <c r="A1501" s="14" t="s">
        <v>1506</v>
      </c>
      <c r="B1501" s="694" t="s">
        <v>4351</v>
      </c>
      <c r="C1501" s="695">
        <v>225016</v>
      </c>
      <c r="D1501" s="696" t="s">
        <v>2163</v>
      </c>
      <c r="E1501" s="671" t="s">
        <v>4352</v>
      </c>
      <c r="F1501" s="487" t="s">
        <v>4353</v>
      </c>
      <c r="G1501" s="698">
        <v>31300421</v>
      </c>
      <c r="H1501" s="649" t="s">
        <v>4354</v>
      </c>
      <c r="I1501" s="699">
        <v>1220</v>
      </c>
      <c r="J1501" s="77">
        <v>5</v>
      </c>
      <c r="K1501" s="92"/>
    </row>
    <row r="1502" spans="1:11" ht="40.799999999999997" x14ac:dyDescent="0.25">
      <c r="A1502" s="14" t="s">
        <v>1506</v>
      </c>
      <c r="B1502" s="694" t="s">
        <v>4351</v>
      </c>
      <c r="C1502" s="695">
        <v>225016</v>
      </c>
      <c r="D1502" s="696" t="s">
        <v>2163</v>
      </c>
      <c r="E1502" s="671" t="s">
        <v>4352</v>
      </c>
      <c r="F1502" s="487" t="s">
        <v>4355</v>
      </c>
      <c r="G1502" s="698">
        <v>31300421</v>
      </c>
      <c r="H1502" s="649" t="s">
        <v>4354</v>
      </c>
      <c r="I1502" s="699">
        <v>170.14</v>
      </c>
      <c r="J1502" s="77">
        <v>5</v>
      </c>
      <c r="K1502" s="92"/>
    </row>
    <row r="1503" spans="1:11" ht="20.399999999999999" x14ac:dyDescent="0.25">
      <c r="A1503" s="14" t="s">
        <v>1506</v>
      </c>
      <c r="B1503" s="694" t="s">
        <v>4351</v>
      </c>
      <c r="C1503" s="695">
        <v>225016</v>
      </c>
      <c r="D1503" s="696" t="s">
        <v>2215</v>
      </c>
      <c r="E1503" s="671" t="s">
        <v>4352</v>
      </c>
      <c r="F1503" s="487" t="s">
        <v>4356</v>
      </c>
      <c r="G1503" s="698">
        <v>31300421</v>
      </c>
      <c r="H1503" s="649" t="s">
        <v>4354</v>
      </c>
      <c r="I1503" s="699">
        <v>849.55</v>
      </c>
      <c r="J1503" s="77">
        <v>5</v>
      </c>
      <c r="K1503" s="92"/>
    </row>
    <row r="1504" spans="1:11" ht="40.799999999999997" x14ac:dyDescent="0.25">
      <c r="A1504" s="14" t="s">
        <v>1506</v>
      </c>
      <c r="B1504" s="694" t="s">
        <v>4351</v>
      </c>
      <c r="C1504" s="695">
        <v>225016</v>
      </c>
      <c r="D1504" s="696" t="s">
        <v>2188</v>
      </c>
      <c r="E1504" s="671" t="s">
        <v>4352</v>
      </c>
      <c r="F1504" s="487" t="s">
        <v>4357</v>
      </c>
      <c r="G1504" s="698">
        <v>31300421</v>
      </c>
      <c r="H1504" s="649" t="s">
        <v>4354</v>
      </c>
      <c r="I1504" s="699">
        <v>720.78</v>
      </c>
      <c r="J1504" s="77">
        <v>5</v>
      </c>
      <c r="K1504" s="92"/>
    </row>
    <row r="1505" spans="1:11" ht="20.399999999999999" x14ac:dyDescent="0.25">
      <c r="A1505" s="14" t="s">
        <v>1506</v>
      </c>
      <c r="B1505" s="694" t="s">
        <v>4351</v>
      </c>
      <c r="C1505" s="695">
        <v>225016</v>
      </c>
      <c r="D1505" s="696" t="s">
        <v>1719</v>
      </c>
      <c r="E1505" s="671" t="s">
        <v>4352</v>
      </c>
      <c r="F1505" s="487" t="s">
        <v>4358</v>
      </c>
      <c r="G1505" s="698">
        <v>31300421</v>
      </c>
      <c r="H1505" s="649" t="s">
        <v>4354</v>
      </c>
      <c r="I1505" s="699">
        <v>132.94999999999999</v>
      </c>
      <c r="J1505" s="77">
        <v>5</v>
      </c>
      <c r="K1505" s="92"/>
    </row>
    <row r="1506" spans="1:11" ht="30.6" x14ac:dyDescent="0.25">
      <c r="A1506" s="14" t="s">
        <v>1506</v>
      </c>
      <c r="B1506" s="694" t="s">
        <v>4351</v>
      </c>
      <c r="C1506" s="695">
        <v>225016</v>
      </c>
      <c r="D1506" s="696" t="s">
        <v>1719</v>
      </c>
      <c r="E1506" s="671" t="s">
        <v>4352</v>
      </c>
      <c r="F1506" s="487" t="s">
        <v>4359</v>
      </c>
      <c r="G1506" s="698">
        <v>31300421</v>
      </c>
      <c r="H1506" s="649" t="s">
        <v>4354</v>
      </c>
      <c r="I1506" s="699">
        <v>159.19999999999999</v>
      </c>
      <c r="J1506" s="77">
        <v>5</v>
      </c>
      <c r="K1506" s="92"/>
    </row>
    <row r="1507" spans="1:11" ht="40.799999999999997" x14ac:dyDescent="0.25">
      <c r="A1507" s="14" t="s">
        <v>1506</v>
      </c>
      <c r="B1507" s="694" t="s">
        <v>4351</v>
      </c>
      <c r="C1507" s="695">
        <v>225016</v>
      </c>
      <c r="D1507" s="696" t="s">
        <v>2202</v>
      </c>
      <c r="E1507" s="671" t="s">
        <v>4352</v>
      </c>
      <c r="F1507" s="487" t="s">
        <v>4360</v>
      </c>
      <c r="G1507" s="698">
        <v>31300421</v>
      </c>
      <c r="H1507" s="649" t="s">
        <v>4354</v>
      </c>
      <c r="I1507" s="699">
        <v>167.38</v>
      </c>
      <c r="J1507" s="77">
        <v>5</v>
      </c>
      <c r="K1507" s="92"/>
    </row>
    <row r="1508" spans="1:11" ht="40.799999999999997" x14ac:dyDescent="0.25">
      <c r="A1508" s="14" t="s">
        <v>1506</v>
      </c>
      <c r="B1508" s="694" t="s">
        <v>4351</v>
      </c>
      <c r="C1508" s="695">
        <v>225016</v>
      </c>
      <c r="D1508" s="696" t="s">
        <v>4352</v>
      </c>
      <c r="E1508" s="671" t="s">
        <v>4352</v>
      </c>
      <c r="F1508" s="487" t="s">
        <v>4361</v>
      </c>
      <c r="G1508" s="698">
        <v>31300421</v>
      </c>
      <c r="H1508" s="649" t="s">
        <v>4354</v>
      </c>
      <c r="I1508" s="699">
        <v>1800</v>
      </c>
      <c r="J1508" s="77">
        <v>5</v>
      </c>
      <c r="K1508" s="92"/>
    </row>
    <row r="1509" spans="1:11" ht="71.400000000000006" x14ac:dyDescent="0.25">
      <c r="A1509" s="14" t="s">
        <v>1506</v>
      </c>
      <c r="B1509" s="640"/>
      <c r="C1509" s="641"/>
      <c r="D1509" s="642"/>
      <c r="E1509" s="642"/>
      <c r="F1509" s="673" t="s">
        <v>4929</v>
      </c>
      <c r="G1509" s="643"/>
      <c r="H1509" s="644"/>
      <c r="I1509" s="645"/>
      <c r="J1509" s="77">
        <v>5</v>
      </c>
      <c r="K1509" s="92"/>
    </row>
    <row r="1510" spans="1:11" ht="51" x14ac:dyDescent="0.25">
      <c r="A1510" s="14" t="s">
        <v>1506</v>
      </c>
      <c r="B1510" s="694" t="s">
        <v>4930</v>
      </c>
      <c r="C1510" s="695">
        <v>1278950</v>
      </c>
      <c r="D1510" s="696" t="s">
        <v>3112</v>
      </c>
      <c r="E1510" s="671" t="s">
        <v>4096</v>
      </c>
      <c r="F1510" s="487" t="s">
        <v>4931</v>
      </c>
      <c r="G1510" s="698">
        <v>31322831</v>
      </c>
      <c r="H1510" s="649" t="s">
        <v>2316</v>
      </c>
      <c r="I1510" s="699">
        <v>65.900000000000006</v>
      </c>
      <c r="J1510" s="77">
        <v>5</v>
      </c>
      <c r="K1510" s="92"/>
    </row>
    <row r="1511" spans="1:11" ht="51" x14ac:dyDescent="0.25">
      <c r="A1511" s="14" t="s">
        <v>1506</v>
      </c>
      <c r="B1511" s="694" t="s">
        <v>4932</v>
      </c>
      <c r="C1511" s="695">
        <v>1056516</v>
      </c>
      <c r="D1511" s="696" t="s">
        <v>2159</v>
      </c>
      <c r="E1511" s="671" t="s">
        <v>4770</v>
      </c>
      <c r="F1511" s="487" t="s">
        <v>4933</v>
      </c>
      <c r="G1511" s="698">
        <v>31322831</v>
      </c>
      <c r="H1511" s="649" t="s">
        <v>2316</v>
      </c>
      <c r="I1511" s="699">
        <v>75.39</v>
      </c>
      <c r="J1511" s="77">
        <v>5</v>
      </c>
      <c r="K1511" s="92"/>
    </row>
    <row r="1512" spans="1:11" ht="40.799999999999997" x14ac:dyDescent="0.25">
      <c r="A1512" s="14" t="s">
        <v>1506</v>
      </c>
      <c r="B1512" s="694" t="s">
        <v>4934</v>
      </c>
      <c r="C1512" s="695">
        <v>225011</v>
      </c>
      <c r="D1512" s="696" t="s">
        <v>4898</v>
      </c>
      <c r="E1512" s="671"/>
      <c r="F1512" s="487" t="s">
        <v>4935</v>
      </c>
      <c r="G1512" s="698">
        <v>30042131</v>
      </c>
      <c r="H1512" s="649" t="s">
        <v>2655</v>
      </c>
      <c r="I1512" s="699">
        <v>85</v>
      </c>
      <c r="J1512" s="77">
        <v>5</v>
      </c>
      <c r="K1512" s="92"/>
    </row>
    <row r="1513" spans="1:11" ht="20.399999999999999" x14ac:dyDescent="0.25">
      <c r="A1513" s="14" t="s">
        <v>1506</v>
      </c>
      <c r="B1513" s="694" t="s">
        <v>4936</v>
      </c>
      <c r="C1513" s="695" t="s">
        <v>1956</v>
      </c>
      <c r="D1513" s="696" t="s">
        <v>2891</v>
      </c>
      <c r="E1513" s="671" t="s">
        <v>4770</v>
      </c>
      <c r="F1513" s="487" t="s">
        <v>4937</v>
      </c>
      <c r="G1513" s="698">
        <v>45024871</v>
      </c>
      <c r="H1513" s="649" t="s">
        <v>4333</v>
      </c>
      <c r="I1513" s="699">
        <v>416.2</v>
      </c>
      <c r="J1513" s="77">
        <v>5</v>
      </c>
      <c r="K1513" s="92"/>
    </row>
    <row r="1514" spans="1:11" ht="30.6" x14ac:dyDescent="0.25">
      <c r="A1514" s="14" t="s">
        <v>1506</v>
      </c>
      <c r="B1514" s="694" t="s">
        <v>4936</v>
      </c>
      <c r="C1514" s="695" t="s">
        <v>1956</v>
      </c>
      <c r="D1514" s="696" t="s">
        <v>4938</v>
      </c>
      <c r="E1514" s="671" t="s">
        <v>4770</v>
      </c>
      <c r="F1514" s="487" t="s">
        <v>4939</v>
      </c>
      <c r="G1514" s="698">
        <v>45024871</v>
      </c>
      <c r="H1514" s="649" t="s">
        <v>4333</v>
      </c>
      <c r="I1514" s="699">
        <v>825.5</v>
      </c>
      <c r="J1514" s="77">
        <v>5</v>
      </c>
      <c r="K1514" s="92"/>
    </row>
    <row r="1515" spans="1:11" ht="20.399999999999999" x14ac:dyDescent="0.25">
      <c r="A1515" s="14" t="s">
        <v>1506</v>
      </c>
      <c r="B1515" s="694" t="s">
        <v>4936</v>
      </c>
      <c r="C1515" s="695" t="s">
        <v>1956</v>
      </c>
      <c r="D1515" s="696" t="s">
        <v>2289</v>
      </c>
      <c r="E1515" s="671" t="s">
        <v>4770</v>
      </c>
      <c r="F1515" s="487" t="s">
        <v>4940</v>
      </c>
      <c r="G1515" s="698">
        <v>45024871</v>
      </c>
      <c r="H1515" s="649" t="s">
        <v>4333</v>
      </c>
      <c r="I1515" s="699">
        <v>59.2</v>
      </c>
      <c r="J1515" s="77">
        <v>5</v>
      </c>
      <c r="K1515" s="92"/>
    </row>
    <row r="1516" spans="1:11" ht="20.399999999999999" x14ac:dyDescent="0.25">
      <c r="A1516" s="14" t="s">
        <v>1506</v>
      </c>
      <c r="B1516" s="694" t="s">
        <v>4936</v>
      </c>
      <c r="C1516" s="695" t="s">
        <v>1956</v>
      </c>
      <c r="D1516" s="696" t="s">
        <v>4941</v>
      </c>
      <c r="E1516" s="671" t="s">
        <v>4770</v>
      </c>
      <c r="F1516" s="487" t="s">
        <v>4942</v>
      </c>
      <c r="G1516" s="698">
        <v>45024871</v>
      </c>
      <c r="H1516" s="649" t="s">
        <v>4333</v>
      </c>
      <c r="I1516" s="699">
        <v>135</v>
      </c>
      <c r="J1516" s="77">
        <v>5</v>
      </c>
      <c r="K1516" s="92"/>
    </row>
    <row r="1517" spans="1:11" ht="20.399999999999999" x14ac:dyDescent="0.25">
      <c r="A1517" s="14" t="s">
        <v>1506</v>
      </c>
      <c r="B1517" s="694" t="s">
        <v>4936</v>
      </c>
      <c r="C1517" s="695" t="s">
        <v>1956</v>
      </c>
      <c r="D1517" s="696" t="s">
        <v>2891</v>
      </c>
      <c r="E1517" s="671" t="s">
        <v>4770</v>
      </c>
      <c r="F1517" s="487" t="s">
        <v>4943</v>
      </c>
      <c r="G1517" s="698">
        <v>45024871</v>
      </c>
      <c r="H1517" s="649" t="s">
        <v>4333</v>
      </c>
      <c r="I1517" s="699">
        <v>1640</v>
      </c>
      <c r="J1517" s="77">
        <v>5</v>
      </c>
      <c r="K1517" s="92"/>
    </row>
    <row r="1518" spans="1:11" ht="20.399999999999999" x14ac:dyDescent="0.25">
      <c r="A1518" s="14" t="s">
        <v>1506</v>
      </c>
      <c r="B1518" s="694" t="s">
        <v>4936</v>
      </c>
      <c r="C1518" s="695" t="s">
        <v>1956</v>
      </c>
      <c r="D1518" s="696" t="s">
        <v>2891</v>
      </c>
      <c r="E1518" s="671" t="s">
        <v>4770</v>
      </c>
      <c r="F1518" s="487" t="s">
        <v>4944</v>
      </c>
      <c r="G1518" s="698">
        <v>45024871</v>
      </c>
      <c r="H1518" s="649" t="s">
        <v>4333</v>
      </c>
      <c r="I1518" s="699">
        <v>440</v>
      </c>
      <c r="J1518" s="77">
        <v>5</v>
      </c>
      <c r="K1518" s="92"/>
    </row>
    <row r="1519" spans="1:11" ht="20.399999999999999" x14ac:dyDescent="0.25">
      <c r="A1519" s="14" t="s">
        <v>1506</v>
      </c>
      <c r="B1519" s="694" t="s">
        <v>4936</v>
      </c>
      <c r="C1519" s="695" t="s">
        <v>1956</v>
      </c>
      <c r="D1519" s="696" t="s">
        <v>4945</v>
      </c>
      <c r="E1519" s="671" t="s">
        <v>4770</v>
      </c>
      <c r="F1519" s="487" t="s">
        <v>4946</v>
      </c>
      <c r="G1519" s="698">
        <v>45024871</v>
      </c>
      <c r="H1519" s="649" t="s">
        <v>4333</v>
      </c>
      <c r="I1519" s="699">
        <v>1050.95</v>
      </c>
      <c r="J1519" s="77">
        <v>5</v>
      </c>
      <c r="K1519" s="92"/>
    </row>
    <row r="1520" spans="1:11" ht="30.6" x14ac:dyDescent="0.25">
      <c r="A1520" s="14" t="s">
        <v>1506</v>
      </c>
      <c r="B1520" s="694" t="s">
        <v>4936</v>
      </c>
      <c r="C1520" s="695" t="s">
        <v>1956</v>
      </c>
      <c r="D1520" s="696" t="s">
        <v>2891</v>
      </c>
      <c r="E1520" s="671" t="s">
        <v>4770</v>
      </c>
      <c r="F1520" s="487" t="s">
        <v>4947</v>
      </c>
      <c r="G1520" s="698">
        <v>45024871</v>
      </c>
      <c r="H1520" s="649" t="s">
        <v>4333</v>
      </c>
      <c r="I1520" s="699">
        <v>256</v>
      </c>
      <c r="J1520" s="77">
        <v>5</v>
      </c>
      <c r="K1520" s="92"/>
    </row>
    <row r="1521" spans="1:11" ht="30.6" x14ac:dyDescent="0.25">
      <c r="A1521" s="14" t="s">
        <v>1506</v>
      </c>
      <c r="B1521" s="694" t="s">
        <v>4936</v>
      </c>
      <c r="C1521" s="695" t="s">
        <v>1956</v>
      </c>
      <c r="D1521" s="696" t="s">
        <v>4948</v>
      </c>
      <c r="E1521" s="671" t="s">
        <v>4770</v>
      </c>
      <c r="F1521" s="487" t="s">
        <v>4949</v>
      </c>
      <c r="G1521" s="698">
        <v>45024871</v>
      </c>
      <c r="H1521" s="649" t="s">
        <v>4333</v>
      </c>
      <c r="I1521" s="699">
        <v>790.7</v>
      </c>
      <c r="J1521" s="77">
        <v>5</v>
      </c>
      <c r="K1521" s="92"/>
    </row>
    <row r="1522" spans="1:11" ht="20.399999999999999" x14ac:dyDescent="0.25">
      <c r="A1522" s="14" t="s">
        <v>1506</v>
      </c>
      <c r="B1522" s="694" t="s">
        <v>4936</v>
      </c>
      <c r="C1522" s="695" t="s">
        <v>1956</v>
      </c>
      <c r="D1522" s="696" t="s">
        <v>2289</v>
      </c>
      <c r="E1522" s="671" t="s">
        <v>4770</v>
      </c>
      <c r="F1522" s="487" t="s">
        <v>4950</v>
      </c>
      <c r="G1522" s="698">
        <v>45024871</v>
      </c>
      <c r="H1522" s="649" t="s">
        <v>4333</v>
      </c>
      <c r="I1522" s="699">
        <v>26.25</v>
      </c>
      <c r="J1522" s="77">
        <v>5</v>
      </c>
      <c r="K1522" s="92"/>
    </row>
    <row r="1523" spans="1:11" ht="20.399999999999999" x14ac:dyDescent="0.25">
      <c r="A1523" s="14" t="s">
        <v>1506</v>
      </c>
      <c r="B1523" s="694" t="s">
        <v>4936</v>
      </c>
      <c r="C1523" s="695" t="s">
        <v>1956</v>
      </c>
      <c r="D1523" s="696" t="s">
        <v>4945</v>
      </c>
      <c r="E1523" s="671" t="s">
        <v>4770</v>
      </c>
      <c r="F1523" s="487" t="s">
        <v>4951</v>
      </c>
      <c r="G1523" s="698">
        <v>45024871</v>
      </c>
      <c r="H1523" s="649" t="s">
        <v>4333</v>
      </c>
      <c r="I1523" s="699">
        <v>10.199999999999999</v>
      </c>
      <c r="J1523" s="77">
        <v>5</v>
      </c>
      <c r="K1523" s="92"/>
    </row>
    <row r="1524" spans="1:11" ht="51" x14ac:dyDescent="0.25">
      <c r="A1524" s="14" t="s">
        <v>1506</v>
      </c>
      <c r="B1524" s="634"/>
      <c r="C1524" s="635"/>
      <c r="D1524" s="636"/>
      <c r="E1524" s="636"/>
      <c r="F1524" s="673" t="s">
        <v>4362</v>
      </c>
      <c r="G1524" s="638"/>
      <c r="H1524" s="635"/>
      <c r="I1524" s="639"/>
      <c r="J1524" s="77">
        <v>5</v>
      </c>
      <c r="K1524" s="92"/>
    </row>
    <row r="1525" spans="1:11" ht="30.6" x14ac:dyDescent="0.25">
      <c r="A1525" s="14" t="s">
        <v>1506</v>
      </c>
      <c r="B1525" s="694" t="s">
        <v>4363</v>
      </c>
      <c r="C1525" s="695">
        <v>25046</v>
      </c>
      <c r="D1525" s="696" t="s">
        <v>4364</v>
      </c>
      <c r="E1525" s="671"/>
      <c r="F1525" s="487" t="s">
        <v>4365</v>
      </c>
      <c r="G1525" s="698">
        <v>37840029</v>
      </c>
      <c r="H1525" s="649" t="s">
        <v>2856</v>
      </c>
      <c r="I1525" s="699">
        <v>592</v>
      </c>
      <c r="J1525" s="77">
        <v>5</v>
      </c>
      <c r="K1525" s="92"/>
    </row>
    <row r="1526" spans="1:11" ht="20.399999999999999" x14ac:dyDescent="0.25">
      <c r="A1526" s="14" t="s">
        <v>1506</v>
      </c>
      <c r="B1526" s="694" t="s">
        <v>4363</v>
      </c>
      <c r="C1526" s="695">
        <v>25046</v>
      </c>
      <c r="D1526" s="696" t="s">
        <v>4364</v>
      </c>
      <c r="E1526" s="671"/>
      <c r="F1526" s="487" t="s">
        <v>4366</v>
      </c>
      <c r="G1526" s="698">
        <v>37840029</v>
      </c>
      <c r="H1526" s="649" t="s">
        <v>2856</v>
      </c>
      <c r="I1526" s="699">
        <v>402.5</v>
      </c>
      <c r="J1526" s="77">
        <v>5</v>
      </c>
      <c r="K1526" s="92"/>
    </row>
    <row r="1527" spans="1:11" ht="30.6" x14ac:dyDescent="0.25">
      <c r="A1527" s="14" t="s">
        <v>1506</v>
      </c>
      <c r="B1527" s="694" t="s">
        <v>4363</v>
      </c>
      <c r="C1527" s="695">
        <v>25046</v>
      </c>
      <c r="D1527" s="696" t="s">
        <v>4364</v>
      </c>
      <c r="E1527" s="671"/>
      <c r="F1527" s="487" t="s">
        <v>4367</v>
      </c>
      <c r="G1527" s="698">
        <v>37840029</v>
      </c>
      <c r="H1527" s="649" t="s">
        <v>2856</v>
      </c>
      <c r="I1527" s="699">
        <v>720</v>
      </c>
      <c r="J1527" s="77">
        <v>5</v>
      </c>
      <c r="K1527" s="92"/>
    </row>
    <row r="1528" spans="1:11" ht="20.399999999999999" x14ac:dyDescent="0.25">
      <c r="A1528" s="14" t="s">
        <v>1506</v>
      </c>
      <c r="B1528" s="694" t="s">
        <v>4363</v>
      </c>
      <c r="C1528" s="695">
        <v>25046</v>
      </c>
      <c r="D1528" s="696" t="s">
        <v>4364</v>
      </c>
      <c r="E1528" s="671"/>
      <c r="F1528" s="487" t="s">
        <v>4368</v>
      </c>
      <c r="G1528" s="698">
        <v>37840029</v>
      </c>
      <c r="H1528" s="649" t="s">
        <v>2856</v>
      </c>
      <c r="I1528" s="699">
        <v>221.4</v>
      </c>
      <c r="J1528" s="77">
        <v>5</v>
      </c>
      <c r="K1528" s="92"/>
    </row>
    <row r="1529" spans="1:11" ht="13.2" x14ac:dyDescent="0.25">
      <c r="A1529" s="14" t="s">
        <v>1506</v>
      </c>
      <c r="B1529" s="694" t="s">
        <v>4363</v>
      </c>
      <c r="C1529" s="695">
        <v>25046</v>
      </c>
      <c r="D1529" s="696" t="s">
        <v>4364</v>
      </c>
      <c r="E1529" s="671"/>
      <c r="F1529" s="487" t="s">
        <v>4369</v>
      </c>
      <c r="G1529" s="698">
        <v>37840029</v>
      </c>
      <c r="H1529" s="649" t="s">
        <v>2856</v>
      </c>
      <c r="I1529" s="699">
        <v>64.099999999999994</v>
      </c>
      <c r="J1529" s="77">
        <v>5</v>
      </c>
      <c r="K1529" s="92"/>
    </row>
    <row r="1530" spans="1:11" ht="51" x14ac:dyDescent="0.25">
      <c r="A1530" s="14" t="s">
        <v>1506</v>
      </c>
      <c r="B1530" s="634"/>
      <c r="C1530" s="635"/>
      <c r="D1530" s="636"/>
      <c r="E1530" s="636"/>
      <c r="F1530" s="673" t="s">
        <v>4370</v>
      </c>
      <c r="G1530" s="638"/>
      <c r="H1530" s="635"/>
      <c r="I1530" s="639"/>
      <c r="J1530" s="77">
        <v>5</v>
      </c>
      <c r="K1530" s="92"/>
    </row>
    <row r="1531" spans="1:11" ht="20.399999999999999" x14ac:dyDescent="0.25">
      <c r="A1531" s="14" t="s">
        <v>1506</v>
      </c>
      <c r="B1531" s="694" t="s">
        <v>4371</v>
      </c>
      <c r="C1531" s="695">
        <v>25052</v>
      </c>
      <c r="D1531" s="696" t="s">
        <v>3916</v>
      </c>
      <c r="E1531" s="671"/>
      <c r="F1531" s="487" t="s">
        <v>4372</v>
      </c>
      <c r="G1531" s="698">
        <v>37840029</v>
      </c>
      <c r="H1531" s="649" t="s">
        <v>2856</v>
      </c>
      <c r="I1531" s="699">
        <v>756</v>
      </c>
      <c r="J1531" s="77">
        <v>5</v>
      </c>
      <c r="K1531" s="92"/>
    </row>
    <row r="1532" spans="1:11" ht="61.2" x14ac:dyDescent="0.25">
      <c r="A1532" s="14" t="s">
        <v>1506</v>
      </c>
      <c r="B1532" s="694" t="s">
        <v>4371</v>
      </c>
      <c r="C1532" s="695">
        <v>25052</v>
      </c>
      <c r="D1532" s="696" t="s">
        <v>3916</v>
      </c>
      <c r="E1532" s="671"/>
      <c r="F1532" s="487" t="s">
        <v>4373</v>
      </c>
      <c r="G1532" s="698">
        <v>37840029</v>
      </c>
      <c r="H1532" s="649" t="s">
        <v>2856</v>
      </c>
      <c r="I1532" s="699">
        <v>96.6</v>
      </c>
      <c r="J1532" s="77">
        <v>5</v>
      </c>
      <c r="K1532" s="92"/>
    </row>
    <row r="1533" spans="1:11" ht="30.6" x14ac:dyDescent="0.25">
      <c r="A1533" s="14" t="s">
        <v>1506</v>
      </c>
      <c r="B1533" s="694" t="s">
        <v>4371</v>
      </c>
      <c r="C1533" s="695">
        <v>25052</v>
      </c>
      <c r="D1533" s="696" t="s">
        <v>3916</v>
      </c>
      <c r="E1533" s="671"/>
      <c r="F1533" s="487" t="s">
        <v>4374</v>
      </c>
      <c r="G1533" s="698">
        <v>37840029</v>
      </c>
      <c r="H1533" s="649" t="s">
        <v>2856</v>
      </c>
      <c r="I1533" s="699">
        <v>2674.21</v>
      </c>
      <c r="J1533" s="77">
        <v>5</v>
      </c>
      <c r="K1533" s="92"/>
    </row>
    <row r="1534" spans="1:11" ht="40.799999999999997" x14ac:dyDescent="0.25">
      <c r="A1534" s="14" t="s">
        <v>1506</v>
      </c>
      <c r="B1534" s="694" t="s">
        <v>4371</v>
      </c>
      <c r="C1534" s="695">
        <v>25052</v>
      </c>
      <c r="D1534" s="696" t="s">
        <v>3916</v>
      </c>
      <c r="E1534" s="671"/>
      <c r="F1534" s="487" t="s">
        <v>4375</v>
      </c>
      <c r="G1534" s="698">
        <v>37840029</v>
      </c>
      <c r="H1534" s="649" t="s">
        <v>2856</v>
      </c>
      <c r="I1534" s="699">
        <v>589.74</v>
      </c>
      <c r="J1534" s="77">
        <v>5</v>
      </c>
      <c r="K1534" s="92"/>
    </row>
    <row r="1535" spans="1:11" ht="13.2" x14ac:dyDescent="0.25">
      <c r="A1535" s="14" t="s">
        <v>1506</v>
      </c>
      <c r="B1535" s="694" t="s">
        <v>4371</v>
      </c>
      <c r="C1535" s="695">
        <v>25052</v>
      </c>
      <c r="D1535" s="696" t="s">
        <v>3916</v>
      </c>
      <c r="E1535" s="671"/>
      <c r="F1535" s="487" t="s">
        <v>4376</v>
      </c>
      <c r="G1535" s="698">
        <v>37840029</v>
      </c>
      <c r="H1535" s="649" t="s">
        <v>2856</v>
      </c>
      <c r="I1535" s="699">
        <v>883.45</v>
      </c>
      <c r="J1535" s="77">
        <v>5</v>
      </c>
      <c r="K1535" s="92"/>
    </row>
    <row r="1536" spans="1:11" ht="51" x14ac:dyDescent="0.25">
      <c r="A1536" s="14" t="s">
        <v>1506</v>
      </c>
      <c r="B1536" s="634"/>
      <c r="C1536" s="635"/>
      <c r="D1536" s="636"/>
      <c r="E1536" s="636"/>
      <c r="F1536" s="673" t="s">
        <v>4377</v>
      </c>
      <c r="G1536" s="638"/>
      <c r="H1536" s="635"/>
      <c r="I1536" s="639"/>
      <c r="J1536" s="77">
        <v>5</v>
      </c>
      <c r="K1536" s="92"/>
    </row>
    <row r="1537" spans="1:11" ht="40.799999999999997" x14ac:dyDescent="0.25">
      <c r="A1537" s="14" t="s">
        <v>1506</v>
      </c>
      <c r="B1537" s="694" t="s">
        <v>4378</v>
      </c>
      <c r="C1537" s="695">
        <v>25067</v>
      </c>
      <c r="D1537" s="696" t="s">
        <v>2513</v>
      </c>
      <c r="E1537" s="671"/>
      <c r="F1537" s="487" t="s">
        <v>4379</v>
      </c>
      <c r="G1537" s="698">
        <v>37840029</v>
      </c>
      <c r="H1537" s="649" t="s">
        <v>2856</v>
      </c>
      <c r="I1537" s="699">
        <v>1380</v>
      </c>
      <c r="J1537" s="77">
        <v>5</v>
      </c>
      <c r="K1537" s="92"/>
    </row>
    <row r="1538" spans="1:11" ht="40.799999999999997" x14ac:dyDescent="0.25">
      <c r="A1538" s="14" t="s">
        <v>1506</v>
      </c>
      <c r="B1538" s="694" t="s">
        <v>4378</v>
      </c>
      <c r="C1538" s="695">
        <v>25067</v>
      </c>
      <c r="D1538" s="696" t="s">
        <v>2513</v>
      </c>
      <c r="E1538" s="671"/>
      <c r="F1538" s="487" t="s">
        <v>4380</v>
      </c>
      <c r="G1538" s="698">
        <v>37840029</v>
      </c>
      <c r="H1538" s="649" t="s">
        <v>2856</v>
      </c>
      <c r="I1538" s="699">
        <v>1164</v>
      </c>
      <c r="J1538" s="77">
        <v>5</v>
      </c>
      <c r="K1538" s="92"/>
    </row>
    <row r="1539" spans="1:11" ht="20.399999999999999" x14ac:dyDescent="0.25">
      <c r="A1539" s="14" t="s">
        <v>1506</v>
      </c>
      <c r="B1539" s="694" t="s">
        <v>4378</v>
      </c>
      <c r="C1539" s="695">
        <v>25067</v>
      </c>
      <c r="D1539" s="696" t="s">
        <v>2513</v>
      </c>
      <c r="E1539" s="671"/>
      <c r="F1539" s="487" t="s">
        <v>4304</v>
      </c>
      <c r="G1539" s="698">
        <v>37840029</v>
      </c>
      <c r="H1539" s="649" t="s">
        <v>2856</v>
      </c>
      <c r="I1539" s="699">
        <v>456</v>
      </c>
      <c r="J1539" s="77">
        <v>5</v>
      </c>
      <c r="K1539" s="92"/>
    </row>
    <row r="1540" spans="1:11" ht="81.599999999999994" x14ac:dyDescent="0.25">
      <c r="A1540" s="14" t="s">
        <v>1506</v>
      </c>
      <c r="B1540" s="749"/>
      <c r="C1540" s="749"/>
      <c r="D1540" s="373"/>
      <c r="E1540" s="373"/>
      <c r="F1540" s="750" t="s">
        <v>5270</v>
      </c>
      <c r="G1540" s="318"/>
      <c r="H1540" s="318"/>
      <c r="I1540" s="319"/>
      <c r="J1540" s="77">
        <v>5</v>
      </c>
      <c r="K1540" s="92"/>
    </row>
    <row r="1541" spans="1:11" ht="30.6" x14ac:dyDescent="0.25">
      <c r="A1541" s="14" t="s">
        <v>1506</v>
      </c>
      <c r="B1541" s="749" t="s">
        <v>5271</v>
      </c>
      <c r="C1541" s="749">
        <v>2501036</v>
      </c>
      <c r="D1541" s="373">
        <v>46007</v>
      </c>
      <c r="E1541" s="373"/>
      <c r="F1541" s="750" t="s">
        <v>5272</v>
      </c>
      <c r="G1541" s="517">
        <v>36618357</v>
      </c>
      <c r="H1541" s="517" t="s">
        <v>5273</v>
      </c>
      <c r="I1541" s="319">
        <v>1008.28</v>
      </c>
      <c r="J1541" s="77">
        <v>5</v>
      </c>
      <c r="K1541" s="92"/>
    </row>
    <row r="1542" spans="1:11" ht="21" x14ac:dyDescent="0.25">
      <c r="A1542" s="14" t="s">
        <v>1506</v>
      </c>
      <c r="B1542" s="749" t="s">
        <v>5271</v>
      </c>
      <c r="C1542" s="749">
        <v>2501036</v>
      </c>
      <c r="D1542" s="373">
        <v>46007</v>
      </c>
      <c r="E1542" s="373"/>
      <c r="F1542" s="750" t="s">
        <v>5274</v>
      </c>
      <c r="G1542" s="517">
        <v>36618357</v>
      </c>
      <c r="H1542" s="517" t="s">
        <v>5273</v>
      </c>
      <c r="I1542" s="319">
        <v>220</v>
      </c>
      <c r="J1542" s="77">
        <v>5</v>
      </c>
      <c r="K1542" s="92"/>
    </row>
    <row r="1543" spans="1:11" ht="30.6" x14ac:dyDescent="0.25">
      <c r="A1543" s="14" t="s">
        <v>1506</v>
      </c>
      <c r="B1543" s="749" t="s">
        <v>5271</v>
      </c>
      <c r="C1543" s="749">
        <v>2501036</v>
      </c>
      <c r="D1543" s="373">
        <v>46007</v>
      </c>
      <c r="E1543" s="373"/>
      <c r="F1543" s="750" t="s">
        <v>5275</v>
      </c>
      <c r="G1543" s="517">
        <v>36618357</v>
      </c>
      <c r="H1543" s="517" t="s">
        <v>5273</v>
      </c>
      <c r="I1543" s="319">
        <v>128.58000000000001</v>
      </c>
      <c r="J1543" s="77">
        <v>5</v>
      </c>
      <c r="K1543" s="92"/>
    </row>
    <row r="1544" spans="1:11" ht="40.799999999999997" x14ac:dyDescent="0.25">
      <c r="A1544" s="14" t="s">
        <v>1506</v>
      </c>
      <c r="B1544" s="749" t="s">
        <v>5271</v>
      </c>
      <c r="C1544" s="749">
        <v>2501036</v>
      </c>
      <c r="D1544" s="373">
        <v>46007</v>
      </c>
      <c r="E1544" s="373"/>
      <c r="F1544" s="750" t="s">
        <v>5276</v>
      </c>
      <c r="G1544" s="517">
        <v>36618357</v>
      </c>
      <c r="H1544" s="517" t="s">
        <v>5273</v>
      </c>
      <c r="I1544" s="529">
        <v>543.14</v>
      </c>
      <c r="J1544" s="77">
        <v>5</v>
      </c>
      <c r="K1544" s="92"/>
    </row>
    <row r="1545" spans="1:11" ht="61.2" x14ac:dyDescent="0.25">
      <c r="A1545" s="14" t="s">
        <v>1506</v>
      </c>
      <c r="B1545" s="651"/>
      <c r="C1545" s="652"/>
      <c r="D1545" s="653"/>
      <c r="E1545" s="653"/>
      <c r="F1545" s="673" t="s">
        <v>4381</v>
      </c>
      <c r="G1545" s="643"/>
      <c r="H1545" s="644"/>
      <c r="I1545" s="654"/>
      <c r="J1545" s="77">
        <v>5</v>
      </c>
      <c r="K1545" s="92"/>
    </row>
    <row r="1546" spans="1:11" ht="20.399999999999999" x14ac:dyDescent="0.25">
      <c r="A1546" s="14" t="s">
        <v>1506</v>
      </c>
      <c r="B1546" s="694" t="s">
        <v>4382</v>
      </c>
      <c r="C1546" s="695" t="s">
        <v>2662</v>
      </c>
      <c r="D1546" s="696" t="s">
        <v>1898</v>
      </c>
      <c r="E1546" s="671" t="s">
        <v>2960</v>
      </c>
      <c r="F1546" s="487" t="s">
        <v>4383</v>
      </c>
      <c r="G1546" s="698">
        <v>35564059</v>
      </c>
      <c r="H1546" s="649" t="s">
        <v>4384</v>
      </c>
      <c r="I1546" s="699">
        <v>470</v>
      </c>
      <c r="J1546" s="77">
        <v>5</v>
      </c>
      <c r="K1546" s="92"/>
    </row>
    <row r="1547" spans="1:11" ht="13.2" x14ac:dyDescent="0.25">
      <c r="A1547" s="14" t="s">
        <v>1506</v>
      </c>
      <c r="B1547" s="694" t="s">
        <v>4382</v>
      </c>
      <c r="C1547" s="695" t="s">
        <v>2662</v>
      </c>
      <c r="D1547" s="696" t="s">
        <v>1898</v>
      </c>
      <c r="E1547" s="671" t="s">
        <v>2960</v>
      </c>
      <c r="F1547" s="487" t="s">
        <v>4385</v>
      </c>
      <c r="G1547" s="698">
        <v>35564059</v>
      </c>
      <c r="H1547" s="649" t="s">
        <v>4384</v>
      </c>
      <c r="I1547" s="699">
        <v>78.680000000000007</v>
      </c>
      <c r="J1547" s="77">
        <v>5</v>
      </c>
      <c r="K1547" s="92"/>
    </row>
    <row r="1548" spans="1:11" ht="20.399999999999999" x14ac:dyDescent="0.25">
      <c r="A1548" s="14" t="s">
        <v>1506</v>
      </c>
      <c r="B1548" s="694" t="s">
        <v>4382</v>
      </c>
      <c r="C1548" s="695" t="s">
        <v>2662</v>
      </c>
      <c r="D1548" s="696" t="s">
        <v>1898</v>
      </c>
      <c r="E1548" s="671" t="s">
        <v>2960</v>
      </c>
      <c r="F1548" s="487" t="s">
        <v>4386</v>
      </c>
      <c r="G1548" s="698">
        <v>35564059</v>
      </c>
      <c r="H1548" s="649" t="s">
        <v>4384</v>
      </c>
      <c r="I1548" s="699">
        <v>118</v>
      </c>
      <c r="J1548" s="77">
        <v>5</v>
      </c>
      <c r="K1548" s="92"/>
    </row>
    <row r="1549" spans="1:11" ht="40.799999999999997" x14ac:dyDescent="0.25">
      <c r="A1549" s="14" t="s">
        <v>1506</v>
      </c>
      <c r="B1549" s="694" t="s">
        <v>4382</v>
      </c>
      <c r="C1549" s="695" t="s">
        <v>2662</v>
      </c>
      <c r="D1549" s="696" t="s">
        <v>1898</v>
      </c>
      <c r="E1549" s="671" t="s">
        <v>2960</v>
      </c>
      <c r="F1549" s="487" t="s">
        <v>4387</v>
      </c>
      <c r="G1549" s="698">
        <v>35564059</v>
      </c>
      <c r="H1549" s="649" t="s">
        <v>4384</v>
      </c>
      <c r="I1549" s="699">
        <v>250.02</v>
      </c>
      <c r="J1549" s="77">
        <v>5</v>
      </c>
      <c r="K1549" s="92"/>
    </row>
    <row r="1550" spans="1:11" ht="20.399999999999999" x14ac:dyDescent="0.25">
      <c r="A1550" s="14" t="s">
        <v>1506</v>
      </c>
      <c r="B1550" s="694" t="s">
        <v>4382</v>
      </c>
      <c r="C1550" s="695" t="s">
        <v>2662</v>
      </c>
      <c r="D1550" s="696" t="s">
        <v>2959</v>
      </c>
      <c r="E1550" s="671" t="s">
        <v>2960</v>
      </c>
      <c r="F1550" s="487" t="s">
        <v>4388</v>
      </c>
      <c r="G1550" s="698">
        <v>35564059</v>
      </c>
      <c r="H1550" s="649" t="s">
        <v>4384</v>
      </c>
      <c r="I1550" s="699">
        <v>39</v>
      </c>
      <c r="J1550" s="77">
        <v>5</v>
      </c>
      <c r="K1550" s="92"/>
    </row>
    <row r="1551" spans="1:11" ht="20.399999999999999" x14ac:dyDescent="0.25">
      <c r="A1551" s="14" t="s">
        <v>1506</v>
      </c>
      <c r="B1551" s="694" t="s">
        <v>4382</v>
      </c>
      <c r="C1551" s="695" t="s">
        <v>2662</v>
      </c>
      <c r="D1551" s="696" t="s">
        <v>2945</v>
      </c>
      <c r="E1551" s="671" t="s">
        <v>2960</v>
      </c>
      <c r="F1551" s="487" t="s">
        <v>4389</v>
      </c>
      <c r="G1551" s="698">
        <v>35564059</v>
      </c>
      <c r="H1551" s="649" t="s">
        <v>4384</v>
      </c>
      <c r="I1551" s="699">
        <v>44.3</v>
      </c>
      <c r="J1551" s="77">
        <v>5</v>
      </c>
      <c r="K1551" s="92"/>
    </row>
    <row r="1552" spans="1:11" ht="71.400000000000006" x14ac:dyDescent="0.25">
      <c r="A1552" s="14" t="s">
        <v>1506</v>
      </c>
      <c r="B1552" s="655"/>
      <c r="C1552" s="656"/>
      <c r="D1552" s="373"/>
      <c r="E1552" s="373"/>
      <c r="F1552" s="673" t="s">
        <v>4390</v>
      </c>
      <c r="G1552" s="643"/>
      <c r="H1552" s="644"/>
      <c r="I1552" s="657"/>
      <c r="J1552" s="77">
        <v>5</v>
      </c>
      <c r="K1552" s="92"/>
    </row>
    <row r="1553" spans="1:11" ht="61.2" x14ac:dyDescent="0.25">
      <c r="A1553" s="14" t="s">
        <v>1506</v>
      </c>
      <c r="B1553" s="694" t="s">
        <v>4391</v>
      </c>
      <c r="C1553" s="695" t="s">
        <v>4392</v>
      </c>
      <c r="D1553" s="696" t="s">
        <v>1889</v>
      </c>
      <c r="E1553" s="671" t="s">
        <v>2970</v>
      </c>
      <c r="F1553" s="487" t="s">
        <v>4393</v>
      </c>
      <c r="G1553" s="698"/>
      <c r="H1553" s="649" t="s">
        <v>4394</v>
      </c>
      <c r="I1553" s="699">
        <v>111.14</v>
      </c>
      <c r="J1553" s="77">
        <v>5</v>
      </c>
      <c r="K1553" s="92"/>
    </row>
    <row r="1554" spans="1:11" ht="13.2" x14ac:dyDescent="0.25">
      <c r="A1554" s="14" t="s">
        <v>1506</v>
      </c>
      <c r="B1554" s="694" t="s">
        <v>4395</v>
      </c>
      <c r="C1554" s="695" t="s">
        <v>4396</v>
      </c>
      <c r="D1554" s="696" t="s">
        <v>2937</v>
      </c>
      <c r="E1554" s="671" t="s">
        <v>2789</v>
      </c>
      <c r="F1554" s="487" t="s">
        <v>4397</v>
      </c>
      <c r="G1554" s="698" t="s">
        <v>4398</v>
      </c>
      <c r="H1554" s="649" t="s">
        <v>4399</v>
      </c>
      <c r="I1554" s="699">
        <v>200</v>
      </c>
      <c r="J1554" s="77">
        <v>5</v>
      </c>
      <c r="K1554" s="92"/>
    </row>
    <row r="1555" spans="1:11" ht="20.399999999999999" x14ac:dyDescent="0.25">
      <c r="A1555" s="14" t="s">
        <v>1506</v>
      </c>
      <c r="B1555" s="694" t="s">
        <v>4395</v>
      </c>
      <c r="C1555" s="695" t="s">
        <v>4396</v>
      </c>
      <c r="D1555" s="696" t="s">
        <v>4289</v>
      </c>
      <c r="E1555" s="671" t="s">
        <v>2789</v>
      </c>
      <c r="F1555" s="487" t="s">
        <v>4400</v>
      </c>
      <c r="G1555" s="698" t="s">
        <v>4398</v>
      </c>
      <c r="H1555" s="649" t="s">
        <v>4399</v>
      </c>
      <c r="I1555" s="699">
        <v>46.8</v>
      </c>
      <c r="J1555" s="77">
        <v>5</v>
      </c>
      <c r="K1555" s="92"/>
    </row>
    <row r="1556" spans="1:11" ht="40.799999999999997" x14ac:dyDescent="0.25">
      <c r="A1556" s="14" t="s">
        <v>1506</v>
      </c>
      <c r="B1556" s="694" t="s">
        <v>4395</v>
      </c>
      <c r="C1556" s="695" t="s">
        <v>4396</v>
      </c>
      <c r="D1556" s="696" t="s">
        <v>2937</v>
      </c>
      <c r="E1556" s="671" t="s">
        <v>2789</v>
      </c>
      <c r="F1556" s="487" t="s">
        <v>4401</v>
      </c>
      <c r="G1556" s="698" t="s">
        <v>4398</v>
      </c>
      <c r="H1556" s="649" t="s">
        <v>4399</v>
      </c>
      <c r="I1556" s="699">
        <v>393.2</v>
      </c>
      <c r="J1556" s="77">
        <v>5</v>
      </c>
      <c r="K1556" s="92"/>
    </row>
    <row r="1557" spans="1:11" ht="30.6" x14ac:dyDescent="0.25">
      <c r="A1557" s="14" t="s">
        <v>1506</v>
      </c>
      <c r="B1557" s="694" t="s">
        <v>4395</v>
      </c>
      <c r="C1557" s="695" t="s">
        <v>4396</v>
      </c>
      <c r="D1557" s="696" t="s">
        <v>1510</v>
      </c>
      <c r="E1557" s="671" t="s">
        <v>2789</v>
      </c>
      <c r="F1557" s="487" t="s">
        <v>4402</v>
      </c>
      <c r="G1557" s="698" t="s">
        <v>4398</v>
      </c>
      <c r="H1557" s="649" t="s">
        <v>4399</v>
      </c>
      <c r="I1557" s="699">
        <v>360</v>
      </c>
      <c r="J1557" s="77">
        <v>5</v>
      </c>
      <c r="K1557" s="92"/>
    </row>
    <row r="1558" spans="1:11" ht="51" x14ac:dyDescent="0.25">
      <c r="A1558" s="14" t="s">
        <v>1506</v>
      </c>
      <c r="B1558" s="694" t="s">
        <v>4403</v>
      </c>
      <c r="C1558" s="695" t="s">
        <v>4404</v>
      </c>
      <c r="D1558" s="696" t="s">
        <v>2422</v>
      </c>
      <c r="E1558" s="671"/>
      <c r="F1558" s="487" t="s">
        <v>4405</v>
      </c>
      <c r="G1558" s="698" t="s">
        <v>4406</v>
      </c>
      <c r="H1558" s="649" t="s">
        <v>4407</v>
      </c>
      <c r="I1558" s="699">
        <v>900</v>
      </c>
      <c r="J1558" s="77">
        <v>5</v>
      </c>
      <c r="K1558" s="92"/>
    </row>
    <row r="1559" spans="1:11" ht="71.400000000000006" x14ac:dyDescent="0.25">
      <c r="A1559" s="14" t="s">
        <v>1506</v>
      </c>
      <c r="B1559" s="655"/>
      <c r="C1559" s="656"/>
      <c r="D1559" s="373"/>
      <c r="E1559" s="373"/>
      <c r="F1559" s="673" t="s">
        <v>4408</v>
      </c>
      <c r="G1559" s="643"/>
      <c r="H1559" s="644"/>
      <c r="I1559" s="657"/>
      <c r="J1559" s="77">
        <v>5</v>
      </c>
      <c r="K1559" s="92"/>
    </row>
    <row r="1560" spans="1:11" ht="21" x14ac:dyDescent="0.25">
      <c r="A1560" s="14" t="s">
        <v>1506</v>
      </c>
      <c r="B1560" s="694" t="s">
        <v>4409</v>
      </c>
      <c r="C1560" s="695" t="s">
        <v>4410</v>
      </c>
      <c r="D1560" s="696" t="s">
        <v>2524</v>
      </c>
      <c r="E1560" s="671"/>
      <c r="F1560" s="487" t="s">
        <v>4411</v>
      </c>
      <c r="G1560" s="698">
        <v>50954351</v>
      </c>
      <c r="H1560" s="649" t="s">
        <v>4412</v>
      </c>
      <c r="I1560" s="699">
        <v>133.85</v>
      </c>
      <c r="J1560" s="77">
        <v>5</v>
      </c>
      <c r="K1560" s="92"/>
    </row>
    <row r="1561" spans="1:11" ht="21" x14ac:dyDescent="0.25">
      <c r="A1561" s="14" t="s">
        <v>1506</v>
      </c>
      <c r="B1561" s="694" t="s">
        <v>4409</v>
      </c>
      <c r="C1561" s="695" t="s">
        <v>4410</v>
      </c>
      <c r="D1561" s="696" t="s">
        <v>2524</v>
      </c>
      <c r="E1561" s="671"/>
      <c r="F1561" s="487" t="s">
        <v>4413</v>
      </c>
      <c r="G1561" s="698">
        <v>50954351</v>
      </c>
      <c r="H1561" s="649" t="s">
        <v>4412</v>
      </c>
      <c r="I1561" s="699">
        <v>400</v>
      </c>
      <c r="J1561" s="77">
        <v>5</v>
      </c>
      <c r="K1561" s="92"/>
    </row>
    <row r="1562" spans="1:11" ht="21" x14ac:dyDescent="0.25">
      <c r="A1562" s="14" t="s">
        <v>1506</v>
      </c>
      <c r="B1562" s="694" t="s">
        <v>4409</v>
      </c>
      <c r="C1562" s="695" t="s">
        <v>4410</v>
      </c>
      <c r="D1562" s="696" t="s">
        <v>2524</v>
      </c>
      <c r="E1562" s="671"/>
      <c r="F1562" s="487" t="s">
        <v>4414</v>
      </c>
      <c r="G1562" s="698">
        <v>50954351</v>
      </c>
      <c r="H1562" s="649" t="s">
        <v>4412</v>
      </c>
      <c r="I1562" s="699">
        <v>92.55</v>
      </c>
      <c r="J1562" s="77">
        <v>5</v>
      </c>
      <c r="K1562" s="92"/>
    </row>
    <row r="1563" spans="1:11" ht="51" x14ac:dyDescent="0.25">
      <c r="A1563" s="14" t="s">
        <v>1506</v>
      </c>
      <c r="B1563" s="694" t="s">
        <v>4409</v>
      </c>
      <c r="C1563" s="695" t="s">
        <v>4410</v>
      </c>
      <c r="D1563" s="696" t="s">
        <v>2524</v>
      </c>
      <c r="E1563" s="671"/>
      <c r="F1563" s="487" t="s">
        <v>4415</v>
      </c>
      <c r="G1563" s="698">
        <v>50954351</v>
      </c>
      <c r="H1563" s="649" t="s">
        <v>4412</v>
      </c>
      <c r="I1563" s="699">
        <v>373.6</v>
      </c>
      <c r="J1563" s="77">
        <v>5</v>
      </c>
      <c r="K1563" s="92"/>
    </row>
    <row r="1564" spans="1:11" ht="71.400000000000006" x14ac:dyDescent="0.25">
      <c r="A1564" s="14" t="s">
        <v>1506</v>
      </c>
      <c r="B1564" s="655"/>
      <c r="C1564" s="656"/>
      <c r="D1564" s="373"/>
      <c r="E1564" s="373"/>
      <c r="F1564" s="673" t="s">
        <v>5073</v>
      </c>
      <c r="G1564" s="643"/>
      <c r="H1564" s="644"/>
      <c r="I1564" s="657"/>
      <c r="J1564" s="77">
        <v>5</v>
      </c>
      <c r="K1564" s="92"/>
    </row>
    <row r="1565" spans="1:11" ht="21" x14ac:dyDescent="0.25">
      <c r="A1565" s="14" t="s">
        <v>1506</v>
      </c>
      <c r="B1565" s="694" t="s">
        <v>5064</v>
      </c>
      <c r="C1565" s="695" t="s">
        <v>1999</v>
      </c>
      <c r="D1565" s="696" t="s">
        <v>5065</v>
      </c>
      <c r="E1565" s="671" t="s">
        <v>5066</v>
      </c>
      <c r="F1565" s="487" t="s">
        <v>5067</v>
      </c>
      <c r="G1565" s="698">
        <v>37847325</v>
      </c>
      <c r="H1565" s="649" t="s">
        <v>5068</v>
      </c>
      <c r="I1565" s="699">
        <v>223.2</v>
      </c>
      <c r="J1565" s="77">
        <v>5</v>
      </c>
      <c r="K1565" s="92"/>
    </row>
    <row r="1566" spans="1:11" ht="30.6" x14ac:dyDescent="0.25">
      <c r="A1566" s="14" t="s">
        <v>1506</v>
      </c>
      <c r="B1566" s="694" t="s">
        <v>5064</v>
      </c>
      <c r="C1566" s="695" t="s">
        <v>1999</v>
      </c>
      <c r="D1566" s="696" t="s">
        <v>2062</v>
      </c>
      <c r="E1566" s="671" t="s">
        <v>5066</v>
      </c>
      <c r="F1566" s="487" t="s">
        <v>5069</v>
      </c>
      <c r="G1566" s="698">
        <v>37847325</v>
      </c>
      <c r="H1566" s="649" t="s">
        <v>5068</v>
      </c>
      <c r="I1566" s="699">
        <v>29.15</v>
      </c>
      <c r="J1566" s="77">
        <v>5</v>
      </c>
      <c r="K1566" s="92"/>
    </row>
    <row r="1567" spans="1:11" ht="30.6" x14ac:dyDescent="0.25">
      <c r="A1567" s="14" t="s">
        <v>1506</v>
      </c>
      <c r="B1567" s="694" t="s">
        <v>5064</v>
      </c>
      <c r="C1567" s="695" t="s">
        <v>1999</v>
      </c>
      <c r="D1567" s="696" t="s">
        <v>5065</v>
      </c>
      <c r="E1567" s="671" t="s">
        <v>5066</v>
      </c>
      <c r="F1567" s="487" t="s">
        <v>5070</v>
      </c>
      <c r="G1567" s="698">
        <v>37847325</v>
      </c>
      <c r="H1567" s="649" t="s">
        <v>5068</v>
      </c>
      <c r="I1567" s="699">
        <v>526.25</v>
      </c>
      <c r="J1567" s="77">
        <v>5</v>
      </c>
      <c r="K1567" s="92"/>
    </row>
    <row r="1568" spans="1:11" ht="30.6" x14ac:dyDescent="0.25">
      <c r="A1568" s="14" t="s">
        <v>1506</v>
      </c>
      <c r="B1568" s="694" t="s">
        <v>5064</v>
      </c>
      <c r="C1568" s="695" t="s">
        <v>1999</v>
      </c>
      <c r="D1568" s="696" t="s">
        <v>5071</v>
      </c>
      <c r="E1568" s="671" t="s">
        <v>5066</v>
      </c>
      <c r="F1568" s="487" t="s">
        <v>5072</v>
      </c>
      <c r="G1568" s="698">
        <v>37847325</v>
      </c>
      <c r="H1568" s="649" t="s">
        <v>5068</v>
      </c>
      <c r="I1568" s="699">
        <v>221.4</v>
      </c>
      <c r="J1568" s="77">
        <v>5</v>
      </c>
      <c r="K1568" s="92"/>
    </row>
    <row r="1569" spans="1:11" ht="61.2" x14ac:dyDescent="0.25">
      <c r="A1569" s="14" t="s">
        <v>1506</v>
      </c>
      <c r="B1569" s="655"/>
      <c r="C1569" s="656"/>
      <c r="D1569" s="373"/>
      <c r="E1569" s="373"/>
      <c r="F1569" s="673" t="s">
        <v>4416</v>
      </c>
      <c r="G1569" s="643"/>
      <c r="H1569" s="644"/>
      <c r="I1569" s="657"/>
      <c r="J1569" s="77">
        <v>5</v>
      </c>
      <c r="K1569" s="92"/>
    </row>
    <row r="1570" spans="1:11" ht="51" x14ac:dyDescent="0.25">
      <c r="A1570" s="14" t="s">
        <v>1506</v>
      </c>
      <c r="B1570" s="694" t="s">
        <v>4417</v>
      </c>
      <c r="C1570" s="695">
        <v>1192418</v>
      </c>
      <c r="D1570" s="696" t="s">
        <v>2960</v>
      </c>
      <c r="E1570" s="671" t="s">
        <v>2684</v>
      </c>
      <c r="F1570" s="487" t="s">
        <v>4418</v>
      </c>
      <c r="G1570" s="698">
        <v>31322831</v>
      </c>
      <c r="H1570" s="649" t="s">
        <v>2316</v>
      </c>
      <c r="I1570" s="699">
        <v>100.13</v>
      </c>
      <c r="J1570" s="77">
        <v>5</v>
      </c>
      <c r="K1570" s="92"/>
    </row>
    <row r="1571" spans="1:11" ht="30.6" x14ac:dyDescent="0.25">
      <c r="A1571" s="14" t="s">
        <v>1506</v>
      </c>
      <c r="B1571" s="694" t="s">
        <v>4419</v>
      </c>
      <c r="C1571" s="695" t="s">
        <v>4420</v>
      </c>
      <c r="D1571" s="696" t="s">
        <v>4421</v>
      </c>
      <c r="E1571" s="671"/>
      <c r="F1571" s="487" t="s">
        <v>4422</v>
      </c>
      <c r="G1571" s="698">
        <v>37996339</v>
      </c>
      <c r="H1571" s="649" t="s">
        <v>4423</v>
      </c>
      <c r="I1571" s="699">
        <v>1000</v>
      </c>
      <c r="J1571" s="77">
        <v>5</v>
      </c>
      <c r="K1571" s="92"/>
    </row>
    <row r="1572" spans="1:11" ht="153" x14ac:dyDescent="0.25">
      <c r="A1572" s="14" t="s">
        <v>1506</v>
      </c>
      <c r="B1572" s="694" t="s">
        <v>4424</v>
      </c>
      <c r="C1572" s="695" t="s">
        <v>4420</v>
      </c>
      <c r="D1572" s="696" t="s">
        <v>2359</v>
      </c>
      <c r="E1572" s="671"/>
      <c r="F1572" s="659" t="s">
        <v>4425</v>
      </c>
      <c r="G1572" s="698">
        <v>31196314</v>
      </c>
      <c r="H1572" s="649" t="s">
        <v>2066</v>
      </c>
      <c r="I1572" s="699">
        <v>600</v>
      </c>
      <c r="J1572" s="77">
        <v>5</v>
      </c>
      <c r="K1572" s="92"/>
    </row>
    <row r="1573" spans="1:11" ht="132.6" x14ac:dyDescent="0.25">
      <c r="A1573" s="14" t="s">
        <v>1506</v>
      </c>
      <c r="B1573" s="694" t="s">
        <v>4426</v>
      </c>
      <c r="C1573" s="695" t="s">
        <v>4427</v>
      </c>
      <c r="D1573" s="696" t="s">
        <v>2094</v>
      </c>
      <c r="E1573" s="671"/>
      <c r="F1573" s="659" t="s">
        <v>4428</v>
      </c>
      <c r="G1573" s="698">
        <v>30812861</v>
      </c>
      <c r="H1573" s="649" t="s">
        <v>4429</v>
      </c>
      <c r="I1573" s="699">
        <v>600</v>
      </c>
      <c r="J1573" s="77">
        <v>5</v>
      </c>
      <c r="K1573" s="92"/>
    </row>
    <row r="1574" spans="1:11" ht="183.6" x14ac:dyDescent="0.25">
      <c r="A1574" s="14" t="s">
        <v>1506</v>
      </c>
      <c r="B1574" s="694" t="s">
        <v>4430</v>
      </c>
      <c r="C1574" s="695" t="s">
        <v>4431</v>
      </c>
      <c r="D1574" s="696" t="s">
        <v>2140</v>
      </c>
      <c r="E1574" s="671"/>
      <c r="F1574" s="659" t="s">
        <v>4432</v>
      </c>
      <c r="G1574" s="698">
        <v>35564059</v>
      </c>
      <c r="H1574" s="649" t="s">
        <v>4433</v>
      </c>
      <c r="I1574" s="699">
        <v>599.24</v>
      </c>
      <c r="J1574" s="77">
        <v>5</v>
      </c>
      <c r="K1574" s="92"/>
    </row>
    <row r="1575" spans="1:11" ht="163.19999999999999" x14ac:dyDescent="0.25">
      <c r="A1575" s="14" t="s">
        <v>1506</v>
      </c>
      <c r="B1575" s="694" t="s">
        <v>4434</v>
      </c>
      <c r="C1575" s="695" t="s">
        <v>4435</v>
      </c>
      <c r="D1575" s="696" t="s">
        <v>4364</v>
      </c>
      <c r="E1575" s="671"/>
      <c r="F1575" s="659" t="s">
        <v>4436</v>
      </c>
      <c r="G1575" s="698">
        <v>14221144</v>
      </c>
      <c r="H1575" s="649" t="s">
        <v>4437</v>
      </c>
      <c r="I1575" s="699">
        <v>600</v>
      </c>
      <c r="J1575" s="77">
        <v>5</v>
      </c>
      <c r="K1575" s="92"/>
    </row>
    <row r="1576" spans="1:11" ht="122.4" x14ac:dyDescent="0.25">
      <c r="A1576" s="14" t="s">
        <v>1506</v>
      </c>
      <c r="B1576" s="694" t="s">
        <v>3918</v>
      </c>
      <c r="C1576" s="695" t="s">
        <v>3918</v>
      </c>
      <c r="D1576" s="696" t="s">
        <v>2202</v>
      </c>
      <c r="E1576" s="671"/>
      <c r="F1576" s="659" t="s">
        <v>4438</v>
      </c>
      <c r="G1576" s="698"/>
      <c r="H1576" s="649" t="s">
        <v>4439</v>
      </c>
      <c r="I1576" s="699">
        <v>327.83</v>
      </c>
      <c r="J1576" s="77">
        <v>5</v>
      </c>
      <c r="K1576" s="92"/>
    </row>
    <row r="1577" spans="1:11" ht="102" x14ac:dyDescent="0.25">
      <c r="A1577" s="14" t="s">
        <v>1506</v>
      </c>
      <c r="B1577" s="694" t="s">
        <v>4440</v>
      </c>
      <c r="C1577" s="695" t="s">
        <v>2662</v>
      </c>
      <c r="D1577" s="696" t="s">
        <v>2926</v>
      </c>
      <c r="E1577" s="671"/>
      <c r="F1577" s="660" t="s">
        <v>4441</v>
      </c>
      <c r="G1577" s="698">
        <v>31196314</v>
      </c>
      <c r="H1577" s="649" t="s">
        <v>2066</v>
      </c>
      <c r="I1577" s="699">
        <v>150</v>
      </c>
      <c r="J1577" s="77">
        <v>5</v>
      </c>
      <c r="K1577" s="92"/>
    </row>
    <row r="1578" spans="1:11" ht="102" x14ac:dyDescent="0.25">
      <c r="A1578" s="14" t="s">
        <v>1506</v>
      </c>
      <c r="B1578" s="694" t="s">
        <v>4442</v>
      </c>
      <c r="C1578" s="695" t="s">
        <v>4443</v>
      </c>
      <c r="D1578" s="696" t="s">
        <v>3831</v>
      </c>
      <c r="E1578" s="671"/>
      <c r="F1578" s="660" t="s">
        <v>4444</v>
      </c>
      <c r="G1578" s="698">
        <v>37812840</v>
      </c>
      <c r="H1578" s="649" t="s">
        <v>4445</v>
      </c>
      <c r="I1578" s="699">
        <v>150</v>
      </c>
      <c r="J1578" s="77">
        <v>5</v>
      </c>
      <c r="K1578" s="92"/>
    </row>
    <row r="1579" spans="1:11" ht="102" x14ac:dyDescent="0.25">
      <c r="A1579" s="14" t="s">
        <v>1506</v>
      </c>
      <c r="B1579" s="694" t="s">
        <v>4446</v>
      </c>
      <c r="C1579" s="695" t="s">
        <v>4447</v>
      </c>
      <c r="D1579" s="696" t="s">
        <v>2524</v>
      </c>
      <c r="E1579" s="671"/>
      <c r="F1579" s="660" t="s">
        <v>4448</v>
      </c>
      <c r="G1579" s="698">
        <v>50954351</v>
      </c>
      <c r="H1579" s="649" t="s">
        <v>4412</v>
      </c>
      <c r="I1579" s="699">
        <v>150</v>
      </c>
      <c r="J1579" s="77">
        <v>5</v>
      </c>
      <c r="K1579" s="92"/>
    </row>
    <row r="1580" spans="1:11" ht="102.6" x14ac:dyDescent="0.25">
      <c r="A1580" s="14" t="s">
        <v>1506</v>
      </c>
      <c r="B1580" s="694" t="s">
        <v>4449</v>
      </c>
      <c r="C1580" s="695" t="s">
        <v>4450</v>
      </c>
      <c r="D1580" s="696" t="s">
        <v>4220</v>
      </c>
      <c r="E1580" s="671" t="s">
        <v>4249</v>
      </c>
      <c r="F1580" s="650" t="s">
        <v>4451</v>
      </c>
      <c r="G1580" s="698">
        <v>31300421</v>
      </c>
      <c r="H1580" s="649" t="s">
        <v>4452</v>
      </c>
      <c r="I1580" s="699">
        <v>222.45</v>
      </c>
      <c r="J1580" s="77">
        <v>5</v>
      </c>
      <c r="K1580" s="92"/>
    </row>
    <row r="1581" spans="1:11" ht="51.6" x14ac:dyDescent="0.25">
      <c r="A1581" s="14" t="s">
        <v>1506</v>
      </c>
      <c r="B1581" s="428"/>
      <c r="C1581" s="661"/>
      <c r="D1581" s="661"/>
      <c r="E1581" s="661"/>
      <c r="F1581" s="650" t="s">
        <v>4453</v>
      </c>
      <c r="G1581" s="662"/>
      <c r="H1581" s="663"/>
      <c r="I1581" s="338"/>
      <c r="J1581" s="77">
        <v>5</v>
      </c>
      <c r="K1581" s="92"/>
    </row>
    <row r="1582" spans="1:11" ht="13.2" x14ac:dyDescent="0.25">
      <c r="A1582" s="14" t="s">
        <v>1506</v>
      </c>
      <c r="B1582" s="694" t="s">
        <v>4454</v>
      </c>
      <c r="C1582" s="695" t="s">
        <v>4455</v>
      </c>
      <c r="D1582" s="696" t="s">
        <v>2524</v>
      </c>
      <c r="E1582" s="671"/>
      <c r="F1582" s="487" t="s">
        <v>4456</v>
      </c>
      <c r="G1582" s="698">
        <v>37840029</v>
      </c>
      <c r="H1582" s="649" t="s">
        <v>2856</v>
      </c>
      <c r="I1582" s="699">
        <v>35.619999999999997</v>
      </c>
      <c r="J1582" s="77">
        <v>5</v>
      </c>
      <c r="K1582" s="92"/>
    </row>
    <row r="1583" spans="1:11" ht="40.799999999999997" x14ac:dyDescent="0.25">
      <c r="A1583" s="14" t="s">
        <v>1506</v>
      </c>
      <c r="B1583" s="694" t="s">
        <v>4454</v>
      </c>
      <c r="C1583" s="695" t="s">
        <v>4455</v>
      </c>
      <c r="D1583" s="696" t="s">
        <v>2524</v>
      </c>
      <c r="E1583" s="671"/>
      <c r="F1583" s="487" t="s">
        <v>4457</v>
      </c>
      <c r="G1583" s="698">
        <v>37840029</v>
      </c>
      <c r="H1583" s="649" t="s">
        <v>2856</v>
      </c>
      <c r="I1583" s="699">
        <v>575</v>
      </c>
      <c r="J1583" s="77">
        <v>5</v>
      </c>
      <c r="K1583" s="92"/>
    </row>
    <row r="1584" spans="1:11" ht="20.399999999999999" x14ac:dyDescent="0.25">
      <c r="A1584" s="14" t="s">
        <v>1506</v>
      </c>
      <c r="B1584" s="694" t="s">
        <v>4454</v>
      </c>
      <c r="C1584" s="695" t="s">
        <v>4455</v>
      </c>
      <c r="D1584" s="696" t="s">
        <v>2524</v>
      </c>
      <c r="E1584" s="671"/>
      <c r="F1584" s="487" t="s">
        <v>4458</v>
      </c>
      <c r="G1584" s="698">
        <v>37840029</v>
      </c>
      <c r="H1584" s="649" t="s">
        <v>2856</v>
      </c>
      <c r="I1584" s="699">
        <v>389.38</v>
      </c>
      <c r="J1584" s="77">
        <v>5</v>
      </c>
      <c r="K1584" s="92"/>
    </row>
    <row r="1585" spans="1:11" ht="51.6" x14ac:dyDescent="0.25">
      <c r="A1585" s="14" t="s">
        <v>1506</v>
      </c>
      <c r="B1585" s="428"/>
      <c r="C1585" s="661"/>
      <c r="D1585" s="661"/>
      <c r="E1585" s="661"/>
      <c r="F1585" s="650" t="s">
        <v>4459</v>
      </c>
      <c r="G1585" s="662"/>
      <c r="H1585" s="663"/>
      <c r="I1585" s="338"/>
      <c r="J1585" s="77">
        <v>5</v>
      </c>
      <c r="K1585" s="92"/>
    </row>
    <row r="1586" spans="1:11" ht="13.2" x14ac:dyDescent="0.25">
      <c r="A1586" s="14" t="s">
        <v>1506</v>
      </c>
      <c r="B1586" s="694" t="s">
        <v>4460</v>
      </c>
      <c r="C1586" s="695" t="s">
        <v>4461</v>
      </c>
      <c r="D1586" s="696" t="s">
        <v>2524</v>
      </c>
      <c r="E1586" s="671"/>
      <c r="F1586" s="487" t="s">
        <v>4462</v>
      </c>
      <c r="G1586" s="698">
        <v>37840029</v>
      </c>
      <c r="H1586" s="649" t="s">
        <v>2856</v>
      </c>
      <c r="I1586" s="699">
        <v>123.12</v>
      </c>
      <c r="J1586" s="77">
        <v>5</v>
      </c>
      <c r="K1586" s="92"/>
    </row>
    <row r="1587" spans="1:11" ht="40.799999999999997" x14ac:dyDescent="0.25">
      <c r="A1587" s="14" t="s">
        <v>1506</v>
      </c>
      <c r="B1587" s="694" t="s">
        <v>4460</v>
      </c>
      <c r="C1587" s="695" t="s">
        <v>4461</v>
      </c>
      <c r="D1587" s="696" t="s">
        <v>2524</v>
      </c>
      <c r="E1587" s="671"/>
      <c r="F1587" s="487" t="s">
        <v>4463</v>
      </c>
      <c r="G1587" s="698">
        <v>37840029</v>
      </c>
      <c r="H1587" s="649" t="s">
        <v>2856</v>
      </c>
      <c r="I1587" s="699">
        <v>1224.08</v>
      </c>
      <c r="J1587" s="77">
        <v>5</v>
      </c>
      <c r="K1587" s="92"/>
    </row>
    <row r="1588" spans="1:11" ht="20.399999999999999" x14ac:dyDescent="0.25">
      <c r="A1588" s="14" t="s">
        <v>1506</v>
      </c>
      <c r="B1588" s="694" t="s">
        <v>4460</v>
      </c>
      <c r="C1588" s="695" t="s">
        <v>4461</v>
      </c>
      <c r="D1588" s="696" t="s">
        <v>2524</v>
      </c>
      <c r="E1588" s="671"/>
      <c r="F1588" s="487" t="s">
        <v>4464</v>
      </c>
      <c r="G1588" s="698">
        <v>37840029</v>
      </c>
      <c r="H1588" s="649" t="s">
        <v>2856</v>
      </c>
      <c r="I1588" s="699">
        <v>456</v>
      </c>
      <c r="J1588" s="77">
        <v>5</v>
      </c>
      <c r="K1588" s="92"/>
    </row>
    <row r="1589" spans="1:11" ht="30.6" x14ac:dyDescent="0.25">
      <c r="A1589" s="14" t="s">
        <v>1506</v>
      </c>
      <c r="B1589" s="694" t="s">
        <v>4460</v>
      </c>
      <c r="C1589" s="695" t="s">
        <v>4461</v>
      </c>
      <c r="D1589" s="696" t="s">
        <v>2524</v>
      </c>
      <c r="E1589" s="671"/>
      <c r="F1589" s="487" t="s">
        <v>4465</v>
      </c>
      <c r="G1589" s="698">
        <v>37840029</v>
      </c>
      <c r="H1589" s="649" t="s">
        <v>2856</v>
      </c>
      <c r="I1589" s="699">
        <v>196.8</v>
      </c>
      <c r="J1589" s="77">
        <v>5</v>
      </c>
      <c r="K1589" s="92"/>
    </row>
    <row r="1590" spans="1:11" ht="47.4" x14ac:dyDescent="0.25">
      <c r="A1590" s="14" t="s">
        <v>1506</v>
      </c>
      <c r="B1590" s="694" t="s">
        <v>4466</v>
      </c>
      <c r="C1590" s="695" t="s">
        <v>4467</v>
      </c>
      <c r="D1590" s="696" t="s">
        <v>3659</v>
      </c>
      <c r="E1590" s="671"/>
      <c r="F1590" s="452" t="s">
        <v>4468</v>
      </c>
      <c r="G1590" s="698">
        <v>80530857</v>
      </c>
      <c r="H1590" s="649" t="s">
        <v>4469</v>
      </c>
      <c r="I1590" s="699">
        <v>200</v>
      </c>
      <c r="J1590" s="77">
        <v>5</v>
      </c>
      <c r="K1590" s="92"/>
    </row>
    <row r="1591" spans="1:11" ht="21" x14ac:dyDescent="0.25">
      <c r="A1591" s="14" t="s">
        <v>1506</v>
      </c>
      <c r="B1591" s="694" t="s">
        <v>4470</v>
      </c>
      <c r="C1591" s="695" t="s">
        <v>4471</v>
      </c>
      <c r="D1591" s="696" t="s">
        <v>3992</v>
      </c>
      <c r="E1591" s="671"/>
      <c r="F1591" s="487" t="s">
        <v>4472</v>
      </c>
      <c r="G1591" s="698"/>
      <c r="H1591" s="649" t="s">
        <v>3131</v>
      </c>
      <c r="I1591" s="699">
        <v>1730</v>
      </c>
      <c r="J1591" s="77">
        <v>5</v>
      </c>
      <c r="K1591" s="92"/>
    </row>
    <row r="1592" spans="1:11" ht="21" x14ac:dyDescent="0.25">
      <c r="A1592" s="14" t="s">
        <v>1506</v>
      </c>
      <c r="B1592" s="694" t="s">
        <v>4473</v>
      </c>
      <c r="C1592" s="695" t="s">
        <v>4474</v>
      </c>
      <c r="D1592" s="696" t="s">
        <v>3992</v>
      </c>
      <c r="E1592" s="671"/>
      <c r="F1592" s="487" t="s">
        <v>4475</v>
      </c>
      <c r="G1592" s="698"/>
      <c r="H1592" s="649" t="s">
        <v>4476</v>
      </c>
      <c r="I1592" s="699">
        <v>500</v>
      </c>
      <c r="J1592" s="77">
        <v>5</v>
      </c>
      <c r="K1592" s="92"/>
    </row>
    <row r="1593" spans="1:11" ht="21" x14ac:dyDescent="0.25">
      <c r="A1593" s="14" t="s">
        <v>1506</v>
      </c>
      <c r="B1593" s="694" t="s">
        <v>4477</v>
      </c>
      <c r="C1593" s="695" t="s">
        <v>4478</v>
      </c>
      <c r="D1593" s="696" t="s">
        <v>3992</v>
      </c>
      <c r="E1593" s="671"/>
      <c r="F1593" s="487" t="s">
        <v>4479</v>
      </c>
      <c r="G1593" s="698" t="s">
        <v>4480</v>
      </c>
      <c r="H1593" s="649" t="s">
        <v>4481</v>
      </c>
      <c r="I1593" s="699">
        <v>488.57</v>
      </c>
      <c r="J1593" s="77">
        <v>5</v>
      </c>
      <c r="K1593" s="92"/>
    </row>
    <row r="1594" spans="1:11" ht="21" x14ac:dyDescent="0.25">
      <c r="A1594" s="14" t="s">
        <v>1506</v>
      </c>
      <c r="B1594" s="694" t="s">
        <v>4482</v>
      </c>
      <c r="C1594" s="695" t="s">
        <v>1978</v>
      </c>
      <c r="D1594" s="696">
        <v>45862</v>
      </c>
      <c r="E1594" s="671"/>
      <c r="F1594" s="487" t="s">
        <v>4483</v>
      </c>
      <c r="G1594" s="698">
        <v>90002</v>
      </c>
      <c r="H1594" s="649" t="s">
        <v>4484</v>
      </c>
      <c r="I1594" s="699">
        <v>150</v>
      </c>
      <c r="J1594" s="77">
        <v>5</v>
      </c>
      <c r="K1594" s="92"/>
    </row>
    <row r="1595" spans="1:11" ht="30.6" x14ac:dyDescent="0.25">
      <c r="A1595" s="14" t="s">
        <v>1506</v>
      </c>
      <c r="B1595" s="666"/>
      <c r="C1595" s="666"/>
      <c r="D1595" s="666"/>
      <c r="E1595" s="666"/>
      <c r="F1595" s="673" t="s">
        <v>4485</v>
      </c>
      <c r="G1595" s="667"/>
      <c r="H1595" s="668"/>
      <c r="I1595" s="669"/>
      <c r="J1595" s="77">
        <v>5</v>
      </c>
      <c r="K1595" s="92"/>
    </row>
    <row r="1596" spans="1:11" ht="20.399999999999999" x14ac:dyDescent="0.25">
      <c r="A1596" s="14" t="s">
        <v>1506</v>
      </c>
      <c r="B1596" s="694" t="s">
        <v>4486</v>
      </c>
      <c r="C1596" s="695">
        <v>20252210</v>
      </c>
      <c r="D1596" s="696" t="s">
        <v>3922</v>
      </c>
      <c r="E1596" s="671">
        <v>45876</v>
      </c>
      <c r="F1596" s="487" t="s">
        <v>4487</v>
      </c>
      <c r="G1596" s="698">
        <v>31380123</v>
      </c>
      <c r="H1596" s="649" t="s">
        <v>3428</v>
      </c>
      <c r="I1596" s="699">
        <v>335</v>
      </c>
      <c r="J1596" s="77">
        <v>5</v>
      </c>
      <c r="K1596" s="92"/>
    </row>
    <row r="1597" spans="1:11" ht="20.399999999999999" x14ac:dyDescent="0.25">
      <c r="A1597" s="14" t="s">
        <v>1506</v>
      </c>
      <c r="B1597" s="694" t="s">
        <v>4488</v>
      </c>
      <c r="C1597" s="695">
        <v>20252225</v>
      </c>
      <c r="D1597" s="696" t="s">
        <v>3922</v>
      </c>
      <c r="E1597" s="671">
        <v>45876</v>
      </c>
      <c r="F1597" s="487" t="s">
        <v>4489</v>
      </c>
      <c r="G1597" s="698">
        <v>31380123</v>
      </c>
      <c r="H1597" s="649" t="s">
        <v>3428</v>
      </c>
      <c r="I1597" s="699">
        <v>31.22</v>
      </c>
      <c r="J1597" s="77">
        <v>5</v>
      </c>
      <c r="K1597" s="92"/>
    </row>
    <row r="1598" spans="1:11" ht="13.2" x14ac:dyDescent="0.25">
      <c r="A1598" s="14" t="s">
        <v>1506</v>
      </c>
      <c r="B1598" s="694" t="s">
        <v>4490</v>
      </c>
      <c r="C1598" s="695">
        <v>6804631643</v>
      </c>
      <c r="D1598" s="696">
        <v>45929</v>
      </c>
      <c r="E1598" s="671"/>
      <c r="F1598" s="487" t="s">
        <v>4491</v>
      </c>
      <c r="G1598" s="698" t="s">
        <v>3147</v>
      </c>
      <c r="H1598" s="649" t="s">
        <v>4492</v>
      </c>
      <c r="I1598" s="699">
        <v>25.63</v>
      </c>
      <c r="J1598" s="77">
        <v>5</v>
      </c>
      <c r="K1598" s="92"/>
    </row>
    <row r="1599" spans="1:11" ht="13.2" x14ac:dyDescent="0.25">
      <c r="A1599" s="14" t="s">
        <v>1506</v>
      </c>
      <c r="B1599" s="694" t="s">
        <v>4493</v>
      </c>
      <c r="C1599" s="695" t="s">
        <v>4494</v>
      </c>
      <c r="D1599" s="696" t="s">
        <v>2700</v>
      </c>
      <c r="E1599" s="671"/>
      <c r="F1599" s="487" t="s">
        <v>4495</v>
      </c>
      <c r="G1599" s="698"/>
      <c r="H1599" s="649" t="s">
        <v>4496</v>
      </c>
      <c r="I1599" s="699">
        <v>720</v>
      </c>
      <c r="J1599" s="77">
        <v>5</v>
      </c>
      <c r="K1599" s="92"/>
    </row>
    <row r="1600" spans="1:11" ht="13.2" x14ac:dyDescent="0.25">
      <c r="A1600" s="14" t="s">
        <v>1506</v>
      </c>
      <c r="B1600" s="694" t="s">
        <v>4497</v>
      </c>
      <c r="C1600" s="695" t="s">
        <v>4497</v>
      </c>
      <c r="D1600" s="696" t="s">
        <v>4498</v>
      </c>
      <c r="E1600" s="671" t="s">
        <v>2062</v>
      </c>
      <c r="F1600" s="487" t="s">
        <v>4499</v>
      </c>
      <c r="G1600" s="698"/>
      <c r="H1600" s="649" t="s">
        <v>4500</v>
      </c>
      <c r="I1600" s="699">
        <v>170.8</v>
      </c>
      <c r="J1600" s="77">
        <v>5</v>
      </c>
      <c r="K1600" s="92"/>
    </row>
    <row r="1601" spans="1:11" ht="20.399999999999999" x14ac:dyDescent="0.25">
      <c r="A1601" s="14" t="s">
        <v>1506</v>
      </c>
      <c r="B1601" s="694" t="s">
        <v>4497</v>
      </c>
      <c r="C1601" s="695" t="s">
        <v>4497</v>
      </c>
      <c r="D1601" s="696" t="s">
        <v>4498</v>
      </c>
      <c r="E1601" s="671" t="s">
        <v>2062</v>
      </c>
      <c r="F1601" s="487" t="s">
        <v>4501</v>
      </c>
      <c r="G1601" s="698"/>
      <c r="H1601" s="649" t="s">
        <v>4502</v>
      </c>
      <c r="I1601" s="699">
        <v>248.64</v>
      </c>
      <c r="J1601" s="77">
        <v>5</v>
      </c>
      <c r="K1601" s="92"/>
    </row>
    <row r="1602" spans="1:11" ht="13.2" x14ac:dyDescent="0.25">
      <c r="A1602" s="14" t="s">
        <v>1506</v>
      </c>
      <c r="B1602" s="694" t="s">
        <v>4497</v>
      </c>
      <c r="C1602" s="695" t="s">
        <v>4503</v>
      </c>
      <c r="D1602" s="696" t="s">
        <v>2700</v>
      </c>
      <c r="E1602" s="671" t="s">
        <v>2062</v>
      </c>
      <c r="F1602" s="487" t="s">
        <v>4504</v>
      </c>
      <c r="G1602" s="698">
        <v>53524101</v>
      </c>
      <c r="H1602" s="649" t="s">
        <v>4505</v>
      </c>
      <c r="I1602" s="699">
        <v>63.8</v>
      </c>
      <c r="J1602" s="77">
        <v>5</v>
      </c>
      <c r="K1602" s="92"/>
    </row>
    <row r="1603" spans="1:11" ht="13.2" x14ac:dyDescent="0.25">
      <c r="A1603" s="14" t="s">
        <v>1506</v>
      </c>
      <c r="B1603" s="694" t="s">
        <v>4506</v>
      </c>
      <c r="C1603" s="695" t="s">
        <v>4507</v>
      </c>
      <c r="D1603" s="696" t="s">
        <v>4508</v>
      </c>
      <c r="E1603" s="671"/>
      <c r="F1603" s="487" t="s">
        <v>4509</v>
      </c>
      <c r="G1603" s="698">
        <v>48047503</v>
      </c>
      <c r="H1603" s="649" t="s">
        <v>3039</v>
      </c>
      <c r="I1603" s="699">
        <v>120</v>
      </c>
      <c r="J1603" s="77">
        <v>5</v>
      </c>
      <c r="K1603" s="92"/>
    </row>
    <row r="1604" spans="1:11" ht="51" x14ac:dyDescent="0.25">
      <c r="A1604" s="14" t="s">
        <v>1506</v>
      </c>
      <c r="B1604" s="694" t="s">
        <v>3625</v>
      </c>
      <c r="C1604" s="695">
        <v>202502</v>
      </c>
      <c r="D1604" s="696" t="s">
        <v>2918</v>
      </c>
      <c r="E1604" s="671"/>
      <c r="F1604" s="487" t="s">
        <v>4510</v>
      </c>
      <c r="G1604" s="698">
        <v>35143908</v>
      </c>
      <c r="H1604" s="649" t="s">
        <v>4511</v>
      </c>
      <c r="I1604" s="699">
        <v>385</v>
      </c>
      <c r="J1604" s="77">
        <v>5</v>
      </c>
      <c r="K1604" s="92"/>
    </row>
    <row r="1605" spans="1:11" ht="30.6" x14ac:dyDescent="0.25">
      <c r="A1605" s="14" t="s">
        <v>1506</v>
      </c>
      <c r="B1605" s="694" t="s">
        <v>4512</v>
      </c>
      <c r="C1605" s="695">
        <v>202511108</v>
      </c>
      <c r="D1605" s="696" t="s">
        <v>2734</v>
      </c>
      <c r="E1605" s="671"/>
      <c r="F1605" s="487" t="s">
        <v>4513</v>
      </c>
      <c r="G1605" s="698">
        <v>53418558</v>
      </c>
      <c r="H1605" s="649" t="s">
        <v>4514</v>
      </c>
      <c r="I1605" s="699">
        <v>305.04000000000002</v>
      </c>
      <c r="J1605" s="77">
        <v>5</v>
      </c>
      <c r="K1605" s="92"/>
    </row>
    <row r="1606" spans="1:11" ht="30.6" x14ac:dyDescent="0.25">
      <c r="A1606" s="14" t="s">
        <v>1506</v>
      </c>
      <c r="B1606" s="672"/>
      <c r="C1606" s="672"/>
      <c r="D1606" s="672"/>
      <c r="E1606" s="672"/>
      <c r="F1606" s="673" t="s">
        <v>5137</v>
      </c>
      <c r="G1606" s="499"/>
      <c r="H1606" s="674"/>
      <c r="I1606" s="675"/>
      <c r="J1606" s="77">
        <v>5</v>
      </c>
      <c r="K1606" s="92"/>
    </row>
    <row r="1607" spans="1:11" ht="13.2" x14ac:dyDescent="0.25">
      <c r="A1607" s="14" t="s">
        <v>1506</v>
      </c>
      <c r="B1607" s="694" t="s">
        <v>4515</v>
      </c>
      <c r="C1607" s="695" t="s">
        <v>4516</v>
      </c>
      <c r="D1607" s="696" t="s">
        <v>4517</v>
      </c>
      <c r="E1607" s="671"/>
      <c r="F1607" s="487" t="s">
        <v>4518</v>
      </c>
      <c r="G1607" s="698" t="s">
        <v>4519</v>
      </c>
      <c r="H1607" s="649" t="s">
        <v>4520</v>
      </c>
      <c r="I1607" s="699">
        <v>900</v>
      </c>
      <c r="J1607" s="77">
        <v>5</v>
      </c>
      <c r="K1607" s="92"/>
    </row>
    <row r="1608" spans="1:11" ht="51" x14ac:dyDescent="0.25">
      <c r="A1608" s="14" t="s">
        <v>1506</v>
      </c>
      <c r="B1608" s="694" t="s">
        <v>4521</v>
      </c>
      <c r="C1608" s="695" t="s">
        <v>4522</v>
      </c>
      <c r="D1608" s="696" t="s">
        <v>2659</v>
      </c>
      <c r="E1608" s="671"/>
      <c r="F1608" s="487" t="s">
        <v>4523</v>
      </c>
      <c r="G1608" s="698">
        <v>46797815</v>
      </c>
      <c r="H1608" s="649" t="s">
        <v>4524</v>
      </c>
      <c r="I1608" s="699">
        <v>900</v>
      </c>
      <c r="J1608" s="77">
        <v>5</v>
      </c>
      <c r="K1608" s="92"/>
    </row>
    <row r="1609" spans="1:11" ht="30.6" x14ac:dyDescent="0.25">
      <c r="A1609" s="14" t="s">
        <v>1506</v>
      </c>
      <c r="B1609" s="694" t="s">
        <v>4525</v>
      </c>
      <c r="C1609" s="695" t="s">
        <v>4525</v>
      </c>
      <c r="D1609" s="696" t="s">
        <v>3614</v>
      </c>
      <c r="E1609" s="671" t="s">
        <v>4057</v>
      </c>
      <c r="F1609" s="487" t="s">
        <v>4526</v>
      </c>
      <c r="G1609" s="698"/>
      <c r="H1609" s="649" t="s">
        <v>4527</v>
      </c>
      <c r="I1609" s="699">
        <v>10.199999999999999</v>
      </c>
      <c r="J1609" s="77">
        <v>5</v>
      </c>
      <c r="K1609" s="92"/>
    </row>
    <row r="1610" spans="1:11" ht="30.6" x14ac:dyDescent="0.25">
      <c r="A1610" s="14" t="s">
        <v>1506</v>
      </c>
      <c r="B1610" s="694" t="s">
        <v>4525</v>
      </c>
      <c r="C1610" s="695" t="s">
        <v>4525</v>
      </c>
      <c r="D1610" s="696" t="s">
        <v>4057</v>
      </c>
      <c r="E1610" s="671" t="s">
        <v>4057</v>
      </c>
      <c r="F1610" s="487" t="s">
        <v>4528</v>
      </c>
      <c r="G1610" s="698"/>
      <c r="H1610" s="649" t="s">
        <v>4527</v>
      </c>
      <c r="I1610" s="699">
        <v>70.44</v>
      </c>
      <c r="J1610" s="77">
        <v>5</v>
      </c>
      <c r="K1610" s="92"/>
    </row>
    <row r="1611" spans="1:11" ht="51" x14ac:dyDescent="0.25">
      <c r="A1611" s="14" t="s">
        <v>1506</v>
      </c>
      <c r="B1611" s="694" t="s">
        <v>4525</v>
      </c>
      <c r="C1611" s="695" t="s">
        <v>4525</v>
      </c>
      <c r="D1611" s="696" t="s">
        <v>4057</v>
      </c>
      <c r="E1611" s="671" t="s">
        <v>4057</v>
      </c>
      <c r="F1611" s="487" t="s">
        <v>4529</v>
      </c>
      <c r="G1611" s="698"/>
      <c r="H1611" s="649" t="s">
        <v>4527</v>
      </c>
      <c r="I1611" s="699">
        <v>149.16</v>
      </c>
      <c r="J1611" s="77">
        <v>5</v>
      </c>
      <c r="K1611" s="92"/>
    </row>
    <row r="1612" spans="1:11" ht="51" x14ac:dyDescent="0.25">
      <c r="A1612" s="14" t="s">
        <v>1506</v>
      </c>
      <c r="B1612" s="676"/>
      <c r="C1612" s="677"/>
      <c r="D1612" s="677"/>
      <c r="E1612" s="677"/>
      <c r="F1612" s="673" t="s">
        <v>4530</v>
      </c>
      <c r="G1612" s="678"/>
      <c r="H1612" s="679"/>
      <c r="I1612" s="680"/>
      <c r="J1612" s="77">
        <v>5</v>
      </c>
      <c r="K1612" s="92"/>
    </row>
    <row r="1613" spans="1:11" ht="21" x14ac:dyDescent="0.25">
      <c r="A1613" s="14" t="s">
        <v>1506</v>
      </c>
      <c r="B1613" s="694" t="s">
        <v>4531</v>
      </c>
      <c r="C1613" s="695">
        <v>6803777298</v>
      </c>
      <c r="D1613" s="696" t="s">
        <v>4532</v>
      </c>
      <c r="E1613" s="671" t="s">
        <v>4532</v>
      </c>
      <c r="F1613" s="487" t="s">
        <v>4533</v>
      </c>
      <c r="G1613" s="698">
        <v>35703008</v>
      </c>
      <c r="H1613" s="649" t="s">
        <v>2106</v>
      </c>
      <c r="I1613" s="699">
        <v>24.25</v>
      </c>
      <c r="J1613" s="77">
        <v>5</v>
      </c>
      <c r="K1613" s="92"/>
    </row>
    <row r="1614" spans="1:11" ht="20.399999999999999" x14ac:dyDescent="0.25">
      <c r="A1614" s="14" t="s">
        <v>1506</v>
      </c>
      <c r="B1614" s="694" t="s">
        <v>4534</v>
      </c>
      <c r="C1614" s="695">
        <v>4687925002</v>
      </c>
      <c r="D1614" s="696" t="s">
        <v>3692</v>
      </c>
      <c r="E1614" s="671" t="s">
        <v>2396</v>
      </c>
      <c r="F1614" s="487" t="s">
        <v>4535</v>
      </c>
      <c r="G1614" s="698"/>
      <c r="H1614" s="649" t="s">
        <v>4536</v>
      </c>
      <c r="I1614" s="699">
        <v>534.28</v>
      </c>
      <c r="J1614" s="77">
        <v>5</v>
      </c>
      <c r="K1614" s="92"/>
    </row>
    <row r="1615" spans="1:11" ht="20.399999999999999" x14ac:dyDescent="0.25">
      <c r="A1615" s="14" t="s">
        <v>1506</v>
      </c>
      <c r="B1615" s="694" t="s">
        <v>4534</v>
      </c>
      <c r="C1615" s="695">
        <v>400037941151</v>
      </c>
      <c r="D1615" s="696" t="s">
        <v>3697</v>
      </c>
      <c r="E1615" s="671" t="s">
        <v>2396</v>
      </c>
      <c r="F1615" s="487" t="s">
        <v>4537</v>
      </c>
      <c r="G1615" s="698"/>
      <c r="H1615" s="649" t="s">
        <v>4538</v>
      </c>
      <c r="I1615" s="699">
        <v>12.4</v>
      </c>
      <c r="J1615" s="77">
        <v>5</v>
      </c>
      <c r="K1615" s="92"/>
    </row>
    <row r="1616" spans="1:11" ht="21" x14ac:dyDescent="0.25">
      <c r="A1616" s="14" t="s">
        <v>1506</v>
      </c>
      <c r="B1616" s="694" t="s">
        <v>4534</v>
      </c>
      <c r="C1616" s="695" t="s">
        <v>4539</v>
      </c>
      <c r="D1616" s="696" t="s">
        <v>4540</v>
      </c>
      <c r="E1616" s="671" t="s">
        <v>2396</v>
      </c>
      <c r="F1616" s="487" t="s">
        <v>4541</v>
      </c>
      <c r="G1616" s="698" t="s">
        <v>4542</v>
      </c>
      <c r="H1616" s="649" t="s">
        <v>4543</v>
      </c>
      <c r="I1616" s="699">
        <v>45</v>
      </c>
      <c r="J1616" s="77">
        <v>5</v>
      </c>
      <c r="K1616" s="92"/>
    </row>
    <row r="1617" spans="1:11" ht="30.6" x14ac:dyDescent="0.25">
      <c r="A1617" s="14" t="s">
        <v>1506</v>
      </c>
      <c r="B1617" s="694" t="s">
        <v>4534</v>
      </c>
      <c r="C1617" s="695" t="s">
        <v>4544</v>
      </c>
      <c r="D1617" s="696" t="s">
        <v>4540</v>
      </c>
      <c r="E1617" s="671" t="s">
        <v>2396</v>
      </c>
      <c r="F1617" s="487" t="s">
        <v>4545</v>
      </c>
      <c r="G1617" s="698" t="s">
        <v>4546</v>
      </c>
      <c r="H1617" s="649" t="s">
        <v>4547</v>
      </c>
      <c r="I1617" s="699">
        <v>83.43</v>
      </c>
      <c r="J1617" s="77">
        <v>5</v>
      </c>
      <c r="K1617" s="92"/>
    </row>
    <row r="1618" spans="1:11" ht="30.6" x14ac:dyDescent="0.25">
      <c r="A1618" s="14" t="s">
        <v>1506</v>
      </c>
      <c r="B1618" s="694" t="s">
        <v>4534</v>
      </c>
      <c r="C1618" s="695" t="s">
        <v>4548</v>
      </c>
      <c r="D1618" s="696" t="s">
        <v>4549</v>
      </c>
      <c r="E1618" s="671" t="s">
        <v>2396</v>
      </c>
      <c r="F1618" s="487" t="s">
        <v>4550</v>
      </c>
      <c r="G1618" s="698">
        <v>31322832</v>
      </c>
      <c r="H1618" s="649" t="s">
        <v>2182</v>
      </c>
      <c r="I1618" s="699">
        <v>70</v>
      </c>
      <c r="J1618" s="77">
        <v>5</v>
      </c>
      <c r="K1618" s="92"/>
    </row>
    <row r="1619" spans="1:11" ht="20.399999999999999" x14ac:dyDescent="0.25">
      <c r="A1619" s="14" t="s">
        <v>1506</v>
      </c>
      <c r="B1619" s="694" t="s">
        <v>4534</v>
      </c>
      <c r="C1619" s="695" t="s">
        <v>4551</v>
      </c>
      <c r="D1619" s="696" t="s">
        <v>2907</v>
      </c>
      <c r="E1619" s="671" t="s">
        <v>2396</v>
      </c>
      <c r="F1619" s="487" t="s">
        <v>4552</v>
      </c>
      <c r="G1619" s="698"/>
      <c r="H1619" s="649" t="s">
        <v>4553</v>
      </c>
      <c r="I1619" s="699">
        <v>450</v>
      </c>
      <c r="J1619" s="77">
        <v>5</v>
      </c>
      <c r="K1619" s="92"/>
    </row>
    <row r="1620" spans="1:11" ht="40.799999999999997" x14ac:dyDescent="0.25">
      <c r="A1620" s="14" t="s">
        <v>1506</v>
      </c>
      <c r="B1620" s="694" t="s">
        <v>4554</v>
      </c>
      <c r="C1620" s="695">
        <v>165800</v>
      </c>
      <c r="D1620" s="696" t="s">
        <v>4555</v>
      </c>
      <c r="E1620" s="671"/>
      <c r="F1620" s="487" t="s">
        <v>4556</v>
      </c>
      <c r="G1620" s="698" t="s">
        <v>4557</v>
      </c>
      <c r="H1620" s="649" t="s">
        <v>4558</v>
      </c>
      <c r="I1620" s="699">
        <v>991.12</v>
      </c>
      <c r="J1620" s="77">
        <v>5</v>
      </c>
      <c r="K1620" s="92"/>
    </row>
    <row r="1621" spans="1:11" ht="61.2" x14ac:dyDescent="0.25">
      <c r="A1621" s="14" t="s">
        <v>1506</v>
      </c>
      <c r="B1621" s="694" t="s">
        <v>4559</v>
      </c>
      <c r="C1621" s="695">
        <v>2505003390</v>
      </c>
      <c r="D1621" s="696" t="s">
        <v>4136</v>
      </c>
      <c r="E1621" s="671"/>
      <c r="F1621" s="487" t="s">
        <v>4560</v>
      </c>
      <c r="G1621" s="698">
        <v>36857165</v>
      </c>
      <c r="H1621" s="649" t="s">
        <v>4561</v>
      </c>
      <c r="I1621" s="699">
        <v>58.2</v>
      </c>
      <c r="J1621" s="77">
        <v>5</v>
      </c>
      <c r="K1621" s="92"/>
    </row>
    <row r="1622" spans="1:11" ht="30.6" x14ac:dyDescent="0.25">
      <c r="A1622" s="14" t="s">
        <v>1506</v>
      </c>
      <c r="B1622" s="694" t="s">
        <v>4026</v>
      </c>
      <c r="C1622" s="695" t="s">
        <v>4562</v>
      </c>
      <c r="D1622" s="696" t="s">
        <v>4563</v>
      </c>
      <c r="E1622" s="671" t="s">
        <v>3698</v>
      </c>
      <c r="F1622" s="487" t="s">
        <v>4564</v>
      </c>
      <c r="G1622" s="698"/>
      <c r="H1622" s="649" t="s">
        <v>4565</v>
      </c>
      <c r="I1622" s="699">
        <v>300</v>
      </c>
      <c r="J1622" s="77">
        <v>5</v>
      </c>
      <c r="K1622" s="92"/>
    </row>
    <row r="1623" spans="1:11" ht="40.799999999999997" x14ac:dyDescent="0.25">
      <c r="A1623" s="14" t="s">
        <v>1506</v>
      </c>
      <c r="B1623" s="694" t="s">
        <v>4026</v>
      </c>
      <c r="C1623" s="695" t="s">
        <v>4566</v>
      </c>
      <c r="D1623" s="696" t="s">
        <v>4563</v>
      </c>
      <c r="E1623" s="671" t="s">
        <v>3698</v>
      </c>
      <c r="F1623" s="487" t="s">
        <v>4567</v>
      </c>
      <c r="G1623" s="698"/>
      <c r="H1623" s="649" t="s">
        <v>4568</v>
      </c>
      <c r="I1623" s="699">
        <v>65</v>
      </c>
      <c r="J1623" s="77">
        <v>5</v>
      </c>
      <c r="K1623" s="92"/>
    </row>
    <row r="1624" spans="1:11" ht="40.799999999999997" x14ac:dyDescent="0.25">
      <c r="A1624" s="14" t="s">
        <v>1506</v>
      </c>
      <c r="B1624" s="694" t="s">
        <v>4026</v>
      </c>
      <c r="C1624" s="695" t="s">
        <v>4569</v>
      </c>
      <c r="D1624" s="696" t="s">
        <v>4563</v>
      </c>
      <c r="E1624" s="671" t="s">
        <v>3698</v>
      </c>
      <c r="F1624" s="487" t="s">
        <v>4570</v>
      </c>
      <c r="G1624" s="698"/>
      <c r="H1624" s="649" t="s">
        <v>4571</v>
      </c>
      <c r="I1624" s="699">
        <v>1017.6</v>
      </c>
      <c r="J1624" s="77">
        <v>5</v>
      </c>
      <c r="K1624" s="92"/>
    </row>
    <row r="1625" spans="1:11" ht="51" x14ac:dyDescent="0.25">
      <c r="A1625" s="14" t="s">
        <v>1506</v>
      </c>
      <c r="B1625" s="694" t="s">
        <v>4026</v>
      </c>
      <c r="C1625" s="695" t="s">
        <v>4572</v>
      </c>
      <c r="D1625" s="696" t="s">
        <v>4563</v>
      </c>
      <c r="E1625" s="671" t="s">
        <v>3698</v>
      </c>
      <c r="F1625" s="487" t="s">
        <v>4573</v>
      </c>
      <c r="G1625" s="698"/>
      <c r="H1625" s="649" t="s">
        <v>4574</v>
      </c>
      <c r="I1625" s="699">
        <v>340</v>
      </c>
      <c r="J1625" s="77">
        <v>5</v>
      </c>
      <c r="K1625" s="92"/>
    </row>
    <row r="1626" spans="1:11" ht="30.6" x14ac:dyDescent="0.25">
      <c r="A1626" s="14" t="s">
        <v>1506</v>
      </c>
      <c r="B1626" s="694" t="s">
        <v>4575</v>
      </c>
      <c r="C1626" s="695">
        <v>2025011</v>
      </c>
      <c r="D1626" s="696" t="s">
        <v>4115</v>
      </c>
      <c r="E1626" s="671"/>
      <c r="F1626" s="487" t="s">
        <v>4576</v>
      </c>
      <c r="G1626" s="698">
        <v>57268533</v>
      </c>
      <c r="H1626" s="649" t="s">
        <v>4577</v>
      </c>
      <c r="I1626" s="699">
        <v>400</v>
      </c>
      <c r="J1626" s="77">
        <v>5</v>
      </c>
      <c r="K1626" s="92"/>
    </row>
    <row r="1627" spans="1:11" ht="51.6" x14ac:dyDescent="0.25">
      <c r="A1627" s="14" t="s">
        <v>1506</v>
      </c>
      <c r="B1627" s="694" t="s">
        <v>4024</v>
      </c>
      <c r="C1627" s="695">
        <v>12407</v>
      </c>
      <c r="D1627" s="696" t="s">
        <v>4549</v>
      </c>
      <c r="E1627" s="671" t="s">
        <v>2396</v>
      </c>
      <c r="F1627" s="681" t="s">
        <v>4578</v>
      </c>
      <c r="G1627" s="698">
        <v>52136825</v>
      </c>
      <c r="H1627" s="649" t="s">
        <v>4579</v>
      </c>
      <c r="I1627" s="699">
        <v>106.9</v>
      </c>
      <c r="J1627" s="77">
        <v>5</v>
      </c>
      <c r="K1627" s="92"/>
    </row>
    <row r="1628" spans="1:11" ht="40.799999999999997" x14ac:dyDescent="0.25">
      <c r="A1628" s="14" t="s">
        <v>1506</v>
      </c>
      <c r="B1628" s="694" t="s">
        <v>4026</v>
      </c>
      <c r="C1628" s="695" t="s">
        <v>4580</v>
      </c>
      <c r="D1628" s="696" t="s">
        <v>3825</v>
      </c>
      <c r="E1628" s="671" t="s">
        <v>3698</v>
      </c>
      <c r="F1628" s="487" t="s">
        <v>4581</v>
      </c>
      <c r="G1628" s="698">
        <v>52136825</v>
      </c>
      <c r="H1628" s="649" t="s">
        <v>4579</v>
      </c>
      <c r="I1628" s="699">
        <v>90.24</v>
      </c>
      <c r="J1628" s="77">
        <v>5</v>
      </c>
      <c r="K1628" s="92"/>
    </row>
    <row r="1629" spans="1:11" ht="51" x14ac:dyDescent="0.25">
      <c r="A1629" s="14" t="s">
        <v>1506</v>
      </c>
      <c r="B1629" s="694" t="s">
        <v>4582</v>
      </c>
      <c r="C1629" s="695" t="s">
        <v>4583</v>
      </c>
      <c r="D1629" s="696" t="s">
        <v>2918</v>
      </c>
      <c r="E1629" s="671"/>
      <c r="F1629" s="487" t="s">
        <v>4584</v>
      </c>
      <c r="G1629" s="698">
        <v>37451197</v>
      </c>
      <c r="H1629" s="649" t="s">
        <v>4161</v>
      </c>
      <c r="I1629" s="699">
        <v>150</v>
      </c>
      <c r="J1629" s="77">
        <v>5</v>
      </c>
      <c r="K1629" s="92"/>
    </row>
    <row r="1630" spans="1:11" ht="61.2" x14ac:dyDescent="0.25">
      <c r="A1630" s="14" t="s">
        <v>1506</v>
      </c>
      <c r="B1630" s="694" t="s">
        <v>4158</v>
      </c>
      <c r="C1630" s="695" t="s">
        <v>4159</v>
      </c>
      <c r="D1630" s="696" t="s">
        <v>4071</v>
      </c>
      <c r="E1630" s="671"/>
      <c r="F1630" s="487" t="s">
        <v>4585</v>
      </c>
      <c r="G1630" s="698">
        <v>37451197</v>
      </c>
      <c r="H1630" s="649" t="s">
        <v>4161</v>
      </c>
      <c r="I1630" s="699">
        <v>200</v>
      </c>
      <c r="J1630" s="77">
        <v>5</v>
      </c>
      <c r="K1630" s="92"/>
    </row>
    <row r="1631" spans="1:11" ht="30.6" x14ac:dyDescent="0.25">
      <c r="A1631" s="14" t="s">
        <v>1506</v>
      </c>
      <c r="B1631" s="694" t="s">
        <v>4586</v>
      </c>
      <c r="C1631" s="695">
        <v>8100087435</v>
      </c>
      <c r="D1631" s="696" t="s">
        <v>2188</v>
      </c>
      <c r="E1631" s="671"/>
      <c r="F1631" s="487" t="s">
        <v>4587</v>
      </c>
      <c r="G1631" s="698">
        <v>653501</v>
      </c>
      <c r="H1631" s="649" t="s">
        <v>4137</v>
      </c>
      <c r="I1631" s="699">
        <v>431.38</v>
      </c>
      <c r="J1631" s="77">
        <v>5</v>
      </c>
      <c r="K1631" s="92"/>
    </row>
    <row r="1632" spans="1:11" ht="20.399999999999999" x14ac:dyDescent="0.25">
      <c r="A1632" s="14" t="s">
        <v>1506</v>
      </c>
      <c r="B1632" s="694" t="s">
        <v>4588</v>
      </c>
      <c r="C1632" s="695" t="s">
        <v>4589</v>
      </c>
      <c r="D1632" s="696" t="s">
        <v>2789</v>
      </c>
      <c r="E1632" s="671"/>
      <c r="F1632" s="487" t="s">
        <v>4590</v>
      </c>
      <c r="G1632" s="698">
        <v>37451197</v>
      </c>
      <c r="H1632" s="649" t="s">
        <v>4161</v>
      </c>
      <c r="I1632" s="699">
        <v>237</v>
      </c>
      <c r="J1632" s="77">
        <v>5</v>
      </c>
      <c r="K1632" s="92"/>
    </row>
    <row r="1633" spans="1:11" ht="40.799999999999997" x14ac:dyDescent="0.25">
      <c r="A1633" s="14" t="s">
        <v>1506</v>
      </c>
      <c r="B1633" s="694" t="s">
        <v>4591</v>
      </c>
      <c r="C1633" s="695" t="s">
        <v>4592</v>
      </c>
      <c r="D1633" s="696" t="s">
        <v>4593</v>
      </c>
      <c r="E1633" s="671"/>
      <c r="F1633" s="487" t="s">
        <v>4594</v>
      </c>
      <c r="G1633" s="698">
        <v>57079242</v>
      </c>
      <c r="H1633" s="649" t="s">
        <v>4595</v>
      </c>
      <c r="I1633" s="699">
        <v>100</v>
      </c>
      <c r="J1633" s="77">
        <v>5</v>
      </c>
      <c r="K1633" s="92"/>
    </row>
    <row r="1634" spans="1:11" ht="21" x14ac:dyDescent="0.25">
      <c r="A1634" s="14" t="s">
        <v>1506</v>
      </c>
      <c r="B1634" s="694" t="s">
        <v>2526</v>
      </c>
      <c r="C1634" s="695" t="s">
        <v>2527</v>
      </c>
      <c r="D1634" s="696" t="s">
        <v>2524</v>
      </c>
      <c r="E1634" s="671"/>
      <c r="F1634" s="487" t="s">
        <v>2528</v>
      </c>
      <c r="G1634" s="698" t="s">
        <v>2529</v>
      </c>
      <c r="H1634" s="649" t="s">
        <v>2530</v>
      </c>
      <c r="I1634" s="699">
        <v>107</v>
      </c>
      <c r="J1634" s="77">
        <v>5</v>
      </c>
      <c r="K1634" s="92"/>
    </row>
    <row r="1635" spans="1:11" ht="61.2" x14ac:dyDescent="0.25">
      <c r="A1635" s="14" t="s">
        <v>1506</v>
      </c>
      <c r="B1635" s="694"/>
      <c r="C1635" s="695"/>
      <c r="D1635" s="696"/>
      <c r="E1635" s="671"/>
      <c r="F1635" s="487" t="s">
        <v>4278</v>
      </c>
      <c r="G1635" s="698"/>
      <c r="H1635" s="649"/>
      <c r="I1635" s="699"/>
      <c r="J1635" s="77">
        <v>5</v>
      </c>
      <c r="K1635" s="92"/>
    </row>
    <row r="1636" spans="1:11" ht="20.399999999999999" x14ac:dyDescent="0.25">
      <c r="A1636" s="14" t="s">
        <v>1506</v>
      </c>
      <c r="B1636" s="694" t="s">
        <v>4596</v>
      </c>
      <c r="C1636" s="695" t="s">
        <v>4596</v>
      </c>
      <c r="D1636" s="696" t="s">
        <v>3963</v>
      </c>
      <c r="E1636" s="671"/>
      <c r="F1636" s="487" t="s">
        <v>4597</v>
      </c>
      <c r="G1636" s="698">
        <v>52136825</v>
      </c>
      <c r="H1636" s="649" t="s">
        <v>4038</v>
      </c>
      <c r="I1636" s="699">
        <v>77.650000000000006</v>
      </c>
      <c r="J1636" s="77">
        <v>5</v>
      </c>
      <c r="K1636" s="92"/>
    </row>
    <row r="1637" spans="1:11" ht="13.2" x14ac:dyDescent="0.25">
      <c r="A1637" s="14" t="s">
        <v>1506</v>
      </c>
      <c r="B1637" s="694" t="s">
        <v>4596</v>
      </c>
      <c r="C1637" s="695" t="s">
        <v>4596</v>
      </c>
      <c r="D1637" s="696" t="s">
        <v>3963</v>
      </c>
      <c r="E1637" s="671"/>
      <c r="F1637" s="487" t="s">
        <v>4598</v>
      </c>
      <c r="G1637" s="698"/>
      <c r="H1637" s="649" t="s">
        <v>3924</v>
      </c>
      <c r="I1637" s="699">
        <v>27.6</v>
      </c>
      <c r="J1637" s="77">
        <v>5</v>
      </c>
      <c r="K1637" s="92"/>
    </row>
    <row r="1638" spans="1:11" ht="71.400000000000006" x14ac:dyDescent="0.25">
      <c r="A1638" s="14" t="s">
        <v>1506</v>
      </c>
      <c r="B1638" s="694" t="s">
        <v>4031</v>
      </c>
      <c r="C1638" s="695">
        <v>1855</v>
      </c>
      <c r="D1638" s="696" t="s">
        <v>3674</v>
      </c>
      <c r="E1638" s="671" t="s">
        <v>2970</v>
      </c>
      <c r="F1638" s="487" t="s">
        <v>4599</v>
      </c>
      <c r="G1638" s="698">
        <v>54107580</v>
      </c>
      <c r="H1638" s="649" t="s">
        <v>3925</v>
      </c>
      <c r="I1638" s="699">
        <v>92.25</v>
      </c>
      <c r="J1638" s="77">
        <v>5</v>
      </c>
      <c r="K1638" s="92"/>
    </row>
    <row r="1639" spans="1:11" ht="51" x14ac:dyDescent="0.25">
      <c r="A1639" s="14" t="s">
        <v>1506</v>
      </c>
      <c r="B1639" s="694" t="s">
        <v>4031</v>
      </c>
      <c r="C1639" s="695" t="s">
        <v>4031</v>
      </c>
      <c r="D1639" s="696" t="s">
        <v>3674</v>
      </c>
      <c r="E1639" s="671" t="s">
        <v>2970</v>
      </c>
      <c r="F1639" s="487" t="s">
        <v>4600</v>
      </c>
      <c r="G1639" s="698"/>
      <c r="H1639" s="649" t="s">
        <v>4601</v>
      </c>
      <c r="I1639" s="699">
        <v>61.8</v>
      </c>
      <c r="J1639" s="77">
        <v>5</v>
      </c>
      <c r="K1639" s="92"/>
    </row>
    <row r="1640" spans="1:11" ht="71.400000000000006" x14ac:dyDescent="0.25">
      <c r="A1640" s="14" t="s">
        <v>1506</v>
      </c>
      <c r="B1640" s="694" t="s">
        <v>4602</v>
      </c>
      <c r="C1640" s="695">
        <v>1262</v>
      </c>
      <c r="D1640" s="696" t="s">
        <v>2983</v>
      </c>
      <c r="E1640" s="671" t="s">
        <v>2684</v>
      </c>
      <c r="F1640" s="487" t="s">
        <v>4603</v>
      </c>
      <c r="G1640" s="698">
        <v>52136825</v>
      </c>
      <c r="H1640" s="649" t="s">
        <v>4038</v>
      </c>
      <c r="I1640" s="699">
        <v>80.349999999999994</v>
      </c>
      <c r="J1640" s="77">
        <v>5</v>
      </c>
      <c r="K1640" s="92"/>
    </row>
    <row r="1641" spans="1:11" ht="13.2" x14ac:dyDescent="0.25">
      <c r="A1641" s="14" t="s">
        <v>1506</v>
      </c>
      <c r="B1641" s="694" t="s">
        <v>4596</v>
      </c>
      <c r="C1641" s="695" t="s">
        <v>4596</v>
      </c>
      <c r="D1641" s="696" t="s">
        <v>2684</v>
      </c>
      <c r="E1641" s="671"/>
      <c r="F1641" s="487" t="s">
        <v>4604</v>
      </c>
      <c r="G1641" s="698"/>
      <c r="H1641" s="649" t="s">
        <v>3924</v>
      </c>
      <c r="I1641" s="699">
        <v>49.2</v>
      </c>
      <c r="J1641" s="77">
        <v>5</v>
      </c>
      <c r="K1641" s="92"/>
    </row>
    <row r="1642" spans="1:11" ht="40.799999999999997" x14ac:dyDescent="0.25">
      <c r="A1642" s="14" t="s">
        <v>1506</v>
      </c>
      <c r="B1642" s="694" t="s">
        <v>4602</v>
      </c>
      <c r="C1642" s="695">
        <v>9283</v>
      </c>
      <c r="D1642" s="696" t="s">
        <v>2359</v>
      </c>
      <c r="E1642" s="671" t="s">
        <v>2684</v>
      </c>
      <c r="F1642" s="487" t="s">
        <v>4605</v>
      </c>
      <c r="G1642" s="698">
        <v>54107580</v>
      </c>
      <c r="H1642" s="649" t="s">
        <v>3925</v>
      </c>
      <c r="I1642" s="699">
        <v>77</v>
      </c>
      <c r="J1642" s="77">
        <v>5</v>
      </c>
      <c r="K1642" s="92"/>
    </row>
    <row r="1643" spans="1:11" ht="40.799999999999997" x14ac:dyDescent="0.25">
      <c r="A1643" s="14" t="s">
        <v>1506</v>
      </c>
      <c r="B1643" s="694" t="s">
        <v>4602</v>
      </c>
      <c r="C1643" s="695">
        <v>1740</v>
      </c>
      <c r="D1643" s="696" t="s">
        <v>1913</v>
      </c>
      <c r="E1643" s="671" t="s">
        <v>2684</v>
      </c>
      <c r="F1643" s="487" t="s">
        <v>4606</v>
      </c>
      <c r="G1643" s="698">
        <v>604381</v>
      </c>
      <c r="H1643" s="649" t="s">
        <v>4607</v>
      </c>
      <c r="I1643" s="699">
        <v>70.150000000000006</v>
      </c>
      <c r="J1643" s="77">
        <v>5</v>
      </c>
      <c r="K1643" s="92"/>
    </row>
    <row r="1644" spans="1:11" ht="13.2" x14ac:dyDescent="0.25">
      <c r="A1644" s="14" t="s">
        <v>1506</v>
      </c>
      <c r="B1644" s="694" t="s">
        <v>4596</v>
      </c>
      <c r="C1644" s="695" t="s">
        <v>4596</v>
      </c>
      <c r="D1644" s="696" t="s">
        <v>2684</v>
      </c>
      <c r="E1644" s="671"/>
      <c r="F1644" s="487" t="s">
        <v>4604</v>
      </c>
      <c r="G1644" s="698"/>
      <c r="H1644" s="649" t="s">
        <v>3924</v>
      </c>
      <c r="I1644" s="699">
        <v>53.7</v>
      </c>
      <c r="J1644" s="77">
        <v>5</v>
      </c>
      <c r="K1644" s="92"/>
    </row>
    <row r="1645" spans="1:11" ht="40.799999999999997" x14ac:dyDescent="0.25">
      <c r="A1645" s="14" t="s">
        <v>1506</v>
      </c>
      <c r="B1645" s="694" t="s">
        <v>4602</v>
      </c>
      <c r="C1645" s="695">
        <v>10852</v>
      </c>
      <c r="D1645" s="696" t="s">
        <v>3501</v>
      </c>
      <c r="E1645" s="671" t="s">
        <v>2684</v>
      </c>
      <c r="F1645" s="487" t="s">
        <v>4608</v>
      </c>
      <c r="G1645" s="698">
        <v>54107580</v>
      </c>
      <c r="H1645" s="649" t="s">
        <v>3925</v>
      </c>
      <c r="I1645" s="699">
        <v>87.05</v>
      </c>
      <c r="J1645" s="77">
        <v>5</v>
      </c>
      <c r="K1645" s="92"/>
    </row>
    <row r="1646" spans="1:11" ht="13.2" x14ac:dyDescent="0.25">
      <c r="A1646" s="14" t="s">
        <v>1506</v>
      </c>
      <c r="B1646" s="694" t="s">
        <v>4596</v>
      </c>
      <c r="C1646" s="695" t="s">
        <v>4596</v>
      </c>
      <c r="D1646" s="696" t="s">
        <v>2684</v>
      </c>
      <c r="E1646" s="671"/>
      <c r="F1646" s="487" t="s">
        <v>4609</v>
      </c>
      <c r="G1646" s="698"/>
      <c r="H1646" s="649" t="s">
        <v>3924</v>
      </c>
      <c r="I1646" s="699">
        <v>12.3</v>
      </c>
      <c r="J1646" s="77">
        <v>5</v>
      </c>
      <c r="K1646" s="92"/>
    </row>
    <row r="1647" spans="1:11" ht="61.2" x14ac:dyDescent="0.25">
      <c r="A1647" s="14" t="s">
        <v>1506</v>
      </c>
      <c r="B1647" s="694">
        <v>12500114</v>
      </c>
      <c r="C1647" s="695">
        <v>5907</v>
      </c>
      <c r="D1647" s="696" t="s">
        <v>2194</v>
      </c>
      <c r="E1647" s="671" t="s">
        <v>2110</v>
      </c>
      <c r="F1647" s="487" t="s">
        <v>4610</v>
      </c>
      <c r="G1647" s="698">
        <v>54107580</v>
      </c>
      <c r="H1647" s="649" t="s">
        <v>3925</v>
      </c>
      <c r="I1647" s="699">
        <v>70.95</v>
      </c>
      <c r="J1647" s="77">
        <v>5</v>
      </c>
      <c r="K1647" s="92"/>
    </row>
    <row r="1648" spans="1:11" ht="13.2" x14ac:dyDescent="0.25">
      <c r="A1648" s="14" t="s">
        <v>1506</v>
      </c>
      <c r="B1648" s="694">
        <v>12500114</v>
      </c>
      <c r="C1648" s="695">
        <v>12500114</v>
      </c>
      <c r="D1648" s="696" t="s">
        <v>2110</v>
      </c>
      <c r="E1648" s="671"/>
      <c r="F1648" s="487" t="s">
        <v>4611</v>
      </c>
      <c r="G1648" s="698"/>
      <c r="H1648" s="649" t="s">
        <v>3924</v>
      </c>
      <c r="I1648" s="699">
        <v>39.299999999999997</v>
      </c>
      <c r="J1648" s="77">
        <v>5</v>
      </c>
      <c r="K1648" s="92"/>
    </row>
    <row r="1649" spans="1:11" ht="51" x14ac:dyDescent="0.25">
      <c r="A1649" s="14" t="s">
        <v>1506</v>
      </c>
      <c r="B1649" s="694">
        <v>12500114</v>
      </c>
      <c r="C1649" s="695">
        <v>1108204</v>
      </c>
      <c r="D1649" s="696" t="s">
        <v>2222</v>
      </c>
      <c r="E1649" s="671" t="s">
        <v>2110</v>
      </c>
      <c r="F1649" s="487" t="s">
        <v>4612</v>
      </c>
      <c r="G1649" s="698">
        <v>31322832</v>
      </c>
      <c r="H1649" s="649" t="s">
        <v>2316</v>
      </c>
      <c r="I1649" s="699">
        <v>72.83</v>
      </c>
      <c r="J1649" s="77">
        <v>5</v>
      </c>
      <c r="K1649" s="92"/>
    </row>
    <row r="1650" spans="1:11" ht="13.2" x14ac:dyDescent="0.25">
      <c r="A1650" s="14" t="s">
        <v>1506</v>
      </c>
      <c r="B1650" s="694">
        <v>12500114</v>
      </c>
      <c r="C1650" s="695">
        <v>12500114</v>
      </c>
      <c r="D1650" s="696" t="s">
        <v>2110</v>
      </c>
      <c r="E1650" s="671"/>
      <c r="F1650" s="487" t="s">
        <v>4604</v>
      </c>
      <c r="G1650" s="698"/>
      <c r="H1650" s="649" t="s">
        <v>3924</v>
      </c>
      <c r="I1650" s="699">
        <v>63.36</v>
      </c>
      <c r="J1650" s="77">
        <v>5</v>
      </c>
      <c r="K1650" s="92"/>
    </row>
    <row r="1651" spans="1:11" ht="51" x14ac:dyDescent="0.25">
      <c r="A1651" s="14" t="s">
        <v>1506</v>
      </c>
      <c r="B1651" s="694">
        <v>12500114</v>
      </c>
      <c r="C1651" s="695">
        <v>14800</v>
      </c>
      <c r="D1651" s="696" t="s">
        <v>2587</v>
      </c>
      <c r="E1651" s="671" t="s">
        <v>2110</v>
      </c>
      <c r="F1651" s="487" t="s">
        <v>4613</v>
      </c>
      <c r="G1651" s="698">
        <v>54107580</v>
      </c>
      <c r="H1651" s="649" t="s">
        <v>3925</v>
      </c>
      <c r="I1651" s="699">
        <v>70.45</v>
      </c>
      <c r="J1651" s="77">
        <v>5</v>
      </c>
      <c r="K1651" s="92"/>
    </row>
    <row r="1652" spans="1:11" ht="13.2" x14ac:dyDescent="0.25">
      <c r="A1652" s="14" t="s">
        <v>1506</v>
      </c>
      <c r="B1652" s="694">
        <v>12500114</v>
      </c>
      <c r="C1652" s="695">
        <v>12500114</v>
      </c>
      <c r="D1652" s="696" t="s">
        <v>2110</v>
      </c>
      <c r="E1652" s="671"/>
      <c r="F1652" s="487" t="s">
        <v>4609</v>
      </c>
      <c r="G1652" s="698"/>
      <c r="H1652" s="649" t="s">
        <v>3924</v>
      </c>
      <c r="I1652" s="699">
        <v>8.8000000000000007</v>
      </c>
      <c r="J1652" s="77">
        <v>5</v>
      </c>
      <c r="K1652" s="92"/>
    </row>
    <row r="1653" spans="1:11" ht="51" x14ac:dyDescent="0.25">
      <c r="A1653" s="14" t="s">
        <v>1506</v>
      </c>
      <c r="B1653" s="694" t="s">
        <v>3923</v>
      </c>
      <c r="C1653" s="695">
        <v>1481910</v>
      </c>
      <c r="D1653" s="696" t="s">
        <v>2980</v>
      </c>
      <c r="E1653" s="671" t="s">
        <v>1525</v>
      </c>
      <c r="F1653" s="487" t="s">
        <v>4614</v>
      </c>
      <c r="G1653" s="698">
        <v>31322832</v>
      </c>
      <c r="H1653" s="649" t="s">
        <v>2316</v>
      </c>
      <c r="I1653" s="699">
        <v>71.650000000000006</v>
      </c>
      <c r="J1653" s="77">
        <v>5</v>
      </c>
      <c r="K1653" s="92"/>
    </row>
    <row r="1654" spans="1:11" ht="13.2" x14ac:dyDescent="0.25">
      <c r="A1654" s="14" t="s">
        <v>1506</v>
      </c>
      <c r="B1654" s="694" t="s">
        <v>3923</v>
      </c>
      <c r="C1654" s="695" t="s">
        <v>3923</v>
      </c>
      <c r="D1654" s="696" t="s">
        <v>1525</v>
      </c>
      <c r="E1654" s="671"/>
      <c r="F1654" s="487" t="s">
        <v>4604</v>
      </c>
      <c r="G1654" s="698"/>
      <c r="H1654" s="649" t="s">
        <v>3924</v>
      </c>
      <c r="I1654" s="699">
        <v>63.3</v>
      </c>
      <c r="J1654" s="77">
        <v>5</v>
      </c>
      <c r="K1654" s="92"/>
    </row>
    <row r="1655" spans="1:11" ht="71.400000000000006" x14ac:dyDescent="0.25">
      <c r="A1655" s="14" t="s">
        <v>1506</v>
      </c>
      <c r="B1655" s="694" t="s">
        <v>4615</v>
      </c>
      <c r="C1655" s="695">
        <v>3387</v>
      </c>
      <c r="D1655" s="696">
        <v>45843</v>
      </c>
      <c r="E1655" s="671" t="s">
        <v>1525</v>
      </c>
      <c r="F1655" s="487" t="s">
        <v>5299</v>
      </c>
      <c r="G1655" s="698">
        <v>604381</v>
      </c>
      <c r="H1655" s="649" t="s">
        <v>4607</v>
      </c>
      <c r="I1655" s="699">
        <v>87.95</v>
      </c>
      <c r="J1655" s="77">
        <v>5</v>
      </c>
      <c r="K1655" s="92"/>
    </row>
    <row r="1656" spans="1:11" ht="13.2" x14ac:dyDescent="0.25">
      <c r="A1656" s="14" t="s">
        <v>1506</v>
      </c>
      <c r="B1656" s="694" t="s">
        <v>4615</v>
      </c>
      <c r="C1656" s="695" t="s">
        <v>4615</v>
      </c>
      <c r="D1656" s="696">
        <v>45882</v>
      </c>
      <c r="E1656" s="671"/>
      <c r="F1656" s="487" t="s">
        <v>4604</v>
      </c>
      <c r="G1656" s="698"/>
      <c r="H1656" s="649" t="s">
        <v>3924</v>
      </c>
      <c r="I1656" s="699">
        <v>52.4</v>
      </c>
      <c r="J1656" s="77">
        <v>5</v>
      </c>
      <c r="K1656" s="92"/>
    </row>
    <row r="1657" spans="1:11" ht="61.2" x14ac:dyDescent="0.25">
      <c r="A1657" s="14" t="s">
        <v>1506</v>
      </c>
      <c r="B1657" s="694" t="s">
        <v>4615</v>
      </c>
      <c r="C1657" s="695">
        <v>3987</v>
      </c>
      <c r="D1657" s="696">
        <v>45853</v>
      </c>
      <c r="E1657" s="671" t="s">
        <v>1525</v>
      </c>
      <c r="F1657" s="487" t="s">
        <v>5298</v>
      </c>
      <c r="G1657" s="698">
        <v>36238813</v>
      </c>
      <c r="H1657" s="649" t="s">
        <v>4616</v>
      </c>
      <c r="I1657" s="699">
        <v>66.88</v>
      </c>
      <c r="J1657" s="77">
        <v>5</v>
      </c>
      <c r="K1657" s="92"/>
    </row>
    <row r="1658" spans="1:11" ht="13.2" x14ac:dyDescent="0.25">
      <c r="A1658" s="14" t="s">
        <v>1506</v>
      </c>
      <c r="B1658" s="694" t="s">
        <v>4615</v>
      </c>
      <c r="C1658" s="695" t="s">
        <v>4615</v>
      </c>
      <c r="D1658" s="696">
        <v>45882</v>
      </c>
      <c r="E1658" s="671"/>
      <c r="F1658" s="487" t="s">
        <v>4598</v>
      </c>
      <c r="G1658" s="698"/>
      <c r="H1658" s="649" t="s">
        <v>3924</v>
      </c>
      <c r="I1658" s="699">
        <v>26.2</v>
      </c>
      <c r="J1658" s="77">
        <v>5</v>
      </c>
      <c r="K1658" s="92"/>
    </row>
    <row r="1659" spans="1:11" ht="61.2" x14ac:dyDescent="0.25">
      <c r="A1659" s="14" t="s">
        <v>1506</v>
      </c>
      <c r="B1659" s="694" t="s">
        <v>4615</v>
      </c>
      <c r="C1659" s="695">
        <v>11523</v>
      </c>
      <c r="D1659" s="696">
        <v>45866</v>
      </c>
      <c r="E1659" s="671" t="s">
        <v>1525</v>
      </c>
      <c r="F1659" s="487" t="s">
        <v>5297</v>
      </c>
      <c r="G1659" s="682">
        <v>52136825</v>
      </c>
      <c r="H1659" s="683" t="s">
        <v>4617</v>
      </c>
      <c r="I1659" s="699">
        <v>77.95</v>
      </c>
      <c r="J1659" s="77">
        <v>5</v>
      </c>
      <c r="K1659" s="92"/>
    </row>
    <row r="1660" spans="1:11" ht="71.400000000000006" x14ac:dyDescent="0.25">
      <c r="A1660" s="14" t="s">
        <v>1506</v>
      </c>
      <c r="B1660" s="694" t="s">
        <v>4918</v>
      </c>
      <c r="C1660" s="695">
        <v>1270048</v>
      </c>
      <c r="D1660" s="696">
        <v>45883</v>
      </c>
      <c r="E1660" s="671">
        <v>45946</v>
      </c>
      <c r="F1660" s="487" t="s">
        <v>4919</v>
      </c>
      <c r="G1660" s="698">
        <v>31322832</v>
      </c>
      <c r="H1660" s="649" t="s">
        <v>2316</v>
      </c>
      <c r="I1660" s="699">
        <v>68.400000000000006</v>
      </c>
      <c r="J1660" s="77">
        <v>5</v>
      </c>
      <c r="K1660" s="92"/>
    </row>
    <row r="1661" spans="1:11" ht="13.2" x14ac:dyDescent="0.25">
      <c r="A1661" s="14" t="s">
        <v>1506</v>
      </c>
      <c r="B1661" s="694" t="s">
        <v>4918</v>
      </c>
      <c r="C1661" s="695" t="s">
        <v>4918</v>
      </c>
      <c r="D1661" s="696">
        <v>45946</v>
      </c>
      <c r="E1661" s="671"/>
      <c r="F1661" s="487" t="s">
        <v>4611</v>
      </c>
      <c r="G1661" s="698"/>
      <c r="H1661" s="649" t="s">
        <v>3924</v>
      </c>
      <c r="I1661" s="699">
        <v>39.299999999999997</v>
      </c>
      <c r="J1661" s="77">
        <v>5</v>
      </c>
      <c r="K1661" s="92"/>
    </row>
    <row r="1662" spans="1:11" ht="71.400000000000006" x14ac:dyDescent="0.25">
      <c r="A1662" s="14" t="s">
        <v>1506</v>
      </c>
      <c r="B1662" s="694" t="s">
        <v>4918</v>
      </c>
      <c r="C1662" s="695">
        <v>10886</v>
      </c>
      <c r="D1662" s="696">
        <v>45898</v>
      </c>
      <c r="E1662" s="671">
        <v>45946</v>
      </c>
      <c r="F1662" s="487" t="s">
        <v>4920</v>
      </c>
      <c r="G1662" s="698">
        <v>54107580</v>
      </c>
      <c r="H1662" s="649" t="s">
        <v>3925</v>
      </c>
      <c r="I1662" s="699">
        <v>71.099999999999994</v>
      </c>
      <c r="J1662" s="77">
        <v>5</v>
      </c>
      <c r="K1662" s="92"/>
    </row>
    <row r="1663" spans="1:11" ht="13.2" x14ac:dyDescent="0.25">
      <c r="A1663" s="14" t="s">
        <v>1506</v>
      </c>
      <c r="B1663" s="694" t="s">
        <v>4918</v>
      </c>
      <c r="C1663" s="695" t="s">
        <v>4918</v>
      </c>
      <c r="D1663" s="696">
        <v>45946</v>
      </c>
      <c r="E1663" s="671"/>
      <c r="F1663" s="487" t="s">
        <v>4611</v>
      </c>
      <c r="G1663" s="698"/>
      <c r="H1663" s="649" t="s">
        <v>3924</v>
      </c>
      <c r="I1663" s="699">
        <v>48.7</v>
      </c>
      <c r="J1663" s="77">
        <v>5</v>
      </c>
      <c r="K1663" s="92"/>
    </row>
    <row r="1664" spans="1:11" ht="51" x14ac:dyDescent="0.25">
      <c r="A1664" s="14" t="s">
        <v>1506</v>
      </c>
      <c r="B1664" s="694" t="s">
        <v>4921</v>
      </c>
      <c r="C1664" s="695">
        <v>1640196</v>
      </c>
      <c r="D1664" s="696">
        <v>45904</v>
      </c>
      <c r="E1664" s="671">
        <v>45980</v>
      </c>
      <c r="F1664" s="487" t="s">
        <v>4922</v>
      </c>
      <c r="G1664" s="698">
        <v>31322832</v>
      </c>
      <c r="H1664" s="649" t="s">
        <v>2316</v>
      </c>
      <c r="I1664" s="699">
        <v>85.15</v>
      </c>
      <c r="J1664" s="77">
        <v>5</v>
      </c>
      <c r="K1664" s="92"/>
    </row>
    <row r="1665" spans="1:11" ht="13.2" x14ac:dyDescent="0.25">
      <c r="A1665" s="14" t="s">
        <v>1506</v>
      </c>
      <c r="B1665" s="694" t="s">
        <v>4921</v>
      </c>
      <c r="C1665" s="695" t="s">
        <v>4921</v>
      </c>
      <c r="D1665" s="696">
        <v>45980</v>
      </c>
      <c r="E1665" s="671"/>
      <c r="F1665" s="487" t="s">
        <v>4611</v>
      </c>
      <c r="G1665" s="698"/>
      <c r="H1665" s="649" t="s">
        <v>3924</v>
      </c>
      <c r="I1665" s="699">
        <v>48.7</v>
      </c>
      <c r="J1665" s="77">
        <v>5</v>
      </c>
      <c r="K1665" s="92"/>
    </row>
    <row r="1666" spans="1:11" ht="51" x14ac:dyDescent="0.25">
      <c r="A1666" s="14" t="s">
        <v>1506</v>
      </c>
      <c r="B1666" s="694" t="s">
        <v>4921</v>
      </c>
      <c r="C1666" s="695">
        <v>3413</v>
      </c>
      <c r="D1666" s="696">
        <v>45910</v>
      </c>
      <c r="E1666" s="671">
        <v>45980</v>
      </c>
      <c r="F1666" s="487" t="s">
        <v>4923</v>
      </c>
      <c r="G1666" s="698">
        <v>54107580</v>
      </c>
      <c r="H1666" s="649" t="s">
        <v>3925</v>
      </c>
      <c r="I1666" s="699">
        <v>75.45</v>
      </c>
      <c r="J1666" s="77">
        <v>5</v>
      </c>
      <c r="K1666" s="92"/>
    </row>
    <row r="1667" spans="1:11" ht="13.2" x14ac:dyDescent="0.25">
      <c r="A1667" s="14" t="s">
        <v>1506</v>
      </c>
      <c r="B1667" s="694" t="s">
        <v>4921</v>
      </c>
      <c r="C1667" s="695" t="s">
        <v>4921</v>
      </c>
      <c r="D1667" s="696">
        <v>45980</v>
      </c>
      <c r="E1667" s="671"/>
      <c r="F1667" s="487" t="s">
        <v>4604</v>
      </c>
      <c r="G1667" s="698"/>
      <c r="H1667" s="649" t="s">
        <v>3924</v>
      </c>
      <c r="I1667" s="699">
        <v>63.3</v>
      </c>
      <c r="J1667" s="77">
        <v>5</v>
      </c>
      <c r="K1667" s="92"/>
    </row>
    <row r="1668" spans="1:11" ht="61.2" x14ac:dyDescent="0.25">
      <c r="A1668" s="14" t="s">
        <v>1506</v>
      </c>
      <c r="B1668" s="694" t="s">
        <v>4921</v>
      </c>
      <c r="C1668" s="695">
        <v>402611</v>
      </c>
      <c r="D1668" s="696">
        <v>45918</v>
      </c>
      <c r="E1668" s="671">
        <v>45980</v>
      </c>
      <c r="F1668" s="487" t="s">
        <v>4924</v>
      </c>
      <c r="G1668" s="698">
        <v>31322832</v>
      </c>
      <c r="H1668" s="649" t="s">
        <v>2316</v>
      </c>
      <c r="I1668" s="699">
        <v>73.2</v>
      </c>
      <c r="J1668" s="77">
        <v>5</v>
      </c>
      <c r="K1668" s="92"/>
    </row>
    <row r="1669" spans="1:11" ht="13.2" x14ac:dyDescent="0.25">
      <c r="A1669" s="14" t="s">
        <v>1506</v>
      </c>
      <c r="B1669" s="694" t="s">
        <v>4921</v>
      </c>
      <c r="C1669" s="695" t="s">
        <v>4921</v>
      </c>
      <c r="D1669" s="696">
        <v>45980</v>
      </c>
      <c r="E1669" s="671"/>
      <c r="F1669" s="487" t="s">
        <v>4609</v>
      </c>
      <c r="G1669" s="698"/>
      <c r="H1669" s="649" t="s">
        <v>3924</v>
      </c>
      <c r="I1669" s="699">
        <v>13.1</v>
      </c>
      <c r="J1669" s="77">
        <v>5</v>
      </c>
      <c r="K1669" s="92"/>
    </row>
    <row r="1670" spans="1:11" ht="81.599999999999994" x14ac:dyDescent="0.25">
      <c r="A1670" s="14" t="s">
        <v>1506</v>
      </c>
      <c r="B1670" s="694" t="s">
        <v>4925</v>
      </c>
      <c r="C1670" s="695" t="s">
        <v>4926</v>
      </c>
      <c r="D1670" s="696">
        <v>45943</v>
      </c>
      <c r="E1670" s="671">
        <v>45980</v>
      </c>
      <c r="F1670" s="487" t="s">
        <v>4927</v>
      </c>
      <c r="G1670" s="698">
        <v>53759796</v>
      </c>
      <c r="H1670" s="649" t="s">
        <v>4928</v>
      </c>
      <c r="I1670" s="699">
        <v>70.55</v>
      </c>
      <c r="J1670" s="77">
        <v>5</v>
      </c>
      <c r="K1670" s="92"/>
    </row>
    <row r="1671" spans="1:11" ht="13.2" x14ac:dyDescent="0.25">
      <c r="A1671" s="14" t="s">
        <v>1506</v>
      </c>
      <c r="B1671" s="694" t="s">
        <v>4925</v>
      </c>
      <c r="C1671" s="695" t="s">
        <v>4925</v>
      </c>
      <c r="D1671" s="696">
        <v>45980</v>
      </c>
      <c r="E1671" s="671"/>
      <c r="F1671" s="487" t="s">
        <v>4611</v>
      </c>
      <c r="G1671" s="698"/>
      <c r="H1671" s="649" t="s">
        <v>3924</v>
      </c>
      <c r="I1671" s="699">
        <v>39.299999999999997</v>
      </c>
      <c r="J1671" s="77">
        <v>5</v>
      </c>
      <c r="K1671" s="92"/>
    </row>
    <row r="1672" spans="1:11" ht="51" x14ac:dyDescent="0.25">
      <c r="A1672" s="14" t="s">
        <v>1506</v>
      </c>
      <c r="B1672" s="694" t="s">
        <v>4619</v>
      </c>
      <c r="C1672" s="695">
        <v>1222286</v>
      </c>
      <c r="D1672" s="696" t="s">
        <v>2150</v>
      </c>
      <c r="E1672" s="671" t="s">
        <v>1719</v>
      </c>
      <c r="F1672" s="487" t="s">
        <v>4620</v>
      </c>
      <c r="G1672" s="698">
        <v>31322832</v>
      </c>
      <c r="H1672" s="649" t="s">
        <v>2316</v>
      </c>
      <c r="I1672" s="699">
        <v>42.99</v>
      </c>
      <c r="J1672" s="77">
        <v>5</v>
      </c>
      <c r="K1672" s="92"/>
    </row>
    <row r="1673" spans="1:11" ht="30.6" x14ac:dyDescent="0.25">
      <c r="A1673" s="14" t="s">
        <v>1506</v>
      </c>
      <c r="B1673" s="694" t="s">
        <v>4621</v>
      </c>
      <c r="C1673" s="695">
        <v>5895</v>
      </c>
      <c r="D1673" s="696" t="s">
        <v>3492</v>
      </c>
      <c r="E1673" s="671" t="s">
        <v>4113</v>
      </c>
      <c r="F1673" s="487" t="s">
        <v>4622</v>
      </c>
      <c r="G1673" s="698">
        <v>604381</v>
      </c>
      <c r="H1673" s="649" t="s">
        <v>4623</v>
      </c>
      <c r="I1673" s="699">
        <v>99.18</v>
      </c>
      <c r="J1673" s="77">
        <v>5</v>
      </c>
      <c r="K1673" s="92"/>
    </row>
    <row r="1674" spans="1:11" ht="51" x14ac:dyDescent="0.25">
      <c r="A1674" s="14" t="s">
        <v>1506</v>
      </c>
      <c r="B1674" s="694" t="s">
        <v>4624</v>
      </c>
      <c r="C1674" s="695">
        <v>11969</v>
      </c>
      <c r="D1674" s="696" t="s">
        <v>1731</v>
      </c>
      <c r="E1674" s="671" t="s">
        <v>3096</v>
      </c>
      <c r="F1674" s="487" t="s">
        <v>4625</v>
      </c>
      <c r="G1674" s="698">
        <v>31322831</v>
      </c>
      <c r="H1674" s="649" t="s">
        <v>2316</v>
      </c>
      <c r="I1674" s="699">
        <v>54.09</v>
      </c>
      <c r="J1674" s="77">
        <v>5</v>
      </c>
      <c r="K1674" s="92"/>
    </row>
    <row r="1675" spans="1:11" ht="61.2" x14ac:dyDescent="0.25">
      <c r="A1675" s="14" t="s">
        <v>1506</v>
      </c>
      <c r="B1675" s="694" t="s">
        <v>4626</v>
      </c>
      <c r="C1675" s="695">
        <v>4133</v>
      </c>
      <c r="D1675" s="696" t="s">
        <v>2684</v>
      </c>
      <c r="E1675" s="671" t="s">
        <v>3096</v>
      </c>
      <c r="F1675" s="487" t="s">
        <v>4627</v>
      </c>
      <c r="G1675" s="698">
        <v>54107580</v>
      </c>
      <c r="H1675" s="649" t="s">
        <v>3925</v>
      </c>
      <c r="I1675" s="699">
        <v>83.38</v>
      </c>
      <c r="J1675" s="77">
        <v>5</v>
      </c>
      <c r="K1675" s="92"/>
    </row>
    <row r="1676" spans="1:11" ht="40.799999999999997" x14ac:dyDescent="0.25">
      <c r="A1676" s="14" t="s">
        <v>1506</v>
      </c>
      <c r="B1676" s="694" t="s">
        <v>4628</v>
      </c>
      <c r="C1676" s="695">
        <v>1757</v>
      </c>
      <c r="D1676" s="696" t="s">
        <v>4629</v>
      </c>
      <c r="E1676" s="671" t="s">
        <v>3096</v>
      </c>
      <c r="F1676" s="487" t="s">
        <v>4630</v>
      </c>
      <c r="G1676" s="698">
        <v>31322831</v>
      </c>
      <c r="H1676" s="649" t="s">
        <v>2316</v>
      </c>
      <c r="I1676" s="699">
        <v>72.48</v>
      </c>
      <c r="J1676" s="77">
        <v>5</v>
      </c>
      <c r="K1676" s="92"/>
    </row>
    <row r="1677" spans="1:11" ht="30.6" x14ac:dyDescent="0.25">
      <c r="A1677" s="14" t="s">
        <v>1506</v>
      </c>
      <c r="B1677" s="694" t="s">
        <v>4631</v>
      </c>
      <c r="C1677" s="695">
        <v>1123892</v>
      </c>
      <c r="D1677" s="696" t="s">
        <v>2188</v>
      </c>
      <c r="E1677" s="671" t="s">
        <v>3096</v>
      </c>
      <c r="F1677" s="487" t="s">
        <v>4632</v>
      </c>
      <c r="G1677" s="698">
        <v>31322831</v>
      </c>
      <c r="H1677" s="649" t="s">
        <v>2316</v>
      </c>
      <c r="I1677" s="699">
        <v>25.04</v>
      </c>
      <c r="J1677" s="77">
        <v>5</v>
      </c>
      <c r="K1677" s="92"/>
    </row>
    <row r="1678" spans="1:11" ht="51" x14ac:dyDescent="0.25">
      <c r="A1678" s="14" t="s">
        <v>1506</v>
      </c>
      <c r="B1678" s="694" t="s">
        <v>4633</v>
      </c>
      <c r="C1678" s="695">
        <v>1240225</v>
      </c>
      <c r="D1678" s="696" t="s">
        <v>3115</v>
      </c>
      <c r="E1678" s="671" t="s">
        <v>2513</v>
      </c>
      <c r="F1678" s="487" t="s">
        <v>4634</v>
      </c>
      <c r="G1678" s="698">
        <v>31322831</v>
      </c>
      <c r="H1678" s="649" t="s">
        <v>2316</v>
      </c>
      <c r="I1678" s="699">
        <v>26.94</v>
      </c>
      <c r="J1678" s="77">
        <v>5</v>
      </c>
      <c r="K1678" s="92"/>
    </row>
    <row r="1679" spans="1:11" ht="51" x14ac:dyDescent="0.25">
      <c r="A1679" s="14" t="s">
        <v>1506</v>
      </c>
      <c r="B1679" s="694" t="s">
        <v>4635</v>
      </c>
      <c r="C1679" s="695">
        <v>1148411</v>
      </c>
      <c r="D1679" s="696" t="s">
        <v>4636</v>
      </c>
      <c r="E1679" s="671" t="s">
        <v>2513</v>
      </c>
      <c r="F1679" s="487" t="s">
        <v>4637</v>
      </c>
      <c r="G1679" s="698">
        <v>31322831</v>
      </c>
      <c r="H1679" s="649" t="s">
        <v>2316</v>
      </c>
      <c r="I1679" s="699">
        <v>32.880000000000003</v>
      </c>
      <c r="J1679" s="77">
        <v>5</v>
      </c>
      <c r="K1679" s="92"/>
    </row>
    <row r="1680" spans="1:11" ht="61.2" x14ac:dyDescent="0.25">
      <c r="A1680" s="14" t="s">
        <v>1506</v>
      </c>
      <c r="B1680" s="694" t="s">
        <v>3920</v>
      </c>
      <c r="C1680" s="695">
        <v>1221618</v>
      </c>
      <c r="D1680" s="696" t="s">
        <v>2455</v>
      </c>
      <c r="E1680" s="671" t="s">
        <v>3922</v>
      </c>
      <c r="F1680" s="487" t="s">
        <v>4638</v>
      </c>
      <c r="G1680" s="698">
        <v>31322831</v>
      </c>
      <c r="H1680" s="649" t="s">
        <v>2316</v>
      </c>
      <c r="I1680" s="699">
        <v>96.14</v>
      </c>
      <c r="J1680" s="77">
        <v>5</v>
      </c>
      <c r="K1680" s="92"/>
    </row>
    <row r="1681" spans="1:11" ht="40.799999999999997" x14ac:dyDescent="0.25">
      <c r="A1681" s="14" t="s">
        <v>1506</v>
      </c>
      <c r="B1681" s="684"/>
      <c r="C1681" s="685"/>
      <c r="D1681" s="686"/>
      <c r="E1681" s="686"/>
      <c r="F1681" s="673" t="s">
        <v>4639</v>
      </c>
      <c r="G1681" s="687"/>
      <c r="H1681" s="314"/>
      <c r="I1681" s="611"/>
      <c r="J1681" s="77">
        <v>5</v>
      </c>
      <c r="K1681" s="92"/>
    </row>
    <row r="1682" spans="1:11" ht="61.2" x14ac:dyDescent="0.25">
      <c r="A1682" s="14" t="s">
        <v>1506</v>
      </c>
      <c r="B1682" s="694" t="s">
        <v>4640</v>
      </c>
      <c r="C1682" s="695">
        <v>2250043</v>
      </c>
      <c r="D1682" s="696" t="s">
        <v>4641</v>
      </c>
      <c r="E1682" s="671" t="s">
        <v>1519</v>
      </c>
      <c r="F1682" s="487" t="s">
        <v>4642</v>
      </c>
      <c r="G1682" s="698">
        <v>35988983</v>
      </c>
      <c r="H1682" s="649" t="s">
        <v>4643</v>
      </c>
      <c r="I1682" s="699">
        <v>348</v>
      </c>
      <c r="J1682" s="77">
        <v>5</v>
      </c>
      <c r="K1682" s="92"/>
    </row>
    <row r="1683" spans="1:11" ht="91.8" x14ac:dyDescent="0.25">
      <c r="A1683" s="14" t="s">
        <v>1506</v>
      </c>
      <c r="B1683" s="694" t="s">
        <v>4644</v>
      </c>
      <c r="C1683" s="695" t="s">
        <v>4645</v>
      </c>
      <c r="D1683" s="696" t="s">
        <v>4646</v>
      </c>
      <c r="E1683" s="671"/>
      <c r="F1683" s="487" t="s">
        <v>4647</v>
      </c>
      <c r="G1683" s="698">
        <v>37996339</v>
      </c>
      <c r="H1683" s="649" t="s">
        <v>1857</v>
      </c>
      <c r="I1683" s="699">
        <v>400</v>
      </c>
      <c r="J1683" s="77">
        <v>5</v>
      </c>
      <c r="K1683" s="92"/>
    </row>
    <row r="1684" spans="1:11" ht="51" x14ac:dyDescent="0.25">
      <c r="A1684" s="14" t="s">
        <v>1506</v>
      </c>
      <c r="B1684" s="694" t="s">
        <v>4648</v>
      </c>
      <c r="C1684" s="695">
        <v>11</v>
      </c>
      <c r="D1684" s="696">
        <v>45919</v>
      </c>
      <c r="E1684" s="671">
        <v>45930</v>
      </c>
      <c r="F1684" s="487" t="s">
        <v>4649</v>
      </c>
      <c r="G1684" s="698">
        <v>46397931</v>
      </c>
      <c r="H1684" s="649" t="s">
        <v>1529</v>
      </c>
      <c r="I1684" s="699">
        <v>400</v>
      </c>
      <c r="J1684" s="77">
        <v>5</v>
      </c>
      <c r="K1684" s="92"/>
    </row>
    <row r="1685" spans="1:11" ht="81.599999999999994" x14ac:dyDescent="0.25">
      <c r="A1685" s="14" t="s">
        <v>1506</v>
      </c>
      <c r="B1685" s="694" t="s">
        <v>4650</v>
      </c>
      <c r="C1685" s="695">
        <v>17</v>
      </c>
      <c r="D1685" s="696" t="s">
        <v>2960</v>
      </c>
      <c r="E1685" s="671" t="s">
        <v>2226</v>
      </c>
      <c r="F1685" s="487" t="s">
        <v>4651</v>
      </c>
      <c r="G1685" s="698">
        <v>54970628</v>
      </c>
      <c r="H1685" s="649" t="s">
        <v>4652</v>
      </c>
      <c r="I1685" s="699">
        <v>300</v>
      </c>
      <c r="J1685" s="77">
        <v>5</v>
      </c>
      <c r="K1685" s="92"/>
    </row>
    <row r="1686" spans="1:11" ht="71.400000000000006" x14ac:dyDescent="0.25">
      <c r="A1686" s="14" t="s">
        <v>1506</v>
      </c>
      <c r="B1686" s="694" t="s">
        <v>4653</v>
      </c>
      <c r="C1686" s="695">
        <v>25006</v>
      </c>
      <c r="D1686" s="696" t="s">
        <v>4646</v>
      </c>
      <c r="E1686" s="671"/>
      <c r="F1686" s="487" t="s">
        <v>4654</v>
      </c>
      <c r="G1686" s="698">
        <v>50954351</v>
      </c>
      <c r="H1686" s="649" t="s">
        <v>4655</v>
      </c>
      <c r="I1686" s="699">
        <v>100</v>
      </c>
      <c r="J1686" s="77">
        <v>5</v>
      </c>
      <c r="K1686" s="92"/>
    </row>
    <row r="1687" spans="1:11" ht="40.799999999999997" x14ac:dyDescent="0.25">
      <c r="A1687" s="14" t="s">
        <v>1506</v>
      </c>
      <c r="B1687" s="694" t="s">
        <v>4144</v>
      </c>
      <c r="C1687" s="695">
        <v>511107086</v>
      </c>
      <c r="D1687" s="696" t="s">
        <v>4145</v>
      </c>
      <c r="E1687" s="671" t="s">
        <v>2644</v>
      </c>
      <c r="F1687" s="487" t="s">
        <v>4656</v>
      </c>
      <c r="G1687" s="698">
        <v>151700</v>
      </c>
      <c r="H1687" s="649" t="s">
        <v>3700</v>
      </c>
      <c r="I1687" s="699">
        <v>848.47</v>
      </c>
      <c r="J1687" s="77">
        <v>5</v>
      </c>
      <c r="K1687" s="92"/>
    </row>
    <row r="1688" spans="1:11" ht="61.2" x14ac:dyDescent="0.25">
      <c r="A1688" s="14" t="s">
        <v>1506</v>
      </c>
      <c r="B1688" s="694" t="s">
        <v>4657</v>
      </c>
      <c r="C1688" s="695" t="s">
        <v>4658</v>
      </c>
      <c r="D1688" s="696" t="s">
        <v>3492</v>
      </c>
      <c r="E1688" s="671"/>
      <c r="F1688" s="487" t="s">
        <v>4659</v>
      </c>
      <c r="G1688" s="698">
        <v>53812948</v>
      </c>
      <c r="H1688" s="649" t="s">
        <v>4660</v>
      </c>
      <c r="I1688" s="699">
        <v>107.13</v>
      </c>
      <c r="J1688" s="77">
        <v>5</v>
      </c>
      <c r="K1688" s="92"/>
    </row>
    <row r="1689" spans="1:11" ht="61.2" x14ac:dyDescent="0.25">
      <c r="A1689" s="14" t="s">
        <v>1506</v>
      </c>
      <c r="B1689" s="694" t="s">
        <v>4661</v>
      </c>
      <c r="C1689" s="695" t="s">
        <v>4662</v>
      </c>
      <c r="D1689" s="696" t="s">
        <v>3492</v>
      </c>
      <c r="E1689" s="671"/>
      <c r="F1689" s="487" t="s">
        <v>4663</v>
      </c>
      <c r="G1689" s="698">
        <v>53812948</v>
      </c>
      <c r="H1689" s="649" t="s">
        <v>4660</v>
      </c>
      <c r="I1689" s="699">
        <v>550.82000000000005</v>
      </c>
      <c r="J1689" s="77">
        <v>5</v>
      </c>
      <c r="K1689" s="92"/>
    </row>
    <row r="1690" spans="1:11" ht="51" x14ac:dyDescent="0.25">
      <c r="A1690" s="14" t="s">
        <v>1506</v>
      </c>
      <c r="B1690" s="694" t="s">
        <v>4664</v>
      </c>
      <c r="C1690" s="695">
        <v>2250025</v>
      </c>
      <c r="D1690" s="696" t="s">
        <v>2587</v>
      </c>
      <c r="E1690" s="671" t="s">
        <v>3916</v>
      </c>
      <c r="F1690" s="487" t="s">
        <v>4665</v>
      </c>
      <c r="G1690" s="698">
        <v>50015460</v>
      </c>
      <c r="H1690" s="649" t="s">
        <v>4666</v>
      </c>
      <c r="I1690" s="699">
        <v>198</v>
      </c>
      <c r="J1690" s="77">
        <v>5</v>
      </c>
      <c r="K1690" s="92"/>
    </row>
    <row r="1691" spans="1:11" ht="40.799999999999997" x14ac:dyDescent="0.25">
      <c r="A1691" s="14" t="s">
        <v>1506</v>
      </c>
      <c r="B1691" s="694" t="s">
        <v>2657</v>
      </c>
      <c r="C1691" s="695" t="s">
        <v>2658</v>
      </c>
      <c r="D1691" s="696" t="s">
        <v>2659</v>
      </c>
      <c r="E1691" s="671"/>
      <c r="F1691" s="487" t="s">
        <v>4667</v>
      </c>
      <c r="G1691" s="698">
        <v>31300421</v>
      </c>
      <c r="H1691" s="649" t="s">
        <v>2655</v>
      </c>
      <c r="I1691" s="699">
        <v>1008</v>
      </c>
      <c r="J1691" s="77">
        <v>5</v>
      </c>
      <c r="K1691" s="92"/>
    </row>
    <row r="1692" spans="1:11" ht="40.799999999999997" x14ac:dyDescent="0.25">
      <c r="A1692" s="14" t="s">
        <v>1506</v>
      </c>
      <c r="B1692" s="694" t="s">
        <v>4668</v>
      </c>
      <c r="C1692" s="695" t="s">
        <v>4669</v>
      </c>
      <c r="D1692" s="696" t="s">
        <v>4670</v>
      </c>
      <c r="E1692" s="671"/>
      <c r="F1692" s="487" t="s">
        <v>4671</v>
      </c>
      <c r="G1692" s="698">
        <v>31300421</v>
      </c>
      <c r="H1692" s="649" t="s">
        <v>2655</v>
      </c>
      <c r="I1692" s="699">
        <v>1890</v>
      </c>
      <c r="J1692" s="77">
        <v>5</v>
      </c>
      <c r="K1692" s="92"/>
    </row>
    <row r="1693" spans="1:11" ht="71.400000000000006" x14ac:dyDescent="0.25">
      <c r="A1693" s="14" t="s">
        <v>1506</v>
      </c>
      <c r="B1693" s="694" t="s">
        <v>4672</v>
      </c>
      <c r="C1693" s="695" t="s">
        <v>4672</v>
      </c>
      <c r="D1693" s="696" t="s">
        <v>4673</v>
      </c>
      <c r="E1693" s="671"/>
      <c r="F1693" s="487" t="s">
        <v>4674</v>
      </c>
      <c r="G1693" s="698"/>
      <c r="H1693" s="649" t="s">
        <v>4675</v>
      </c>
      <c r="I1693" s="699">
        <v>368.9</v>
      </c>
      <c r="J1693" s="77">
        <v>5</v>
      </c>
      <c r="K1693" s="92"/>
    </row>
    <row r="1694" spans="1:11" ht="21" x14ac:dyDescent="0.25">
      <c r="A1694" s="14" t="s">
        <v>1506</v>
      </c>
      <c r="B1694" s="694" t="s">
        <v>4676</v>
      </c>
      <c r="C1694" s="695" t="s">
        <v>4676</v>
      </c>
      <c r="D1694" s="696" t="s">
        <v>1719</v>
      </c>
      <c r="E1694" s="671"/>
      <c r="F1694" s="487" t="s">
        <v>4677</v>
      </c>
      <c r="G1694" s="698"/>
      <c r="H1694" s="649" t="s">
        <v>4678</v>
      </c>
      <c r="I1694" s="699">
        <v>323.19</v>
      </c>
      <c r="J1694" s="77">
        <v>5</v>
      </c>
      <c r="K1694" s="92"/>
    </row>
    <row r="1695" spans="1:11" ht="71.400000000000006" x14ac:dyDescent="0.25">
      <c r="A1695" s="14" t="s">
        <v>1506</v>
      </c>
      <c r="B1695" s="694" t="s">
        <v>4679</v>
      </c>
      <c r="C1695" s="695">
        <v>20250062</v>
      </c>
      <c r="D1695" s="696" t="s">
        <v>2584</v>
      </c>
      <c r="E1695" s="671"/>
      <c r="F1695" s="487" t="s">
        <v>4680</v>
      </c>
      <c r="G1695" s="698">
        <v>51963213</v>
      </c>
      <c r="H1695" s="649" t="s">
        <v>4681</v>
      </c>
      <c r="I1695" s="699">
        <v>738</v>
      </c>
      <c r="J1695" s="77">
        <v>5</v>
      </c>
      <c r="K1695" s="92"/>
    </row>
    <row r="1696" spans="1:11" ht="71.400000000000006" x14ac:dyDescent="0.25">
      <c r="A1696" s="14" t="s">
        <v>1506</v>
      </c>
      <c r="B1696" s="694" t="s">
        <v>4682</v>
      </c>
      <c r="C1696" s="695">
        <v>8100085713</v>
      </c>
      <c r="D1696" s="696" t="s">
        <v>2659</v>
      </c>
      <c r="E1696" s="671"/>
      <c r="F1696" s="487" t="s">
        <v>4683</v>
      </c>
      <c r="G1696" s="698">
        <v>53812948</v>
      </c>
      <c r="H1696" s="649" t="s">
        <v>4684</v>
      </c>
      <c r="I1696" s="699">
        <v>662.52</v>
      </c>
      <c r="J1696" s="77">
        <v>5</v>
      </c>
      <c r="K1696" s="92"/>
    </row>
    <row r="1697" spans="1:11" ht="51" x14ac:dyDescent="0.25">
      <c r="A1697" s="14" t="s">
        <v>1506</v>
      </c>
      <c r="B1697" s="688"/>
      <c r="C1697" s="689"/>
      <c r="D1697" s="689"/>
      <c r="E1697" s="689"/>
      <c r="F1697" s="673" t="s">
        <v>4685</v>
      </c>
      <c r="G1697" s="690"/>
      <c r="H1697" s="691"/>
      <c r="I1697" s="692"/>
      <c r="J1697" s="77">
        <v>5</v>
      </c>
      <c r="K1697" s="92"/>
    </row>
    <row r="1698" spans="1:11" ht="30.6" x14ac:dyDescent="0.25">
      <c r="A1698" s="14" t="s">
        <v>1506</v>
      </c>
      <c r="B1698" s="694" t="s">
        <v>4686</v>
      </c>
      <c r="C1698" s="695" t="s">
        <v>4686</v>
      </c>
      <c r="D1698" s="696">
        <v>45837</v>
      </c>
      <c r="E1698" s="671">
        <v>45867</v>
      </c>
      <c r="F1698" s="487" t="s">
        <v>4687</v>
      </c>
      <c r="G1698" s="698"/>
      <c r="H1698" s="649" t="s">
        <v>4688</v>
      </c>
      <c r="I1698" s="699">
        <v>535.89</v>
      </c>
      <c r="J1698" s="77">
        <v>5</v>
      </c>
      <c r="K1698" s="92"/>
    </row>
    <row r="1699" spans="1:11" ht="20.399999999999999" x14ac:dyDescent="0.25">
      <c r="A1699" s="14" t="s">
        <v>1506</v>
      </c>
      <c r="B1699" s="694" t="s">
        <v>4686</v>
      </c>
      <c r="C1699" s="695" t="s">
        <v>4686</v>
      </c>
      <c r="D1699" s="696">
        <v>45837</v>
      </c>
      <c r="E1699" s="671">
        <v>45867</v>
      </c>
      <c r="F1699" s="487" t="s">
        <v>4689</v>
      </c>
      <c r="G1699" s="698"/>
      <c r="H1699" s="649" t="s">
        <v>4688</v>
      </c>
      <c r="I1699" s="699">
        <v>444.76</v>
      </c>
      <c r="J1699" s="77">
        <v>5</v>
      </c>
      <c r="K1699" s="92"/>
    </row>
    <row r="1700" spans="1:11" ht="20.399999999999999" x14ac:dyDescent="0.25">
      <c r="A1700" s="14" t="s">
        <v>1506</v>
      </c>
      <c r="B1700" s="694" t="s">
        <v>4686</v>
      </c>
      <c r="C1700" s="695" t="s">
        <v>4686</v>
      </c>
      <c r="D1700" s="696">
        <v>45837</v>
      </c>
      <c r="E1700" s="671">
        <v>45867</v>
      </c>
      <c r="F1700" s="487" t="s">
        <v>4690</v>
      </c>
      <c r="G1700" s="698"/>
      <c r="H1700" s="649" t="s">
        <v>4688</v>
      </c>
      <c r="I1700" s="699">
        <v>413.99</v>
      </c>
      <c r="J1700" s="77">
        <v>5</v>
      </c>
      <c r="K1700" s="92"/>
    </row>
    <row r="1701" spans="1:11" ht="13.2" x14ac:dyDescent="0.25">
      <c r="A1701" s="14" t="s">
        <v>1506</v>
      </c>
      <c r="B1701" s="694" t="s">
        <v>4691</v>
      </c>
      <c r="C1701" s="695" t="s">
        <v>4691</v>
      </c>
      <c r="D1701" s="696">
        <v>45835</v>
      </c>
      <c r="E1701" s="671">
        <v>45867</v>
      </c>
      <c r="F1701" s="487" t="s">
        <v>4692</v>
      </c>
      <c r="G1701" s="698"/>
      <c r="H1701" s="649" t="s">
        <v>4688</v>
      </c>
      <c r="I1701" s="699">
        <v>463.41</v>
      </c>
      <c r="J1701" s="77">
        <v>5</v>
      </c>
      <c r="K1701" s="92"/>
    </row>
    <row r="1702" spans="1:11" ht="21" x14ac:dyDescent="0.25">
      <c r="A1702" s="14" t="s">
        <v>1506</v>
      </c>
      <c r="B1702" s="694" t="s">
        <v>4691</v>
      </c>
      <c r="C1702" s="695">
        <v>7901855</v>
      </c>
      <c r="D1702" s="696">
        <v>45836</v>
      </c>
      <c r="E1702" s="671">
        <v>45867</v>
      </c>
      <c r="F1702" s="487" t="s">
        <v>4693</v>
      </c>
      <c r="G1702" s="698">
        <v>45330824</v>
      </c>
      <c r="H1702" s="649" t="s">
        <v>4694</v>
      </c>
      <c r="I1702" s="699">
        <v>12.19</v>
      </c>
      <c r="J1702" s="77">
        <v>5</v>
      </c>
      <c r="K1702" s="92"/>
    </row>
    <row r="1703" spans="1:11" ht="21" x14ac:dyDescent="0.25">
      <c r="A1703" s="14" t="s">
        <v>1506</v>
      </c>
      <c r="B1703" s="694" t="s">
        <v>4691</v>
      </c>
      <c r="C1703" s="695">
        <v>7901856</v>
      </c>
      <c r="D1703" s="696">
        <v>45836</v>
      </c>
      <c r="E1703" s="671">
        <v>45867</v>
      </c>
      <c r="F1703" s="487" t="s">
        <v>4693</v>
      </c>
      <c r="G1703" s="698">
        <v>45330824</v>
      </c>
      <c r="H1703" s="649" t="s">
        <v>4694</v>
      </c>
      <c r="I1703" s="699">
        <v>12.2</v>
      </c>
      <c r="J1703" s="77">
        <v>5</v>
      </c>
      <c r="K1703" s="92"/>
    </row>
    <row r="1704" spans="1:11" ht="21" x14ac:dyDescent="0.25">
      <c r="A1704" s="14" t="s">
        <v>1506</v>
      </c>
      <c r="B1704" s="694" t="s">
        <v>4691</v>
      </c>
      <c r="C1704" s="695">
        <v>7901854</v>
      </c>
      <c r="D1704" s="696">
        <v>45835</v>
      </c>
      <c r="E1704" s="671">
        <v>45867</v>
      </c>
      <c r="F1704" s="487" t="s">
        <v>4695</v>
      </c>
      <c r="G1704" s="698">
        <v>45330824</v>
      </c>
      <c r="H1704" s="649" t="s">
        <v>4694</v>
      </c>
      <c r="I1704" s="699">
        <v>24.39</v>
      </c>
      <c r="J1704" s="77">
        <v>5</v>
      </c>
      <c r="K1704" s="92"/>
    </row>
    <row r="1705" spans="1:11" ht="21" x14ac:dyDescent="0.25">
      <c r="A1705" s="14" t="s">
        <v>1506</v>
      </c>
      <c r="B1705" s="694" t="s">
        <v>4691</v>
      </c>
      <c r="C1705" s="695">
        <v>41</v>
      </c>
      <c r="D1705" s="696">
        <v>45836</v>
      </c>
      <c r="E1705" s="671">
        <v>45867</v>
      </c>
      <c r="F1705" s="487" t="s">
        <v>4695</v>
      </c>
      <c r="G1705" s="698">
        <v>45330824</v>
      </c>
      <c r="H1705" s="649" t="s">
        <v>4694</v>
      </c>
      <c r="I1705" s="699">
        <v>24.39</v>
      </c>
      <c r="J1705" s="77">
        <v>5</v>
      </c>
      <c r="K1705" s="92"/>
    </row>
    <row r="1706" spans="1:11" ht="21" x14ac:dyDescent="0.25">
      <c r="A1706" s="14" t="s">
        <v>1506</v>
      </c>
      <c r="B1706" s="694" t="s">
        <v>4691</v>
      </c>
      <c r="C1706" s="695">
        <v>9</v>
      </c>
      <c r="D1706" s="696">
        <v>45835</v>
      </c>
      <c r="E1706" s="671">
        <v>45867</v>
      </c>
      <c r="F1706" s="487" t="s">
        <v>4696</v>
      </c>
      <c r="G1706" s="698">
        <v>45330824</v>
      </c>
      <c r="H1706" s="649" t="s">
        <v>4694</v>
      </c>
      <c r="I1706" s="699">
        <v>160.58000000000001</v>
      </c>
      <c r="J1706" s="77">
        <v>5</v>
      </c>
      <c r="K1706" s="92"/>
    </row>
    <row r="1707" spans="1:11" ht="21" x14ac:dyDescent="0.25">
      <c r="A1707" s="14" t="s">
        <v>1506</v>
      </c>
      <c r="B1707" s="694" t="s">
        <v>4691</v>
      </c>
      <c r="C1707" s="695">
        <v>16</v>
      </c>
      <c r="D1707" s="696">
        <v>45835</v>
      </c>
      <c r="E1707" s="671">
        <v>45867</v>
      </c>
      <c r="F1707" s="487" t="s">
        <v>4693</v>
      </c>
      <c r="G1707" s="698">
        <v>45330824</v>
      </c>
      <c r="H1707" s="649" t="s">
        <v>4694</v>
      </c>
      <c r="I1707" s="699">
        <v>12.2</v>
      </c>
      <c r="J1707" s="77">
        <v>5</v>
      </c>
      <c r="K1707" s="92"/>
    </row>
    <row r="1708" spans="1:11" ht="21" x14ac:dyDescent="0.25">
      <c r="A1708" s="14" t="s">
        <v>1506</v>
      </c>
      <c r="B1708" s="694" t="s">
        <v>4691</v>
      </c>
      <c r="C1708" s="695">
        <v>14</v>
      </c>
      <c r="D1708" s="696">
        <v>45835</v>
      </c>
      <c r="E1708" s="671">
        <v>45867</v>
      </c>
      <c r="F1708" s="487" t="s">
        <v>4693</v>
      </c>
      <c r="G1708" s="698">
        <v>45330824</v>
      </c>
      <c r="H1708" s="649" t="s">
        <v>4694</v>
      </c>
      <c r="I1708" s="699">
        <v>12.2</v>
      </c>
      <c r="J1708" s="77">
        <v>5</v>
      </c>
      <c r="K1708" s="92"/>
    </row>
    <row r="1709" spans="1:11" ht="21" x14ac:dyDescent="0.25">
      <c r="A1709" s="14" t="s">
        <v>1506</v>
      </c>
      <c r="B1709" s="694" t="s">
        <v>4691</v>
      </c>
      <c r="C1709" s="695">
        <v>13</v>
      </c>
      <c r="D1709" s="696">
        <v>45835</v>
      </c>
      <c r="E1709" s="671">
        <v>45867</v>
      </c>
      <c r="F1709" s="487" t="s">
        <v>4697</v>
      </c>
      <c r="G1709" s="698">
        <v>45330824</v>
      </c>
      <c r="H1709" s="649" t="s">
        <v>4694</v>
      </c>
      <c r="I1709" s="699">
        <v>91.45</v>
      </c>
      <c r="J1709" s="77">
        <v>5</v>
      </c>
      <c r="K1709" s="92"/>
    </row>
    <row r="1710" spans="1:11" ht="21" x14ac:dyDescent="0.25">
      <c r="A1710" s="14" t="s">
        <v>1506</v>
      </c>
      <c r="B1710" s="694" t="s">
        <v>4691</v>
      </c>
      <c r="C1710" s="695">
        <v>12</v>
      </c>
      <c r="D1710" s="696">
        <v>45835</v>
      </c>
      <c r="E1710" s="671">
        <v>45867</v>
      </c>
      <c r="F1710" s="487" t="s">
        <v>4695</v>
      </c>
      <c r="G1710" s="698">
        <v>45330824</v>
      </c>
      <c r="H1710" s="649" t="s">
        <v>4694</v>
      </c>
      <c r="I1710" s="699">
        <v>26.42</v>
      </c>
      <c r="J1710" s="77">
        <v>5</v>
      </c>
      <c r="K1710" s="92"/>
    </row>
    <row r="1711" spans="1:11" ht="21" x14ac:dyDescent="0.25">
      <c r="A1711" s="14" t="s">
        <v>1506</v>
      </c>
      <c r="B1711" s="694" t="s">
        <v>4691</v>
      </c>
      <c r="C1711" s="695">
        <v>21</v>
      </c>
      <c r="D1711" s="696">
        <v>45835</v>
      </c>
      <c r="E1711" s="671">
        <v>45867</v>
      </c>
      <c r="F1711" s="487" t="s">
        <v>4698</v>
      </c>
      <c r="G1711" s="698">
        <v>45330824</v>
      </c>
      <c r="H1711" s="649" t="s">
        <v>4694</v>
      </c>
      <c r="I1711" s="699">
        <v>77.23</v>
      </c>
      <c r="J1711" s="77">
        <v>5</v>
      </c>
      <c r="K1711" s="92"/>
    </row>
    <row r="1712" spans="1:11" ht="21" x14ac:dyDescent="0.25">
      <c r="A1712" s="14" t="s">
        <v>1506</v>
      </c>
      <c r="B1712" s="694" t="s">
        <v>4691</v>
      </c>
      <c r="C1712" s="695">
        <v>19</v>
      </c>
      <c r="D1712" s="696">
        <v>45835</v>
      </c>
      <c r="E1712" s="671">
        <v>45867</v>
      </c>
      <c r="F1712" s="487" t="s">
        <v>4693</v>
      </c>
      <c r="G1712" s="698">
        <v>45330824</v>
      </c>
      <c r="H1712" s="649" t="s">
        <v>4694</v>
      </c>
      <c r="I1712" s="699">
        <v>12.2</v>
      </c>
      <c r="J1712" s="77">
        <v>5</v>
      </c>
      <c r="K1712" s="92"/>
    </row>
    <row r="1713" spans="1:11" ht="20.399999999999999" x14ac:dyDescent="0.25">
      <c r="A1713" s="14" t="s">
        <v>1506</v>
      </c>
      <c r="B1713" s="694" t="s">
        <v>4699</v>
      </c>
      <c r="C1713" s="695" t="s">
        <v>4700</v>
      </c>
      <c r="D1713" s="696">
        <v>45862</v>
      </c>
      <c r="E1713" s="671"/>
      <c r="F1713" s="487" t="s">
        <v>4701</v>
      </c>
      <c r="G1713" s="698">
        <v>45434191</v>
      </c>
      <c r="H1713" s="649" t="s">
        <v>2928</v>
      </c>
      <c r="I1713" s="699">
        <v>327.18</v>
      </c>
      <c r="J1713" s="77">
        <v>5</v>
      </c>
      <c r="K1713" s="92"/>
    </row>
    <row r="1714" spans="1:11" ht="13.2" x14ac:dyDescent="0.25">
      <c r="A1714" s="14" t="s">
        <v>1506</v>
      </c>
      <c r="B1714" s="694" t="s">
        <v>4702</v>
      </c>
      <c r="C1714" s="695" t="s">
        <v>4702</v>
      </c>
      <c r="D1714" s="696" t="s">
        <v>3318</v>
      </c>
      <c r="E1714" s="671"/>
      <c r="F1714" s="487" t="s">
        <v>4703</v>
      </c>
      <c r="G1714" s="698"/>
      <c r="H1714" s="649" t="s">
        <v>4704</v>
      </c>
      <c r="I1714" s="699">
        <v>32.799999999999997</v>
      </c>
      <c r="J1714" s="77">
        <v>5</v>
      </c>
      <c r="K1714" s="92"/>
    </row>
    <row r="1715" spans="1:11" ht="30.6" x14ac:dyDescent="0.25">
      <c r="A1715" s="14" t="s">
        <v>1506</v>
      </c>
      <c r="B1715" s="334"/>
      <c r="C1715" s="417"/>
      <c r="D1715" s="336"/>
      <c r="E1715" s="420"/>
      <c r="F1715" s="673" t="s">
        <v>4705</v>
      </c>
      <c r="G1715" s="456"/>
      <c r="H1715" s="419"/>
      <c r="I1715" s="421"/>
      <c r="J1715" s="77">
        <v>5</v>
      </c>
      <c r="K1715" s="92"/>
    </row>
    <row r="1716" spans="1:11" ht="13.2" x14ac:dyDescent="0.25">
      <c r="A1716" s="14" t="s">
        <v>1506</v>
      </c>
      <c r="B1716" s="694" t="s">
        <v>4706</v>
      </c>
      <c r="C1716" s="695" t="s">
        <v>4707</v>
      </c>
      <c r="D1716" s="696">
        <v>45868</v>
      </c>
      <c r="E1716" s="671"/>
      <c r="F1716" s="487" t="s">
        <v>4708</v>
      </c>
      <c r="G1716" s="698">
        <v>784855827</v>
      </c>
      <c r="H1716" s="649" t="s">
        <v>4709</v>
      </c>
      <c r="I1716" s="699">
        <v>970</v>
      </c>
      <c r="J1716" s="77">
        <v>5</v>
      </c>
      <c r="K1716" s="92"/>
    </row>
    <row r="1717" spans="1:11" ht="21" x14ac:dyDescent="0.25">
      <c r="A1717" s="14" t="s">
        <v>1506</v>
      </c>
      <c r="B1717" s="694" t="s">
        <v>4710</v>
      </c>
      <c r="C1717" s="695">
        <v>6804310396</v>
      </c>
      <c r="D1717" s="696">
        <v>45856</v>
      </c>
      <c r="E1717" s="671"/>
      <c r="F1717" s="487" t="s">
        <v>4711</v>
      </c>
      <c r="G1717" s="698">
        <v>151700</v>
      </c>
      <c r="H1717" s="649" t="s">
        <v>2106</v>
      </c>
      <c r="I1717" s="699">
        <v>86.4</v>
      </c>
      <c r="J1717" s="77">
        <v>5</v>
      </c>
      <c r="K1717" s="92"/>
    </row>
    <row r="1718" spans="1:11" ht="13.2" x14ac:dyDescent="0.25">
      <c r="A1718" s="14" t="s">
        <v>1506</v>
      </c>
      <c r="B1718" s="694" t="s">
        <v>4712</v>
      </c>
      <c r="C1718" s="695" t="s">
        <v>4712</v>
      </c>
      <c r="D1718" s="696" t="s">
        <v>4713</v>
      </c>
      <c r="E1718" s="671" t="s">
        <v>2052</v>
      </c>
      <c r="F1718" s="487" t="s">
        <v>4714</v>
      </c>
      <c r="G1718" s="698"/>
      <c r="H1718" s="649" t="s">
        <v>4715</v>
      </c>
      <c r="I1718" s="699">
        <v>30.7</v>
      </c>
      <c r="J1718" s="77">
        <v>5</v>
      </c>
      <c r="K1718" s="92"/>
    </row>
    <row r="1719" spans="1:11" ht="13.2" x14ac:dyDescent="0.25">
      <c r="A1719" s="14" t="s">
        <v>1506</v>
      </c>
      <c r="B1719" s="694" t="s">
        <v>4712</v>
      </c>
      <c r="C1719" s="695" t="s">
        <v>4712</v>
      </c>
      <c r="D1719" s="696" t="s">
        <v>4713</v>
      </c>
      <c r="E1719" s="671" t="s">
        <v>2052</v>
      </c>
      <c r="F1719" s="487" t="s">
        <v>4714</v>
      </c>
      <c r="G1719" s="698"/>
      <c r="H1719" s="649" t="s">
        <v>4715</v>
      </c>
      <c r="I1719" s="699">
        <v>18.8</v>
      </c>
      <c r="J1719" s="77">
        <v>5</v>
      </c>
      <c r="K1719" s="92"/>
    </row>
    <row r="1720" spans="1:11" ht="13.2" x14ac:dyDescent="0.25">
      <c r="A1720" s="14" t="s">
        <v>1506</v>
      </c>
      <c r="B1720" s="694" t="s">
        <v>4712</v>
      </c>
      <c r="C1720" s="695" t="s">
        <v>1252</v>
      </c>
      <c r="D1720" s="696" t="s">
        <v>4713</v>
      </c>
      <c r="E1720" s="671" t="s">
        <v>2052</v>
      </c>
      <c r="F1720" s="487" t="s">
        <v>4714</v>
      </c>
      <c r="G1720" s="698"/>
      <c r="H1720" s="649" t="s">
        <v>4715</v>
      </c>
      <c r="I1720" s="699">
        <v>3.1</v>
      </c>
      <c r="J1720" s="77">
        <v>5</v>
      </c>
      <c r="K1720" s="92"/>
    </row>
    <row r="1721" spans="1:11" ht="13.2" x14ac:dyDescent="0.25">
      <c r="A1721" s="14" t="s">
        <v>1506</v>
      </c>
      <c r="B1721" s="694" t="s">
        <v>4712</v>
      </c>
      <c r="C1721" s="695">
        <v>7723</v>
      </c>
      <c r="D1721" s="696" t="s">
        <v>3285</v>
      </c>
      <c r="E1721" s="671" t="s">
        <v>2052</v>
      </c>
      <c r="F1721" s="487" t="s">
        <v>4714</v>
      </c>
      <c r="G1721" s="698"/>
      <c r="H1721" s="649" t="s">
        <v>4715</v>
      </c>
      <c r="I1721" s="699">
        <v>2.7</v>
      </c>
      <c r="J1721" s="77">
        <v>5</v>
      </c>
      <c r="K1721" s="92"/>
    </row>
    <row r="1722" spans="1:11" ht="13.2" x14ac:dyDescent="0.25">
      <c r="A1722" s="14" t="s">
        <v>1506</v>
      </c>
      <c r="B1722" s="694" t="s">
        <v>4712</v>
      </c>
      <c r="C1722" s="695">
        <v>9519</v>
      </c>
      <c r="D1722" s="696" t="s">
        <v>3285</v>
      </c>
      <c r="E1722" s="671" t="s">
        <v>2052</v>
      </c>
      <c r="F1722" s="487" t="s">
        <v>4714</v>
      </c>
      <c r="G1722" s="698"/>
      <c r="H1722" s="649" t="s">
        <v>4715</v>
      </c>
      <c r="I1722" s="699">
        <v>14.3</v>
      </c>
      <c r="J1722" s="77">
        <v>5</v>
      </c>
      <c r="K1722" s="92"/>
    </row>
    <row r="1723" spans="1:11" ht="13.2" x14ac:dyDescent="0.25">
      <c r="A1723" s="14" t="s">
        <v>1506</v>
      </c>
      <c r="B1723" s="694" t="s">
        <v>4712</v>
      </c>
      <c r="C1723" s="695" t="s">
        <v>4716</v>
      </c>
      <c r="D1723" s="696" t="s">
        <v>4713</v>
      </c>
      <c r="E1723" s="671" t="s">
        <v>2052</v>
      </c>
      <c r="F1723" s="487" t="s">
        <v>4717</v>
      </c>
      <c r="G1723" s="698" t="s">
        <v>4718</v>
      </c>
      <c r="H1723" s="649" t="s">
        <v>4719</v>
      </c>
      <c r="I1723" s="699">
        <v>12.4</v>
      </c>
      <c r="J1723" s="77">
        <v>5</v>
      </c>
      <c r="K1723" s="92"/>
    </row>
    <row r="1724" spans="1:11" ht="13.2" x14ac:dyDescent="0.25">
      <c r="A1724" s="14" t="s">
        <v>1506</v>
      </c>
      <c r="B1724" s="694" t="s">
        <v>4712</v>
      </c>
      <c r="C1724" s="695">
        <v>9294</v>
      </c>
      <c r="D1724" s="696" t="s">
        <v>4057</v>
      </c>
      <c r="E1724" s="671" t="s">
        <v>2052</v>
      </c>
      <c r="F1724" s="487" t="s">
        <v>4714</v>
      </c>
      <c r="G1724" s="698"/>
      <c r="H1724" s="649" t="s">
        <v>4715</v>
      </c>
      <c r="I1724" s="699">
        <v>61.2</v>
      </c>
      <c r="J1724" s="77">
        <v>5</v>
      </c>
      <c r="K1724" s="92"/>
    </row>
    <row r="1725" spans="1:11" ht="20.399999999999999" x14ac:dyDescent="0.25">
      <c r="A1725" s="14" t="s">
        <v>1506</v>
      </c>
      <c r="B1725" s="694" t="s">
        <v>4712</v>
      </c>
      <c r="C1725" s="695" t="s">
        <v>4720</v>
      </c>
      <c r="D1725" s="696" t="s">
        <v>4057</v>
      </c>
      <c r="E1725" s="671" t="s">
        <v>2052</v>
      </c>
      <c r="F1725" s="487" t="s">
        <v>4721</v>
      </c>
      <c r="G1725" s="698" t="s">
        <v>4722</v>
      </c>
      <c r="H1725" s="649" t="s">
        <v>4723</v>
      </c>
      <c r="I1725" s="699">
        <v>700</v>
      </c>
      <c r="J1725" s="77">
        <v>5</v>
      </c>
      <c r="K1725" s="92"/>
    </row>
    <row r="1726" spans="1:11" ht="13.2" x14ac:dyDescent="0.25">
      <c r="A1726" s="14" t="s">
        <v>1506</v>
      </c>
      <c r="B1726" s="694" t="s">
        <v>4712</v>
      </c>
      <c r="C1726" s="695" t="s">
        <v>4724</v>
      </c>
      <c r="D1726" s="696" t="s">
        <v>2594</v>
      </c>
      <c r="E1726" s="671" t="s">
        <v>2052</v>
      </c>
      <c r="F1726" s="487" t="s">
        <v>4725</v>
      </c>
      <c r="G1726" s="698"/>
      <c r="H1726" s="649" t="s">
        <v>4726</v>
      </c>
      <c r="I1726" s="699">
        <v>700</v>
      </c>
      <c r="J1726" s="77">
        <v>5</v>
      </c>
      <c r="K1726" s="92"/>
    </row>
    <row r="1727" spans="1:11" ht="13.2" x14ac:dyDescent="0.25">
      <c r="A1727" s="14" t="s">
        <v>1506</v>
      </c>
      <c r="B1727" s="694" t="s">
        <v>4712</v>
      </c>
      <c r="C1727" s="695" t="s">
        <v>4727</v>
      </c>
      <c r="D1727" s="696" t="s">
        <v>2184</v>
      </c>
      <c r="E1727" s="671" t="s">
        <v>2052</v>
      </c>
      <c r="F1727" s="487" t="s">
        <v>4728</v>
      </c>
      <c r="G1727" s="698" t="s">
        <v>4729</v>
      </c>
      <c r="H1727" s="649" t="s">
        <v>4730</v>
      </c>
      <c r="I1727" s="699">
        <v>647.4</v>
      </c>
      <c r="J1727" s="77">
        <v>5</v>
      </c>
      <c r="K1727" s="92"/>
    </row>
    <row r="1728" spans="1:11" ht="20.399999999999999" x14ac:dyDescent="0.25">
      <c r="A1728" s="14" t="s">
        <v>1506</v>
      </c>
      <c r="B1728" s="694" t="s">
        <v>4712</v>
      </c>
      <c r="C1728" s="695" t="s">
        <v>4731</v>
      </c>
      <c r="D1728" s="696" t="s">
        <v>3285</v>
      </c>
      <c r="E1728" s="671" t="s">
        <v>2052</v>
      </c>
      <c r="F1728" s="487" t="s">
        <v>4732</v>
      </c>
      <c r="G1728" s="698" t="s">
        <v>4733</v>
      </c>
      <c r="H1728" s="649" t="s">
        <v>4734</v>
      </c>
      <c r="I1728" s="699">
        <v>180</v>
      </c>
      <c r="J1728" s="77">
        <v>5</v>
      </c>
      <c r="K1728" s="92"/>
    </row>
    <row r="1729" spans="1:11" ht="20.399999999999999" x14ac:dyDescent="0.25">
      <c r="A1729" s="14" t="s">
        <v>1506</v>
      </c>
      <c r="B1729" s="694" t="s">
        <v>4712</v>
      </c>
      <c r="C1729" s="695" t="s">
        <v>4712</v>
      </c>
      <c r="D1729" s="696" t="s">
        <v>4735</v>
      </c>
      <c r="E1729" s="671" t="s">
        <v>2052</v>
      </c>
      <c r="F1729" s="487" t="s">
        <v>4736</v>
      </c>
      <c r="G1729" s="698"/>
      <c r="H1729" s="649" t="s">
        <v>4737</v>
      </c>
      <c r="I1729" s="699">
        <v>874.98</v>
      </c>
      <c r="J1729" s="77">
        <v>5</v>
      </c>
      <c r="K1729" s="92"/>
    </row>
    <row r="1730" spans="1:11" ht="30.6" x14ac:dyDescent="0.25">
      <c r="A1730" s="14" t="s">
        <v>1506</v>
      </c>
      <c r="B1730" s="694" t="s">
        <v>3270</v>
      </c>
      <c r="C1730" s="695" t="s">
        <v>3271</v>
      </c>
      <c r="D1730" s="696" t="s">
        <v>2317</v>
      </c>
      <c r="E1730" s="671"/>
      <c r="F1730" s="487" t="s">
        <v>4738</v>
      </c>
      <c r="G1730" s="698">
        <v>35700106</v>
      </c>
      <c r="H1730" s="649" t="s">
        <v>2693</v>
      </c>
      <c r="I1730" s="699">
        <v>73.430000000000007</v>
      </c>
      <c r="J1730" s="77">
        <v>5</v>
      </c>
      <c r="K1730" s="92"/>
    </row>
    <row r="1731" spans="1:11" ht="30.6" x14ac:dyDescent="0.25">
      <c r="A1731" s="14" t="s">
        <v>1506</v>
      </c>
      <c r="B1731" s="694" t="s">
        <v>3273</v>
      </c>
      <c r="C1731" s="695" t="s">
        <v>3274</v>
      </c>
      <c r="D1731" s="696" t="s">
        <v>2317</v>
      </c>
      <c r="E1731" s="671"/>
      <c r="F1731" s="487" t="s">
        <v>4739</v>
      </c>
      <c r="G1731" s="698">
        <v>35700106</v>
      </c>
      <c r="H1731" s="649" t="s">
        <v>2693</v>
      </c>
      <c r="I1731" s="699">
        <v>79.45</v>
      </c>
      <c r="J1731" s="77">
        <v>5</v>
      </c>
      <c r="K1731" s="92"/>
    </row>
    <row r="1732" spans="1:11" ht="20.399999999999999" x14ac:dyDescent="0.25">
      <c r="A1732" s="14" t="s">
        <v>1506</v>
      </c>
      <c r="B1732" s="334"/>
      <c r="C1732" s="417"/>
      <c r="D1732" s="336"/>
      <c r="E1732" s="420"/>
      <c r="F1732" s="673" t="s">
        <v>4740</v>
      </c>
      <c r="G1732" s="456"/>
      <c r="H1732" s="419"/>
      <c r="I1732" s="421"/>
      <c r="J1732" s="77">
        <v>5</v>
      </c>
      <c r="K1732" s="92"/>
    </row>
    <row r="1733" spans="1:11" ht="30.6" x14ac:dyDescent="0.25">
      <c r="A1733" s="14" t="s">
        <v>1506</v>
      </c>
      <c r="B1733" s="694" t="s">
        <v>3270</v>
      </c>
      <c r="C1733" s="695" t="s">
        <v>3271</v>
      </c>
      <c r="D1733" s="696" t="s">
        <v>2317</v>
      </c>
      <c r="E1733" s="671"/>
      <c r="F1733" s="487" t="s">
        <v>4741</v>
      </c>
      <c r="G1733" s="698">
        <v>35700106</v>
      </c>
      <c r="H1733" s="649" t="s">
        <v>2693</v>
      </c>
      <c r="I1733" s="699">
        <v>269.25</v>
      </c>
      <c r="J1733" s="77">
        <v>5</v>
      </c>
      <c r="K1733" s="92"/>
    </row>
    <row r="1734" spans="1:11" ht="30.6" x14ac:dyDescent="0.25">
      <c r="A1734" s="14" t="s">
        <v>1506</v>
      </c>
      <c r="B1734" s="694" t="s">
        <v>3273</v>
      </c>
      <c r="C1734" s="695" t="s">
        <v>3274</v>
      </c>
      <c r="D1734" s="696" t="s">
        <v>2317</v>
      </c>
      <c r="E1734" s="671"/>
      <c r="F1734" s="487" t="s">
        <v>4742</v>
      </c>
      <c r="G1734" s="698">
        <v>35700106</v>
      </c>
      <c r="H1734" s="649" t="s">
        <v>2693</v>
      </c>
      <c r="I1734" s="699">
        <v>424</v>
      </c>
      <c r="J1734" s="77">
        <v>5</v>
      </c>
      <c r="K1734" s="92"/>
    </row>
    <row r="1735" spans="1:11" ht="13.2" x14ac:dyDescent="0.25">
      <c r="A1735" s="14" t="s">
        <v>1506</v>
      </c>
      <c r="B1735" s="694" t="s">
        <v>4743</v>
      </c>
      <c r="C1735" s="695" t="s">
        <v>4744</v>
      </c>
      <c r="D1735" s="696">
        <v>45867</v>
      </c>
      <c r="E1735" s="671"/>
      <c r="F1735" s="487" t="s">
        <v>4745</v>
      </c>
      <c r="G1735" s="698" t="s">
        <v>4746</v>
      </c>
      <c r="H1735" s="649" t="s">
        <v>4747</v>
      </c>
      <c r="I1735" s="699">
        <v>90</v>
      </c>
      <c r="J1735" s="77">
        <v>5</v>
      </c>
      <c r="K1735" s="92"/>
    </row>
    <row r="1736" spans="1:11" ht="24" x14ac:dyDescent="0.25">
      <c r="A1736" s="14" t="s">
        <v>1506</v>
      </c>
      <c r="B1736" s="694" t="s">
        <v>4903</v>
      </c>
      <c r="C1736" s="695" t="s">
        <v>4904</v>
      </c>
      <c r="D1736" s="696" t="s">
        <v>4905</v>
      </c>
      <c r="E1736" s="671"/>
      <c r="F1736" s="337" t="s">
        <v>5136</v>
      </c>
      <c r="G1736" s="698">
        <v>151700</v>
      </c>
      <c r="H1736" s="649" t="s">
        <v>2106</v>
      </c>
      <c r="I1736" s="699">
        <v>10.49</v>
      </c>
      <c r="J1736" s="77">
        <v>5</v>
      </c>
      <c r="K1736" s="92"/>
    </row>
    <row r="1737" spans="1:11" ht="40.799999999999997" x14ac:dyDescent="0.25">
      <c r="A1737" s="14" t="s">
        <v>1506</v>
      </c>
      <c r="B1737" s="694" t="s">
        <v>4906</v>
      </c>
      <c r="C1737" s="695" t="s">
        <v>4907</v>
      </c>
      <c r="D1737" s="696" t="s">
        <v>4898</v>
      </c>
      <c r="E1737" s="671"/>
      <c r="F1737" s="487" t="s">
        <v>4908</v>
      </c>
      <c r="G1737" s="698">
        <v>31300421</v>
      </c>
      <c r="H1737" s="649" t="s">
        <v>2655</v>
      </c>
      <c r="I1737" s="699">
        <v>1260</v>
      </c>
      <c r="J1737" s="77">
        <v>5</v>
      </c>
      <c r="K1737" s="92"/>
    </row>
    <row r="1738" spans="1:11" ht="61.2" x14ac:dyDescent="0.25">
      <c r="A1738" s="14" t="s">
        <v>1506</v>
      </c>
      <c r="B1738" s="694" t="s">
        <v>4909</v>
      </c>
      <c r="C1738" s="695">
        <v>1297789</v>
      </c>
      <c r="D1738" s="696" t="s">
        <v>3484</v>
      </c>
      <c r="E1738" s="671" t="s">
        <v>4770</v>
      </c>
      <c r="F1738" s="487" t="s">
        <v>4910</v>
      </c>
      <c r="G1738" s="698">
        <v>31322832</v>
      </c>
      <c r="H1738" s="649" t="s">
        <v>4911</v>
      </c>
      <c r="I1738" s="699">
        <v>34.450000000000003</v>
      </c>
      <c r="J1738" s="77">
        <v>5</v>
      </c>
      <c r="K1738" s="92"/>
    </row>
    <row r="1739" spans="1:11" ht="30.6" x14ac:dyDescent="0.25">
      <c r="A1739" s="14" t="s">
        <v>1506</v>
      </c>
      <c r="B1739" s="694" t="s">
        <v>4912</v>
      </c>
      <c r="C1739" s="695">
        <v>1297789</v>
      </c>
      <c r="D1739" s="696" t="s">
        <v>3484</v>
      </c>
      <c r="E1739" s="671" t="s">
        <v>4770</v>
      </c>
      <c r="F1739" s="487" t="s">
        <v>4913</v>
      </c>
      <c r="G1739" s="698">
        <v>31322832</v>
      </c>
      <c r="H1739" s="649" t="s">
        <v>4911</v>
      </c>
      <c r="I1739" s="699">
        <v>23.4</v>
      </c>
      <c r="J1739" s="77">
        <v>5</v>
      </c>
      <c r="K1739" s="92"/>
    </row>
    <row r="1740" spans="1:11" ht="40.799999999999997" x14ac:dyDescent="0.25">
      <c r="A1740" s="14" t="s">
        <v>1506</v>
      </c>
      <c r="B1740" s="694" t="s">
        <v>4914</v>
      </c>
      <c r="C1740" s="695">
        <v>1191104</v>
      </c>
      <c r="D1740" s="696" t="s">
        <v>4915</v>
      </c>
      <c r="E1740" s="697"/>
      <c r="F1740" s="487" t="s">
        <v>4916</v>
      </c>
      <c r="G1740" s="698">
        <v>31322832</v>
      </c>
      <c r="H1740" s="649" t="s">
        <v>4911</v>
      </c>
      <c r="I1740" s="699">
        <v>24.79</v>
      </c>
      <c r="J1740" s="77">
        <v>5</v>
      </c>
      <c r="K1740" s="92"/>
    </row>
    <row r="1741" spans="1:11" ht="40.799999999999997" x14ac:dyDescent="0.25">
      <c r="A1741" s="14" t="s">
        <v>1506</v>
      </c>
      <c r="B1741" s="694" t="s">
        <v>4914</v>
      </c>
      <c r="C1741" s="695">
        <v>3096239</v>
      </c>
      <c r="D1741" s="696" t="s">
        <v>4915</v>
      </c>
      <c r="E1741" s="697"/>
      <c r="F1741" s="487" t="s">
        <v>4917</v>
      </c>
      <c r="G1741" s="698">
        <v>31322832</v>
      </c>
      <c r="H1741" s="649" t="s">
        <v>4911</v>
      </c>
      <c r="I1741" s="699">
        <v>95.78</v>
      </c>
      <c r="J1741" s="77">
        <v>5</v>
      </c>
      <c r="K1741" s="92"/>
    </row>
    <row r="1742" spans="1:11" ht="30.6" x14ac:dyDescent="0.25">
      <c r="A1742" s="14" t="s">
        <v>1506</v>
      </c>
      <c r="B1742" s="694" t="s">
        <v>4748</v>
      </c>
      <c r="C1742" s="695" t="s">
        <v>4749</v>
      </c>
      <c r="D1742" s="696" t="s">
        <v>4750</v>
      </c>
      <c r="E1742" s="671" t="s">
        <v>4751</v>
      </c>
      <c r="F1742" s="487" t="s">
        <v>4752</v>
      </c>
      <c r="G1742" s="698">
        <v>50707515</v>
      </c>
      <c r="H1742" s="649" t="s">
        <v>4753</v>
      </c>
      <c r="I1742" s="699">
        <v>27</v>
      </c>
      <c r="J1742" s="77">
        <v>5</v>
      </c>
      <c r="K1742" s="92"/>
    </row>
    <row r="1743" spans="1:11" ht="40.799999999999997" x14ac:dyDescent="0.25">
      <c r="A1743" s="14" t="s">
        <v>1506</v>
      </c>
      <c r="B1743" s="694" t="s">
        <v>4754</v>
      </c>
      <c r="C1743" s="695" t="s">
        <v>4755</v>
      </c>
      <c r="D1743" s="696" t="s">
        <v>2789</v>
      </c>
      <c r="E1743" s="697"/>
      <c r="F1743" s="487" t="s">
        <v>4756</v>
      </c>
      <c r="G1743" s="698" t="s">
        <v>4757</v>
      </c>
      <c r="H1743" s="649" t="s">
        <v>4758</v>
      </c>
      <c r="I1743" s="699">
        <v>540.92999999999995</v>
      </c>
      <c r="J1743" s="77">
        <v>5</v>
      </c>
      <c r="K1743" s="92"/>
    </row>
    <row r="1744" spans="1:11" ht="40.799999999999997" x14ac:dyDescent="0.25">
      <c r="A1744" s="14" t="s">
        <v>1506</v>
      </c>
      <c r="B1744" s="670" t="s">
        <v>4759</v>
      </c>
      <c r="C1744" s="601" t="s">
        <v>4760</v>
      </c>
      <c r="D1744" s="601" t="s">
        <v>1718</v>
      </c>
      <c r="E1744" s="671" t="s">
        <v>2275</v>
      </c>
      <c r="F1744" s="693" t="s">
        <v>4761</v>
      </c>
      <c r="G1744" s="614">
        <v>35849436</v>
      </c>
      <c r="H1744" s="610" t="s">
        <v>3952</v>
      </c>
      <c r="I1744" s="529">
        <v>124.88</v>
      </c>
      <c r="J1744" s="77">
        <v>5</v>
      </c>
      <c r="K1744" s="92"/>
    </row>
    <row r="1745" spans="1:11" ht="30.6" x14ac:dyDescent="0.25">
      <c r="A1745" s="14" t="s">
        <v>1506</v>
      </c>
      <c r="B1745" s="694" t="s">
        <v>3270</v>
      </c>
      <c r="C1745" s="695" t="s">
        <v>3271</v>
      </c>
      <c r="D1745" s="696" t="s">
        <v>2317</v>
      </c>
      <c r="E1745" s="697"/>
      <c r="F1745" s="487" t="s">
        <v>4762</v>
      </c>
      <c r="G1745" s="698">
        <v>35700106</v>
      </c>
      <c r="H1745" s="649" t="s">
        <v>2693</v>
      </c>
      <c r="I1745" s="699">
        <v>330.44</v>
      </c>
      <c r="J1745" s="77">
        <v>5</v>
      </c>
      <c r="K1745" s="92"/>
    </row>
    <row r="1746" spans="1:11" ht="30.6" x14ac:dyDescent="0.25">
      <c r="A1746" s="14" t="s">
        <v>1506</v>
      </c>
      <c r="B1746" s="670" t="s">
        <v>4763</v>
      </c>
      <c r="C1746" s="601" t="s">
        <v>4760</v>
      </c>
      <c r="D1746" s="601" t="s">
        <v>4764</v>
      </c>
      <c r="E1746" s="671" t="s">
        <v>4765</v>
      </c>
      <c r="F1746" s="693" t="s">
        <v>4766</v>
      </c>
      <c r="G1746" s="614">
        <v>32209363</v>
      </c>
      <c r="H1746" s="610" t="s">
        <v>4767</v>
      </c>
      <c r="I1746" s="529">
        <v>150</v>
      </c>
      <c r="J1746" s="77">
        <v>5</v>
      </c>
      <c r="K1746" s="92"/>
    </row>
    <row r="1747" spans="1:11" ht="40.799999999999997" x14ac:dyDescent="0.25">
      <c r="A1747" s="14" t="s">
        <v>1506</v>
      </c>
      <c r="B1747" s="670" t="s">
        <v>4768</v>
      </c>
      <c r="C1747" s="601" t="s">
        <v>4769</v>
      </c>
      <c r="D1747" s="601" t="s">
        <v>4770</v>
      </c>
      <c r="E1747" s="671" t="s">
        <v>4765</v>
      </c>
      <c r="F1747" s="693" t="s">
        <v>4771</v>
      </c>
      <c r="G1747" s="614">
        <v>35838049</v>
      </c>
      <c r="H1747" s="610" t="s">
        <v>4772</v>
      </c>
      <c r="I1747" s="529">
        <v>43.65</v>
      </c>
      <c r="J1747" s="77">
        <v>5</v>
      </c>
      <c r="K1747" s="92"/>
    </row>
    <row r="1748" spans="1:11" ht="40.799999999999997" x14ac:dyDescent="0.25">
      <c r="A1748" s="14" t="s">
        <v>1506</v>
      </c>
      <c r="B1748" s="670" t="s">
        <v>4768</v>
      </c>
      <c r="C1748" s="601" t="s">
        <v>4773</v>
      </c>
      <c r="D1748" s="601" t="s">
        <v>4774</v>
      </c>
      <c r="E1748" s="671" t="s">
        <v>4765</v>
      </c>
      <c r="F1748" s="693" t="s">
        <v>4771</v>
      </c>
      <c r="G1748" s="614">
        <v>35838049</v>
      </c>
      <c r="H1748" s="610" t="s">
        <v>4772</v>
      </c>
      <c r="I1748" s="529">
        <v>11.95</v>
      </c>
      <c r="J1748" s="77">
        <v>5</v>
      </c>
      <c r="K1748" s="92"/>
    </row>
    <row r="1749" spans="1:11" ht="51" x14ac:dyDescent="0.25">
      <c r="A1749" s="14" t="s">
        <v>1506</v>
      </c>
      <c r="B1749" s="694" t="s">
        <v>4775</v>
      </c>
      <c r="C1749" s="695">
        <v>25200559</v>
      </c>
      <c r="D1749" s="696" t="s">
        <v>2734</v>
      </c>
      <c r="E1749" s="697"/>
      <c r="F1749" s="487" t="s">
        <v>4776</v>
      </c>
      <c r="G1749" s="698">
        <v>45434191</v>
      </c>
      <c r="H1749" s="649" t="s">
        <v>4777</v>
      </c>
      <c r="I1749" s="699">
        <v>677.89</v>
      </c>
      <c r="J1749" s="77">
        <v>5</v>
      </c>
      <c r="K1749" s="92"/>
    </row>
    <row r="1750" spans="1:11" ht="51" x14ac:dyDescent="0.25">
      <c r="A1750" s="14" t="s">
        <v>1506</v>
      </c>
      <c r="B1750" s="694" t="s">
        <v>4775</v>
      </c>
      <c r="C1750" s="695">
        <v>25200559</v>
      </c>
      <c r="D1750" s="696" t="s">
        <v>2734</v>
      </c>
      <c r="E1750" s="697"/>
      <c r="F1750" s="487" t="s">
        <v>4778</v>
      </c>
      <c r="G1750" s="698">
        <v>45434191</v>
      </c>
      <c r="H1750" s="649" t="s">
        <v>4777</v>
      </c>
      <c r="I1750" s="699">
        <v>529.61</v>
      </c>
      <c r="J1750" s="77">
        <v>5</v>
      </c>
      <c r="K1750" s="92"/>
    </row>
    <row r="1751" spans="1:11" ht="51" x14ac:dyDescent="0.25">
      <c r="A1751" s="14" t="s">
        <v>1506</v>
      </c>
      <c r="B1751" s="694" t="s">
        <v>4779</v>
      </c>
      <c r="C1751" s="695">
        <v>200251258</v>
      </c>
      <c r="D1751" s="696">
        <v>45910</v>
      </c>
      <c r="E1751" s="697"/>
      <c r="F1751" s="487" t="s">
        <v>4780</v>
      </c>
      <c r="G1751" s="698">
        <v>35700106</v>
      </c>
      <c r="H1751" s="649" t="s">
        <v>2693</v>
      </c>
      <c r="I1751" s="699">
        <v>113.66</v>
      </c>
      <c r="J1751" s="77">
        <v>5</v>
      </c>
      <c r="K1751" s="92"/>
    </row>
    <row r="1752" spans="1:11" ht="40.799999999999997" x14ac:dyDescent="0.25">
      <c r="A1752" s="14" t="s">
        <v>1506</v>
      </c>
      <c r="B1752" s="694" t="s">
        <v>4779</v>
      </c>
      <c r="C1752" s="695">
        <v>200251258</v>
      </c>
      <c r="D1752" s="696">
        <v>45910</v>
      </c>
      <c r="E1752" s="697"/>
      <c r="F1752" s="487" t="s">
        <v>4781</v>
      </c>
      <c r="G1752" s="698">
        <v>35700106</v>
      </c>
      <c r="H1752" s="649" t="s">
        <v>2693</v>
      </c>
      <c r="I1752" s="699">
        <v>224.35</v>
      </c>
      <c r="J1752" s="77">
        <v>5</v>
      </c>
      <c r="K1752" s="92"/>
    </row>
    <row r="1753" spans="1:11" ht="40.799999999999997" x14ac:dyDescent="0.25">
      <c r="A1753" s="14" t="s">
        <v>1506</v>
      </c>
      <c r="B1753" s="694" t="s">
        <v>4779</v>
      </c>
      <c r="C1753" s="695">
        <v>200251258</v>
      </c>
      <c r="D1753" s="696">
        <v>45910</v>
      </c>
      <c r="E1753" s="697"/>
      <c r="F1753" s="487" t="s">
        <v>4782</v>
      </c>
      <c r="G1753" s="698">
        <v>35700106</v>
      </c>
      <c r="H1753" s="649" t="s">
        <v>2693</v>
      </c>
      <c r="I1753" s="699">
        <v>490.77</v>
      </c>
      <c r="J1753" s="77">
        <v>5</v>
      </c>
      <c r="K1753" s="92"/>
    </row>
    <row r="1754" spans="1:11" ht="40.799999999999997" x14ac:dyDescent="0.25">
      <c r="A1754" s="14" t="s">
        <v>1506</v>
      </c>
      <c r="B1754" s="694" t="s">
        <v>4779</v>
      </c>
      <c r="C1754" s="695">
        <v>200251258</v>
      </c>
      <c r="D1754" s="696">
        <v>45910</v>
      </c>
      <c r="E1754" s="697"/>
      <c r="F1754" s="487" t="s">
        <v>4783</v>
      </c>
      <c r="G1754" s="698">
        <v>35700106</v>
      </c>
      <c r="H1754" s="649" t="s">
        <v>2693</v>
      </c>
      <c r="I1754" s="699">
        <v>309.95999999999998</v>
      </c>
      <c r="J1754" s="77">
        <v>5</v>
      </c>
      <c r="K1754" s="92"/>
    </row>
    <row r="1755" spans="1:11" ht="40.799999999999997" x14ac:dyDescent="0.25">
      <c r="A1755" s="14" t="s">
        <v>1506</v>
      </c>
      <c r="B1755" s="694" t="s">
        <v>4779</v>
      </c>
      <c r="C1755" s="695">
        <v>200251258</v>
      </c>
      <c r="D1755" s="696">
        <v>45910</v>
      </c>
      <c r="E1755" s="697"/>
      <c r="F1755" s="487" t="s">
        <v>4784</v>
      </c>
      <c r="G1755" s="698">
        <v>35700106</v>
      </c>
      <c r="H1755" s="649" t="s">
        <v>2693</v>
      </c>
      <c r="I1755" s="699">
        <v>250.92</v>
      </c>
      <c r="J1755" s="77">
        <v>5</v>
      </c>
      <c r="K1755" s="92"/>
    </row>
    <row r="1756" spans="1:11" ht="51" x14ac:dyDescent="0.25">
      <c r="A1756" s="14" t="s">
        <v>1506</v>
      </c>
      <c r="B1756" s="694" t="s">
        <v>4779</v>
      </c>
      <c r="C1756" s="695">
        <v>200251258</v>
      </c>
      <c r="D1756" s="696">
        <v>45910</v>
      </c>
      <c r="E1756" s="697"/>
      <c r="F1756" s="487" t="s">
        <v>4785</v>
      </c>
      <c r="G1756" s="698">
        <v>35700106</v>
      </c>
      <c r="H1756" s="649" t="s">
        <v>2693</v>
      </c>
      <c r="I1756" s="699">
        <v>398.52</v>
      </c>
      <c r="J1756" s="77">
        <v>5</v>
      </c>
      <c r="K1756" s="92"/>
    </row>
    <row r="1757" spans="1:11" ht="40.799999999999997" x14ac:dyDescent="0.25">
      <c r="A1757" s="14" t="s">
        <v>1506</v>
      </c>
      <c r="B1757" s="694" t="s">
        <v>4779</v>
      </c>
      <c r="C1757" s="695">
        <v>200251258</v>
      </c>
      <c r="D1757" s="696">
        <v>45910</v>
      </c>
      <c r="E1757" s="697"/>
      <c r="F1757" s="487" t="s">
        <v>4786</v>
      </c>
      <c r="G1757" s="698">
        <v>35700106</v>
      </c>
      <c r="H1757" s="649" t="s">
        <v>2693</v>
      </c>
      <c r="I1757" s="699">
        <v>470.85</v>
      </c>
      <c r="J1757" s="77">
        <v>5</v>
      </c>
      <c r="K1757" s="92"/>
    </row>
    <row r="1758" spans="1:11" ht="40.799999999999997" x14ac:dyDescent="0.25">
      <c r="A1758" s="14" t="s">
        <v>1506</v>
      </c>
      <c r="B1758" s="694" t="s">
        <v>4779</v>
      </c>
      <c r="C1758" s="695">
        <v>200251258</v>
      </c>
      <c r="D1758" s="696">
        <v>45910</v>
      </c>
      <c r="E1758" s="697"/>
      <c r="F1758" s="487" t="s">
        <v>4787</v>
      </c>
      <c r="G1758" s="698">
        <v>35700106</v>
      </c>
      <c r="H1758" s="649" t="s">
        <v>2693</v>
      </c>
      <c r="I1758" s="699">
        <v>495.94</v>
      </c>
      <c r="J1758" s="77">
        <v>5</v>
      </c>
      <c r="K1758" s="92"/>
    </row>
    <row r="1759" spans="1:11" ht="40.799999999999997" x14ac:dyDescent="0.25">
      <c r="A1759" s="14" t="s">
        <v>1506</v>
      </c>
      <c r="B1759" s="694" t="s">
        <v>4779</v>
      </c>
      <c r="C1759" s="695">
        <v>200251258</v>
      </c>
      <c r="D1759" s="696">
        <v>45910</v>
      </c>
      <c r="E1759" s="697"/>
      <c r="F1759" s="487" t="s">
        <v>4788</v>
      </c>
      <c r="G1759" s="698">
        <v>35700106</v>
      </c>
      <c r="H1759" s="649" t="s">
        <v>2693</v>
      </c>
      <c r="I1759" s="699">
        <v>472.32</v>
      </c>
      <c r="J1759" s="77">
        <v>5</v>
      </c>
      <c r="K1759" s="92"/>
    </row>
    <row r="1760" spans="1:11" ht="51" x14ac:dyDescent="0.25">
      <c r="A1760" s="14" t="s">
        <v>1506</v>
      </c>
      <c r="B1760" s="694" t="s">
        <v>4779</v>
      </c>
      <c r="C1760" s="695">
        <v>200251258</v>
      </c>
      <c r="D1760" s="696">
        <v>45910</v>
      </c>
      <c r="E1760" s="697"/>
      <c r="F1760" s="487" t="s">
        <v>4789</v>
      </c>
      <c r="G1760" s="698">
        <v>35700106</v>
      </c>
      <c r="H1760" s="649" t="s">
        <v>2693</v>
      </c>
      <c r="I1760" s="699">
        <v>243.54</v>
      </c>
      <c r="J1760" s="77">
        <v>5</v>
      </c>
      <c r="K1760" s="92"/>
    </row>
    <row r="1761" spans="1:11" ht="51" x14ac:dyDescent="0.25">
      <c r="A1761" s="14" t="s">
        <v>1506</v>
      </c>
      <c r="B1761" s="694" t="s">
        <v>4779</v>
      </c>
      <c r="C1761" s="695">
        <v>200251258</v>
      </c>
      <c r="D1761" s="696">
        <v>45910</v>
      </c>
      <c r="E1761" s="697"/>
      <c r="F1761" s="487" t="s">
        <v>4790</v>
      </c>
      <c r="G1761" s="698">
        <v>35700106</v>
      </c>
      <c r="H1761" s="649" t="s">
        <v>2693</v>
      </c>
      <c r="I1761" s="699">
        <v>324.72000000000003</v>
      </c>
      <c r="J1761" s="77">
        <v>5</v>
      </c>
      <c r="K1761" s="92"/>
    </row>
    <row r="1762" spans="1:11" ht="51" x14ac:dyDescent="0.25">
      <c r="A1762" s="14" t="s">
        <v>1506</v>
      </c>
      <c r="B1762" s="694" t="s">
        <v>4779</v>
      </c>
      <c r="C1762" s="695">
        <v>200251258</v>
      </c>
      <c r="D1762" s="696">
        <v>45910</v>
      </c>
      <c r="E1762" s="697"/>
      <c r="F1762" s="487" t="s">
        <v>4791</v>
      </c>
      <c r="G1762" s="698">
        <v>35700106</v>
      </c>
      <c r="H1762" s="649" t="s">
        <v>2693</v>
      </c>
      <c r="I1762" s="699">
        <v>324.72000000000003</v>
      </c>
      <c r="J1762" s="77">
        <v>5</v>
      </c>
      <c r="K1762" s="92"/>
    </row>
    <row r="1763" spans="1:11" ht="51" x14ac:dyDescent="0.25">
      <c r="A1763" s="14" t="s">
        <v>1506</v>
      </c>
      <c r="B1763" s="694" t="s">
        <v>4779</v>
      </c>
      <c r="C1763" s="695">
        <v>200251258</v>
      </c>
      <c r="D1763" s="696">
        <v>45910</v>
      </c>
      <c r="E1763" s="697"/>
      <c r="F1763" s="487" t="s">
        <v>4792</v>
      </c>
      <c r="G1763" s="698">
        <v>35700106</v>
      </c>
      <c r="H1763" s="649" t="s">
        <v>2693</v>
      </c>
      <c r="I1763" s="699">
        <v>162.36000000000001</v>
      </c>
      <c r="J1763" s="77">
        <v>5</v>
      </c>
      <c r="K1763" s="92"/>
    </row>
    <row r="1764" spans="1:11" ht="40.799999999999997" x14ac:dyDescent="0.25">
      <c r="A1764" s="14" t="s">
        <v>1506</v>
      </c>
      <c r="B1764" s="694" t="s">
        <v>4779</v>
      </c>
      <c r="C1764" s="695">
        <v>200251258</v>
      </c>
      <c r="D1764" s="696">
        <v>45910</v>
      </c>
      <c r="E1764" s="697"/>
      <c r="F1764" s="487" t="s">
        <v>4793</v>
      </c>
      <c r="G1764" s="698">
        <v>35700106</v>
      </c>
      <c r="H1764" s="649" t="s">
        <v>2693</v>
      </c>
      <c r="I1764" s="699">
        <v>425.08</v>
      </c>
      <c r="J1764" s="77">
        <v>5</v>
      </c>
      <c r="K1764" s="92"/>
    </row>
    <row r="1765" spans="1:11" ht="40.799999999999997" x14ac:dyDescent="0.25">
      <c r="A1765" s="14" t="s">
        <v>1506</v>
      </c>
      <c r="B1765" s="694" t="s">
        <v>4779</v>
      </c>
      <c r="C1765" s="695">
        <v>200251258</v>
      </c>
      <c r="D1765" s="696">
        <v>45910</v>
      </c>
      <c r="E1765" s="697"/>
      <c r="F1765" s="487" t="s">
        <v>4794</v>
      </c>
      <c r="G1765" s="698">
        <v>35700106</v>
      </c>
      <c r="H1765" s="649" t="s">
        <v>2693</v>
      </c>
      <c r="I1765" s="699">
        <v>165.31</v>
      </c>
      <c r="J1765" s="77">
        <v>5</v>
      </c>
      <c r="K1765" s="92"/>
    </row>
    <row r="1766" spans="1:11" ht="40.799999999999997" x14ac:dyDescent="0.25">
      <c r="A1766" s="14" t="s">
        <v>1506</v>
      </c>
      <c r="B1766" s="694" t="s">
        <v>4779</v>
      </c>
      <c r="C1766" s="695">
        <v>200251258</v>
      </c>
      <c r="D1766" s="696">
        <v>45910</v>
      </c>
      <c r="E1766" s="697"/>
      <c r="F1766" s="487" t="s">
        <v>4795</v>
      </c>
      <c r="G1766" s="698">
        <v>35700106</v>
      </c>
      <c r="H1766" s="649" t="s">
        <v>2693</v>
      </c>
      <c r="I1766" s="699">
        <v>330.62</v>
      </c>
      <c r="J1766" s="77">
        <v>5</v>
      </c>
      <c r="K1766" s="92"/>
    </row>
    <row r="1767" spans="1:11" ht="71.400000000000006" x14ac:dyDescent="0.25">
      <c r="A1767" s="14" t="s">
        <v>1506</v>
      </c>
      <c r="B1767" s="694" t="s">
        <v>4796</v>
      </c>
      <c r="C1767" s="695">
        <v>12520321</v>
      </c>
      <c r="D1767" s="696">
        <v>45994</v>
      </c>
      <c r="E1767" s="697"/>
      <c r="F1767" s="487" t="s">
        <v>4797</v>
      </c>
      <c r="G1767" s="698">
        <v>45434191</v>
      </c>
      <c r="H1767" s="649" t="s">
        <v>2928</v>
      </c>
      <c r="I1767" s="699">
        <v>380.38</v>
      </c>
      <c r="J1767" s="77">
        <v>5</v>
      </c>
      <c r="K1767" s="92"/>
    </row>
    <row r="1768" spans="1:11" ht="71.400000000000006" x14ac:dyDescent="0.25">
      <c r="A1768" s="14" t="s">
        <v>1506</v>
      </c>
      <c r="B1768" s="694" t="s">
        <v>4796</v>
      </c>
      <c r="C1768" s="695">
        <v>12520321</v>
      </c>
      <c r="D1768" s="696">
        <v>45994</v>
      </c>
      <c r="E1768" s="697"/>
      <c r="F1768" s="487" t="s">
        <v>4798</v>
      </c>
      <c r="G1768" s="698">
        <v>45434191</v>
      </c>
      <c r="H1768" s="649" t="s">
        <v>2928</v>
      </c>
      <c r="I1768" s="699">
        <v>287.86</v>
      </c>
      <c r="J1768" s="77">
        <v>5</v>
      </c>
      <c r="K1768" s="92"/>
    </row>
    <row r="1769" spans="1:11" ht="71.400000000000006" x14ac:dyDescent="0.25">
      <c r="A1769" s="14" t="s">
        <v>1506</v>
      </c>
      <c r="B1769" s="694" t="s">
        <v>4796</v>
      </c>
      <c r="C1769" s="695">
        <v>12520321</v>
      </c>
      <c r="D1769" s="696">
        <v>45994</v>
      </c>
      <c r="E1769" s="697"/>
      <c r="F1769" s="487" t="s">
        <v>4799</v>
      </c>
      <c r="G1769" s="698">
        <v>45434191</v>
      </c>
      <c r="H1769" s="649" t="s">
        <v>2928</v>
      </c>
      <c r="I1769" s="699">
        <v>462.63</v>
      </c>
      <c r="J1769" s="77">
        <v>5</v>
      </c>
      <c r="K1769" s="92"/>
    </row>
    <row r="1770" spans="1:11" ht="61.2" x14ac:dyDescent="0.25">
      <c r="A1770" s="14" t="s">
        <v>1506</v>
      </c>
      <c r="B1770" s="694" t="s">
        <v>4796</v>
      </c>
      <c r="C1770" s="695">
        <v>12520321</v>
      </c>
      <c r="D1770" s="696">
        <v>45994</v>
      </c>
      <c r="E1770" s="697"/>
      <c r="F1770" s="487" t="s">
        <v>4800</v>
      </c>
      <c r="G1770" s="698">
        <v>45434191</v>
      </c>
      <c r="H1770" s="649" t="s">
        <v>2928</v>
      </c>
      <c r="I1770" s="699">
        <v>400.94</v>
      </c>
      <c r="J1770" s="77">
        <v>5</v>
      </c>
      <c r="K1770" s="92"/>
    </row>
    <row r="1771" spans="1:11" ht="61.2" x14ac:dyDescent="0.25">
      <c r="A1771" s="14" t="s">
        <v>1506</v>
      </c>
      <c r="B1771" s="694" t="s">
        <v>4796</v>
      </c>
      <c r="C1771" s="695">
        <v>12520321</v>
      </c>
      <c r="D1771" s="696">
        <v>45994</v>
      </c>
      <c r="E1771" s="697"/>
      <c r="F1771" s="487" t="s">
        <v>4801</v>
      </c>
      <c r="G1771" s="698">
        <v>45434191</v>
      </c>
      <c r="H1771" s="649" t="s">
        <v>2928</v>
      </c>
      <c r="I1771" s="699">
        <v>534.59</v>
      </c>
      <c r="J1771" s="77">
        <v>5</v>
      </c>
      <c r="K1771" s="92"/>
    </row>
    <row r="1772" spans="1:11" ht="61.2" x14ac:dyDescent="0.25">
      <c r="A1772" s="14" t="s">
        <v>1506</v>
      </c>
      <c r="B1772" s="694" t="s">
        <v>3648</v>
      </c>
      <c r="C1772" s="695">
        <v>138</v>
      </c>
      <c r="D1772" s="696" t="s">
        <v>3674</v>
      </c>
      <c r="E1772" s="671" t="s">
        <v>3674</v>
      </c>
      <c r="F1772" s="487" t="s">
        <v>4802</v>
      </c>
      <c r="G1772" s="698"/>
      <c r="H1772" s="649" t="s">
        <v>4803</v>
      </c>
      <c r="I1772" s="699">
        <v>2383.36</v>
      </c>
      <c r="J1772" s="77">
        <v>5</v>
      </c>
      <c r="K1772" s="92"/>
    </row>
    <row r="1773" spans="1:11" ht="61.2" x14ac:dyDescent="0.25">
      <c r="A1773" s="14" t="s">
        <v>1506</v>
      </c>
      <c r="B1773" s="694" t="s">
        <v>3651</v>
      </c>
      <c r="C1773" s="695">
        <v>138</v>
      </c>
      <c r="D1773" s="696" t="s">
        <v>2974</v>
      </c>
      <c r="E1773" s="671" t="s">
        <v>2974</v>
      </c>
      <c r="F1773" s="487" t="s">
        <v>4804</v>
      </c>
      <c r="G1773" s="698"/>
      <c r="H1773" s="649" t="s">
        <v>4803</v>
      </c>
      <c r="I1773" s="699">
        <v>2391.1999999999998</v>
      </c>
      <c r="J1773" s="77">
        <v>5</v>
      </c>
      <c r="K1773" s="92"/>
    </row>
    <row r="1774" spans="1:11" ht="61.2" x14ac:dyDescent="0.25">
      <c r="A1774" s="14" t="s">
        <v>1506</v>
      </c>
      <c r="B1774" s="694" t="s">
        <v>3653</v>
      </c>
      <c r="C1774" s="695">
        <v>138</v>
      </c>
      <c r="D1774" s="696" t="s">
        <v>1922</v>
      </c>
      <c r="E1774" s="671" t="s">
        <v>1922</v>
      </c>
      <c r="F1774" s="487" t="s">
        <v>4805</v>
      </c>
      <c r="G1774" s="698"/>
      <c r="H1774" s="649" t="s">
        <v>4803</v>
      </c>
      <c r="I1774" s="699">
        <v>2322.1999999999998</v>
      </c>
      <c r="J1774" s="77">
        <v>5</v>
      </c>
      <c r="K1774" s="92"/>
    </row>
    <row r="1775" spans="1:11" ht="51" x14ac:dyDescent="0.25">
      <c r="A1775" s="14" t="s">
        <v>1506</v>
      </c>
      <c r="B1775" s="694" t="s">
        <v>3656</v>
      </c>
      <c r="C1775" s="695">
        <v>138</v>
      </c>
      <c r="D1775" s="696" t="s">
        <v>2934</v>
      </c>
      <c r="E1775" s="671" t="s">
        <v>2934</v>
      </c>
      <c r="F1775" s="487" t="s">
        <v>4806</v>
      </c>
      <c r="G1775" s="698"/>
      <c r="H1775" s="649" t="s">
        <v>4803</v>
      </c>
      <c r="I1775" s="699">
        <v>2322.1999999999998</v>
      </c>
      <c r="J1775" s="77">
        <v>5</v>
      </c>
      <c r="K1775" s="92"/>
    </row>
    <row r="1776" spans="1:11" ht="51" x14ac:dyDescent="0.25">
      <c r="A1776" s="14" t="s">
        <v>1506</v>
      </c>
      <c r="B1776" s="694" t="s">
        <v>3658</v>
      </c>
      <c r="C1776" s="695">
        <v>138</v>
      </c>
      <c r="D1776" s="696" t="s">
        <v>3659</v>
      </c>
      <c r="E1776" s="671" t="s">
        <v>3659</v>
      </c>
      <c r="F1776" s="487" t="s">
        <v>4807</v>
      </c>
      <c r="G1776" s="698"/>
      <c r="H1776" s="649" t="s">
        <v>4803</v>
      </c>
      <c r="I1776" s="699">
        <v>2322.1999999999998</v>
      </c>
      <c r="J1776" s="77">
        <v>5</v>
      </c>
      <c r="K1776" s="92"/>
    </row>
    <row r="1777" spans="1:11" ht="51" x14ac:dyDescent="0.25">
      <c r="A1777" s="14" t="s">
        <v>1506</v>
      </c>
      <c r="B1777" s="694" t="s">
        <v>3662</v>
      </c>
      <c r="C1777" s="695">
        <v>138</v>
      </c>
      <c r="D1777" s="696" t="s">
        <v>2275</v>
      </c>
      <c r="E1777" s="671" t="s">
        <v>2275</v>
      </c>
      <c r="F1777" s="487" t="s">
        <v>4808</v>
      </c>
      <c r="G1777" s="698"/>
      <c r="H1777" s="649" t="s">
        <v>4803</v>
      </c>
      <c r="I1777" s="699">
        <v>2322.1999999999998</v>
      </c>
      <c r="J1777" s="77">
        <v>5</v>
      </c>
      <c r="K1777" s="92"/>
    </row>
    <row r="1778" spans="1:11" ht="51" x14ac:dyDescent="0.25">
      <c r="A1778" s="14" t="s">
        <v>1506</v>
      </c>
      <c r="B1778" s="694" t="s">
        <v>2678</v>
      </c>
      <c r="C1778" s="695">
        <v>138</v>
      </c>
      <c r="D1778" s="696" t="s">
        <v>2679</v>
      </c>
      <c r="E1778" s="671">
        <v>45877</v>
      </c>
      <c r="F1778" s="487" t="s">
        <v>4809</v>
      </c>
      <c r="G1778" s="698"/>
      <c r="H1778" s="649" t="s">
        <v>4803</v>
      </c>
      <c r="I1778" s="699">
        <v>1804</v>
      </c>
      <c r="J1778" s="77">
        <v>5</v>
      </c>
      <c r="K1778" s="92"/>
    </row>
    <row r="1779" spans="1:11" ht="61.2" x14ac:dyDescent="0.25">
      <c r="A1779" s="14" t="s">
        <v>1506</v>
      </c>
      <c r="B1779" s="694" t="s">
        <v>4810</v>
      </c>
      <c r="C1779" s="695">
        <v>138</v>
      </c>
      <c r="D1779" s="696" t="s">
        <v>2294</v>
      </c>
      <c r="E1779" s="671" t="s">
        <v>2294</v>
      </c>
      <c r="F1779" s="487" t="s">
        <v>4811</v>
      </c>
      <c r="G1779" s="698"/>
      <c r="H1779" s="649" t="s">
        <v>4803</v>
      </c>
      <c r="I1779" s="699">
        <v>1166.76</v>
      </c>
      <c r="J1779" s="77">
        <v>5</v>
      </c>
      <c r="K1779" s="92"/>
    </row>
    <row r="1780" spans="1:11" ht="92.4" x14ac:dyDescent="0.25">
      <c r="A1780" s="14" t="s">
        <v>1506</v>
      </c>
      <c r="B1780" s="694" t="s">
        <v>4812</v>
      </c>
      <c r="C1780" s="695">
        <v>32025</v>
      </c>
      <c r="D1780" s="696" t="s">
        <v>2618</v>
      </c>
      <c r="E1780" s="671"/>
      <c r="F1780" s="650" t="s">
        <v>4813</v>
      </c>
      <c r="G1780" s="698">
        <v>30812861</v>
      </c>
      <c r="H1780" s="649" t="s">
        <v>4814</v>
      </c>
      <c r="I1780" s="699">
        <v>149.44999999999999</v>
      </c>
      <c r="J1780" s="77">
        <v>5</v>
      </c>
      <c r="K1780" s="92"/>
    </row>
    <row r="1781" spans="1:11" ht="102.6" x14ac:dyDescent="0.25">
      <c r="A1781" s="14" t="s">
        <v>1506</v>
      </c>
      <c r="B1781" s="694" t="s">
        <v>4815</v>
      </c>
      <c r="C1781" s="695">
        <v>405</v>
      </c>
      <c r="D1781" s="696" t="s">
        <v>3112</v>
      </c>
      <c r="E1781" s="671"/>
      <c r="F1781" s="650" t="s">
        <v>4816</v>
      </c>
      <c r="G1781" s="698">
        <v>30857805</v>
      </c>
      <c r="H1781" s="649" t="s">
        <v>2265</v>
      </c>
      <c r="I1781" s="699">
        <v>200</v>
      </c>
      <c r="J1781" s="77">
        <v>5</v>
      </c>
      <c r="K1781" s="92"/>
    </row>
    <row r="1782" spans="1:11" ht="92.4" x14ac:dyDescent="0.25">
      <c r="A1782" s="14" t="s">
        <v>1506</v>
      </c>
      <c r="B1782" s="694" t="s">
        <v>4817</v>
      </c>
      <c r="C1782" s="695" t="s">
        <v>4818</v>
      </c>
      <c r="D1782" s="696" t="s">
        <v>4618</v>
      </c>
      <c r="E1782" s="701"/>
      <c r="F1782" s="650" t="s">
        <v>4819</v>
      </c>
      <c r="G1782" s="698">
        <v>30812861</v>
      </c>
      <c r="H1782" s="649" t="s">
        <v>4814</v>
      </c>
      <c r="I1782" s="699">
        <v>196.6</v>
      </c>
      <c r="J1782" s="77">
        <v>5</v>
      </c>
      <c r="K1782" s="92"/>
    </row>
    <row r="1783" spans="1:11" ht="82.2" x14ac:dyDescent="0.25">
      <c r="A1783" s="14" t="s">
        <v>1506</v>
      </c>
      <c r="B1783" s="694" t="s">
        <v>4820</v>
      </c>
      <c r="C1783" s="695">
        <v>102025</v>
      </c>
      <c r="D1783" s="696" t="s">
        <v>4821</v>
      </c>
      <c r="E1783" s="702"/>
      <c r="F1783" s="650" t="s">
        <v>4822</v>
      </c>
      <c r="G1783" s="698">
        <v>30812861</v>
      </c>
      <c r="H1783" s="649" t="s">
        <v>4814</v>
      </c>
      <c r="I1783" s="699">
        <v>137.6</v>
      </c>
      <c r="J1783" s="77">
        <v>5</v>
      </c>
      <c r="K1783" s="92"/>
    </row>
    <row r="1784" spans="1:11" ht="92.4" x14ac:dyDescent="0.25">
      <c r="A1784" s="14" t="s">
        <v>1506</v>
      </c>
      <c r="B1784" s="694" t="s">
        <v>4823</v>
      </c>
      <c r="C1784" s="695">
        <v>112025</v>
      </c>
      <c r="D1784" s="696" t="s">
        <v>4821</v>
      </c>
      <c r="E1784" s="703"/>
      <c r="F1784" s="650" t="s">
        <v>4824</v>
      </c>
      <c r="G1784" s="698">
        <v>30812861</v>
      </c>
      <c r="H1784" s="649" t="s">
        <v>4814</v>
      </c>
      <c r="I1784" s="699">
        <v>142.80000000000001</v>
      </c>
      <c r="J1784" s="77">
        <v>5</v>
      </c>
      <c r="K1784" s="92"/>
    </row>
    <row r="1785" spans="1:11" ht="72" x14ac:dyDescent="0.25">
      <c r="A1785" s="14" t="s">
        <v>1506</v>
      </c>
      <c r="B1785" s="694" t="s">
        <v>4825</v>
      </c>
      <c r="C1785" s="695" t="s">
        <v>4825</v>
      </c>
      <c r="D1785" s="696" t="s">
        <v>1523</v>
      </c>
      <c r="E1785" s="671" t="s">
        <v>2094</v>
      </c>
      <c r="F1785" s="705" t="s">
        <v>4826</v>
      </c>
      <c r="G1785" s="698"/>
      <c r="H1785" s="649" t="s">
        <v>4827</v>
      </c>
      <c r="I1785" s="699">
        <v>872.47</v>
      </c>
      <c r="J1785" s="77">
        <v>5</v>
      </c>
      <c r="K1785" s="92"/>
    </row>
    <row r="1786" spans="1:11" ht="40.799999999999997" x14ac:dyDescent="0.25">
      <c r="A1786" s="14" t="s">
        <v>1506</v>
      </c>
      <c r="B1786" s="694" t="s">
        <v>4828</v>
      </c>
      <c r="C1786" s="695">
        <v>132025</v>
      </c>
      <c r="D1786" s="696" t="s">
        <v>3285</v>
      </c>
      <c r="E1786" s="671">
        <v>45924</v>
      </c>
      <c r="F1786" s="487" t="s">
        <v>4829</v>
      </c>
      <c r="G1786" s="698">
        <v>30812861</v>
      </c>
      <c r="H1786" s="649" t="s">
        <v>4830</v>
      </c>
      <c r="I1786" s="699">
        <v>392</v>
      </c>
      <c r="J1786" s="77">
        <v>5</v>
      </c>
      <c r="K1786" s="92"/>
    </row>
    <row r="1787" spans="1:11" ht="61.2" x14ac:dyDescent="0.25">
      <c r="A1787" s="14" t="s">
        <v>1506</v>
      </c>
      <c r="B1787" s="694" t="s">
        <v>4831</v>
      </c>
      <c r="C1787" s="695" t="s">
        <v>4831</v>
      </c>
      <c r="D1787" s="696">
        <v>45714</v>
      </c>
      <c r="E1787" s="671" t="s">
        <v>4517</v>
      </c>
      <c r="F1787" s="487" t="s">
        <v>4832</v>
      </c>
      <c r="G1787" s="698"/>
      <c r="H1787" s="649" t="s">
        <v>4833</v>
      </c>
      <c r="I1787" s="699">
        <v>35.1</v>
      </c>
      <c r="J1787" s="77">
        <v>5</v>
      </c>
      <c r="K1787" s="92"/>
    </row>
    <row r="1788" spans="1:11" ht="133.19999999999999" x14ac:dyDescent="0.25">
      <c r="A1788" s="14" t="s">
        <v>1506</v>
      </c>
      <c r="B1788" s="694" t="s">
        <v>4834</v>
      </c>
      <c r="C1788" s="695" t="s">
        <v>1997</v>
      </c>
      <c r="D1788" s="696" t="s">
        <v>4835</v>
      </c>
      <c r="E1788" s="671"/>
      <c r="F1788" s="650" t="s">
        <v>4836</v>
      </c>
      <c r="G1788" s="698">
        <v>45024871</v>
      </c>
      <c r="H1788" s="649" t="s">
        <v>4333</v>
      </c>
      <c r="I1788" s="699">
        <v>330</v>
      </c>
      <c r="J1788" s="77">
        <v>5</v>
      </c>
      <c r="K1788" s="92"/>
    </row>
    <row r="1789" spans="1:11" ht="153.6" x14ac:dyDescent="0.25">
      <c r="A1789" s="14" t="s">
        <v>1506</v>
      </c>
      <c r="B1789" s="694" t="s">
        <v>4837</v>
      </c>
      <c r="C1789" s="695" t="s">
        <v>4435</v>
      </c>
      <c r="D1789" s="696" t="s">
        <v>4838</v>
      </c>
      <c r="E1789" s="671"/>
      <c r="F1789" s="650" t="s">
        <v>4839</v>
      </c>
      <c r="G1789" s="698">
        <v>35990074</v>
      </c>
      <c r="H1789" s="649" t="s">
        <v>1830</v>
      </c>
      <c r="I1789" s="699">
        <v>300</v>
      </c>
      <c r="J1789" s="77">
        <v>5</v>
      </c>
      <c r="K1789" s="92"/>
    </row>
    <row r="1790" spans="1:11" ht="72" x14ac:dyDescent="0.25">
      <c r="A1790" s="14" t="s">
        <v>1506</v>
      </c>
      <c r="B1790" s="694" t="s">
        <v>4840</v>
      </c>
      <c r="C1790" s="695">
        <v>2025003</v>
      </c>
      <c r="D1790" s="696" t="s">
        <v>3922</v>
      </c>
      <c r="E1790" s="671"/>
      <c r="F1790" s="705" t="s">
        <v>4841</v>
      </c>
      <c r="G1790" s="698">
        <v>54970628</v>
      </c>
      <c r="H1790" s="649" t="s">
        <v>4842</v>
      </c>
      <c r="I1790" s="699">
        <v>176</v>
      </c>
      <c r="J1790" s="77">
        <v>5</v>
      </c>
      <c r="K1790" s="92"/>
    </row>
    <row r="1791" spans="1:11" ht="82.2" x14ac:dyDescent="0.25">
      <c r="A1791" s="14" t="s">
        <v>1506</v>
      </c>
      <c r="B1791" s="694" t="s">
        <v>4843</v>
      </c>
      <c r="C1791" s="695">
        <v>202502</v>
      </c>
      <c r="D1791" s="696" t="s">
        <v>3922</v>
      </c>
      <c r="E1791" s="671"/>
      <c r="F1791" s="317" t="s">
        <v>4844</v>
      </c>
      <c r="G1791" s="698">
        <v>35990074</v>
      </c>
      <c r="H1791" s="649" t="s">
        <v>1830</v>
      </c>
      <c r="I1791" s="699">
        <v>132</v>
      </c>
      <c r="J1791" s="77">
        <v>5</v>
      </c>
      <c r="K1791" s="92"/>
    </row>
    <row r="1792" spans="1:11" ht="72" x14ac:dyDescent="0.25">
      <c r="A1792" s="14" t="s">
        <v>1506</v>
      </c>
      <c r="B1792" s="694"/>
      <c r="C1792" s="695"/>
      <c r="D1792" s="696"/>
      <c r="E1792" s="671"/>
      <c r="F1792" s="650" t="s">
        <v>4845</v>
      </c>
      <c r="G1792" s="698"/>
      <c r="H1792" s="649"/>
      <c r="I1792" s="699"/>
      <c r="J1792" s="77">
        <v>5</v>
      </c>
      <c r="K1792" s="92"/>
    </row>
    <row r="1793" spans="1:11" ht="30.6" x14ac:dyDescent="0.25">
      <c r="A1793" s="14" t="s">
        <v>1506</v>
      </c>
      <c r="B1793" s="694" t="s">
        <v>4846</v>
      </c>
      <c r="C1793" s="695" t="s">
        <v>2069</v>
      </c>
      <c r="D1793" s="696" t="s">
        <v>3744</v>
      </c>
      <c r="E1793" s="671" t="s">
        <v>3831</v>
      </c>
      <c r="F1793" s="487" t="s">
        <v>4847</v>
      </c>
      <c r="G1793" s="698">
        <v>31196314</v>
      </c>
      <c r="H1793" s="649" t="s">
        <v>4848</v>
      </c>
      <c r="I1793" s="699">
        <v>164</v>
      </c>
      <c r="J1793" s="77">
        <v>5</v>
      </c>
      <c r="K1793" s="92"/>
    </row>
    <row r="1794" spans="1:11" ht="30.6" x14ac:dyDescent="0.25">
      <c r="A1794" s="14" t="s">
        <v>1506</v>
      </c>
      <c r="B1794" s="694" t="s">
        <v>4846</v>
      </c>
      <c r="C1794" s="695" t="s">
        <v>2069</v>
      </c>
      <c r="D1794" s="696" t="s">
        <v>2922</v>
      </c>
      <c r="E1794" s="671" t="s">
        <v>3831</v>
      </c>
      <c r="F1794" s="487" t="s">
        <v>4849</v>
      </c>
      <c r="G1794" s="698">
        <v>31196314</v>
      </c>
      <c r="H1794" s="649" t="s">
        <v>4848</v>
      </c>
      <c r="I1794" s="699">
        <v>200</v>
      </c>
      <c r="J1794" s="77">
        <v>5</v>
      </c>
      <c r="K1794" s="92"/>
    </row>
    <row r="1795" spans="1:11" ht="20.399999999999999" x14ac:dyDescent="0.25">
      <c r="A1795" s="14" t="s">
        <v>1506</v>
      </c>
      <c r="B1795" s="694" t="s">
        <v>4846</v>
      </c>
      <c r="C1795" s="695" t="s">
        <v>2069</v>
      </c>
      <c r="D1795" s="696" t="s">
        <v>3622</v>
      </c>
      <c r="E1795" s="671" t="s">
        <v>3831</v>
      </c>
      <c r="F1795" s="487" t="s">
        <v>4850</v>
      </c>
      <c r="G1795" s="698">
        <v>31196314</v>
      </c>
      <c r="H1795" s="649" t="s">
        <v>4848</v>
      </c>
      <c r="I1795" s="699">
        <v>90.15</v>
      </c>
      <c r="J1795" s="77">
        <v>5</v>
      </c>
      <c r="K1795" s="92"/>
    </row>
    <row r="1796" spans="1:11" ht="20.399999999999999" x14ac:dyDescent="0.25">
      <c r="A1796" s="14" t="s">
        <v>1506</v>
      </c>
      <c r="B1796" s="694" t="s">
        <v>4846</v>
      </c>
      <c r="C1796" s="695" t="s">
        <v>2069</v>
      </c>
      <c r="D1796" s="696" t="s">
        <v>2922</v>
      </c>
      <c r="E1796" s="671" t="s">
        <v>3831</v>
      </c>
      <c r="F1796" s="487" t="s">
        <v>4851</v>
      </c>
      <c r="G1796" s="698">
        <v>31196314</v>
      </c>
      <c r="H1796" s="649" t="s">
        <v>4848</v>
      </c>
      <c r="I1796" s="699">
        <v>45.85</v>
      </c>
      <c r="J1796" s="77">
        <v>5</v>
      </c>
      <c r="K1796" s="92"/>
    </row>
    <row r="1797" spans="1:11" ht="72" x14ac:dyDescent="0.25">
      <c r="A1797" s="14" t="s">
        <v>1506</v>
      </c>
      <c r="B1797" s="416"/>
      <c r="C1797" s="552"/>
      <c r="D1797" s="418"/>
      <c r="E1797" s="337"/>
      <c r="F1797" s="650" t="s">
        <v>4852</v>
      </c>
      <c r="G1797" s="552"/>
      <c r="H1797" s="417"/>
      <c r="I1797" s="526"/>
      <c r="J1797" s="77">
        <v>5</v>
      </c>
      <c r="K1797" s="92"/>
    </row>
    <row r="1798" spans="1:11" ht="30.6" x14ac:dyDescent="0.25">
      <c r="A1798" s="14" t="s">
        <v>1506</v>
      </c>
      <c r="B1798" s="694" t="s">
        <v>4853</v>
      </c>
      <c r="C1798" s="695" t="s">
        <v>1999</v>
      </c>
      <c r="D1798" s="696" t="s">
        <v>2358</v>
      </c>
      <c r="E1798" s="671" t="s">
        <v>2359</v>
      </c>
      <c r="F1798" s="487" t="s">
        <v>4854</v>
      </c>
      <c r="G1798" s="698">
        <v>31196314</v>
      </c>
      <c r="H1798" s="649" t="s">
        <v>4848</v>
      </c>
      <c r="I1798" s="699">
        <v>164</v>
      </c>
      <c r="J1798" s="77">
        <v>5</v>
      </c>
      <c r="K1798" s="92"/>
    </row>
    <row r="1799" spans="1:11" ht="30.6" x14ac:dyDescent="0.25">
      <c r="A1799" s="14" t="s">
        <v>1506</v>
      </c>
      <c r="B1799" s="694" t="s">
        <v>4853</v>
      </c>
      <c r="C1799" s="695" t="s">
        <v>1999</v>
      </c>
      <c r="D1799" s="696" t="s">
        <v>4855</v>
      </c>
      <c r="E1799" s="671" t="s">
        <v>2359</v>
      </c>
      <c r="F1799" s="487" t="s">
        <v>4856</v>
      </c>
      <c r="G1799" s="698">
        <v>31196314</v>
      </c>
      <c r="H1799" s="649" t="s">
        <v>4848</v>
      </c>
      <c r="I1799" s="699">
        <v>249.8</v>
      </c>
      <c r="J1799" s="77">
        <v>5</v>
      </c>
      <c r="K1799" s="92"/>
    </row>
    <row r="1800" spans="1:11" ht="13.2" x14ac:dyDescent="0.25">
      <c r="A1800" s="14" t="s">
        <v>1506</v>
      </c>
      <c r="B1800" s="694" t="s">
        <v>4853</v>
      </c>
      <c r="C1800" s="695" t="s">
        <v>1999</v>
      </c>
      <c r="D1800" s="696" t="s">
        <v>4857</v>
      </c>
      <c r="E1800" s="671" t="s">
        <v>2359</v>
      </c>
      <c r="F1800" s="487" t="s">
        <v>4858</v>
      </c>
      <c r="G1800" s="698">
        <v>31196314</v>
      </c>
      <c r="H1800" s="649" t="s">
        <v>4848</v>
      </c>
      <c r="I1800" s="699">
        <v>86.2</v>
      </c>
      <c r="J1800" s="77">
        <v>5</v>
      </c>
      <c r="K1800" s="92"/>
    </row>
    <row r="1801" spans="1:11" ht="61.8" x14ac:dyDescent="0.25">
      <c r="A1801" s="14" t="s">
        <v>1506</v>
      </c>
      <c r="B1801" s="416"/>
      <c r="C1801" s="552"/>
      <c r="D1801" s="418"/>
      <c r="E1801" s="337"/>
      <c r="F1801" s="650" t="s">
        <v>4859</v>
      </c>
      <c r="G1801" s="552"/>
      <c r="H1801" s="417"/>
      <c r="I1801" s="526"/>
      <c r="J1801" s="77">
        <v>5</v>
      </c>
      <c r="K1801" s="92"/>
    </row>
    <row r="1802" spans="1:11" ht="30.6" x14ac:dyDescent="0.25">
      <c r="A1802" s="14" t="s">
        <v>1506</v>
      </c>
      <c r="B1802" s="694" t="s">
        <v>4860</v>
      </c>
      <c r="C1802" s="695" t="s">
        <v>1997</v>
      </c>
      <c r="D1802" s="696" t="s">
        <v>2275</v>
      </c>
      <c r="E1802" s="671" t="s">
        <v>2275</v>
      </c>
      <c r="F1802" s="487" t="s">
        <v>4861</v>
      </c>
      <c r="G1802" s="698">
        <v>31196314</v>
      </c>
      <c r="H1802" s="649" t="s">
        <v>4848</v>
      </c>
      <c r="I1802" s="699">
        <v>153.01</v>
      </c>
      <c r="J1802" s="77">
        <v>5</v>
      </c>
      <c r="K1802" s="92"/>
    </row>
    <row r="1803" spans="1:11" ht="40.799999999999997" x14ac:dyDescent="0.25">
      <c r="A1803" s="14" t="s">
        <v>1506</v>
      </c>
      <c r="B1803" s="694" t="s">
        <v>4860</v>
      </c>
      <c r="C1803" s="695" t="s">
        <v>1997</v>
      </c>
      <c r="D1803" s="696" t="s">
        <v>4862</v>
      </c>
      <c r="E1803" s="671" t="s">
        <v>2275</v>
      </c>
      <c r="F1803" s="487" t="s">
        <v>4863</v>
      </c>
      <c r="G1803" s="698">
        <v>31196314</v>
      </c>
      <c r="H1803" s="649" t="s">
        <v>4848</v>
      </c>
      <c r="I1803" s="699">
        <v>249.59</v>
      </c>
      <c r="J1803" s="77">
        <v>5</v>
      </c>
      <c r="K1803" s="92"/>
    </row>
    <row r="1804" spans="1:11" ht="20.399999999999999" x14ac:dyDescent="0.25">
      <c r="A1804" s="14" t="s">
        <v>1506</v>
      </c>
      <c r="B1804" s="694" t="s">
        <v>4860</v>
      </c>
      <c r="C1804" s="695" t="s">
        <v>1997</v>
      </c>
      <c r="D1804" s="696" t="s">
        <v>4629</v>
      </c>
      <c r="E1804" s="671" t="s">
        <v>2275</v>
      </c>
      <c r="F1804" s="487" t="s">
        <v>4864</v>
      </c>
      <c r="G1804" s="698">
        <v>31196314</v>
      </c>
      <c r="H1804" s="649" t="s">
        <v>4848</v>
      </c>
      <c r="I1804" s="699">
        <v>97.4</v>
      </c>
      <c r="J1804" s="77">
        <v>5</v>
      </c>
      <c r="K1804" s="92"/>
    </row>
    <row r="1805" spans="1:11" ht="72" x14ac:dyDescent="0.25">
      <c r="A1805" s="14" t="s">
        <v>1506</v>
      </c>
      <c r="B1805" s="416"/>
      <c r="C1805" s="552"/>
      <c r="D1805" s="418"/>
      <c r="E1805" s="337"/>
      <c r="F1805" s="650" t="s">
        <v>4865</v>
      </c>
      <c r="G1805" s="552"/>
      <c r="H1805" s="417"/>
      <c r="I1805" s="526"/>
      <c r="J1805" s="77">
        <v>5</v>
      </c>
      <c r="K1805" s="92"/>
    </row>
    <row r="1806" spans="1:11" ht="13.2" x14ac:dyDescent="0.25">
      <c r="A1806" s="14" t="s">
        <v>1506</v>
      </c>
      <c r="B1806" s="694" t="s">
        <v>4866</v>
      </c>
      <c r="C1806" s="695" t="s">
        <v>2069</v>
      </c>
      <c r="D1806" s="696" t="s">
        <v>2140</v>
      </c>
      <c r="E1806" s="671"/>
      <c r="F1806" s="487" t="s">
        <v>4867</v>
      </c>
      <c r="G1806" s="698">
        <v>35564059</v>
      </c>
      <c r="H1806" s="649" t="s">
        <v>4433</v>
      </c>
      <c r="I1806" s="699">
        <v>118</v>
      </c>
      <c r="J1806" s="77">
        <v>5</v>
      </c>
      <c r="K1806" s="92"/>
    </row>
    <row r="1807" spans="1:11" ht="30.6" x14ac:dyDescent="0.25">
      <c r="A1807" s="14" t="s">
        <v>1506</v>
      </c>
      <c r="B1807" s="694" t="s">
        <v>4866</v>
      </c>
      <c r="C1807" s="695" t="s">
        <v>2069</v>
      </c>
      <c r="D1807" s="696" t="s">
        <v>2140</v>
      </c>
      <c r="E1807" s="671"/>
      <c r="F1807" s="487" t="s">
        <v>4868</v>
      </c>
      <c r="G1807" s="698">
        <v>35564059</v>
      </c>
      <c r="H1807" s="649" t="s">
        <v>4433</v>
      </c>
      <c r="I1807" s="699">
        <v>180.11</v>
      </c>
      <c r="J1807" s="77">
        <v>5</v>
      </c>
      <c r="K1807" s="92"/>
    </row>
    <row r="1808" spans="1:11" ht="13.2" x14ac:dyDescent="0.25">
      <c r="A1808" s="14" t="s">
        <v>1506</v>
      </c>
      <c r="B1808" s="694" t="s">
        <v>4866</v>
      </c>
      <c r="C1808" s="695" t="s">
        <v>2069</v>
      </c>
      <c r="D1808" s="696" t="s">
        <v>2140</v>
      </c>
      <c r="E1808" s="671"/>
      <c r="F1808" s="487" t="s">
        <v>4869</v>
      </c>
      <c r="G1808" s="698">
        <v>35564059</v>
      </c>
      <c r="H1808" s="649" t="s">
        <v>4433</v>
      </c>
      <c r="I1808" s="699">
        <v>34.450000000000003</v>
      </c>
      <c r="J1808" s="77">
        <v>5</v>
      </c>
      <c r="K1808" s="92"/>
    </row>
    <row r="1809" spans="1:11" ht="20.399999999999999" x14ac:dyDescent="0.25">
      <c r="A1809" s="14" t="s">
        <v>1506</v>
      </c>
      <c r="B1809" s="694" t="s">
        <v>4866</v>
      </c>
      <c r="C1809" s="695" t="s">
        <v>2069</v>
      </c>
      <c r="D1809" s="696" t="s">
        <v>2140</v>
      </c>
      <c r="E1809" s="671"/>
      <c r="F1809" s="487" t="s">
        <v>4870</v>
      </c>
      <c r="G1809" s="698">
        <v>35564059</v>
      </c>
      <c r="H1809" s="649" t="s">
        <v>4433</v>
      </c>
      <c r="I1809" s="699">
        <v>67.44</v>
      </c>
      <c r="J1809" s="77">
        <v>5</v>
      </c>
      <c r="K1809" s="92"/>
    </row>
    <row r="1810" spans="1:11" ht="71.400000000000006" x14ac:dyDescent="0.25">
      <c r="A1810" s="14" t="s">
        <v>1506</v>
      </c>
      <c r="B1810" s="694" t="s">
        <v>4871</v>
      </c>
      <c r="C1810" s="695">
        <v>5680</v>
      </c>
      <c r="D1810" s="696" t="s">
        <v>1723</v>
      </c>
      <c r="E1810" s="671" t="s">
        <v>4857</v>
      </c>
      <c r="F1810" s="487" t="s">
        <v>4872</v>
      </c>
      <c r="G1810" s="698">
        <v>31322831</v>
      </c>
      <c r="H1810" s="649" t="s">
        <v>2316</v>
      </c>
      <c r="I1810" s="699">
        <v>98</v>
      </c>
      <c r="J1810" s="77">
        <v>5</v>
      </c>
      <c r="K1810" s="92"/>
    </row>
    <row r="1811" spans="1:11" ht="82.2" x14ac:dyDescent="0.25">
      <c r="A1811" s="14" t="s">
        <v>1506</v>
      </c>
      <c r="B1811" s="694" t="s">
        <v>3918</v>
      </c>
      <c r="C1811" s="695" t="s">
        <v>3918</v>
      </c>
      <c r="D1811" s="696" t="s">
        <v>2202</v>
      </c>
      <c r="E1811" s="671"/>
      <c r="F1811" s="708" t="s">
        <v>4873</v>
      </c>
      <c r="G1811" s="698"/>
      <c r="H1811" s="649" t="s">
        <v>4439</v>
      </c>
      <c r="I1811" s="699">
        <v>213.89</v>
      </c>
      <c r="J1811" s="77">
        <v>5</v>
      </c>
      <c r="K1811" s="92"/>
    </row>
    <row r="1812" spans="1:11" ht="61.2" x14ac:dyDescent="0.25">
      <c r="A1812" s="14" t="s">
        <v>1506</v>
      </c>
      <c r="B1812" s="634"/>
      <c r="C1812" s="635"/>
      <c r="D1812" s="636"/>
      <c r="E1812" s="636"/>
      <c r="F1812" s="637" t="s">
        <v>4874</v>
      </c>
      <c r="G1812" s="709"/>
      <c r="H1812" s="710"/>
      <c r="I1812" s="639"/>
      <c r="J1812" s="77">
        <v>5</v>
      </c>
      <c r="K1812" s="92"/>
    </row>
    <row r="1813" spans="1:11" ht="20.399999999999999" x14ac:dyDescent="0.25">
      <c r="A1813" s="14" t="s">
        <v>1506</v>
      </c>
      <c r="B1813" s="694" t="s">
        <v>4875</v>
      </c>
      <c r="C1813" s="695">
        <v>25073</v>
      </c>
      <c r="D1813" s="696" t="s">
        <v>2513</v>
      </c>
      <c r="E1813" s="671"/>
      <c r="F1813" s="487" t="s">
        <v>4876</v>
      </c>
      <c r="G1813" s="698">
        <v>37840029</v>
      </c>
      <c r="H1813" s="649" t="s">
        <v>2856</v>
      </c>
      <c r="I1813" s="699">
        <v>122.14</v>
      </c>
      <c r="J1813" s="77">
        <v>5</v>
      </c>
      <c r="K1813" s="92"/>
    </row>
    <row r="1814" spans="1:11" ht="30.6" x14ac:dyDescent="0.25">
      <c r="A1814" s="14" t="s">
        <v>1506</v>
      </c>
      <c r="B1814" s="694" t="s">
        <v>4303</v>
      </c>
      <c r="C1814" s="695">
        <v>25038</v>
      </c>
      <c r="D1814" s="696" t="s">
        <v>2513</v>
      </c>
      <c r="E1814" s="671"/>
      <c r="F1814" s="487" t="s">
        <v>4877</v>
      </c>
      <c r="G1814" s="698">
        <v>37840029</v>
      </c>
      <c r="H1814" s="649" t="s">
        <v>2856</v>
      </c>
      <c r="I1814" s="699">
        <v>77.86</v>
      </c>
      <c r="J1814" s="77">
        <v>5</v>
      </c>
      <c r="K1814" s="92"/>
    </row>
    <row r="1815" spans="1:11" ht="61.8" x14ac:dyDescent="0.25">
      <c r="A1815" s="14" t="s">
        <v>1506</v>
      </c>
      <c r="B1815" s="711"/>
      <c r="C1815" s="712"/>
      <c r="D1815" s="704"/>
      <c r="E1815" s="704"/>
      <c r="F1815" s="650" t="s">
        <v>4878</v>
      </c>
      <c r="G1815" s="700"/>
      <c r="H1815" s="658"/>
      <c r="I1815" s="706"/>
      <c r="J1815" s="77">
        <v>5</v>
      </c>
      <c r="K1815" s="92"/>
    </row>
    <row r="1816" spans="1:11" ht="21" x14ac:dyDescent="0.25">
      <c r="A1816" s="14" t="s">
        <v>1506</v>
      </c>
      <c r="B1816" s="694" t="s">
        <v>4879</v>
      </c>
      <c r="C1816" s="695">
        <v>202502</v>
      </c>
      <c r="D1816" s="696" t="s">
        <v>2212</v>
      </c>
      <c r="E1816" s="671"/>
      <c r="F1816" s="487" t="s">
        <v>4880</v>
      </c>
      <c r="G1816" s="698">
        <v>14221144</v>
      </c>
      <c r="H1816" s="649" t="s">
        <v>4437</v>
      </c>
      <c r="I1816" s="699">
        <v>41.5</v>
      </c>
      <c r="J1816" s="77">
        <v>5</v>
      </c>
      <c r="K1816" s="92"/>
    </row>
    <row r="1817" spans="1:11" ht="30.6" x14ac:dyDescent="0.25">
      <c r="A1817" s="14" t="s">
        <v>1506</v>
      </c>
      <c r="B1817" s="694" t="s">
        <v>4879</v>
      </c>
      <c r="C1817" s="695">
        <v>202502</v>
      </c>
      <c r="D1817" s="696" t="s">
        <v>2212</v>
      </c>
      <c r="E1817" s="671"/>
      <c r="F1817" s="487" t="s">
        <v>4881</v>
      </c>
      <c r="G1817" s="698">
        <v>14221144</v>
      </c>
      <c r="H1817" s="649" t="s">
        <v>4437</v>
      </c>
      <c r="I1817" s="699">
        <v>150</v>
      </c>
      <c r="J1817" s="77">
        <v>5</v>
      </c>
      <c r="K1817" s="92"/>
    </row>
    <row r="1818" spans="1:11" ht="30.6" x14ac:dyDescent="0.25">
      <c r="A1818" s="14" t="s">
        <v>1506</v>
      </c>
      <c r="B1818" s="694" t="s">
        <v>4879</v>
      </c>
      <c r="C1818" s="695">
        <v>202502</v>
      </c>
      <c r="D1818" s="696" t="s">
        <v>2212</v>
      </c>
      <c r="E1818" s="671"/>
      <c r="F1818" s="487" t="s">
        <v>4882</v>
      </c>
      <c r="G1818" s="698">
        <v>14221144</v>
      </c>
      <c r="H1818" s="649" t="s">
        <v>4437</v>
      </c>
      <c r="I1818" s="699">
        <v>27.15</v>
      </c>
      <c r="J1818" s="77">
        <v>5</v>
      </c>
      <c r="K1818" s="92"/>
    </row>
    <row r="1819" spans="1:11" ht="21" x14ac:dyDescent="0.25">
      <c r="A1819" s="14" t="s">
        <v>1506</v>
      </c>
      <c r="B1819" s="694" t="s">
        <v>4879</v>
      </c>
      <c r="C1819" s="695">
        <v>202502</v>
      </c>
      <c r="D1819" s="696" t="s">
        <v>2212</v>
      </c>
      <c r="E1819" s="671"/>
      <c r="F1819" s="487" t="s">
        <v>4883</v>
      </c>
      <c r="G1819" s="698">
        <v>14221144</v>
      </c>
      <c r="H1819" s="649" t="s">
        <v>4437</v>
      </c>
      <c r="I1819" s="699">
        <v>31.35</v>
      </c>
      <c r="J1819" s="77">
        <v>5</v>
      </c>
      <c r="K1819" s="92"/>
    </row>
    <row r="1820" spans="1:11" ht="61.8" x14ac:dyDescent="0.25">
      <c r="A1820" s="14" t="s">
        <v>1506</v>
      </c>
      <c r="B1820" s="714"/>
      <c r="C1820" s="715"/>
      <c r="D1820" s="703"/>
      <c r="E1820" s="703"/>
      <c r="F1820" s="650" t="s">
        <v>4884</v>
      </c>
      <c r="G1820" s="713"/>
      <c r="H1820" s="647"/>
      <c r="I1820" s="716"/>
      <c r="J1820" s="77">
        <v>5</v>
      </c>
      <c r="K1820" s="92"/>
    </row>
    <row r="1821" spans="1:11" ht="21" x14ac:dyDescent="0.25">
      <c r="A1821" s="14" t="s">
        <v>1506</v>
      </c>
      <c r="B1821" s="694" t="s">
        <v>4885</v>
      </c>
      <c r="C1821" s="695">
        <v>202501</v>
      </c>
      <c r="D1821" s="696" t="s">
        <v>2212</v>
      </c>
      <c r="E1821" s="671"/>
      <c r="F1821" s="487" t="s">
        <v>4886</v>
      </c>
      <c r="G1821" s="698">
        <v>14221144</v>
      </c>
      <c r="H1821" s="649" t="s">
        <v>4437</v>
      </c>
      <c r="I1821" s="699">
        <v>32.35</v>
      </c>
      <c r="J1821" s="77">
        <v>5</v>
      </c>
      <c r="K1821" s="92"/>
    </row>
    <row r="1822" spans="1:11" ht="21" x14ac:dyDescent="0.25">
      <c r="A1822" s="14" t="s">
        <v>1506</v>
      </c>
      <c r="B1822" s="694" t="s">
        <v>4885</v>
      </c>
      <c r="C1822" s="695">
        <v>202501</v>
      </c>
      <c r="D1822" s="696" t="s">
        <v>2212</v>
      </c>
      <c r="E1822" s="671"/>
      <c r="F1822" s="487" t="s">
        <v>4880</v>
      </c>
      <c r="G1822" s="698">
        <v>14221144</v>
      </c>
      <c r="H1822" s="649" t="s">
        <v>4437</v>
      </c>
      <c r="I1822" s="699">
        <v>41.5</v>
      </c>
      <c r="J1822" s="77">
        <v>5</v>
      </c>
      <c r="K1822" s="92"/>
    </row>
    <row r="1823" spans="1:11" ht="30.6" x14ac:dyDescent="0.25">
      <c r="A1823" s="14" t="s">
        <v>1506</v>
      </c>
      <c r="B1823" s="694" t="s">
        <v>4885</v>
      </c>
      <c r="C1823" s="695">
        <v>202501</v>
      </c>
      <c r="D1823" s="696" t="s">
        <v>2212</v>
      </c>
      <c r="E1823" s="671"/>
      <c r="F1823" s="487" t="s">
        <v>4881</v>
      </c>
      <c r="G1823" s="698">
        <v>14221144</v>
      </c>
      <c r="H1823" s="649" t="s">
        <v>4437</v>
      </c>
      <c r="I1823" s="699">
        <v>150</v>
      </c>
      <c r="J1823" s="77">
        <v>5</v>
      </c>
      <c r="K1823" s="92"/>
    </row>
    <row r="1824" spans="1:11" ht="61.8" x14ac:dyDescent="0.25">
      <c r="A1824" s="14" t="s">
        <v>1506</v>
      </c>
      <c r="B1824" s="711"/>
      <c r="C1824" s="712"/>
      <c r="D1824" s="704"/>
      <c r="E1824" s="704"/>
      <c r="F1824" s="650" t="s">
        <v>4887</v>
      </c>
      <c r="G1824" s="700"/>
      <c r="H1824" s="658"/>
      <c r="I1824" s="717"/>
      <c r="J1824" s="77">
        <v>5</v>
      </c>
      <c r="K1824" s="92"/>
    </row>
    <row r="1825" spans="1:11" ht="20.399999999999999" x14ac:dyDescent="0.25">
      <c r="A1825" s="14" t="s">
        <v>1506</v>
      </c>
      <c r="B1825" s="694" t="s">
        <v>4888</v>
      </c>
      <c r="C1825" s="695" t="s">
        <v>4889</v>
      </c>
      <c r="D1825" s="696" t="s">
        <v>4890</v>
      </c>
      <c r="E1825" s="671" t="s">
        <v>4217</v>
      </c>
      <c r="F1825" s="487" t="s">
        <v>4891</v>
      </c>
      <c r="G1825" s="698">
        <v>37910825</v>
      </c>
      <c r="H1825" s="649" t="s">
        <v>4892</v>
      </c>
      <c r="I1825" s="699">
        <v>65.400000000000006</v>
      </c>
      <c r="J1825" s="77">
        <v>5</v>
      </c>
      <c r="K1825" s="92"/>
    </row>
    <row r="1826" spans="1:11" ht="20.399999999999999" x14ac:dyDescent="0.25">
      <c r="A1826" s="14" t="s">
        <v>1506</v>
      </c>
      <c r="B1826" s="694" t="s">
        <v>4888</v>
      </c>
      <c r="C1826" s="695" t="s">
        <v>4889</v>
      </c>
      <c r="D1826" s="696" t="s">
        <v>1585</v>
      </c>
      <c r="E1826" s="671" t="s">
        <v>4217</v>
      </c>
      <c r="F1826" s="487" t="s">
        <v>4893</v>
      </c>
      <c r="G1826" s="698">
        <v>37910825</v>
      </c>
      <c r="H1826" s="649" t="s">
        <v>4892</v>
      </c>
      <c r="I1826" s="699">
        <v>98.2</v>
      </c>
      <c r="J1826" s="77">
        <v>5</v>
      </c>
      <c r="K1826" s="92"/>
    </row>
    <row r="1827" spans="1:11" ht="20.399999999999999" x14ac:dyDescent="0.25">
      <c r="A1827" s="14" t="s">
        <v>1506</v>
      </c>
      <c r="B1827" s="694" t="s">
        <v>4888</v>
      </c>
      <c r="C1827" s="695" t="s">
        <v>4889</v>
      </c>
      <c r="D1827" s="696" t="s">
        <v>1585</v>
      </c>
      <c r="E1827" s="671" t="s">
        <v>4217</v>
      </c>
      <c r="F1827" s="487" t="s">
        <v>4894</v>
      </c>
      <c r="G1827" s="698">
        <v>37910825</v>
      </c>
      <c r="H1827" s="649" t="s">
        <v>4892</v>
      </c>
      <c r="I1827" s="699">
        <v>266.39999999999998</v>
      </c>
      <c r="J1827" s="77">
        <v>5</v>
      </c>
      <c r="K1827" s="92"/>
    </row>
    <row r="1828" spans="1:11" ht="82.2" x14ac:dyDescent="0.25">
      <c r="A1828" s="14" t="s">
        <v>1506</v>
      </c>
      <c r="B1828" s="694" t="s">
        <v>4895</v>
      </c>
      <c r="C1828" s="695">
        <v>10250002</v>
      </c>
      <c r="D1828" s="696" t="s">
        <v>2897</v>
      </c>
      <c r="E1828" s="671"/>
      <c r="F1828" s="650" t="s">
        <v>4896</v>
      </c>
      <c r="G1828" s="698">
        <v>37806203</v>
      </c>
      <c r="H1828" s="649" t="s">
        <v>1572</v>
      </c>
      <c r="I1828" s="699">
        <v>320</v>
      </c>
      <c r="J1828" s="77">
        <v>5</v>
      </c>
      <c r="K1828" s="92"/>
    </row>
    <row r="1829" spans="1:11" ht="102.6" x14ac:dyDescent="0.25">
      <c r="A1829" s="14" t="s">
        <v>1506</v>
      </c>
      <c r="B1829" s="694" t="s">
        <v>4897</v>
      </c>
      <c r="C1829" s="695">
        <v>25002</v>
      </c>
      <c r="D1829" s="696" t="s">
        <v>4898</v>
      </c>
      <c r="E1829" s="671"/>
      <c r="F1829" s="650" t="s">
        <v>4899</v>
      </c>
      <c r="G1829" s="698">
        <v>50048678</v>
      </c>
      <c r="H1829" s="649" t="s">
        <v>4900</v>
      </c>
      <c r="I1829" s="699">
        <v>230</v>
      </c>
      <c r="J1829" s="77">
        <v>5</v>
      </c>
      <c r="K1829" s="92"/>
    </row>
    <row r="1830" spans="1:11" ht="112.8" x14ac:dyDescent="0.25">
      <c r="A1830" s="14" t="s">
        <v>1506</v>
      </c>
      <c r="B1830" s="694" t="s">
        <v>4901</v>
      </c>
      <c r="C1830" s="695">
        <v>25003</v>
      </c>
      <c r="D1830" s="696" t="s">
        <v>4898</v>
      </c>
      <c r="E1830" s="671"/>
      <c r="F1830" s="650" t="s">
        <v>4902</v>
      </c>
      <c r="G1830" s="698">
        <v>50048678</v>
      </c>
      <c r="H1830" s="649" t="s">
        <v>4900</v>
      </c>
      <c r="I1830" s="699">
        <v>170</v>
      </c>
      <c r="J1830" s="77">
        <v>5</v>
      </c>
      <c r="K1830" s="92"/>
    </row>
    <row r="1831" spans="1:11" ht="41.4" x14ac:dyDescent="0.25">
      <c r="A1831" s="14" t="s">
        <v>1506</v>
      </c>
      <c r="B1831" s="514"/>
      <c r="C1831" s="514"/>
      <c r="D1831" s="514"/>
      <c r="E1831" s="741"/>
      <c r="F1831" s="374" t="s">
        <v>5232</v>
      </c>
      <c r="G1831" s="514"/>
      <c r="H1831" s="517"/>
      <c r="I1831" s="742"/>
      <c r="J1831" s="77">
        <v>5</v>
      </c>
      <c r="K1831" s="92"/>
    </row>
    <row r="1832" spans="1:11" ht="21" x14ac:dyDescent="0.25">
      <c r="A1832" s="14" t="s">
        <v>1506</v>
      </c>
      <c r="B1832" s="490" t="s">
        <v>5233</v>
      </c>
      <c r="C1832" s="743"/>
      <c r="D1832" s="744"/>
      <c r="E1832" s="741"/>
      <c r="F1832" s="517" t="s">
        <v>5234</v>
      </c>
      <c r="G1832" s="514"/>
      <c r="H1832" s="517" t="s">
        <v>5235</v>
      </c>
      <c r="I1832" s="529">
        <v>600</v>
      </c>
      <c r="J1832" s="77">
        <v>5</v>
      </c>
      <c r="K1832" s="92"/>
    </row>
    <row r="1833" spans="1:11" ht="21" x14ac:dyDescent="0.25">
      <c r="A1833" s="14" t="s">
        <v>1506</v>
      </c>
      <c r="B1833" s="490" t="s">
        <v>5236</v>
      </c>
      <c r="C1833" s="490" t="s">
        <v>5236</v>
      </c>
      <c r="D1833" s="744">
        <v>45927</v>
      </c>
      <c r="E1833" s="508">
        <v>46003</v>
      </c>
      <c r="F1833" s="517" t="s">
        <v>5237</v>
      </c>
      <c r="G1833" s="514"/>
      <c r="H1833" s="517" t="s">
        <v>5238</v>
      </c>
      <c r="I1833" s="529">
        <v>868.1</v>
      </c>
      <c r="J1833" s="77">
        <v>5</v>
      </c>
      <c r="K1833" s="92"/>
    </row>
    <row r="1834" spans="1:11" ht="31.2" x14ac:dyDescent="0.25">
      <c r="A1834" s="14" t="s">
        <v>1506</v>
      </c>
      <c r="B1834" s="490" t="s">
        <v>5236</v>
      </c>
      <c r="C1834" s="743">
        <v>595</v>
      </c>
      <c r="D1834" s="744">
        <v>45926</v>
      </c>
      <c r="E1834" s="508">
        <v>46003</v>
      </c>
      <c r="F1834" s="517" t="s">
        <v>5239</v>
      </c>
      <c r="G1834" s="514" t="s">
        <v>5240</v>
      </c>
      <c r="H1834" s="517" t="s">
        <v>5241</v>
      </c>
      <c r="I1834" s="529">
        <v>234</v>
      </c>
      <c r="J1834" s="77">
        <v>5</v>
      </c>
      <c r="K1834" s="92"/>
    </row>
    <row r="1835" spans="1:11" ht="21" x14ac:dyDescent="0.25">
      <c r="A1835" s="14" t="s">
        <v>1506</v>
      </c>
      <c r="B1835" s="745" t="s">
        <v>5242</v>
      </c>
      <c r="C1835" s="746" t="s">
        <v>5243</v>
      </c>
      <c r="D1835" s="380">
        <v>46003</v>
      </c>
      <c r="E1835" s="508"/>
      <c r="F1835" s="517" t="s">
        <v>5244</v>
      </c>
      <c r="G1835" s="747">
        <v>30812861</v>
      </c>
      <c r="H1835" s="748" t="s">
        <v>5245</v>
      </c>
      <c r="I1835" s="665">
        <v>1090</v>
      </c>
      <c r="J1835" s="77">
        <v>5</v>
      </c>
      <c r="K1835" s="92"/>
    </row>
    <row r="1836" spans="1:11" ht="41.4" x14ac:dyDescent="0.25">
      <c r="A1836" s="14" t="s">
        <v>1506</v>
      </c>
      <c r="B1836" s="514"/>
      <c r="C1836" s="514"/>
      <c r="D1836" s="514"/>
      <c r="E1836" s="741"/>
      <c r="F1836" s="318" t="s">
        <v>5246</v>
      </c>
      <c r="G1836" s="514"/>
      <c r="H1836" s="517"/>
      <c r="I1836" s="742"/>
      <c r="J1836" s="77">
        <v>5</v>
      </c>
      <c r="K1836" s="92"/>
    </row>
    <row r="1837" spans="1:11" ht="21" x14ac:dyDescent="0.25">
      <c r="A1837" s="14" t="s">
        <v>1506</v>
      </c>
      <c r="B1837" s="490" t="s">
        <v>5247</v>
      </c>
      <c r="C1837" s="490" t="s">
        <v>5247</v>
      </c>
      <c r="D1837" s="744">
        <v>45983</v>
      </c>
      <c r="E1837" s="508">
        <v>46003</v>
      </c>
      <c r="F1837" s="517" t="s">
        <v>5248</v>
      </c>
      <c r="G1837" s="514"/>
      <c r="H1837" s="517" t="s">
        <v>5238</v>
      </c>
      <c r="I1837" s="529">
        <v>477.9</v>
      </c>
      <c r="J1837" s="77">
        <v>5</v>
      </c>
      <c r="K1837" s="92"/>
    </row>
    <row r="1838" spans="1:11" ht="21" x14ac:dyDescent="0.25">
      <c r="A1838" s="14" t="s">
        <v>1506</v>
      </c>
      <c r="B1838" s="490" t="s">
        <v>5247</v>
      </c>
      <c r="C1838" s="490" t="s">
        <v>5247</v>
      </c>
      <c r="D1838" s="744">
        <v>45983</v>
      </c>
      <c r="E1838" s="508">
        <v>46003</v>
      </c>
      <c r="F1838" s="517" t="s">
        <v>5249</v>
      </c>
      <c r="G1838" s="514"/>
      <c r="H1838" s="517" t="s">
        <v>5238</v>
      </c>
      <c r="I1838" s="529">
        <v>141.49</v>
      </c>
      <c r="J1838" s="77">
        <v>5</v>
      </c>
      <c r="K1838" s="92"/>
    </row>
    <row r="1839" spans="1:11" ht="21" x14ac:dyDescent="0.25">
      <c r="A1839" s="14" t="s">
        <v>1506</v>
      </c>
      <c r="B1839" s="745" t="s">
        <v>5250</v>
      </c>
      <c r="C1839" s="746" t="s">
        <v>5251</v>
      </c>
      <c r="D1839" s="380">
        <v>46003</v>
      </c>
      <c r="E1839" s="508"/>
      <c r="F1839" s="517" t="s">
        <v>5252</v>
      </c>
      <c r="G1839" s="747">
        <v>30812861</v>
      </c>
      <c r="H1839" s="748" t="s">
        <v>5245</v>
      </c>
      <c r="I1839" s="665">
        <v>900</v>
      </c>
      <c r="J1839" s="77">
        <v>5</v>
      </c>
      <c r="K1839" s="92"/>
    </row>
    <row r="1840" spans="1:11" ht="21" x14ac:dyDescent="0.25">
      <c r="A1840" s="14" t="s">
        <v>1506</v>
      </c>
      <c r="B1840" s="607" t="s">
        <v>4936</v>
      </c>
      <c r="C1840" s="610">
        <v>1020251096</v>
      </c>
      <c r="D1840" s="608" t="s">
        <v>4948</v>
      </c>
      <c r="E1840" s="612" t="s">
        <v>4948</v>
      </c>
      <c r="F1840" s="612" t="s">
        <v>5253</v>
      </c>
      <c r="G1840" s="610">
        <v>47632470</v>
      </c>
      <c r="H1840" s="610" t="s">
        <v>5254</v>
      </c>
      <c r="I1840" s="699">
        <v>138</v>
      </c>
      <c r="J1840" s="77">
        <v>5</v>
      </c>
      <c r="K1840" s="92"/>
    </row>
    <row r="1841" spans="1:11" ht="31.2" x14ac:dyDescent="0.25">
      <c r="A1841" s="14" t="s">
        <v>1506</v>
      </c>
      <c r="B1841" s="607" t="s">
        <v>5255</v>
      </c>
      <c r="C1841" s="607" t="s">
        <v>5255</v>
      </c>
      <c r="D1841" s="608" t="s">
        <v>5256</v>
      </c>
      <c r="E1841" s="612"/>
      <c r="F1841" s="612" t="s">
        <v>5257</v>
      </c>
      <c r="G1841" s="610"/>
      <c r="H1841" s="610" t="s">
        <v>4500</v>
      </c>
      <c r="I1841" s="699">
        <v>11.25</v>
      </c>
      <c r="J1841" s="77">
        <v>5</v>
      </c>
      <c r="K1841" s="92"/>
    </row>
    <row r="1842" spans="1:11" ht="51.6" x14ac:dyDescent="0.25">
      <c r="A1842" s="14" t="s">
        <v>1506</v>
      </c>
      <c r="B1842" s="490" t="s">
        <v>5258</v>
      </c>
      <c r="C1842" s="743" t="s">
        <v>5258</v>
      </c>
      <c r="D1842" s="744" t="s">
        <v>2059</v>
      </c>
      <c r="E1842" s="741" t="s">
        <v>5259</v>
      </c>
      <c r="F1842" s="517" t="s">
        <v>5260</v>
      </c>
      <c r="G1842" s="514"/>
      <c r="H1842" s="517" t="s">
        <v>5261</v>
      </c>
      <c r="I1842" s="529">
        <v>197.27</v>
      </c>
      <c r="J1842" s="77">
        <v>5</v>
      </c>
      <c r="K1842" s="92"/>
    </row>
    <row r="1843" spans="1:11" ht="51.6" x14ac:dyDescent="0.25">
      <c r="A1843" s="14" t="s">
        <v>1506</v>
      </c>
      <c r="B1843" s="490" t="s">
        <v>5258</v>
      </c>
      <c r="C1843" s="743" t="s">
        <v>5262</v>
      </c>
      <c r="D1843" s="744" t="s">
        <v>2059</v>
      </c>
      <c r="E1843" s="741" t="s">
        <v>5259</v>
      </c>
      <c r="F1843" s="517" t="s">
        <v>5263</v>
      </c>
      <c r="G1843" s="514">
        <v>35774282</v>
      </c>
      <c r="H1843" s="517" t="s">
        <v>5264</v>
      </c>
      <c r="I1843" s="529">
        <v>214.61</v>
      </c>
      <c r="J1843" s="77">
        <v>5</v>
      </c>
      <c r="K1843" s="92"/>
    </row>
    <row r="1844" spans="1:11" ht="41.4" x14ac:dyDescent="0.25">
      <c r="A1844" s="14" t="s">
        <v>1506</v>
      </c>
      <c r="B1844" s="490" t="s">
        <v>5258</v>
      </c>
      <c r="C1844" s="743">
        <v>4219</v>
      </c>
      <c r="D1844" s="744" t="s">
        <v>2059</v>
      </c>
      <c r="E1844" s="741" t="s">
        <v>5259</v>
      </c>
      <c r="F1844" s="517" t="s">
        <v>5265</v>
      </c>
      <c r="G1844" s="514">
        <v>31347037</v>
      </c>
      <c r="H1844" s="517" t="s">
        <v>5266</v>
      </c>
      <c r="I1844" s="529">
        <v>26.48</v>
      </c>
      <c r="J1844" s="77">
        <v>5</v>
      </c>
      <c r="K1844" s="92"/>
    </row>
    <row r="1845" spans="1:11" ht="31.2" x14ac:dyDescent="0.25">
      <c r="A1845" s="14" t="s">
        <v>1506</v>
      </c>
      <c r="B1845" s="607" t="s">
        <v>5267</v>
      </c>
      <c r="C1845" s="610">
        <v>1020251132</v>
      </c>
      <c r="D1845" s="608" t="s">
        <v>5268</v>
      </c>
      <c r="E1845" s="612"/>
      <c r="F1845" s="612" t="s">
        <v>5269</v>
      </c>
      <c r="G1845" s="610">
        <v>47632470</v>
      </c>
      <c r="H1845" s="610" t="s">
        <v>5254</v>
      </c>
      <c r="I1845" s="699">
        <v>140</v>
      </c>
      <c r="J1845" s="77">
        <v>5</v>
      </c>
      <c r="K1845" s="92"/>
    </row>
    <row r="1846" spans="1:11" ht="61.8" x14ac:dyDescent="0.25">
      <c r="A1846" s="14" t="s">
        <v>1506</v>
      </c>
      <c r="B1846" s="607" t="s">
        <v>5277</v>
      </c>
      <c r="C1846" s="607" t="s">
        <v>5277</v>
      </c>
      <c r="D1846" s="751" t="s">
        <v>5278</v>
      </c>
      <c r="E1846" s="751" t="s">
        <v>4646</v>
      </c>
      <c r="F1846" s="612" t="s">
        <v>5279</v>
      </c>
      <c r="G1846" s="752"/>
      <c r="H1846" s="374" t="s">
        <v>5280</v>
      </c>
      <c r="I1846" s="699">
        <v>618.84</v>
      </c>
      <c r="J1846" s="77">
        <v>5</v>
      </c>
      <c r="K1846" s="92"/>
    </row>
    <row r="1847" spans="1:11" ht="40.799999999999997" x14ac:dyDescent="0.25">
      <c r="A1847" s="14" t="s">
        <v>1506</v>
      </c>
      <c r="B1847" s="694" t="s">
        <v>5074</v>
      </c>
      <c r="C1847" s="695" t="s">
        <v>5075</v>
      </c>
      <c r="D1847" s="696" t="s">
        <v>2748</v>
      </c>
      <c r="E1847" s="671">
        <v>46022</v>
      </c>
      <c r="F1847" s="487" t="s">
        <v>5076</v>
      </c>
      <c r="G1847" s="698" t="s">
        <v>5077</v>
      </c>
      <c r="H1847" s="649" t="s">
        <v>5078</v>
      </c>
      <c r="I1847" s="699">
        <v>87.49</v>
      </c>
      <c r="J1847" s="77">
        <v>5</v>
      </c>
      <c r="K1847" s="92"/>
    </row>
    <row r="1848" spans="1:11" ht="51" x14ac:dyDescent="0.25">
      <c r="A1848" s="14" t="s">
        <v>1506</v>
      </c>
      <c r="B1848" s="694" t="s">
        <v>5074</v>
      </c>
      <c r="C1848" s="695" t="s">
        <v>5079</v>
      </c>
      <c r="D1848" s="696" t="s">
        <v>3921</v>
      </c>
      <c r="E1848" s="671">
        <v>46022</v>
      </c>
      <c r="F1848" s="487" t="s">
        <v>5080</v>
      </c>
      <c r="G1848" s="698" t="s">
        <v>5081</v>
      </c>
      <c r="H1848" s="649" t="s">
        <v>5082</v>
      </c>
      <c r="I1848" s="699">
        <v>12.51</v>
      </c>
      <c r="J1848" s="77">
        <v>5</v>
      </c>
      <c r="K1848" s="92"/>
    </row>
    <row r="1849" spans="1:11" ht="61.2" x14ac:dyDescent="0.25">
      <c r="A1849" s="14" t="s">
        <v>1506</v>
      </c>
      <c r="B1849" s="694" t="s">
        <v>5083</v>
      </c>
      <c r="C1849" s="695" t="s">
        <v>5084</v>
      </c>
      <c r="D1849" s="696" t="s">
        <v>2095</v>
      </c>
      <c r="E1849" s="671">
        <v>46022</v>
      </c>
      <c r="F1849" s="487" t="s">
        <v>5085</v>
      </c>
      <c r="G1849" s="698" t="s">
        <v>5086</v>
      </c>
      <c r="H1849" s="649" t="s">
        <v>5087</v>
      </c>
      <c r="I1849" s="699">
        <v>250</v>
      </c>
      <c r="J1849" s="77">
        <v>5</v>
      </c>
      <c r="K1849" s="92"/>
    </row>
    <row r="1850" spans="1:11" ht="40.799999999999997" x14ac:dyDescent="0.25">
      <c r="A1850" s="14" t="s">
        <v>1506</v>
      </c>
      <c r="B1850" s="694" t="s">
        <v>5088</v>
      </c>
      <c r="C1850" s="695" t="s">
        <v>5089</v>
      </c>
      <c r="D1850" s="696" t="s">
        <v>2064</v>
      </c>
      <c r="E1850" s="671">
        <v>46022</v>
      </c>
      <c r="F1850" s="487" t="s">
        <v>5090</v>
      </c>
      <c r="G1850" s="698" t="s">
        <v>2569</v>
      </c>
      <c r="H1850" s="649" t="s">
        <v>2570</v>
      </c>
      <c r="I1850" s="699">
        <v>95</v>
      </c>
      <c r="J1850" s="77">
        <v>5</v>
      </c>
      <c r="K1850" s="92"/>
    </row>
    <row r="1851" spans="1:11" ht="40.799999999999997" x14ac:dyDescent="0.25">
      <c r="A1851" s="14" t="s">
        <v>1506</v>
      </c>
      <c r="B1851" s="694" t="s">
        <v>5088</v>
      </c>
      <c r="C1851" s="695" t="s">
        <v>5091</v>
      </c>
      <c r="D1851" s="696" t="s">
        <v>2064</v>
      </c>
      <c r="E1851" s="671">
        <v>46022</v>
      </c>
      <c r="F1851" s="487" t="s">
        <v>5092</v>
      </c>
      <c r="G1851" s="698" t="s">
        <v>2569</v>
      </c>
      <c r="H1851" s="649" t="s">
        <v>2570</v>
      </c>
      <c r="I1851" s="699">
        <v>95</v>
      </c>
      <c r="J1851" s="77">
        <v>5</v>
      </c>
      <c r="K1851" s="92"/>
    </row>
    <row r="1852" spans="1:11" ht="51" x14ac:dyDescent="0.25">
      <c r="A1852" s="14" t="s">
        <v>1506</v>
      </c>
      <c r="B1852" s="694" t="s">
        <v>5088</v>
      </c>
      <c r="C1852" s="695" t="s">
        <v>5093</v>
      </c>
      <c r="D1852" s="696" t="s">
        <v>2059</v>
      </c>
      <c r="E1852" s="671">
        <v>46022</v>
      </c>
      <c r="F1852" s="487" t="s">
        <v>5094</v>
      </c>
      <c r="G1852" s="698" t="s">
        <v>2569</v>
      </c>
      <c r="H1852" s="649" t="s">
        <v>2570</v>
      </c>
      <c r="I1852" s="699">
        <v>10</v>
      </c>
      <c r="J1852" s="77">
        <v>5</v>
      </c>
      <c r="K1852" s="92"/>
    </row>
    <row r="1853" spans="1:11" ht="51" x14ac:dyDescent="0.25">
      <c r="A1853" s="14" t="s">
        <v>1506</v>
      </c>
      <c r="B1853" s="694" t="s">
        <v>5095</v>
      </c>
      <c r="C1853" s="695" t="s">
        <v>5096</v>
      </c>
      <c r="D1853" s="696" t="s">
        <v>1886</v>
      </c>
      <c r="E1853" s="671">
        <v>46022</v>
      </c>
      <c r="F1853" s="487" t="s">
        <v>5097</v>
      </c>
      <c r="G1853" s="698" t="s">
        <v>2785</v>
      </c>
      <c r="H1853" s="649" t="s">
        <v>2786</v>
      </c>
      <c r="I1853" s="699">
        <v>185</v>
      </c>
      <c r="J1853" s="77">
        <v>5</v>
      </c>
      <c r="K1853" s="92"/>
    </row>
    <row r="1854" spans="1:11" ht="51" x14ac:dyDescent="0.25">
      <c r="A1854" s="14" t="s">
        <v>1506</v>
      </c>
      <c r="B1854" s="694" t="s">
        <v>5095</v>
      </c>
      <c r="C1854" s="695" t="s">
        <v>5098</v>
      </c>
      <c r="D1854" s="696" t="s">
        <v>5099</v>
      </c>
      <c r="E1854" s="671">
        <v>46022</v>
      </c>
      <c r="F1854" s="487" t="s">
        <v>5100</v>
      </c>
      <c r="G1854" s="698" t="s">
        <v>2785</v>
      </c>
      <c r="H1854" s="649" t="s">
        <v>2786</v>
      </c>
      <c r="I1854" s="699">
        <v>340</v>
      </c>
      <c r="J1854" s="77">
        <v>5</v>
      </c>
      <c r="K1854" s="92"/>
    </row>
    <row r="1855" spans="1:11" ht="51" x14ac:dyDescent="0.25">
      <c r="A1855" s="14" t="s">
        <v>1506</v>
      </c>
      <c r="B1855" s="694" t="s">
        <v>5095</v>
      </c>
      <c r="C1855" s="695" t="s">
        <v>5101</v>
      </c>
      <c r="D1855" s="696" t="s">
        <v>2524</v>
      </c>
      <c r="E1855" s="671">
        <v>46022</v>
      </c>
      <c r="F1855" s="487" t="s">
        <v>5100</v>
      </c>
      <c r="G1855" s="698" t="s">
        <v>2785</v>
      </c>
      <c r="H1855" s="649" t="s">
        <v>2786</v>
      </c>
      <c r="I1855" s="699">
        <v>360</v>
      </c>
      <c r="J1855" s="77">
        <v>5</v>
      </c>
      <c r="K1855" s="92"/>
    </row>
    <row r="1856" spans="1:11" ht="61.2" x14ac:dyDescent="0.25">
      <c r="A1856" s="14" t="s">
        <v>1506</v>
      </c>
      <c r="B1856" s="694" t="s">
        <v>5095</v>
      </c>
      <c r="C1856" s="695" t="s">
        <v>5102</v>
      </c>
      <c r="D1856" s="696" t="s">
        <v>2897</v>
      </c>
      <c r="E1856" s="671">
        <v>46022</v>
      </c>
      <c r="F1856" s="487" t="s">
        <v>5103</v>
      </c>
      <c r="G1856" s="698" t="s">
        <v>5104</v>
      </c>
      <c r="H1856" s="649" t="s">
        <v>5105</v>
      </c>
      <c r="I1856" s="699">
        <v>115</v>
      </c>
      <c r="J1856" s="77">
        <v>5</v>
      </c>
      <c r="K1856" s="92"/>
    </row>
    <row r="1857" spans="1:11" ht="61.2" x14ac:dyDescent="0.25">
      <c r="A1857" s="14" t="s">
        <v>1506</v>
      </c>
      <c r="B1857" s="694" t="s">
        <v>5106</v>
      </c>
      <c r="C1857" s="695" t="s">
        <v>5107</v>
      </c>
      <c r="D1857" s="696" t="s">
        <v>2820</v>
      </c>
      <c r="E1857" s="671">
        <v>46022</v>
      </c>
      <c r="F1857" s="487" t="s">
        <v>5108</v>
      </c>
      <c r="G1857" s="698">
        <v>36851680</v>
      </c>
      <c r="H1857" s="649" t="s">
        <v>5109</v>
      </c>
      <c r="I1857" s="699">
        <v>250</v>
      </c>
      <c r="J1857" s="77">
        <v>5</v>
      </c>
      <c r="K1857" s="92"/>
    </row>
    <row r="1858" spans="1:11" ht="51" x14ac:dyDescent="0.25">
      <c r="A1858" s="14" t="s">
        <v>1506</v>
      </c>
      <c r="B1858" s="694" t="s">
        <v>5110</v>
      </c>
      <c r="C1858" s="695" t="s">
        <v>5111</v>
      </c>
      <c r="D1858" s="696" t="s">
        <v>5065</v>
      </c>
      <c r="E1858" s="671">
        <v>46022</v>
      </c>
      <c r="F1858" s="487" t="s">
        <v>5112</v>
      </c>
      <c r="G1858" s="698">
        <v>29269555</v>
      </c>
      <c r="H1858" s="649" t="s">
        <v>5113</v>
      </c>
      <c r="I1858" s="699">
        <v>32.89</v>
      </c>
      <c r="J1858" s="77">
        <v>5</v>
      </c>
      <c r="K1858" s="92"/>
    </row>
    <row r="1859" spans="1:11" ht="51" x14ac:dyDescent="0.25">
      <c r="A1859" s="14" t="s">
        <v>1506</v>
      </c>
      <c r="B1859" s="694" t="s">
        <v>5110</v>
      </c>
      <c r="C1859" s="695" t="s">
        <v>5114</v>
      </c>
      <c r="D1859" s="696" t="s">
        <v>5115</v>
      </c>
      <c r="E1859" s="671">
        <v>46022</v>
      </c>
      <c r="F1859" s="487" t="s">
        <v>5116</v>
      </c>
      <c r="G1859" s="698">
        <v>47502592</v>
      </c>
      <c r="H1859" s="649" t="s">
        <v>5117</v>
      </c>
      <c r="I1859" s="699">
        <v>17.11</v>
      </c>
      <c r="J1859" s="77">
        <v>5</v>
      </c>
      <c r="K1859" s="92"/>
    </row>
    <row r="1860" spans="1:11" ht="51" x14ac:dyDescent="0.25">
      <c r="A1860" s="14" t="s">
        <v>1506</v>
      </c>
      <c r="B1860" s="694" t="s">
        <v>5119</v>
      </c>
      <c r="C1860" s="695" t="s">
        <v>5120</v>
      </c>
      <c r="D1860" s="696" t="s">
        <v>2816</v>
      </c>
      <c r="E1860" s="671">
        <v>46022</v>
      </c>
      <c r="F1860" s="487" t="s">
        <v>5121</v>
      </c>
      <c r="G1860" s="698" t="s">
        <v>5122</v>
      </c>
      <c r="H1860" s="649" t="s">
        <v>5123</v>
      </c>
      <c r="I1860" s="699">
        <v>50</v>
      </c>
      <c r="J1860" s="77">
        <v>5</v>
      </c>
      <c r="K1860" s="92"/>
    </row>
    <row r="1861" spans="1:11" ht="51" x14ac:dyDescent="0.25">
      <c r="A1861" s="14" t="s">
        <v>1506</v>
      </c>
      <c r="B1861" s="694" t="s">
        <v>5124</v>
      </c>
      <c r="C1861" s="695" t="s">
        <v>5125</v>
      </c>
      <c r="D1861" s="696" t="s">
        <v>2058</v>
      </c>
      <c r="E1861" s="671">
        <v>46022</v>
      </c>
      <c r="F1861" s="487" t="s">
        <v>5126</v>
      </c>
      <c r="G1861" s="698" t="s">
        <v>5127</v>
      </c>
      <c r="H1861" s="649" t="s">
        <v>5128</v>
      </c>
      <c r="I1861" s="699">
        <v>50</v>
      </c>
      <c r="J1861" s="77">
        <v>5</v>
      </c>
      <c r="K1861" s="92"/>
    </row>
    <row r="1862" spans="1:11" ht="40.799999999999997" x14ac:dyDescent="0.25">
      <c r="A1862" s="14" t="s">
        <v>1506</v>
      </c>
      <c r="B1862" s="670" t="s">
        <v>5149</v>
      </c>
      <c r="C1862" s="601" t="s">
        <v>5150</v>
      </c>
      <c r="D1862" s="601" t="s">
        <v>5036</v>
      </c>
      <c r="E1862" s="671">
        <v>46022</v>
      </c>
      <c r="F1862" s="693" t="s">
        <v>5151</v>
      </c>
      <c r="G1862" s="614" t="s">
        <v>5152</v>
      </c>
      <c r="H1862" s="612" t="s">
        <v>5153</v>
      </c>
      <c r="I1862" s="529">
        <v>96</v>
      </c>
      <c r="J1862" s="77">
        <v>5</v>
      </c>
      <c r="K1862" s="92"/>
    </row>
    <row r="1863" spans="1:11" ht="61.2" x14ac:dyDescent="0.25">
      <c r="A1863" s="14" t="s">
        <v>1506</v>
      </c>
      <c r="B1863" s="670" t="s">
        <v>5149</v>
      </c>
      <c r="C1863" s="601" t="s">
        <v>5154</v>
      </c>
      <c r="D1863" s="601" t="s">
        <v>5155</v>
      </c>
      <c r="E1863" s="671">
        <v>46022</v>
      </c>
      <c r="F1863" s="693" t="s">
        <v>5156</v>
      </c>
      <c r="G1863" s="614" t="s">
        <v>5157</v>
      </c>
      <c r="H1863" s="612" t="s">
        <v>5158</v>
      </c>
      <c r="I1863" s="529">
        <v>154</v>
      </c>
      <c r="J1863" s="77">
        <v>5</v>
      </c>
      <c r="K1863" s="92"/>
    </row>
    <row r="1864" spans="1:11" ht="51" x14ac:dyDescent="0.25">
      <c r="A1864" s="14" t="s">
        <v>1506</v>
      </c>
      <c r="B1864" s="670" t="s">
        <v>5159</v>
      </c>
      <c r="C1864" s="601" t="s">
        <v>5160</v>
      </c>
      <c r="D1864" s="601" t="s">
        <v>2812</v>
      </c>
      <c r="E1864" s="671">
        <v>46022</v>
      </c>
      <c r="F1864" s="693" t="s">
        <v>5161</v>
      </c>
      <c r="G1864" s="614" t="s">
        <v>5162</v>
      </c>
      <c r="H1864" s="612" t="s">
        <v>5163</v>
      </c>
      <c r="I1864" s="529">
        <v>39.840000000000003</v>
      </c>
      <c r="J1864" s="77">
        <v>5</v>
      </c>
      <c r="K1864" s="92"/>
    </row>
    <row r="1865" spans="1:11" ht="51" x14ac:dyDescent="0.25">
      <c r="A1865" s="14" t="s">
        <v>1506</v>
      </c>
      <c r="B1865" s="670" t="s">
        <v>5159</v>
      </c>
      <c r="C1865" s="601" t="s">
        <v>5164</v>
      </c>
      <c r="D1865" s="601" t="s">
        <v>5165</v>
      </c>
      <c r="E1865" s="671">
        <v>46022</v>
      </c>
      <c r="F1865" s="693" t="s">
        <v>5166</v>
      </c>
      <c r="G1865" s="614" t="s">
        <v>5167</v>
      </c>
      <c r="H1865" s="612" t="s">
        <v>5168</v>
      </c>
      <c r="I1865" s="529">
        <v>55.25</v>
      </c>
      <c r="J1865" s="77">
        <v>5</v>
      </c>
      <c r="K1865" s="92"/>
    </row>
    <row r="1866" spans="1:11" ht="51" x14ac:dyDescent="0.25">
      <c r="A1866" s="14" t="s">
        <v>1506</v>
      </c>
      <c r="B1866" s="670" t="s">
        <v>5159</v>
      </c>
      <c r="C1866" s="601" t="s">
        <v>5169</v>
      </c>
      <c r="D1866" s="601" t="s">
        <v>3910</v>
      </c>
      <c r="E1866" s="671">
        <v>46022</v>
      </c>
      <c r="F1866" s="693" t="s">
        <v>5170</v>
      </c>
      <c r="G1866" s="614" t="s">
        <v>5167</v>
      </c>
      <c r="H1866" s="612" t="s">
        <v>5168</v>
      </c>
      <c r="I1866" s="529">
        <v>54.91</v>
      </c>
      <c r="J1866" s="77">
        <v>5</v>
      </c>
      <c r="K1866" s="92"/>
    </row>
    <row r="1867" spans="1:11" ht="40.799999999999997" x14ac:dyDescent="0.25">
      <c r="A1867" s="14" t="s">
        <v>1506</v>
      </c>
      <c r="B1867" s="670" t="s">
        <v>5171</v>
      </c>
      <c r="C1867" s="735" t="s">
        <v>5172</v>
      </c>
      <c r="D1867" s="735" t="s">
        <v>4593</v>
      </c>
      <c r="E1867" s="671">
        <v>46022</v>
      </c>
      <c r="F1867" s="693" t="s">
        <v>5173</v>
      </c>
      <c r="G1867" s="614" t="s">
        <v>5174</v>
      </c>
      <c r="H1867" s="612" t="s">
        <v>5175</v>
      </c>
      <c r="I1867" s="529">
        <v>65</v>
      </c>
      <c r="J1867" s="77">
        <v>5</v>
      </c>
      <c r="K1867" s="92"/>
    </row>
    <row r="1868" spans="1:11" ht="40.799999999999997" x14ac:dyDescent="0.25">
      <c r="A1868" s="14" t="s">
        <v>1506</v>
      </c>
      <c r="B1868" s="670" t="s">
        <v>5171</v>
      </c>
      <c r="C1868" s="735" t="s">
        <v>5176</v>
      </c>
      <c r="D1868" s="601" t="s">
        <v>4352</v>
      </c>
      <c r="E1868" s="671">
        <v>46022</v>
      </c>
      <c r="F1868" s="693" t="s">
        <v>5173</v>
      </c>
      <c r="G1868" s="614" t="s">
        <v>5174</v>
      </c>
      <c r="H1868" s="612" t="s">
        <v>5175</v>
      </c>
      <c r="I1868" s="529">
        <v>65</v>
      </c>
      <c r="J1868" s="77">
        <v>5</v>
      </c>
      <c r="K1868" s="92"/>
    </row>
    <row r="1869" spans="1:11" ht="51" x14ac:dyDescent="0.25">
      <c r="A1869" s="14" t="s">
        <v>1506</v>
      </c>
      <c r="B1869" s="670" t="s">
        <v>5171</v>
      </c>
      <c r="C1869" s="601" t="s">
        <v>5177</v>
      </c>
      <c r="D1869" s="601" t="s">
        <v>3304</v>
      </c>
      <c r="E1869" s="671">
        <v>46022</v>
      </c>
      <c r="F1869" s="693" t="s">
        <v>5178</v>
      </c>
      <c r="G1869" s="614"/>
      <c r="H1869" s="612" t="s">
        <v>5179</v>
      </c>
      <c r="I1869" s="529">
        <v>60.99</v>
      </c>
      <c r="J1869" s="77">
        <v>5</v>
      </c>
      <c r="K1869" s="92"/>
    </row>
    <row r="1870" spans="1:11" ht="51" x14ac:dyDescent="0.25">
      <c r="A1870" s="14" t="s">
        <v>1506</v>
      </c>
      <c r="B1870" s="670" t="s">
        <v>5171</v>
      </c>
      <c r="C1870" s="601" t="s">
        <v>5180</v>
      </c>
      <c r="D1870" s="601" t="s">
        <v>4987</v>
      </c>
      <c r="E1870" s="671">
        <v>46022</v>
      </c>
      <c r="F1870" s="693" t="s">
        <v>5181</v>
      </c>
      <c r="G1870" s="614" t="s">
        <v>5182</v>
      </c>
      <c r="H1870" s="612" t="s">
        <v>5183</v>
      </c>
      <c r="I1870" s="529">
        <v>6.2</v>
      </c>
      <c r="J1870" s="77">
        <v>5</v>
      </c>
      <c r="K1870" s="92"/>
    </row>
    <row r="1871" spans="1:11" ht="51" x14ac:dyDescent="0.25">
      <c r="A1871" s="14" t="s">
        <v>1506</v>
      </c>
      <c r="B1871" s="670" t="s">
        <v>5171</v>
      </c>
      <c r="C1871" s="601" t="s">
        <v>5184</v>
      </c>
      <c r="D1871" s="601" t="s">
        <v>5185</v>
      </c>
      <c r="E1871" s="671">
        <v>46022</v>
      </c>
      <c r="F1871" s="693" t="s">
        <v>5186</v>
      </c>
      <c r="G1871" s="614" t="s">
        <v>5187</v>
      </c>
      <c r="H1871" s="612" t="s">
        <v>5188</v>
      </c>
      <c r="I1871" s="529">
        <v>19.989999999999998</v>
      </c>
      <c r="J1871" s="77">
        <v>5</v>
      </c>
      <c r="K1871" s="92"/>
    </row>
    <row r="1872" spans="1:11" ht="51" x14ac:dyDescent="0.25">
      <c r="A1872" s="14" t="s">
        <v>1506</v>
      </c>
      <c r="B1872" s="670" t="s">
        <v>5171</v>
      </c>
      <c r="C1872" s="601" t="s">
        <v>5189</v>
      </c>
      <c r="D1872" s="601" t="s">
        <v>4898</v>
      </c>
      <c r="E1872" s="671">
        <v>46022</v>
      </c>
      <c r="F1872" s="693" t="s">
        <v>5190</v>
      </c>
      <c r="G1872" s="614" t="s">
        <v>5191</v>
      </c>
      <c r="H1872" s="612" t="s">
        <v>5192</v>
      </c>
      <c r="I1872" s="529">
        <v>17.18</v>
      </c>
      <c r="J1872" s="77">
        <v>5</v>
      </c>
      <c r="K1872" s="92"/>
    </row>
    <row r="1873" spans="1:11" ht="40.799999999999997" x14ac:dyDescent="0.25">
      <c r="A1873" s="14" t="s">
        <v>1506</v>
      </c>
      <c r="B1873" s="670" t="s">
        <v>5171</v>
      </c>
      <c r="C1873" s="601" t="s">
        <v>5193</v>
      </c>
      <c r="D1873" s="601" t="s">
        <v>2389</v>
      </c>
      <c r="E1873" s="671">
        <v>46022</v>
      </c>
      <c r="F1873" s="693" t="s">
        <v>5194</v>
      </c>
      <c r="G1873" s="614" t="s">
        <v>5187</v>
      </c>
      <c r="H1873" s="612" t="s">
        <v>5188</v>
      </c>
      <c r="I1873" s="529">
        <v>12.09</v>
      </c>
      <c r="J1873" s="77">
        <v>5</v>
      </c>
      <c r="K1873" s="92"/>
    </row>
    <row r="1874" spans="1:11" ht="61.2" x14ac:dyDescent="0.25">
      <c r="A1874" s="14" t="s">
        <v>1506</v>
      </c>
      <c r="B1874" s="670" t="s">
        <v>5171</v>
      </c>
      <c r="C1874" s="601" t="s">
        <v>5195</v>
      </c>
      <c r="D1874" s="601" t="s">
        <v>5196</v>
      </c>
      <c r="E1874" s="671">
        <v>46022</v>
      </c>
      <c r="F1874" s="693" t="s">
        <v>5197</v>
      </c>
      <c r="G1874" s="614" t="s">
        <v>5198</v>
      </c>
      <c r="H1874" s="612" t="s">
        <v>5199</v>
      </c>
      <c r="I1874" s="529">
        <v>3.55</v>
      </c>
      <c r="J1874" s="77">
        <v>5</v>
      </c>
      <c r="K1874" s="92"/>
    </row>
    <row r="1875" spans="1:11" ht="51.6" x14ac:dyDescent="0.25">
      <c r="A1875" s="14" t="s">
        <v>1506</v>
      </c>
      <c r="B1875" s="514" t="s">
        <v>5211</v>
      </c>
      <c r="C1875" s="514" t="s">
        <v>5212</v>
      </c>
      <c r="D1875" s="740" t="s">
        <v>2870</v>
      </c>
      <c r="E1875" s="516">
        <v>46022</v>
      </c>
      <c r="F1875" s="517" t="s">
        <v>5213</v>
      </c>
      <c r="G1875" s="610">
        <v>2020136525</v>
      </c>
      <c r="H1875" s="521" t="s">
        <v>5118</v>
      </c>
      <c r="I1875" s="529">
        <v>134.96</v>
      </c>
      <c r="J1875" s="77">
        <v>5</v>
      </c>
      <c r="K1875" s="92"/>
    </row>
    <row r="1876" spans="1:11" ht="51.6" x14ac:dyDescent="0.25">
      <c r="A1876" s="14" t="s">
        <v>1506</v>
      </c>
      <c r="B1876" s="514" t="s">
        <v>5211</v>
      </c>
      <c r="C1876" s="514" t="s">
        <v>5214</v>
      </c>
      <c r="D1876" s="740" t="s">
        <v>3304</v>
      </c>
      <c r="E1876" s="516">
        <v>46022</v>
      </c>
      <c r="F1876" s="517" t="s">
        <v>5215</v>
      </c>
      <c r="G1876" s="610">
        <v>2020164696</v>
      </c>
      <c r="H1876" s="521" t="s">
        <v>5216</v>
      </c>
      <c r="I1876" s="529">
        <v>31.4</v>
      </c>
      <c r="J1876" s="77">
        <v>5</v>
      </c>
      <c r="K1876" s="92"/>
    </row>
    <row r="1877" spans="1:11" ht="72" x14ac:dyDescent="0.25">
      <c r="A1877" s="14" t="s">
        <v>1506</v>
      </c>
      <c r="B1877" s="514" t="s">
        <v>5211</v>
      </c>
      <c r="C1877" s="514"/>
      <c r="D1877" s="740" t="s">
        <v>3614</v>
      </c>
      <c r="E1877" s="516">
        <v>46022</v>
      </c>
      <c r="F1877" s="517" t="s">
        <v>5217</v>
      </c>
      <c r="G1877" s="610"/>
      <c r="H1877" s="521" t="s">
        <v>5218</v>
      </c>
      <c r="I1877" s="529">
        <v>110.05</v>
      </c>
      <c r="J1877" s="77">
        <v>5</v>
      </c>
      <c r="K1877" s="92"/>
    </row>
    <row r="1878" spans="1:11" ht="82.2" x14ac:dyDescent="0.25">
      <c r="A1878" s="14" t="s">
        <v>1506</v>
      </c>
      <c r="B1878" s="514" t="s">
        <v>5211</v>
      </c>
      <c r="C1878" s="514"/>
      <c r="D1878" s="740" t="s">
        <v>2202</v>
      </c>
      <c r="E1878" s="516">
        <v>46022</v>
      </c>
      <c r="F1878" s="517" t="s">
        <v>5219</v>
      </c>
      <c r="G1878" s="610"/>
      <c r="H1878" s="521" t="s">
        <v>5218</v>
      </c>
      <c r="I1878" s="529">
        <v>109.91</v>
      </c>
      <c r="J1878" s="77">
        <v>5</v>
      </c>
      <c r="K1878" s="92"/>
    </row>
    <row r="1879" spans="1:11" ht="51.6" x14ac:dyDescent="0.25">
      <c r="A1879" s="14" t="s">
        <v>1506</v>
      </c>
      <c r="B1879" s="514" t="s">
        <v>5211</v>
      </c>
      <c r="C1879" s="514">
        <v>303</v>
      </c>
      <c r="D1879" s="740" t="s">
        <v>5220</v>
      </c>
      <c r="E1879" s="516">
        <v>46022</v>
      </c>
      <c r="F1879" s="517" t="s">
        <v>5221</v>
      </c>
      <c r="G1879" s="610">
        <v>34426957</v>
      </c>
      <c r="H1879" s="521" t="s">
        <v>5222</v>
      </c>
      <c r="I1879" s="529">
        <v>113.2</v>
      </c>
      <c r="J1879" s="77">
        <v>5</v>
      </c>
      <c r="K1879" s="92"/>
    </row>
    <row r="1880" spans="1:11" ht="51.6" x14ac:dyDescent="0.25">
      <c r="A1880" s="14" t="s">
        <v>1506</v>
      </c>
      <c r="B1880" s="514" t="s">
        <v>5211</v>
      </c>
      <c r="C1880" s="514" t="s">
        <v>5223</v>
      </c>
      <c r="D1880" s="740" t="s">
        <v>5220</v>
      </c>
      <c r="E1880" s="516">
        <v>46022</v>
      </c>
      <c r="F1880" s="517" t="s">
        <v>5224</v>
      </c>
      <c r="G1880" s="610">
        <v>34426957</v>
      </c>
      <c r="H1880" s="521" t="s">
        <v>5222</v>
      </c>
      <c r="I1880" s="529">
        <v>28.8</v>
      </c>
      <c r="J1880" s="77">
        <v>5</v>
      </c>
      <c r="K1880" s="92"/>
    </row>
    <row r="1881" spans="1:11" ht="92.4" x14ac:dyDescent="0.25">
      <c r="A1881" s="14" t="s">
        <v>1506</v>
      </c>
      <c r="B1881" s="514" t="s">
        <v>5211</v>
      </c>
      <c r="C1881" s="514"/>
      <c r="D1881" s="740">
        <v>45926</v>
      </c>
      <c r="E1881" s="516">
        <v>46022</v>
      </c>
      <c r="F1881" s="517" t="s">
        <v>5225</v>
      </c>
      <c r="G1881" s="610"/>
      <c r="H1881" s="521" t="s">
        <v>5218</v>
      </c>
      <c r="I1881" s="529">
        <v>71.680000000000007</v>
      </c>
      <c r="J1881" s="77">
        <v>5</v>
      </c>
      <c r="K1881" s="92"/>
    </row>
    <row r="1882" spans="1:11" ht="61.8" x14ac:dyDescent="0.25">
      <c r="A1882" s="14" t="s">
        <v>1506</v>
      </c>
      <c r="B1882" s="607" t="s">
        <v>5226</v>
      </c>
      <c r="C1882" s="610" t="s">
        <v>5227</v>
      </c>
      <c r="D1882" s="608" t="s">
        <v>4941</v>
      </c>
      <c r="E1882" s="612" t="s">
        <v>4765</v>
      </c>
      <c r="F1882" s="612" t="s">
        <v>5231</v>
      </c>
      <c r="G1882" s="610">
        <v>37847325</v>
      </c>
      <c r="H1882" s="610" t="s">
        <v>4210</v>
      </c>
      <c r="I1882" s="699">
        <v>366.36</v>
      </c>
      <c r="J1882" s="77">
        <v>5</v>
      </c>
      <c r="K1882" s="92"/>
    </row>
    <row r="1883" spans="1:11" ht="20.399999999999999" x14ac:dyDescent="0.25">
      <c r="A1883" s="14" t="s">
        <v>5129</v>
      </c>
      <c r="B1883" s="607" t="s">
        <v>5130</v>
      </c>
      <c r="C1883" s="610" t="s">
        <v>5131</v>
      </c>
      <c r="D1883" s="608" t="s">
        <v>4945</v>
      </c>
      <c r="E1883" s="612"/>
      <c r="F1883" s="487" t="s">
        <v>5132</v>
      </c>
      <c r="G1883" s="610">
        <v>46397931</v>
      </c>
      <c r="H1883" s="649" t="s">
        <v>1529</v>
      </c>
      <c r="I1883" s="699">
        <v>7634.39</v>
      </c>
      <c r="J1883" s="77">
        <v>5</v>
      </c>
      <c r="K1883" s="92"/>
    </row>
    <row r="1884" spans="1:11" ht="21" x14ac:dyDescent="0.25">
      <c r="A1884" s="14" t="s">
        <v>5129</v>
      </c>
      <c r="B1884" s="607" t="s">
        <v>5133</v>
      </c>
      <c r="C1884" s="610">
        <v>20250188</v>
      </c>
      <c r="D1884" s="608">
        <v>45994</v>
      </c>
      <c r="E1884" s="612"/>
      <c r="F1884" s="487" t="s">
        <v>5134</v>
      </c>
      <c r="G1884" s="610">
        <v>34550151</v>
      </c>
      <c r="H1884" s="649" t="s">
        <v>5135</v>
      </c>
      <c r="I1884" s="699">
        <v>1999.98</v>
      </c>
      <c r="J1884" s="77">
        <v>5</v>
      </c>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B1056:H1083">
    <cfRule type="expression" dxfId="778" priority="4663" stopIfTrue="1">
      <formula>$A1055&lt;&gt;""</formula>
    </cfRule>
  </conditionalFormatting>
  <conditionalFormatting sqref="B472:E478">
    <cfRule type="expression" dxfId="777" priority="4765" stopIfTrue="1">
      <formula>$A472&lt;&gt;""</formula>
    </cfRule>
  </conditionalFormatting>
  <conditionalFormatting sqref="B482:E489">
    <cfRule type="expression" dxfId="776" priority="4611" stopIfTrue="1">
      <formula>$A482&lt;&gt;""</formula>
    </cfRule>
  </conditionalFormatting>
  <conditionalFormatting sqref="B493:E500">
    <cfRule type="expression" dxfId="775" priority="4576" stopIfTrue="1">
      <formula>$A493&lt;&gt;""</formula>
    </cfRule>
  </conditionalFormatting>
  <conditionalFormatting sqref="B505:E510">
    <cfRule type="expression" dxfId="774" priority="4575" stopIfTrue="1">
      <formula>$A505&lt;&gt;""</formula>
    </cfRule>
  </conditionalFormatting>
  <conditionalFormatting sqref="B689:E692">
    <cfRule type="expression" dxfId="773" priority="2519" stopIfTrue="1">
      <formula>$A689&lt;&gt;""</formula>
    </cfRule>
  </conditionalFormatting>
  <conditionalFormatting sqref="B694:E703">
    <cfRule type="expression" dxfId="772" priority="4590" stopIfTrue="1">
      <formula>$A694&lt;&gt;""</formula>
    </cfRule>
  </conditionalFormatting>
  <conditionalFormatting sqref="B811:E812 H811:J812 H819:J820 B826:E827 H826:J827 I1055:J1083 I1111:J1127 I1131:J1143 F1375:H1500 F1437:J1461 F1455:I1466 F1474:J1498 B1477:H1505 F1479:I1503">
    <cfRule type="expression" dxfId="771" priority="4918" stopIfTrue="1">
      <formula>$A811&lt;&gt;""</formula>
    </cfRule>
  </conditionalFormatting>
  <conditionalFormatting sqref="B819:E820">
    <cfRule type="expression" dxfId="770" priority="2518" stopIfTrue="1">
      <formula>$A819&lt;&gt;""</formula>
    </cfRule>
  </conditionalFormatting>
  <conditionalFormatting sqref="B1087:E1511">
    <cfRule type="expression" dxfId="769" priority="149" stopIfTrue="1">
      <formula>$A1087&lt;&gt;""</formula>
    </cfRule>
  </conditionalFormatting>
  <conditionalFormatting sqref="B489:G490">
    <cfRule type="expression" dxfId="768" priority="2515" stopIfTrue="1">
      <formula>$A489&lt;&gt;""</formula>
    </cfRule>
  </conditionalFormatting>
  <conditionalFormatting sqref="B499:G501">
    <cfRule type="expression" dxfId="767" priority="4589" stopIfTrue="1">
      <formula>$A499&lt;&gt;""</formula>
    </cfRule>
  </conditionalFormatting>
  <conditionalFormatting sqref="B510:G511">
    <cfRule type="expression" dxfId="766" priority="2514" stopIfTrue="1">
      <formula>$A510&lt;&gt;""</formula>
    </cfRule>
  </conditionalFormatting>
  <conditionalFormatting sqref="B478:H484">
    <cfRule type="expression" dxfId="765" priority="4821" stopIfTrue="1">
      <formula>$A478&lt;&gt;""</formula>
    </cfRule>
  </conditionalFormatting>
  <conditionalFormatting sqref="B488:H497">
    <cfRule type="expression" dxfId="764" priority="4588" stopIfTrue="1">
      <formula>$A488&lt;&gt;""</formula>
    </cfRule>
  </conditionalFormatting>
  <conditionalFormatting sqref="B499:H508">
    <cfRule type="expression" dxfId="763" priority="4573" stopIfTrue="1">
      <formula>$A499&lt;&gt;""</formula>
    </cfRule>
  </conditionalFormatting>
  <conditionalFormatting sqref="B511:H518">
    <cfRule type="expression" dxfId="762" priority="4572" stopIfTrue="1">
      <formula>$A511&lt;&gt;""</formula>
    </cfRule>
  </conditionalFormatting>
  <conditionalFormatting sqref="B1087:H1094">
    <cfRule type="expression" dxfId="761" priority="2111" stopIfTrue="1">
      <formula>$A1087&lt;&gt;""</formula>
    </cfRule>
  </conditionalFormatting>
  <conditionalFormatting sqref="B1087:H1133">
    <cfRule type="expression" dxfId="760" priority="2140" stopIfTrue="1">
      <formula>$A1087&lt;&gt;""</formula>
    </cfRule>
  </conditionalFormatting>
  <conditionalFormatting sqref="B1111:H1114 A1112:H1113">
    <cfRule type="expression" dxfId="759" priority="4674" stopIfTrue="1">
      <formula>$A1111&lt;&gt;""</formula>
    </cfRule>
  </conditionalFormatting>
  <conditionalFormatting sqref="B1129:H1243">
    <cfRule type="expression" dxfId="758" priority="2613" stopIfTrue="1">
      <formula>$A1129&lt;&gt;""</formula>
    </cfRule>
  </conditionalFormatting>
  <conditionalFormatting sqref="B1134:H1135">
    <cfRule type="expression" dxfId="757" priority="1506" stopIfTrue="1">
      <formula>$A1134&lt;&gt;""</formula>
    </cfRule>
  </conditionalFormatting>
  <conditionalFormatting sqref="B1236:H1237">
    <cfRule type="expression" dxfId="756" priority="1057" stopIfTrue="1">
      <formula>$A1236&lt;&gt;""</formula>
    </cfRule>
  </conditionalFormatting>
  <conditionalFormatting sqref="B1237:H1237">
    <cfRule type="expression" dxfId="755" priority="1028" stopIfTrue="1">
      <formula>$A1237&lt;&gt;""</formula>
    </cfRule>
  </conditionalFormatting>
  <conditionalFormatting sqref="B1238:H1238">
    <cfRule type="expression" dxfId="754" priority="2677" stopIfTrue="1">
      <formula>$A1238&lt;&gt;""</formula>
    </cfRule>
  </conditionalFormatting>
  <conditionalFormatting sqref="B1238:H1245">
    <cfRule type="expression" dxfId="753" priority="2737" stopIfTrue="1">
      <formula>$A1238&lt;&gt;""</formula>
    </cfRule>
  </conditionalFormatting>
  <conditionalFormatting sqref="B1239:H1239">
    <cfRule type="expression" dxfId="752" priority="2253" stopIfTrue="1">
      <formula>$A1239&lt;&gt;""</formula>
    </cfRule>
  </conditionalFormatting>
  <conditionalFormatting sqref="B1242:H1243">
    <cfRule type="expression" dxfId="751" priority="349" stopIfTrue="1">
      <formula>$A1242&lt;&gt;""</formula>
    </cfRule>
  </conditionalFormatting>
  <conditionalFormatting sqref="B1243:H1243">
    <cfRule type="expression" dxfId="750" priority="320" stopIfTrue="1">
      <formula>$A1243&lt;&gt;""</formula>
    </cfRule>
  </conditionalFormatting>
  <conditionalFormatting sqref="B1244:H1245">
    <cfRule type="expression" dxfId="749" priority="1276" stopIfTrue="1">
      <formula>$A1244&lt;&gt;""</formula>
    </cfRule>
  </conditionalFormatting>
  <conditionalFormatting sqref="B1244:H1250">
    <cfRule type="expression" dxfId="748" priority="2820" stopIfTrue="1">
      <formula>$A1244&lt;&gt;""</formula>
    </cfRule>
  </conditionalFormatting>
  <conditionalFormatting sqref="B1244:H1251">
    <cfRule type="expression" dxfId="747" priority="1643" stopIfTrue="1">
      <formula>$A1244&lt;&gt;""</formula>
    </cfRule>
  </conditionalFormatting>
  <conditionalFormatting sqref="B1249:H1253">
    <cfRule type="expression" dxfId="746" priority="2943" stopIfTrue="1">
      <formula>$A1249&lt;&gt;""</formula>
    </cfRule>
  </conditionalFormatting>
  <conditionalFormatting sqref="B1250:H1256">
    <cfRule type="expression" dxfId="745" priority="1726" stopIfTrue="1">
      <formula>$A1250&lt;&gt;""</formula>
    </cfRule>
  </conditionalFormatting>
  <conditionalFormatting sqref="B1253:H1258">
    <cfRule type="expression" dxfId="744" priority="2985" stopIfTrue="1">
      <formula>$A1253&lt;&gt;""</formula>
    </cfRule>
  </conditionalFormatting>
  <conditionalFormatting sqref="B1255:H1259">
    <cfRule type="expression" dxfId="743" priority="1849" stopIfTrue="1">
      <formula>$A1255&lt;&gt;""</formula>
    </cfRule>
  </conditionalFormatting>
  <conditionalFormatting sqref="B1257:H1331">
    <cfRule type="expression" dxfId="742" priority="3042" stopIfTrue="1">
      <formula>$A1257&lt;&gt;""</formula>
    </cfRule>
  </conditionalFormatting>
  <conditionalFormatting sqref="B1257:H1468">
    <cfRule type="expression" dxfId="741" priority="3524" stopIfTrue="1">
      <formula>$A1257&lt;&gt;""</formula>
    </cfRule>
  </conditionalFormatting>
  <conditionalFormatting sqref="B1259:H1264">
    <cfRule type="expression" dxfId="740" priority="1891" stopIfTrue="1">
      <formula>$A1259&lt;&gt;""</formula>
    </cfRule>
  </conditionalFormatting>
  <conditionalFormatting sqref="B1259:H1303">
    <cfRule type="expression" dxfId="739" priority="4671" stopIfTrue="1">
      <formula>$A1259&lt;&gt;""</formula>
    </cfRule>
  </conditionalFormatting>
  <conditionalFormatting sqref="B1297:H1302">
    <cfRule type="expression" dxfId="738" priority="3164" stopIfTrue="1">
      <formula>$A1297&lt;&gt;""</formula>
    </cfRule>
  </conditionalFormatting>
  <conditionalFormatting sqref="B1297:H1310">
    <cfRule type="expression" dxfId="737" priority="2107" stopIfTrue="1">
      <formula>$A1297&lt;&gt;""</formula>
    </cfRule>
  </conditionalFormatting>
  <conditionalFormatting sqref="B1298:H1299">
    <cfRule type="expression" dxfId="736" priority="1014" stopIfTrue="1">
      <formula>$A1298&lt;&gt;""</formula>
    </cfRule>
  </conditionalFormatting>
  <conditionalFormatting sqref="B1300:H1304">
    <cfRule type="expression" dxfId="735" priority="3206" stopIfTrue="1">
      <formula>$A1300&lt;&gt;""</formula>
    </cfRule>
  </conditionalFormatting>
  <conditionalFormatting sqref="B1301:H1304">
    <cfRule type="expression" dxfId="734" priority="238" stopIfTrue="1">
      <formula>$A1301&lt;&gt;""</formula>
    </cfRule>
  </conditionalFormatting>
  <conditionalFormatting sqref="B1302:H1302">
    <cfRule type="expression" dxfId="733" priority="248" stopIfTrue="1">
      <formula>$A1302&lt;&gt;""</formula>
    </cfRule>
  </conditionalFormatting>
  <conditionalFormatting sqref="B1305:H1305">
    <cfRule type="expression" dxfId="732" priority="219" stopIfTrue="1">
      <formula>$A1305&lt;&gt;""</formula>
    </cfRule>
  </conditionalFormatting>
  <conditionalFormatting sqref="B1306:H1306">
    <cfRule type="expression" dxfId="731" priority="3313" stopIfTrue="1">
      <formula>$A1306&lt;&gt;""</formula>
    </cfRule>
  </conditionalFormatting>
  <conditionalFormatting sqref="B1307:H1307">
    <cfRule type="expression" dxfId="730" priority="218" stopIfTrue="1">
      <formula>$A1307&lt;&gt;""</formula>
    </cfRule>
  </conditionalFormatting>
  <conditionalFormatting sqref="B1308:H1308">
    <cfRule type="expression" dxfId="729" priority="207" stopIfTrue="1">
      <formula>$A1308&lt;&gt;""</formula>
    </cfRule>
  </conditionalFormatting>
  <conditionalFormatting sqref="B1309:H1309">
    <cfRule type="expression" dxfId="728" priority="1505" stopIfTrue="1">
      <formula>$A1309&lt;&gt;""</formula>
    </cfRule>
  </conditionalFormatting>
  <conditionalFormatting sqref="B1312:H1312">
    <cfRule type="expression" dxfId="727" priority="2106" stopIfTrue="1">
      <formula>$A1312&lt;&gt;""</formula>
    </cfRule>
  </conditionalFormatting>
  <conditionalFormatting sqref="B1313:H1313">
    <cfRule type="expression" dxfId="726" priority="1504" stopIfTrue="1">
      <formula>$A1313&lt;&gt;""</formula>
    </cfRule>
  </conditionalFormatting>
  <conditionalFormatting sqref="B1319:H1319">
    <cfRule type="expression" dxfId="725" priority="184" stopIfTrue="1">
      <formula>$A1319&lt;&gt;""</formula>
    </cfRule>
  </conditionalFormatting>
  <conditionalFormatting sqref="B1320:H1323">
    <cfRule type="expression" dxfId="724" priority="145" stopIfTrue="1">
      <formula>$A1320&lt;&gt;""</formula>
    </cfRule>
  </conditionalFormatting>
  <conditionalFormatting sqref="B1323:H1391">
    <cfRule type="expression" dxfId="723" priority="3056" stopIfTrue="1">
      <formula>$A1323&lt;&gt;""</formula>
    </cfRule>
  </conditionalFormatting>
  <conditionalFormatting sqref="B1326:H1326">
    <cfRule type="expression" dxfId="722" priority="10" stopIfTrue="1">
      <formula>$A1326&lt;&gt;""</formula>
    </cfRule>
  </conditionalFormatting>
  <conditionalFormatting sqref="B1327:H1327">
    <cfRule type="expression" dxfId="721" priority="2450" stopIfTrue="1">
      <formula>$A1327&lt;&gt;""</formula>
    </cfRule>
  </conditionalFormatting>
  <conditionalFormatting sqref="B1331:H1333">
    <cfRule type="expression" dxfId="720" priority="1447" stopIfTrue="1">
      <formula>$A1331&lt;&gt;""</formula>
    </cfRule>
  </conditionalFormatting>
  <conditionalFormatting sqref="B1354:H1366">
    <cfRule type="expression" dxfId="719" priority="90" stopIfTrue="1">
      <formula>$A1354&lt;&gt;""</formula>
    </cfRule>
  </conditionalFormatting>
  <conditionalFormatting sqref="B1370:H1375">
    <cfRule type="expression" dxfId="718" priority="1503" stopIfTrue="1">
      <formula>$A1370&lt;&gt;""</formula>
    </cfRule>
  </conditionalFormatting>
  <conditionalFormatting sqref="B351:I1184">
    <cfRule type="expression" dxfId="717" priority="4547" stopIfTrue="1">
      <formula>$A351&lt;&gt;""</formula>
    </cfRule>
  </conditionalFormatting>
  <conditionalFormatting sqref="B1087:I1094">
    <cfRule type="expression" dxfId="716" priority="2120" stopIfTrue="1">
      <formula>$A1087&lt;&gt;""</formula>
    </cfRule>
    <cfRule type="expression" dxfId="715" priority="2154" stopIfTrue="1">
      <formula>$A1087&lt;&gt;""</formula>
    </cfRule>
    <cfRule type="expression" dxfId="714" priority="2182" stopIfTrue="1">
      <formula>$A1087&lt;&gt;""</formula>
    </cfRule>
    <cfRule type="expression" dxfId="713" priority="2173" stopIfTrue="1">
      <formula>$A1087&lt;&gt;""</formula>
    </cfRule>
    <cfRule type="expression" dxfId="712" priority="2167" stopIfTrue="1">
      <formula>$A1087&lt;&gt;""</formula>
    </cfRule>
    <cfRule type="expression" dxfId="711" priority="2159" stopIfTrue="1">
      <formula>$A1087&lt;&gt;""</formula>
    </cfRule>
    <cfRule type="expression" dxfId="710" priority="2147" stopIfTrue="1">
      <formula>$A1087&lt;&gt;""</formula>
    </cfRule>
    <cfRule type="expression" dxfId="709" priority="2131" stopIfTrue="1">
      <formula>$A1087&lt;&gt;""</formula>
    </cfRule>
  </conditionalFormatting>
  <conditionalFormatting sqref="B1095:I1133">
    <cfRule type="expression" dxfId="708" priority="2556" stopIfTrue="1">
      <formula>$A1095&lt;&gt;""</formula>
    </cfRule>
    <cfRule type="expression" dxfId="707" priority="2572" stopIfTrue="1">
      <formula>$A1095&lt;&gt;""</formula>
    </cfRule>
    <cfRule type="expression" dxfId="706" priority="2579" stopIfTrue="1">
      <formula>$A1095&lt;&gt;""</formula>
    </cfRule>
    <cfRule type="expression" dxfId="705" priority="2584" stopIfTrue="1">
      <formula>$A1095&lt;&gt;""</formula>
    </cfRule>
    <cfRule type="expression" dxfId="704" priority="2545" stopIfTrue="1">
      <formula>$A1095&lt;&gt;""</formula>
    </cfRule>
    <cfRule type="expression" dxfId="703" priority="2592" stopIfTrue="1">
      <formula>$A1095&lt;&gt;""</formula>
    </cfRule>
    <cfRule type="expression" dxfId="702" priority="2598" stopIfTrue="1">
      <formula>$A1095&lt;&gt;""</formula>
    </cfRule>
    <cfRule type="expression" dxfId="701" priority="2607" stopIfTrue="1">
      <formula>$A1095&lt;&gt;""</formula>
    </cfRule>
  </conditionalFormatting>
  <conditionalFormatting sqref="B1129:I1243">
    <cfRule type="expression" dxfId="700" priority="2675" stopIfTrue="1">
      <formula>$A1129&lt;&gt;""</formula>
    </cfRule>
    <cfRule type="expression" dxfId="699" priority="2633" stopIfTrue="1">
      <formula>$A1129&lt;&gt;""</formula>
    </cfRule>
    <cfRule type="expression" dxfId="698" priority="2622" stopIfTrue="1">
      <formula>$A1129&lt;&gt;""</formula>
    </cfRule>
    <cfRule type="expression" dxfId="697" priority="2669" stopIfTrue="1">
      <formula>$A1129&lt;&gt;""</formula>
    </cfRule>
    <cfRule type="expression" dxfId="696" priority="2656" stopIfTrue="1">
      <formula>$A1129&lt;&gt;""</formula>
    </cfRule>
    <cfRule type="expression" dxfId="695" priority="2649" stopIfTrue="1">
      <formula>$A1129&lt;&gt;""</formula>
    </cfRule>
    <cfRule type="expression" dxfId="694" priority="2661" stopIfTrue="1">
      <formula>$A1129&lt;&gt;""</formula>
    </cfRule>
  </conditionalFormatting>
  <conditionalFormatting sqref="B1129:I1245">
    <cfRule type="expression" dxfId="693" priority="3951" stopIfTrue="1">
      <formula>$A1129&lt;&gt;""</formula>
    </cfRule>
  </conditionalFormatting>
  <conditionalFormatting sqref="B1129:I1250">
    <cfRule type="expression" dxfId="692" priority="4470" stopIfTrue="1">
      <formula>$A1129&lt;&gt;""</formula>
    </cfRule>
  </conditionalFormatting>
  <conditionalFormatting sqref="B1129:I1251">
    <cfRule type="expression" dxfId="691" priority="3926" stopIfTrue="1">
      <formula>$A1129&lt;&gt;""</formula>
    </cfRule>
  </conditionalFormatting>
  <conditionalFormatting sqref="B1129:I5000">
    <cfRule type="expression" dxfId="690" priority="4451" stopIfTrue="1">
      <formula>$A1129&lt;&gt;""</formula>
    </cfRule>
  </conditionalFormatting>
  <conditionalFormatting sqref="B1134:I1135">
    <cfRule type="expression" dxfId="689" priority="1542" stopIfTrue="1">
      <formula>$A1134&lt;&gt;""</formula>
    </cfRule>
    <cfRule type="expression" dxfId="688" priority="1526" stopIfTrue="1">
      <formula>$A1134&lt;&gt;""</formula>
    </cfRule>
    <cfRule type="expression" dxfId="687" priority="1554" stopIfTrue="1">
      <formula>$A1134&lt;&gt;""</formula>
    </cfRule>
    <cfRule type="expression" dxfId="686" priority="1515" stopIfTrue="1">
      <formula>$A1134&lt;&gt;""</formula>
    </cfRule>
    <cfRule type="expression" dxfId="685" priority="1562" stopIfTrue="1">
      <formula>$A1134&lt;&gt;""</formula>
    </cfRule>
    <cfRule type="expression" dxfId="684" priority="1568" stopIfTrue="1">
      <formula>$A1134&lt;&gt;""</formula>
    </cfRule>
    <cfRule type="expression" dxfId="683" priority="1577" stopIfTrue="1">
      <formula>$A1134&lt;&gt;""</formula>
    </cfRule>
    <cfRule type="expression" dxfId="682" priority="1549" stopIfTrue="1">
      <formula>$A1134&lt;&gt;""</formula>
    </cfRule>
  </conditionalFormatting>
  <conditionalFormatting sqref="B1138:I1138">
    <cfRule type="expression" dxfId="681" priority="4043" stopIfTrue="1">
      <formula>$A1138&lt;&gt;""</formula>
    </cfRule>
  </conditionalFormatting>
  <conditionalFormatting sqref="B1139:I1139">
    <cfRule type="expression" dxfId="680" priority="2510" stopIfTrue="1">
      <formula>$A1139&lt;&gt;""</formula>
    </cfRule>
  </conditionalFormatting>
  <conditionalFormatting sqref="B1144:I1145">
    <cfRule type="expression" dxfId="679" priority="1502" stopIfTrue="1">
      <formula>$A1144&lt;&gt;""</formula>
    </cfRule>
  </conditionalFormatting>
  <conditionalFormatting sqref="B1144:I1156">
    <cfRule type="expression" dxfId="678" priority="4542" stopIfTrue="1">
      <formula>$A1144&lt;&gt;""</formula>
    </cfRule>
  </conditionalFormatting>
  <conditionalFormatting sqref="B1148:I1165">
    <cfRule type="expression" dxfId="677" priority="4537" stopIfTrue="1">
      <formula>$A1148&lt;&gt;""</formula>
    </cfRule>
  </conditionalFormatting>
  <conditionalFormatting sqref="B1150:I1150">
    <cfRule type="expression" dxfId="676" priority="4031" stopIfTrue="1">
      <formula>$A1150&lt;&gt;""</formula>
    </cfRule>
    <cfRule type="expression" dxfId="675" priority="4036" stopIfTrue="1">
      <formula>$A1150&lt;&gt;""</formula>
    </cfRule>
  </conditionalFormatting>
  <conditionalFormatting sqref="B1151:I1151">
    <cfRule type="expression" dxfId="674" priority="2508" stopIfTrue="1">
      <formula>$A1151&lt;&gt;""</formula>
    </cfRule>
  </conditionalFormatting>
  <conditionalFormatting sqref="B1154:I1154">
    <cfRule type="expression" dxfId="673" priority="4026" stopIfTrue="1">
      <formula>$A1154&lt;&gt;""</formula>
    </cfRule>
  </conditionalFormatting>
  <conditionalFormatting sqref="B1155:I1157">
    <cfRule type="expression" dxfId="672" priority="1500" stopIfTrue="1">
      <formula>$A1155&lt;&gt;""</formula>
    </cfRule>
  </conditionalFormatting>
  <conditionalFormatting sqref="B1155:I1173">
    <cfRule type="expression" dxfId="671" priority="4531" stopIfTrue="1">
      <formula>$A1155&lt;&gt;""</formula>
    </cfRule>
  </conditionalFormatting>
  <conditionalFormatting sqref="B1160:I1162">
    <cfRule type="expression" dxfId="670" priority="1499" stopIfTrue="1">
      <formula>$A1160&lt;&gt;""</formula>
    </cfRule>
  </conditionalFormatting>
  <conditionalFormatting sqref="B1161:I1161">
    <cfRule type="expression" dxfId="669" priority="4021" stopIfTrue="1">
      <formula>$A1161&lt;&gt;""</formula>
    </cfRule>
  </conditionalFormatting>
  <conditionalFormatting sqref="B1162:I1181">
    <cfRule type="expression" dxfId="668" priority="4525" stopIfTrue="1">
      <formula>$A1162&lt;&gt;""</formula>
    </cfRule>
  </conditionalFormatting>
  <conditionalFormatting sqref="B1167:I1168">
    <cfRule type="expression" dxfId="667" priority="1498" stopIfTrue="1">
      <formula>$A1167&lt;&gt;""</formula>
    </cfRule>
  </conditionalFormatting>
  <conditionalFormatting sqref="B1168:I1173">
    <cfRule type="expression" dxfId="666" priority="4016" stopIfTrue="1">
      <formula>$A1168&lt;&gt;""</formula>
    </cfRule>
  </conditionalFormatting>
  <conditionalFormatting sqref="B1171:I1192">
    <cfRule type="expression" dxfId="665" priority="4511" stopIfTrue="1">
      <formula>$A1171&lt;&gt;""</formula>
    </cfRule>
  </conditionalFormatting>
  <conditionalFormatting sqref="B1173:I1178">
    <cfRule type="expression" dxfId="664" priority="4518" stopIfTrue="1">
      <formula>$A1173&lt;&gt;""</formula>
    </cfRule>
  </conditionalFormatting>
  <conditionalFormatting sqref="B1174:I1206">
    <cfRule type="expression" dxfId="663" priority="1197" stopIfTrue="1">
      <formula>$A1174&lt;&gt;""</formula>
    </cfRule>
  </conditionalFormatting>
  <conditionalFormatting sqref="B1179:I1184">
    <cfRule type="expression" dxfId="662" priority="4011" stopIfTrue="1">
      <formula>$A1179&lt;&gt;""</formula>
    </cfRule>
  </conditionalFormatting>
  <conditionalFormatting sqref="B1181:I1204">
    <cfRule type="expression" dxfId="661" priority="4497" stopIfTrue="1">
      <formula>$A1181&lt;&gt;""</formula>
    </cfRule>
  </conditionalFormatting>
  <conditionalFormatting sqref="B1183:I1189">
    <cfRule type="expression" dxfId="660" priority="4504" stopIfTrue="1">
      <formula>$A1183&lt;&gt;""</formula>
    </cfRule>
  </conditionalFormatting>
  <conditionalFormatting sqref="B1190:I1195">
    <cfRule type="expression" dxfId="659" priority="4006" stopIfTrue="1">
      <formula>$A1190&lt;&gt;""</formula>
    </cfRule>
  </conditionalFormatting>
  <conditionalFormatting sqref="B1191:I1210">
    <cfRule type="expression" dxfId="658" priority="4485" stopIfTrue="1">
      <formula>$A1191&lt;&gt;""</formula>
    </cfRule>
  </conditionalFormatting>
  <conditionalFormatting sqref="B1194:I1200">
    <cfRule type="expression" dxfId="657" priority="4490" stopIfTrue="1">
      <formula>$A1194&lt;&gt;""</formula>
    </cfRule>
  </conditionalFormatting>
  <conditionalFormatting sqref="B1195:I1228">
    <cfRule type="expression" dxfId="656" priority="4480" stopIfTrue="1">
      <formula>$A1195&lt;&gt;""</formula>
    </cfRule>
  </conditionalFormatting>
  <conditionalFormatting sqref="B1207:I1235">
    <cfRule type="expression" dxfId="655" priority="4475" stopIfTrue="1">
      <formula>$A1207&lt;&gt;""</formula>
    </cfRule>
  </conditionalFormatting>
  <conditionalFormatting sqref="B1227:I1232">
    <cfRule type="expression" dxfId="654" priority="3946" stopIfTrue="1">
      <formula>$A1227&lt;&gt;""</formula>
    </cfRule>
  </conditionalFormatting>
  <conditionalFormatting sqref="B1233:I1238">
    <cfRule type="expression" dxfId="653" priority="2092" stopIfTrue="1">
      <formula>$A1233&lt;&gt;""</formula>
    </cfRule>
  </conditionalFormatting>
  <conditionalFormatting sqref="B1235:I1240">
    <cfRule type="expression" dxfId="652" priority="4001" stopIfTrue="1">
      <formula>$A1235&lt;&gt;""</formula>
    </cfRule>
  </conditionalFormatting>
  <conditionalFormatting sqref="B1236:I1236">
    <cfRule type="expression" dxfId="651" priority="1168" stopIfTrue="1">
      <formula>$A1236&lt;&gt;""</formula>
    </cfRule>
    <cfRule type="expression" dxfId="650" priority="1195" stopIfTrue="1">
      <formula>$A1236&lt;&gt;""</formula>
    </cfRule>
    <cfRule type="expression" dxfId="649" priority="1132" stopIfTrue="1">
      <formula>$A1236&lt;&gt;""</formula>
    </cfRule>
    <cfRule type="expression" dxfId="648" priority="1148" stopIfTrue="1">
      <formula>$A1236&lt;&gt;""</formula>
    </cfRule>
    <cfRule type="expression" dxfId="647" priority="1155" stopIfTrue="1">
      <formula>$A1236&lt;&gt;""</formula>
    </cfRule>
    <cfRule type="expression" dxfId="646" priority="1160" stopIfTrue="1">
      <formula>$A1236&lt;&gt;""</formula>
    </cfRule>
  </conditionalFormatting>
  <conditionalFormatting sqref="B1236:I1237">
    <cfRule type="expression" dxfId="645" priority="1111" stopIfTrue="1">
      <formula>$A1236&lt;&gt;""</formula>
    </cfRule>
  </conditionalFormatting>
  <conditionalFormatting sqref="B1237:I1237">
    <cfRule type="expression" dxfId="644" priority="1071" stopIfTrue="1">
      <formula>$A1237&lt;&gt;""</formula>
    </cfRule>
    <cfRule type="expression" dxfId="643" priority="1064" stopIfTrue="1">
      <formula>$A1237&lt;&gt;""</formula>
    </cfRule>
    <cfRule type="expression" dxfId="642" priority="1084" stopIfTrue="1">
      <formula>$A1237&lt;&gt;""</formula>
    </cfRule>
    <cfRule type="expression" dxfId="641" priority="1076" stopIfTrue="1">
      <formula>$A1237&lt;&gt;""</formula>
    </cfRule>
    <cfRule type="expression" dxfId="640" priority="1037" stopIfTrue="1">
      <formula>$A1237&lt;&gt;""</formula>
    </cfRule>
    <cfRule type="expression" dxfId="639" priority="1048" stopIfTrue="1">
      <formula>$A1237&lt;&gt;""</formula>
    </cfRule>
  </conditionalFormatting>
  <conditionalFormatting sqref="B1238:I1238">
    <cfRule type="expression" dxfId="638" priority="2725" stopIfTrue="1">
      <formula>$A1238&lt;&gt;""</formula>
    </cfRule>
    <cfRule type="expression" dxfId="637" priority="3916" stopIfTrue="1">
      <formula>$A1238&lt;&gt;""</formula>
    </cfRule>
    <cfRule type="expression" dxfId="636" priority="2713" stopIfTrue="1">
      <formula>$A1238&lt;&gt;""</formula>
    </cfRule>
    <cfRule type="expression" dxfId="635" priority="2720" stopIfTrue="1">
      <formula>$A1238&lt;&gt;""</formula>
    </cfRule>
    <cfRule type="expression" dxfId="634" priority="2697" stopIfTrue="1">
      <formula>$A1238&lt;&gt;""</formula>
    </cfRule>
    <cfRule type="expression" dxfId="633" priority="2686" stopIfTrue="1">
      <formula>$A1238&lt;&gt;""</formula>
    </cfRule>
    <cfRule type="expression" dxfId="632" priority="2733" stopIfTrue="1">
      <formula>$A1238&lt;&gt;""</formula>
    </cfRule>
  </conditionalFormatting>
  <conditionalFormatting sqref="B1238:I1245">
    <cfRule type="expression" dxfId="631" priority="2785" stopIfTrue="1">
      <formula>$A1238&lt;&gt;""</formula>
    </cfRule>
    <cfRule type="expression" dxfId="630" priority="3911" stopIfTrue="1">
      <formula>$A1238&lt;&gt;""</formula>
    </cfRule>
    <cfRule type="expression" dxfId="629" priority="3901" stopIfTrue="1">
      <formula>$A1238&lt;&gt;""</formula>
    </cfRule>
    <cfRule type="expression" dxfId="628" priority="2780" stopIfTrue="1">
      <formula>$A1238&lt;&gt;""</formula>
    </cfRule>
    <cfRule type="expression" dxfId="627" priority="2757" stopIfTrue="1">
      <formula>$A1238&lt;&gt;""</formula>
    </cfRule>
    <cfRule type="expression" dxfId="626" priority="2746" stopIfTrue="1">
      <formula>$A1238&lt;&gt;""</formula>
    </cfRule>
    <cfRule type="expression" dxfId="625" priority="2773" stopIfTrue="1">
      <formula>$A1238&lt;&gt;""</formula>
    </cfRule>
  </conditionalFormatting>
  <conditionalFormatting sqref="B1238:I1253">
    <cfRule type="expression" dxfId="624" priority="4465" stopIfTrue="1">
      <formula>$A1238&lt;&gt;""</formula>
    </cfRule>
  </conditionalFormatting>
  <conditionalFormatting sqref="B1238:I1259">
    <cfRule type="expression" dxfId="623" priority="3981" stopIfTrue="1">
      <formula>$A1238&lt;&gt;""</formula>
    </cfRule>
  </conditionalFormatting>
  <conditionalFormatting sqref="B1239:I1239">
    <cfRule type="expression" dxfId="622" priority="2262" stopIfTrue="1">
      <formula>$A1239&lt;&gt;""</formula>
    </cfRule>
    <cfRule type="expression" dxfId="621" priority="2296" stopIfTrue="1">
      <formula>$A1239&lt;&gt;""</formula>
    </cfRule>
    <cfRule type="expression" dxfId="620" priority="2505" stopIfTrue="1">
      <formula>$A1239&lt;&gt;""</formula>
    </cfRule>
    <cfRule type="expression" dxfId="619" priority="2273" stopIfTrue="1">
      <formula>$A1239&lt;&gt;""</formula>
    </cfRule>
    <cfRule type="expression" dxfId="618" priority="2289" stopIfTrue="1">
      <formula>$A1239&lt;&gt;""</formula>
    </cfRule>
    <cfRule type="expression" dxfId="617" priority="2309" stopIfTrue="1">
      <formula>$A1239&lt;&gt;""</formula>
    </cfRule>
    <cfRule type="expression" dxfId="616" priority="2301" stopIfTrue="1">
      <formula>$A1239&lt;&gt;""</formula>
    </cfRule>
  </conditionalFormatting>
  <conditionalFormatting sqref="B1241:I1242">
    <cfRule type="expression" dxfId="615" priority="742" stopIfTrue="1">
      <formula>$A1241&lt;&gt;""</formula>
    </cfRule>
  </conditionalFormatting>
  <conditionalFormatting sqref="B1242:I1242">
    <cfRule type="expression" dxfId="614" priority="579" stopIfTrue="1">
      <formula>$A1242&lt;&gt;""</formula>
    </cfRule>
    <cfRule type="expression" dxfId="613" priority="584" stopIfTrue="1">
      <formula>$A1242&lt;&gt;""</formula>
    </cfRule>
    <cfRule type="expression" dxfId="612" priority="592" stopIfTrue="1">
      <formula>$A1242&lt;&gt;""</formula>
    </cfRule>
    <cfRule type="expression" dxfId="611" priority="572" stopIfTrue="1">
      <formula>$A1242&lt;&gt;""</formula>
    </cfRule>
    <cfRule type="expression" dxfId="610" priority="556" stopIfTrue="1">
      <formula>$A1242&lt;&gt;""</formula>
    </cfRule>
  </conditionalFormatting>
  <conditionalFormatting sqref="B1242:I1243">
    <cfRule type="expression" dxfId="609" priority="535" stopIfTrue="1">
      <formula>$A1242&lt;&gt;""</formula>
    </cfRule>
  </conditionalFormatting>
  <conditionalFormatting sqref="B1242:I1273">
    <cfRule type="expression" dxfId="608" priority="2074" stopIfTrue="1">
      <formula>$A1242&lt;&gt;""</formula>
    </cfRule>
  </conditionalFormatting>
  <conditionalFormatting sqref="B1243:I1243">
    <cfRule type="expression" dxfId="607" priority="363" stopIfTrue="1">
      <formula>$A1243&lt;&gt;""</formula>
    </cfRule>
    <cfRule type="expression" dxfId="606" priority="356" stopIfTrue="1">
      <formula>$A1243&lt;&gt;""</formula>
    </cfRule>
    <cfRule type="expression" dxfId="605" priority="340" stopIfTrue="1">
      <formula>$A1243&lt;&gt;""</formula>
    </cfRule>
    <cfRule type="expression" dxfId="604" priority="329" stopIfTrue="1">
      <formula>$A1243&lt;&gt;""</formula>
    </cfRule>
    <cfRule type="expression" dxfId="603" priority="376" stopIfTrue="1">
      <formula>$A1243&lt;&gt;""</formula>
    </cfRule>
    <cfRule type="expression" dxfId="602" priority="368" stopIfTrue="1">
      <formula>$A1243&lt;&gt;""</formula>
    </cfRule>
  </conditionalFormatting>
  <conditionalFormatting sqref="B1244:I1244">
    <cfRule type="expression" dxfId="601" priority="1603" stopIfTrue="1">
      <formula>$A1244&lt;&gt;""</formula>
    </cfRule>
    <cfRule type="expression" dxfId="600" priority="1639" stopIfTrue="1">
      <formula>$A1244&lt;&gt;""</formula>
    </cfRule>
    <cfRule type="expression" dxfId="599" priority="1619" stopIfTrue="1">
      <formula>$A1244&lt;&gt;""</formula>
    </cfRule>
    <cfRule type="expression" dxfId="598" priority="1631" stopIfTrue="1">
      <formula>$A1244&lt;&gt;""</formula>
    </cfRule>
    <cfRule type="expression" dxfId="597" priority="1626" stopIfTrue="1">
      <formula>$A1244&lt;&gt;""</formula>
    </cfRule>
  </conditionalFormatting>
  <conditionalFormatting sqref="B1244:I1245">
    <cfRule type="expression" dxfId="596" priority="1013" stopIfTrue="1">
      <formula>$A1244&lt;&gt;""</formula>
    </cfRule>
    <cfRule type="expression" dxfId="595" priority="1497" stopIfTrue="1">
      <formula>$A1244&lt;&gt;""</formula>
    </cfRule>
  </conditionalFormatting>
  <conditionalFormatting sqref="B1244:I1250">
    <cfRule type="expression" dxfId="594" priority="2829" stopIfTrue="1">
      <formula>$A1244&lt;&gt;""</formula>
    </cfRule>
    <cfRule type="expression" dxfId="593" priority="2840" stopIfTrue="1">
      <formula>$A1244&lt;&gt;""</formula>
    </cfRule>
    <cfRule type="expression" dxfId="592" priority="2856" stopIfTrue="1">
      <formula>$A1244&lt;&gt;""</formula>
    </cfRule>
    <cfRule type="expression" dxfId="591" priority="2863" stopIfTrue="1">
      <formula>$A1244&lt;&gt;""</formula>
    </cfRule>
  </conditionalFormatting>
  <conditionalFormatting sqref="B1244:I1251">
    <cfRule type="expression" dxfId="590" priority="1691" stopIfTrue="1">
      <formula>$A1244&lt;&gt;""</formula>
    </cfRule>
    <cfRule type="expression" dxfId="589" priority="1663" stopIfTrue="1">
      <formula>$A1244&lt;&gt;""</formula>
    </cfRule>
    <cfRule type="expression" dxfId="588" priority="1652" stopIfTrue="1">
      <formula>$A1244&lt;&gt;""</formula>
    </cfRule>
    <cfRule type="expression" dxfId="587" priority="1679" stopIfTrue="1">
      <formula>$A1244&lt;&gt;""</formula>
    </cfRule>
    <cfRule type="expression" dxfId="586" priority="1686" stopIfTrue="1">
      <formula>$A1244&lt;&gt;""</formula>
    </cfRule>
  </conditionalFormatting>
  <conditionalFormatting sqref="B1244:I1258">
    <cfRule type="expression" dxfId="585" priority="3750" stopIfTrue="1">
      <formula>$A1244&lt;&gt;""</formula>
    </cfRule>
  </conditionalFormatting>
  <conditionalFormatting sqref="B1244:I1259">
    <cfRule type="expression" dxfId="584" priority="3966" stopIfTrue="1">
      <formula>$A1244&lt;&gt;""</formula>
    </cfRule>
    <cfRule type="expression" dxfId="583" priority="3956" stopIfTrue="1">
      <formula>$A1244&lt;&gt;""</formula>
    </cfRule>
  </conditionalFormatting>
  <conditionalFormatting sqref="B1245:I1245">
    <cfRule type="expression" dxfId="582" priority="1295" stopIfTrue="1">
      <formula>$A1245&lt;&gt;""</formula>
    </cfRule>
    <cfRule type="expression" dxfId="581" priority="1267" stopIfTrue="1">
      <formula>$A1245&lt;&gt;""</formula>
    </cfRule>
    <cfRule type="expression" dxfId="580" priority="874" stopIfTrue="1">
      <formula>$A1245&lt;&gt;""</formula>
    </cfRule>
    <cfRule type="expression" dxfId="579" priority="1290" stopIfTrue="1">
      <formula>$A1245&lt;&gt;""</formula>
    </cfRule>
    <cfRule type="expression" dxfId="578" priority="1283" stopIfTrue="1">
      <formula>$A1245&lt;&gt;""</formula>
    </cfRule>
    <cfRule type="expression" dxfId="577" priority="1303" stopIfTrue="1">
      <formula>$A1245&lt;&gt;""</formula>
    </cfRule>
  </conditionalFormatting>
  <conditionalFormatting sqref="B1246:I1246">
    <cfRule type="expression" dxfId="576" priority="3971" stopIfTrue="1">
      <formula>$A1246&lt;&gt;""</formula>
    </cfRule>
  </conditionalFormatting>
  <conditionalFormatting sqref="B1247:I1247">
    <cfRule type="expression" dxfId="575" priority="2504" stopIfTrue="1">
      <formula>$A1247&lt;&gt;""</formula>
    </cfRule>
  </conditionalFormatting>
  <conditionalFormatting sqref="B1249:I1253">
    <cfRule type="expression" dxfId="574" priority="2963" stopIfTrue="1">
      <formula>$A1249&lt;&gt;""</formula>
    </cfRule>
    <cfRule type="expression" dxfId="573" priority="2979" stopIfTrue="1">
      <formula>$A1249&lt;&gt;""</formula>
    </cfRule>
    <cfRule type="expression" dxfId="572" priority="2952" stopIfTrue="1">
      <formula>$A1249&lt;&gt;""</formula>
    </cfRule>
  </conditionalFormatting>
  <conditionalFormatting sqref="B1250:I1251">
    <cfRule type="expression" dxfId="571" priority="534" stopIfTrue="1">
      <formula>$A1250&lt;&gt;""</formula>
    </cfRule>
  </conditionalFormatting>
  <conditionalFormatting sqref="B1250:I1256">
    <cfRule type="expression" dxfId="570" priority="1735" stopIfTrue="1">
      <formula>$A1250&lt;&gt;""</formula>
    </cfRule>
    <cfRule type="expression" dxfId="569" priority="1746" stopIfTrue="1">
      <formula>$A1250&lt;&gt;""</formula>
    </cfRule>
    <cfRule type="expression" dxfId="568" priority="1762" stopIfTrue="1">
      <formula>$A1250&lt;&gt;""</formula>
    </cfRule>
    <cfRule type="expression" dxfId="567" priority="1769" stopIfTrue="1">
      <formula>$A1250&lt;&gt;""</formula>
    </cfRule>
  </conditionalFormatting>
  <conditionalFormatting sqref="B1253:I1253">
    <cfRule type="expression" dxfId="566" priority="1496" stopIfTrue="1">
      <formula>$A1253&lt;&gt;""</formula>
    </cfRule>
  </conditionalFormatting>
  <conditionalFormatting sqref="B1253:I1258">
    <cfRule type="expression" dxfId="565" priority="3740" stopIfTrue="1">
      <formula>$A1253&lt;&gt;""</formula>
    </cfRule>
    <cfRule type="expression" dxfId="564" priority="2994" stopIfTrue="1">
      <formula>$A1253&lt;&gt;""</formula>
    </cfRule>
    <cfRule type="expression" dxfId="563" priority="3725" stopIfTrue="1">
      <formula>$A1253&lt;&gt;""</formula>
    </cfRule>
    <cfRule type="expression" dxfId="562" priority="3715" stopIfTrue="1">
      <formula>$A1253&lt;&gt;""</formula>
    </cfRule>
    <cfRule type="expression" dxfId="561" priority="3005" stopIfTrue="1">
      <formula>$A1253&lt;&gt;""</formula>
    </cfRule>
    <cfRule type="expression" dxfId="560" priority="3735" stopIfTrue="1">
      <formula>$A1253&lt;&gt;""</formula>
    </cfRule>
  </conditionalFormatting>
  <conditionalFormatting sqref="B1255:I1259">
    <cfRule type="expression" dxfId="559" priority="1885" stopIfTrue="1">
      <formula>$A1255&lt;&gt;""</formula>
    </cfRule>
    <cfRule type="expression" dxfId="558" priority="1858" stopIfTrue="1">
      <formula>$A1255&lt;&gt;""</formula>
    </cfRule>
    <cfRule type="expression" dxfId="557" priority="1869" stopIfTrue="1">
      <formula>$A1255&lt;&gt;""</formula>
    </cfRule>
  </conditionalFormatting>
  <conditionalFormatting sqref="B1257:I1263">
    <cfRule type="expression" dxfId="556" priority="3323" stopIfTrue="1">
      <formula>$A1257&lt;&gt;""</formula>
    </cfRule>
    <cfRule type="expression" dxfId="555" priority="3333" stopIfTrue="1">
      <formula>$A1257&lt;&gt;""</formula>
    </cfRule>
    <cfRule type="expression" dxfId="554" priority="3348" stopIfTrue="1">
      <formula>$A1257&lt;&gt;""</formula>
    </cfRule>
    <cfRule type="expression" dxfId="553" priority="3358" stopIfTrue="1">
      <formula>$A1257&lt;&gt;""</formula>
    </cfRule>
    <cfRule type="expression" dxfId="552" priority="3343" stopIfTrue="1">
      <formula>$A1257&lt;&gt;""</formula>
    </cfRule>
  </conditionalFormatting>
  <conditionalFormatting sqref="B1257:I1331">
    <cfRule type="expression" dxfId="551" priority="3051" stopIfTrue="1">
      <formula>$A1257&lt;&gt;""</formula>
    </cfRule>
  </conditionalFormatting>
  <conditionalFormatting sqref="B1257:I1333">
    <cfRule type="expression" dxfId="550" priority="3517" stopIfTrue="1">
      <formula>$A1257&lt;&gt;""</formula>
    </cfRule>
    <cfRule type="expression" dxfId="549" priority="3502" stopIfTrue="1">
      <formula>$A1257&lt;&gt;""</formula>
    </cfRule>
  </conditionalFormatting>
  <conditionalFormatting sqref="B1258:I1276">
    <cfRule type="expression" dxfId="548" priority="3367" stopIfTrue="1">
      <formula>$A1258&lt;&gt;""</formula>
    </cfRule>
  </conditionalFormatting>
  <conditionalFormatting sqref="B1258:I1280">
    <cfRule type="expression" dxfId="547" priority="4443" stopIfTrue="1">
      <formula>$A1258&lt;&gt;""</formula>
    </cfRule>
  </conditionalFormatting>
  <conditionalFormatting sqref="B1259:I1264">
    <cfRule type="expression" dxfId="546" priority="1911" stopIfTrue="1">
      <formula>$A1259&lt;&gt;""</formula>
    </cfRule>
    <cfRule type="expression" dxfId="545" priority="1900" stopIfTrue="1">
      <formula>$A1259&lt;&gt;""</formula>
    </cfRule>
  </conditionalFormatting>
  <conditionalFormatting sqref="B1262:I1267">
    <cfRule type="expression" dxfId="544" priority="3766" stopIfTrue="1">
      <formula>$A1262&lt;&gt;""</formula>
    </cfRule>
  </conditionalFormatting>
  <conditionalFormatting sqref="B1268:I1296">
    <cfRule type="expression" dxfId="543" priority="4414" stopIfTrue="1">
      <formula>$A1268&lt;&gt;""</formula>
    </cfRule>
  </conditionalFormatting>
  <conditionalFormatting sqref="B1269:I1286">
    <cfRule type="expression" dxfId="542" priority="3781" stopIfTrue="1">
      <formula>$A1269&lt;&gt;""</formula>
    </cfRule>
  </conditionalFormatting>
  <conditionalFormatting sqref="B1270:I1271">
    <cfRule type="expression" dxfId="541" priority="844" stopIfTrue="1">
      <formula>$A1270&lt;&gt;""</formula>
    </cfRule>
  </conditionalFormatting>
  <conditionalFormatting sqref="B1271:I1278">
    <cfRule type="expression" dxfId="540" priority="3628" stopIfTrue="1">
      <formula>$A1271&lt;&gt;""</formula>
    </cfRule>
  </conditionalFormatting>
  <conditionalFormatting sqref="B1272:I1273">
    <cfRule type="expression" dxfId="539" priority="2436" stopIfTrue="1">
      <formula>$A1272&lt;&gt;""</formula>
    </cfRule>
  </conditionalFormatting>
  <conditionalFormatting sqref="B1275:I1276">
    <cfRule type="expression" dxfId="538" priority="873" stopIfTrue="1">
      <formula>$A1275&lt;&gt;""</formula>
    </cfRule>
  </conditionalFormatting>
  <conditionalFormatting sqref="B1276:I1279">
    <cfRule type="expression" dxfId="537" priority="503" stopIfTrue="1">
      <formula>$A1276&lt;&gt;""</formula>
    </cfRule>
  </conditionalFormatting>
  <conditionalFormatting sqref="B1276:I1282">
    <cfRule type="expression" dxfId="536" priority="3789" stopIfTrue="1">
      <formula>$A1276&lt;&gt;""</formula>
    </cfRule>
  </conditionalFormatting>
  <conditionalFormatting sqref="B1277:I1277">
    <cfRule type="expression" dxfId="535" priority="3773" stopIfTrue="1">
      <formula>$A1277&lt;&gt;""</formula>
    </cfRule>
  </conditionalFormatting>
  <conditionalFormatting sqref="B1277:I1293">
    <cfRule type="expression" dxfId="534" priority="2070" stopIfTrue="1">
      <formula>$A1277&lt;&gt;""</formula>
    </cfRule>
  </conditionalFormatting>
  <conditionalFormatting sqref="B1278:I1278">
    <cfRule type="expression" dxfId="533" priority="2503" stopIfTrue="1">
      <formula>$A1278&lt;&gt;""</formula>
    </cfRule>
  </conditionalFormatting>
  <conditionalFormatting sqref="B1278:I1294">
    <cfRule type="expression" dxfId="532" priority="3137" stopIfTrue="1">
      <formula>$A1278&lt;&gt;""</formula>
    </cfRule>
  </conditionalFormatting>
  <conditionalFormatting sqref="B1281:I1282">
    <cfRule type="expression" dxfId="531" priority="533" stopIfTrue="1">
      <formula>$A1281&lt;&gt;""</formula>
    </cfRule>
  </conditionalFormatting>
  <conditionalFormatting sqref="B1282:I1303">
    <cfRule type="expression" dxfId="530" priority="4397" stopIfTrue="1">
      <formula>$A1282&lt;&gt;""</formula>
    </cfRule>
  </conditionalFormatting>
  <conditionalFormatting sqref="B1283:I1287">
    <cfRule type="expression" dxfId="529" priority="3122" stopIfTrue="1">
      <formula>$A1283&lt;&gt;""</formula>
    </cfRule>
  </conditionalFormatting>
  <conditionalFormatting sqref="B1283:I1302">
    <cfRule type="expression" dxfId="528" priority="3819" stopIfTrue="1">
      <formula>$A1283&lt;&gt;""</formula>
    </cfRule>
  </conditionalFormatting>
  <conditionalFormatting sqref="B1284:I1284">
    <cfRule type="expression" dxfId="527" priority="1495" stopIfTrue="1">
      <formula>$A1284&lt;&gt;""</formula>
    </cfRule>
  </conditionalFormatting>
  <conditionalFormatting sqref="B1287:I1290">
    <cfRule type="expression" dxfId="526" priority="871" stopIfTrue="1">
      <formula>$A1287&lt;&gt;""</formula>
    </cfRule>
  </conditionalFormatting>
  <conditionalFormatting sqref="B1289:I1289">
    <cfRule type="expression" dxfId="525" priority="3178" stopIfTrue="1">
      <formula>$A1289&lt;&gt;""</formula>
    </cfRule>
  </conditionalFormatting>
  <conditionalFormatting sqref="B1290:I1290">
    <cfRule type="expression" dxfId="524" priority="2502" stopIfTrue="1">
      <formula>$A1290&lt;&gt;""</formula>
    </cfRule>
  </conditionalFormatting>
  <conditionalFormatting sqref="B1290:I1309">
    <cfRule type="expression" dxfId="523" priority="3829" stopIfTrue="1">
      <formula>$A1290&lt;&gt;""</formula>
    </cfRule>
    <cfRule type="expression" dxfId="522" priority="4369" stopIfTrue="1">
      <formula>$A1290&lt;&gt;""</formula>
    </cfRule>
  </conditionalFormatting>
  <conditionalFormatting sqref="B1291:I1291">
    <cfRule type="expression" dxfId="521" priority="3809" stopIfTrue="1">
      <formula>$A1291&lt;&gt;""</formula>
    </cfRule>
  </conditionalFormatting>
  <conditionalFormatting sqref="B1291:I1295">
    <cfRule type="expression" dxfId="520" priority="3188" stopIfTrue="1">
      <formula>$A1291&lt;&gt;""</formula>
    </cfRule>
  </conditionalFormatting>
  <conditionalFormatting sqref="B1292:I1292">
    <cfRule type="expression" dxfId="519" priority="2501" stopIfTrue="1">
      <formula>$A1292&lt;&gt;""</formula>
    </cfRule>
  </conditionalFormatting>
  <conditionalFormatting sqref="B1292:I1296">
    <cfRule type="expression" dxfId="518" priority="3402" stopIfTrue="1">
      <formula>$A1292&lt;&gt;""</formula>
    </cfRule>
  </conditionalFormatting>
  <conditionalFormatting sqref="B1293:I1296">
    <cfRule type="expression" dxfId="517" priority="531" stopIfTrue="1">
      <formula>$A1293&lt;&gt;""</formula>
    </cfRule>
  </conditionalFormatting>
  <conditionalFormatting sqref="B1294:I1298">
    <cfRule type="expression" dxfId="516" priority="3155" stopIfTrue="1">
      <formula>$A1294&lt;&gt;""</formula>
    </cfRule>
  </conditionalFormatting>
  <conditionalFormatting sqref="B1295:I1296">
    <cfRule type="expression" dxfId="515" priority="1494" stopIfTrue="1">
      <formula>$A1295&lt;&gt;""</formula>
    </cfRule>
  </conditionalFormatting>
  <conditionalFormatting sqref="B1296:I1303">
    <cfRule type="expression" dxfId="514" priority="4355" stopIfTrue="1">
      <formula>$A1296&lt;&gt;""</formula>
    </cfRule>
  </conditionalFormatting>
  <conditionalFormatting sqref="B1297:I1311">
    <cfRule type="expression" dxfId="513" priority="3842" stopIfTrue="1">
      <formula>$A1297&lt;&gt;""</formula>
    </cfRule>
  </conditionalFormatting>
  <conditionalFormatting sqref="B1297:I1330">
    <cfRule type="expression" dxfId="512" priority="2049" stopIfTrue="1">
      <formula>$A1297&lt;&gt;""</formula>
    </cfRule>
  </conditionalFormatting>
  <conditionalFormatting sqref="B1298:I1298">
    <cfRule type="expression" dxfId="511" priority="1493" stopIfTrue="1">
      <formula>$A1298&lt;&gt;""</formula>
    </cfRule>
  </conditionalFormatting>
  <conditionalFormatting sqref="B1298:I1299">
    <cfRule type="expression" dxfId="510" priority="737" stopIfTrue="1">
      <formula>$A1298&lt;&gt;""</formula>
    </cfRule>
  </conditionalFormatting>
  <conditionalFormatting sqref="B1299:I1299">
    <cfRule type="expression" dxfId="509" priority="1007" stopIfTrue="1">
      <formula>$A1299&lt;&gt;""</formula>
    </cfRule>
  </conditionalFormatting>
  <conditionalFormatting sqref="B1300:I1300">
    <cfRule type="expression" dxfId="508" priority="237" stopIfTrue="1">
      <formula>$A1300&lt;&gt;""</formula>
    </cfRule>
  </conditionalFormatting>
  <conditionalFormatting sqref="B1300:I1304">
    <cfRule type="expression" dxfId="507" priority="245" stopIfTrue="1">
      <formula>$A1300&lt;&gt;""</formula>
    </cfRule>
  </conditionalFormatting>
  <conditionalFormatting sqref="B1300:I1305">
    <cfRule type="expression" dxfId="506" priority="3593" stopIfTrue="1">
      <formula>$A1300&lt;&gt;""</formula>
    </cfRule>
  </conditionalFormatting>
  <conditionalFormatting sqref="B1300:I1308">
    <cfRule type="expression" dxfId="505" priority="3868" stopIfTrue="1">
      <formula>$A1300&lt;&gt;""</formula>
    </cfRule>
    <cfRule type="expression" dxfId="504" priority="3426" stopIfTrue="1">
      <formula>$A1300&lt;&gt;""</formula>
    </cfRule>
  </conditionalFormatting>
  <conditionalFormatting sqref="B1300:I1315">
    <cfRule type="expression" dxfId="503" priority="4341" stopIfTrue="1">
      <formula>$A1300&lt;&gt;""</formula>
    </cfRule>
  </conditionalFormatting>
  <conditionalFormatting sqref="B1301:I1303">
    <cfRule type="expression" dxfId="502" priority="3199" stopIfTrue="1">
      <formula>$A1301&lt;&gt;""</formula>
    </cfRule>
  </conditionalFormatting>
  <conditionalFormatting sqref="B1302:I1305">
    <cfRule type="expression" dxfId="501" priority="3413" stopIfTrue="1">
      <formula>$A1302&lt;&gt;""</formula>
    </cfRule>
  </conditionalFormatting>
  <conditionalFormatting sqref="B1303:I1306">
    <cfRule type="expression" dxfId="500" priority="229" stopIfTrue="1">
      <formula>$A1303&lt;&gt;""</formula>
    </cfRule>
  </conditionalFormatting>
  <conditionalFormatting sqref="B1305:I1310">
    <cfRule type="expression" dxfId="499" priority="213" stopIfTrue="1">
      <formula>$A1305&lt;&gt;""</formula>
    </cfRule>
  </conditionalFormatting>
  <conditionalFormatting sqref="B1305:I1324">
    <cfRule type="expression" dxfId="498" priority="4325" stopIfTrue="1">
      <formula>$A1305&lt;&gt;""</formula>
    </cfRule>
  </conditionalFormatting>
  <conditionalFormatting sqref="B1307:I1311">
    <cfRule type="expression" dxfId="497" priority="3439" stopIfTrue="1">
      <formula>$A1307&lt;&gt;""</formula>
    </cfRule>
  </conditionalFormatting>
  <conditionalFormatting sqref="B1309:I1310">
    <cfRule type="expression" dxfId="496" priority="226" stopIfTrue="1">
      <formula>$A1309&lt;&gt;""</formula>
    </cfRule>
  </conditionalFormatting>
  <conditionalFormatting sqref="B1310:I1310">
    <cfRule type="expression" dxfId="495" priority="221" stopIfTrue="1">
      <formula>$A1310&lt;&gt;""</formula>
    </cfRule>
  </conditionalFormatting>
  <conditionalFormatting sqref="B1311:I1317">
    <cfRule type="expression" dxfId="494" priority="201" stopIfTrue="1">
      <formula>$A1311&lt;&gt;""</formula>
    </cfRule>
  </conditionalFormatting>
  <conditionalFormatting sqref="B1311:I1319">
    <cfRule type="expression" dxfId="493" priority="168" stopIfTrue="1">
      <formula>$A1311&lt;&gt;""</formula>
    </cfRule>
  </conditionalFormatting>
  <conditionalFormatting sqref="B1311:I1331">
    <cfRule type="expression" dxfId="492" priority="4249" stopIfTrue="1">
      <formula>$A1311&lt;&gt;""</formula>
    </cfRule>
    <cfRule type="expression" dxfId="491" priority="4234" stopIfTrue="1">
      <formula>$A1311&lt;&gt;""</formula>
    </cfRule>
  </conditionalFormatting>
  <conditionalFormatting sqref="B1314:I1314">
    <cfRule type="expression" dxfId="490" priority="4309" stopIfTrue="1">
      <formula>$A1314&lt;&gt;""</formula>
    </cfRule>
  </conditionalFormatting>
  <conditionalFormatting sqref="B1314:I1315">
    <cfRule type="expression" dxfId="489" priority="158" stopIfTrue="1">
      <formula>$A1314&lt;&gt;""</formula>
    </cfRule>
  </conditionalFormatting>
  <conditionalFormatting sqref="B1314:I1318">
    <cfRule type="expression" dxfId="488" priority="4294" stopIfTrue="1">
      <formula>$A1314&lt;&gt;""</formula>
    </cfRule>
  </conditionalFormatting>
  <conditionalFormatting sqref="B1315:I1315">
    <cfRule type="expression" dxfId="487" priority="3299" stopIfTrue="1">
      <formula>$A1315&lt;&gt;""</formula>
    </cfRule>
  </conditionalFormatting>
  <conditionalFormatting sqref="B1315:I1316">
    <cfRule type="expression" dxfId="486" priority="2499" stopIfTrue="1">
      <formula>$A1315&lt;&gt;""</formula>
    </cfRule>
  </conditionalFormatting>
  <conditionalFormatting sqref="B1316:I1318">
    <cfRule type="expression" dxfId="485" priority="4264" stopIfTrue="1">
      <formula>$A1316&lt;&gt;""</formula>
    </cfRule>
  </conditionalFormatting>
  <conditionalFormatting sqref="B1317:I1317">
    <cfRule type="expression" dxfId="484" priority="3577" stopIfTrue="1">
      <formula>$A1317&lt;&gt;""</formula>
    </cfRule>
  </conditionalFormatting>
  <conditionalFormatting sqref="B1317:I1318">
    <cfRule type="expression" dxfId="483" priority="156" stopIfTrue="1">
      <formula>$A1317&lt;&gt;""</formula>
    </cfRule>
  </conditionalFormatting>
  <conditionalFormatting sqref="B1317:I1321">
    <cfRule type="expression" dxfId="482" priority="3269" stopIfTrue="1">
      <formula>$A1317&lt;&gt;""</formula>
    </cfRule>
  </conditionalFormatting>
  <conditionalFormatting sqref="B1318:I1318">
    <cfRule type="expression" dxfId="481" priority="3254" stopIfTrue="1">
      <formula>$A1318&lt;&gt;""</formula>
    </cfRule>
  </conditionalFormatting>
  <conditionalFormatting sqref="B1319:I1319">
    <cfRule type="expression" dxfId="480" priority="199" stopIfTrue="1">
      <formula>$A1319&lt;&gt;""</formula>
    </cfRule>
  </conditionalFormatting>
  <conditionalFormatting sqref="B1320:I1322">
    <cfRule type="expression" dxfId="479" priority="141" stopIfTrue="1">
      <formula>$A1320&lt;&gt;""</formula>
    </cfRule>
    <cfRule type="expression" dxfId="478" priority="3224" stopIfTrue="1">
      <formula>$A1320&lt;&gt;""</formula>
    </cfRule>
  </conditionalFormatting>
  <conditionalFormatting sqref="B1321:I1324">
    <cfRule type="expression" dxfId="477" priority="4219" stopIfTrue="1">
      <formula>$A1321&lt;&gt;""</formula>
    </cfRule>
  </conditionalFormatting>
  <conditionalFormatting sqref="B1321:I1325">
    <cfRule type="expression" dxfId="476" priority="1489" stopIfTrue="1">
      <formula>$A1321&lt;&gt;""</formula>
    </cfRule>
  </conditionalFormatting>
  <conditionalFormatting sqref="B1325:I1326">
    <cfRule type="expression" dxfId="475" priority="7" stopIfTrue="1">
      <formula>$A1325&lt;&gt;""</formula>
    </cfRule>
  </conditionalFormatting>
  <conditionalFormatting sqref="B1326:I1326">
    <cfRule type="expression" dxfId="474" priority="3092" stopIfTrue="1">
      <formula>$A1326&lt;&gt;""</formula>
    </cfRule>
    <cfRule type="expression" dxfId="473" priority="3107" stopIfTrue="1">
      <formula>$A1326&lt;&gt;""</formula>
    </cfRule>
  </conditionalFormatting>
  <conditionalFormatting sqref="B1327:I1327">
    <cfRule type="expression" dxfId="472" priority="2495" stopIfTrue="1">
      <formula>$A1327&lt;&gt;""</formula>
    </cfRule>
  </conditionalFormatting>
  <conditionalFormatting sqref="B1331:I1333">
    <cfRule type="expression" dxfId="471" priority="1487" stopIfTrue="1">
      <formula>$A1331&lt;&gt;""</formula>
    </cfRule>
  </conditionalFormatting>
  <conditionalFormatting sqref="B1358:I1379">
    <cfRule type="expression" dxfId="470" priority="89" stopIfTrue="1">
      <formula>$A1358&lt;&gt;""</formula>
    </cfRule>
  </conditionalFormatting>
  <conditionalFormatting sqref="B107:J350">
    <cfRule type="expression" dxfId="469" priority="11" stopIfTrue="1">
      <formula>$A107&lt;&gt;""</formula>
    </cfRule>
  </conditionalFormatting>
  <conditionalFormatting sqref="B360:J421">
    <cfRule type="expression" dxfId="468" priority="4889" stopIfTrue="1">
      <formula>$A360&lt;&gt;""</formula>
    </cfRule>
  </conditionalFormatting>
  <conditionalFormatting sqref="B457:J459">
    <cfRule type="expression" dxfId="467" priority="4850" stopIfTrue="1">
      <formula>$A457&lt;&gt;""</formula>
    </cfRule>
  </conditionalFormatting>
  <conditionalFormatting sqref="B467:J469">
    <cfRule type="expression" dxfId="466" priority="4605" stopIfTrue="1">
      <formula>$A467&lt;&gt;""</formula>
    </cfRule>
  </conditionalFormatting>
  <conditionalFormatting sqref="B599:J638">
    <cfRule type="expression" dxfId="465" priority="4630" stopIfTrue="1">
      <formula>$A599&lt;&gt;""</formula>
    </cfRule>
  </conditionalFormatting>
  <conditionalFormatting sqref="B1053:J1055">
    <cfRule type="expression" dxfId="464" priority="4845" stopIfTrue="1">
      <formula>$A1053&lt;&gt;""</formula>
    </cfRule>
  </conditionalFormatting>
  <conditionalFormatting sqref="B1263:J4374 A107:A5000">
    <cfRule type="expression" dxfId="463" priority="4634" stopIfTrue="1">
      <formula>$A107&lt;&gt;""</formula>
    </cfRule>
  </conditionalFormatting>
  <conditionalFormatting sqref="B1396:J1417">
    <cfRule type="expression" dxfId="462" priority="88" stopIfTrue="1">
      <formula>$A1396&lt;&gt;""</formula>
    </cfRule>
  </conditionalFormatting>
  <conditionalFormatting sqref="F350">
    <cfRule type="expression" dxfId="461" priority="4628" stopIfTrue="1">
      <formula>$A350&lt;&gt;""</formula>
    </cfRule>
  </conditionalFormatting>
  <conditionalFormatting sqref="F1086">
    <cfRule type="expression" dxfId="460" priority="2188" stopIfTrue="1">
      <formula>$A1086&lt;&gt;""</formula>
    </cfRule>
  </conditionalFormatting>
  <conditionalFormatting sqref="F1094:F1095">
    <cfRule type="expression" dxfId="459" priority="2238" stopIfTrue="1">
      <formula>$A1094&lt;&gt;""</formula>
    </cfRule>
  </conditionalFormatting>
  <conditionalFormatting sqref="F1235:F1238">
    <cfRule type="expression" dxfId="458" priority="1088" stopIfTrue="1">
      <formula>$A1235&lt;&gt;""</formula>
    </cfRule>
  </conditionalFormatting>
  <conditionalFormatting sqref="F1240:F1246">
    <cfRule type="expression" dxfId="457" priority="380" stopIfTrue="1">
      <formula>$A1240&lt;&gt;""</formula>
    </cfRule>
  </conditionalFormatting>
  <conditionalFormatting sqref="F1248:F1263">
    <cfRule type="expression" dxfId="456" priority="402" stopIfTrue="1">
      <formula>$A1248&lt;&gt;""</formula>
    </cfRule>
  </conditionalFormatting>
  <conditionalFormatting sqref="F1318:F1320">
    <cfRule type="expression" dxfId="455" priority="143" stopIfTrue="1">
      <formula>$A1318&lt;&gt;""</formula>
    </cfRule>
  </conditionalFormatting>
  <conditionalFormatting sqref="F1323:F1328">
    <cfRule type="expression" dxfId="454" priority="6" stopIfTrue="1">
      <formula>$A1323&lt;&gt;""</formula>
    </cfRule>
  </conditionalFormatting>
  <conditionalFormatting sqref="F1330:F1334">
    <cfRule type="expression" dxfId="453" priority="5" stopIfTrue="1">
      <formula>$A1330&lt;&gt;""</formula>
    </cfRule>
  </conditionalFormatting>
  <conditionalFormatting sqref="F1338:F1340">
    <cfRule type="expression" dxfId="452" priority="111" stopIfTrue="1">
      <formula>$A1338&lt;&gt;""</formula>
    </cfRule>
  </conditionalFormatting>
  <conditionalFormatting sqref="F1344:F1346">
    <cfRule type="expression" dxfId="451" priority="85" stopIfTrue="1">
      <formula>$A1344&lt;&gt;""</formula>
    </cfRule>
  </conditionalFormatting>
  <conditionalFormatting sqref="F1348:F1350">
    <cfRule type="expression" dxfId="450" priority="2459" stopIfTrue="1">
      <formula>$A1348&lt;&gt;""</formula>
    </cfRule>
  </conditionalFormatting>
  <conditionalFormatting sqref="F1354:F1356">
    <cfRule type="expression" dxfId="449" priority="1453" stopIfTrue="1">
      <formula>$A1354&lt;&gt;""</formula>
    </cfRule>
  </conditionalFormatting>
  <conditionalFormatting sqref="F1374:F1376">
    <cfRule type="expression" dxfId="448" priority="113" stopIfTrue="1">
      <formula>$A1374&lt;&gt;""</formula>
    </cfRule>
  </conditionalFormatting>
  <conditionalFormatting sqref="F1380:F1382">
    <cfRule type="expression" dxfId="447" priority="87" stopIfTrue="1">
      <formula>$A1380&lt;&gt;""</formula>
    </cfRule>
  </conditionalFormatting>
  <conditionalFormatting sqref="F1384:F1386">
    <cfRule type="expression" dxfId="446" priority="2461" stopIfTrue="1">
      <formula>$A1384&lt;&gt;""</formula>
    </cfRule>
  </conditionalFormatting>
  <conditionalFormatting sqref="F1390:F1392">
    <cfRule type="expression" dxfId="445" priority="1455" stopIfTrue="1">
      <formula>$A1390&lt;&gt;""</formula>
    </cfRule>
  </conditionalFormatting>
  <conditionalFormatting sqref="F472:H474">
    <cfRule type="expression" dxfId="444" priority="4767" stopIfTrue="1">
      <formula>$A472&lt;&gt;""</formula>
    </cfRule>
  </conditionalFormatting>
  <conditionalFormatting sqref="F476:H478">
    <cfRule type="expression" dxfId="443" priority="4857" stopIfTrue="1">
      <formula>$A476&lt;&gt;""</formula>
    </cfRule>
  </conditionalFormatting>
  <conditionalFormatting sqref="F482:H488">
    <cfRule type="expression" dxfId="442" priority="4603" stopIfTrue="1">
      <formula>$A482&lt;&gt;""</formula>
    </cfRule>
  </conditionalFormatting>
  <conditionalFormatting sqref="F493:H499">
    <cfRule type="expression" dxfId="441" priority="4569" stopIfTrue="1">
      <formula>$A493&lt;&gt;""</formula>
    </cfRule>
  </conditionalFormatting>
  <conditionalFormatting sqref="F505:H508 H508:H511">
    <cfRule type="expression" dxfId="440" priority="4568" stopIfTrue="1">
      <formula>$A505&lt;&gt;""</formula>
    </cfRule>
  </conditionalFormatting>
  <conditionalFormatting sqref="F1131:H1131">
    <cfRule type="expression" dxfId="439" priority="4908" stopIfTrue="1">
      <formula>$A1131&lt;&gt;""</formula>
    </cfRule>
  </conditionalFormatting>
  <conditionalFormatting sqref="F1132:H1132">
    <cfRule type="expression" dxfId="438" priority="2492" stopIfTrue="1">
      <formula>$A1132&lt;&gt;""</formula>
    </cfRule>
  </conditionalFormatting>
  <conditionalFormatting sqref="F1137:H1138">
    <cfRule type="expression" dxfId="437" priority="1484" stopIfTrue="1">
      <formula>$A1137&lt;&gt;""</formula>
    </cfRule>
  </conditionalFormatting>
  <conditionalFormatting sqref="F1251:H1252">
    <cfRule type="expression" dxfId="436" priority="1006" stopIfTrue="1">
      <formula>$A1251&lt;&gt;""</formula>
    </cfRule>
  </conditionalFormatting>
  <conditionalFormatting sqref="F1257:H1259">
    <cfRule type="expression" dxfId="435" priority="870" stopIfTrue="1">
      <formula>$A1257&lt;&gt;""</formula>
    </cfRule>
  </conditionalFormatting>
  <conditionalFormatting sqref="F1257:H1264">
    <cfRule type="expression" dxfId="434" priority="3354" stopIfTrue="1">
      <formula>$A1257&lt;&gt;""</formula>
    </cfRule>
  </conditionalFormatting>
  <conditionalFormatting sqref="F1260:H1260">
    <cfRule type="expression" dxfId="433" priority="3764" stopIfTrue="1">
      <formula>$A1260&lt;&gt;""</formula>
    </cfRule>
  </conditionalFormatting>
  <conditionalFormatting sqref="F1261:H1261">
    <cfRule type="expression" dxfId="432" priority="2491" stopIfTrue="1">
      <formula>$A1261&lt;&gt;""</formula>
    </cfRule>
  </conditionalFormatting>
  <conditionalFormatting sqref="F1263:H1270">
    <cfRule type="expression" dxfId="431" priority="2040" stopIfTrue="1">
      <formula>$A1263&lt;&gt;""</formula>
    </cfRule>
  </conditionalFormatting>
  <conditionalFormatting sqref="F1264:H1265">
    <cfRule type="expression" dxfId="430" priority="530" stopIfTrue="1">
      <formula>$A1264&lt;&gt;""</formula>
    </cfRule>
  </conditionalFormatting>
  <conditionalFormatting sqref="F1267:H1267">
    <cfRule type="expression" dxfId="429" priority="1483" stopIfTrue="1">
      <formula>$A1267&lt;&gt;""</formula>
    </cfRule>
  </conditionalFormatting>
  <conditionalFormatting sqref="F1253:J1280">
    <cfRule type="expression" dxfId="428" priority="4750" stopIfTrue="1">
      <formula>$A1253&lt;&gt;""</formula>
    </cfRule>
  </conditionalFormatting>
  <conditionalFormatting sqref="G1251:H1252">
    <cfRule type="expression" dxfId="427" priority="787" stopIfTrue="1">
      <formula>$A1251&lt;&gt;""</formula>
    </cfRule>
  </conditionalFormatting>
  <conditionalFormatting sqref="G1252:H1252">
    <cfRule type="expression" dxfId="426" priority="752" stopIfTrue="1">
      <formula>$A1252&lt;&gt;""</formula>
    </cfRule>
  </conditionalFormatting>
  <conditionalFormatting sqref="G1253:H1254">
    <cfRule type="expression" dxfId="425" priority="2379" stopIfTrue="1">
      <formula>$A1253&lt;&gt;""</formula>
    </cfRule>
  </conditionalFormatting>
  <conditionalFormatting sqref="G1254:H1254">
    <cfRule type="expression" dxfId="424" priority="2344" stopIfTrue="1">
      <formula>$A1254&lt;&gt;""</formula>
    </cfRule>
  </conditionalFormatting>
  <conditionalFormatting sqref="G1257:H1258">
    <cfRule type="expression" dxfId="423" priority="446" stopIfTrue="1">
      <formula>$A1257&lt;&gt;""</formula>
    </cfRule>
  </conditionalFormatting>
  <conditionalFormatting sqref="G1258:H1258">
    <cfRule type="expression" dxfId="422" priority="411" stopIfTrue="1">
      <formula>$A1258&lt;&gt;""</formula>
    </cfRule>
  </conditionalFormatting>
  <conditionalFormatting sqref="G1259:H1260">
    <cfRule type="expression" dxfId="421" priority="1373" stopIfTrue="1">
      <formula>$A1259&lt;&gt;""</formula>
    </cfRule>
  </conditionalFormatting>
  <conditionalFormatting sqref="G1260:H1260">
    <cfRule type="expression" dxfId="420" priority="1338" stopIfTrue="1">
      <formula>$A1260&lt;&gt;""</formula>
    </cfRule>
  </conditionalFormatting>
  <conditionalFormatting sqref="G1251:I1251">
    <cfRule type="expression" dxfId="419" priority="892" stopIfTrue="1">
      <formula>$A1251&lt;&gt;""</formula>
    </cfRule>
    <cfRule type="expression" dxfId="418" priority="919" stopIfTrue="1">
      <formula>$A1251&lt;&gt;""</formula>
    </cfRule>
    <cfRule type="expression" dxfId="417" priority="903" stopIfTrue="1">
      <formula>$A1251&lt;&gt;""</formula>
    </cfRule>
    <cfRule type="expression" dxfId="416" priority="929" stopIfTrue="1">
      <formula>$A1251&lt;&gt;""</formula>
    </cfRule>
  </conditionalFormatting>
  <conditionalFormatting sqref="G1252:I1252">
    <cfRule type="expression" dxfId="415" priority="771" stopIfTrue="1">
      <formula>$A1252&lt;&gt;""</formula>
    </cfRule>
    <cfRule type="expression" dxfId="414" priority="760" stopIfTrue="1">
      <formula>$A1252&lt;&gt;""</formula>
    </cfRule>
    <cfRule type="expression" dxfId="413" priority="788" stopIfTrue="1">
      <formula>$A1252&lt;&gt;""</formula>
    </cfRule>
    <cfRule type="expression" dxfId="412" priority="797" stopIfTrue="1">
      <formula>$A1252&lt;&gt;""</formula>
    </cfRule>
  </conditionalFormatting>
  <conditionalFormatting sqref="G1253:I1253">
    <cfRule type="expression" dxfId="411" priority="2872" stopIfTrue="1">
      <formula>$A1253&lt;&gt;""</formula>
    </cfRule>
    <cfRule type="expression" dxfId="410" priority="2883" stopIfTrue="1">
      <formula>$A1253&lt;&gt;""</formula>
    </cfRule>
    <cfRule type="expression" dxfId="409" priority="2899" stopIfTrue="1">
      <formula>$A1253&lt;&gt;""</formula>
    </cfRule>
    <cfRule type="expression" dxfId="408" priority="2909" stopIfTrue="1">
      <formula>$A1253&lt;&gt;""</formula>
    </cfRule>
  </conditionalFormatting>
  <conditionalFormatting sqref="G1254:I1254">
    <cfRule type="expression" dxfId="407" priority="2380" stopIfTrue="1">
      <formula>$A1254&lt;&gt;""</formula>
    </cfRule>
    <cfRule type="expression" dxfId="406" priority="2352" stopIfTrue="1">
      <formula>$A1254&lt;&gt;""</formula>
    </cfRule>
    <cfRule type="expression" dxfId="405" priority="2363" stopIfTrue="1">
      <formula>$A1254&lt;&gt;""</formula>
    </cfRule>
    <cfRule type="expression" dxfId="404" priority="2389" stopIfTrue="1">
      <formula>$A1254&lt;&gt;""</formula>
    </cfRule>
  </conditionalFormatting>
  <conditionalFormatting sqref="G1257:I1257">
    <cfRule type="expression" dxfId="403" priority="651" stopIfTrue="1">
      <formula>$A1257&lt;&gt;""</formula>
    </cfRule>
    <cfRule type="expression" dxfId="402" priority="635" stopIfTrue="1">
      <formula>$A1257&lt;&gt;""</formula>
    </cfRule>
    <cfRule type="expression" dxfId="401" priority="624" stopIfTrue="1">
      <formula>$A1257&lt;&gt;""</formula>
    </cfRule>
    <cfRule type="expression" dxfId="400" priority="661" stopIfTrue="1">
      <formula>$A1257&lt;&gt;""</formula>
    </cfRule>
  </conditionalFormatting>
  <conditionalFormatting sqref="G1258:I1258">
    <cfRule type="expression" dxfId="399" priority="430" stopIfTrue="1">
      <formula>$A1258&lt;&gt;""</formula>
    </cfRule>
    <cfRule type="expression" dxfId="398" priority="447" stopIfTrue="1">
      <formula>$A1258&lt;&gt;""</formula>
    </cfRule>
    <cfRule type="expression" dxfId="397" priority="456" stopIfTrue="1">
      <formula>$A1258&lt;&gt;""</formula>
    </cfRule>
    <cfRule type="expression" dxfId="396" priority="419" stopIfTrue="1">
      <formula>$A1258&lt;&gt;""</formula>
    </cfRule>
  </conditionalFormatting>
  <conditionalFormatting sqref="G1259:I1259">
    <cfRule type="expression" dxfId="395" priority="1778" stopIfTrue="1">
      <formula>$A1259&lt;&gt;""</formula>
    </cfRule>
    <cfRule type="expression" dxfId="394" priority="1789" stopIfTrue="1">
      <formula>$A1259&lt;&gt;""</formula>
    </cfRule>
    <cfRule type="expression" dxfId="393" priority="1815" stopIfTrue="1">
      <formula>$A1259&lt;&gt;""</formula>
    </cfRule>
    <cfRule type="expression" dxfId="392" priority="1805" stopIfTrue="1">
      <formula>$A1259&lt;&gt;""</formula>
    </cfRule>
  </conditionalFormatting>
  <conditionalFormatting sqref="G1260:I1260">
    <cfRule type="expression" dxfId="391" priority="1374" stopIfTrue="1">
      <formula>$A1260&lt;&gt;""</formula>
    </cfRule>
    <cfRule type="expression" dxfId="390" priority="1383" stopIfTrue="1">
      <formula>$A1260&lt;&gt;""</formula>
    </cfRule>
    <cfRule type="expression" dxfId="389" priority="1346" stopIfTrue="1">
      <formula>$A1260&lt;&gt;""</formula>
    </cfRule>
    <cfRule type="expression" dxfId="388" priority="1357" stopIfTrue="1">
      <formula>$A1260&lt;&gt;""</formula>
    </cfRule>
  </conditionalFormatting>
  <conditionalFormatting sqref="H474:H476">
    <cfRule type="expression" dxfId="387" priority="4771" stopIfTrue="1">
      <formula>$A474&lt;&gt;""</formula>
    </cfRule>
  </conditionalFormatting>
  <conditionalFormatting sqref="H484:H490">
    <cfRule type="expression" dxfId="386" priority="4601" stopIfTrue="1">
      <formula>$A484&lt;&gt;""</formula>
    </cfRule>
  </conditionalFormatting>
  <conditionalFormatting sqref="H495:H501">
    <cfRule type="expression" dxfId="385" priority="4567" stopIfTrue="1">
      <formula>$A495&lt;&gt;""</formula>
    </cfRule>
  </conditionalFormatting>
  <conditionalFormatting sqref="H1087:H1094">
    <cfRule type="expression" dxfId="384" priority="2142" stopIfTrue="1">
      <formula>#REF!&lt;&gt;""</formula>
    </cfRule>
    <cfRule type="expression" dxfId="383" priority="2126" stopIfTrue="1">
      <formula>#REF!&lt;&gt;""</formula>
    </cfRule>
    <cfRule type="expression" dxfId="382" priority="2125" stopIfTrue="1">
      <formula>$A1087&lt;&gt;""</formula>
    </cfRule>
    <cfRule type="expression" dxfId="381" priority="2118" stopIfTrue="1">
      <formula>#REF!&lt;&gt;""</formula>
    </cfRule>
    <cfRule type="expression" dxfId="380" priority="2163" stopIfTrue="1">
      <formula>#REF!&lt;&gt;""</formula>
    </cfRule>
    <cfRule type="expression" dxfId="379" priority="2123" stopIfTrue="1">
      <formula>#REF!&lt;&gt;""</formula>
    </cfRule>
    <cfRule type="expression" dxfId="378" priority="2171" stopIfTrue="1">
      <formula>#REF!&lt;&gt;""</formula>
    </cfRule>
    <cfRule type="expression" dxfId="377" priority="2177" stopIfTrue="1">
      <formula>#REF!&lt;&gt;""</formula>
    </cfRule>
    <cfRule type="expression" dxfId="376" priority="2155" stopIfTrue="1">
      <formula>#REF!&lt;&gt;""</formula>
    </cfRule>
    <cfRule type="expression" dxfId="375" priority="2153" stopIfTrue="1">
      <formula>#REF!&lt;&gt;""</formula>
    </cfRule>
  </conditionalFormatting>
  <conditionalFormatting sqref="H1095:H1133">
    <cfRule type="expression" dxfId="374" priority="2567" stopIfTrue="1">
      <formula>#REF!&lt;&gt;""</formula>
    </cfRule>
    <cfRule type="expression" dxfId="373" priority="2596" stopIfTrue="1">
      <formula>#REF!&lt;&gt;""</formula>
    </cfRule>
    <cfRule type="expression" dxfId="372" priority="2580" stopIfTrue="1">
      <formula>#REF!&lt;&gt;""</formula>
    </cfRule>
    <cfRule type="expression" dxfId="371" priority="2550" stopIfTrue="1">
      <formula>$A1095&lt;&gt;""</formula>
    </cfRule>
    <cfRule type="expression" dxfId="370" priority="2578" stopIfTrue="1">
      <formula>#REF!&lt;&gt;""</formula>
    </cfRule>
    <cfRule type="expression" dxfId="369" priority="2588" stopIfTrue="1">
      <formula>#REF!&lt;&gt;""</formula>
    </cfRule>
    <cfRule type="expression" dxfId="368" priority="2543" stopIfTrue="1">
      <formula>#REF!&lt;&gt;""</formula>
    </cfRule>
    <cfRule type="expression" dxfId="367" priority="2548" stopIfTrue="1">
      <formula>#REF!&lt;&gt;""</formula>
    </cfRule>
    <cfRule type="expression" dxfId="366" priority="2602" stopIfTrue="1">
      <formula>#REF!&lt;&gt;""</formula>
    </cfRule>
    <cfRule type="expression" dxfId="365" priority="2551" stopIfTrue="1">
      <formula>#REF!&lt;&gt;""</formula>
    </cfRule>
  </conditionalFormatting>
  <conditionalFormatting sqref="H1129:H1152">
    <cfRule type="expression" dxfId="364" priority="4546" stopIfTrue="1">
      <formula>#REF!&lt;&gt;""</formula>
    </cfRule>
  </conditionalFormatting>
  <conditionalFormatting sqref="H1129:H1243">
    <cfRule type="expression" dxfId="363" priority="2665" stopIfTrue="1">
      <formula>#REF!&lt;&gt;""</formula>
    </cfRule>
    <cfRule type="expression" dxfId="362" priority="2673" stopIfTrue="1">
      <formula>#REF!&lt;&gt;""</formula>
    </cfRule>
    <cfRule type="expression" dxfId="361" priority="2657" stopIfTrue="1">
      <formula>#REF!&lt;&gt;""</formula>
    </cfRule>
    <cfRule type="expression" dxfId="360" priority="2625" stopIfTrue="1">
      <formula>#REF!&lt;&gt;""</formula>
    </cfRule>
    <cfRule type="expression" dxfId="359" priority="2644" stopIfTrue="1">
      <formula>#REF!&lt;&gt;""</formula>
    </cfRule>
    <cfRule type="expression" dxfId="358" priority="2620" stopIfTrue="1">
      <formula>#REF!&lt;&gt;""</formula>
    </cfRule>
    <cfRule type="expression" dxfId="357" priority="2628" stopIfTrue="1">
      <formula>#REF!&lt;&gt;""</formula>
    </cfRule>
    <cfRule type="expression" dxfId="356" priority="2655" stopIfTrue="1">
      <formula>#REF!&lt;&gt;""</formula>
    </cfRule>
    <cfRule type="expression" dxfId="355" priority="2627" stopIfTrue="1">
      <formula>$A1129&lt;&gt;""</formula>
    </cfRule>
  </conditionalFormatting>
  <conditionalFormatting sqref="H1129:H1245">
    <cfRule type="expression" dxfId="354" priority="3950" stopIfTrue="1">
      <formula>#REF!&lt;&gt;""</formula>
    </cfRule>
  </conditionalFormatting>
  <conditionalFormatting sqref="H1129:H1250">
    <cfRule type="expression" dxfId="353" priority="4469" stopIfTrue="1">
      <formula>#REF!&lt;&gt;""</formula>
    </cfRule>
  </conditionalFormatting>
  <conditionalFormatting sqref="H1129:H1251">
    <cfRule type="expression" dxfId="352" priority="3925" stopIfTrue="1">
      <formula>#REF!&lt;&gt;""</formula>
    </cfRule>
  </conditionalFormatting>
  <conditionalFormatting sqref="H1129:H1269">
    <cfRule type="expression" dxfId="351" priority="4450" stopIfTrue="1">
      <formula>#REF!&lt;&gt;""</formula>
    </cfRule>
  </conditionalFormatting>
  <conditionalFormatting sqref="H1132:H1137">
    <cfRule type="expression" dxfId="350" priority="4809" stopIfTrue="1">
      <formula>$A1132&lt;&gt;""</formula>
    </cfRule>
  </conditionalFormatting>
  <conditionalFormatting sqref="H1134:H1135">
    <cfRule type="expression" dxfId="349" priority="1550" stopIfTrue="1">
      <formula>#REF!&lt;&gt;""</formula>
    </cfRule>
    <cfRule type="expression" dxfId="348" priority="1521" stopIfTrue="1">
      <formula>#REF!&lt;&gt;""</formula>
    </cfRule>
    <cfRule type="expression" dxfId="347" priority="1513" stopIfTrue="1">
      <formula>#REF!&lt;&gt;""</formula>
    </cfRule>
    <cfRule type="expression" dxfId="346" priority="1548" stopIfTrue="1">
      <formula>#REF!&lt;&gt;""</formula>
    </cfRule>
    <cfRule type="expression" dxfId="345" priority="1518" stopIfTrue="1">
      <formula>#REF!&lt;&gt;""</formula>
    </cfRule>
    <cfRule type="expression" dxfId="344" priority="1572" stopIfTrue="1">
      <formula>#REF!&lt;&gt;""</formula>
    </cfRule>
    <cfRule type="expression" dxfId="343" priority="1566" stopIfTrue="1">
      <formula>#REF!&lt;&gt;""</formula>
    </cfRule>
    <cfRule type="expression" dxfId="342" priority="1537" stopIfTrue="1">
      <formula>#REF!&lt;&gt;""</formula>
    </cfRule>
    <cfRule type="expression" dxfId="341" priority="1558" stopIfTrue="1">
      <formula>#REF!&lt;&gt;""</formula>
    </cfRule>
    <cfRule type="expression" dxfId="340" priority="1520" stopIfTrue="1">
      <formula>$A1134&lt;&gt;""</formula>
    </cfRule>
  </conditionalFormatting>
  <conditionalFormatting sqref="H1138">
    <cfRule type="expression" dxfId="339" priority="4044" stopIfTrue="1">
      <formula>#REF!&lt;&gt;""</formula>
    </cfRule>
    <cfRule type="expression" dxfId="338" priority="4042" stopIfTrue="1">
      <formula>#REF!&lt;&gt;""</formula>
    </cfRule>
  </conditionalFormatting>
  <conditionalFormatting sqref="H1138:H1143">
    <cfRule type="expression" dxfId="337" priority="2039" stopIfTrue="1">
      <formula>$A1138&lt;&gt;""</formula>
    </cfRule>
  </conditionalFormatting>
  <conditionalFormatting sqref="H1139">
    <cfRule type="expression" dxfId="336" priority="2489" stopIfTrue="1">
      <formula>#REF!&lt;&gt;""</formula>
    </cfRule>
  </conditionalFormatting>
  <conditionalFormatting sqref="H1144:H1145">
    <cfRule type="expression" dxfId="335" priority="1481" stopIfTrue="1">
      <formula>#REF!&lt;&gt;""</formula>
    </cfRule>
  </conditionalFormatting>
  <conditionalFormatting sqref="H1144:H1156">
    <cfRule type="expression" dxfId="334" priority="4541" stopIfTrue="1">
      <formula>#REF!&lt;&gt;""</formula>
    </cfRule>
  </conditionalFormatting>
  <conditionalFormatting sqref="H1148:H1165">
    <cfRule type="expression" dxfId="333" priority="4536" stopIfTrue="1">
      <formula>#REF!&lt;&gt;""</formula>
    </cfRule>
  </conditionalFormatting>
  <conditionalFormatting sqref="H1150">
    <cfRule type="expression" dxfId="332" priority="4035" stopIfTrue="1">
      <formula>#REF!&lt;&gt;""</formula>
    </cfRule>
    <cfRule type="expression" dxfId="331" priority="4030" stopIfTrue="1">
      <formula>#REF!&lt;&gt;""</formula>
    </cfRule>
  </conditionalFormatting>
  <conditionalFormatting sqref="H1151">
    <cfRule type="expression" dxfId="330" priority="2487" stopIfTrue="1">
      <formula>#REF!&lt;&gt;""</formula>
    </cfRule>
  </conditionalFormatting>
  <conditionalFormatting sqref="H1154">
    <cfRule type="expression" dxfId="329" priority="4025" stopIfTrue="1">
      <formula>#REF!&lt;&gt;""</formula>
    </cfRule>
  </conditionalFormatting>
  <conditionalFormatting sqref="H1155:H1157">
    <cfRule type="expression" dxfId="328" priority="1479" stopIfTrue="1">
      <formula>#REF!&lt;&gt;""</formula>
    </cfRule>
  </conditionalFormatting>
  <conditionalFormatting sqref="H1155:H1173">
    <cfRule type="expression" dxfId="327" priority="4530" stopIfTrue="1">
      <formula>#REF!&lt;&gt;""</formula>
    </cfRule>
  </conditionalFormatting>
  <conditionalFormatting sqref="H1160:H1162">
    <cfRule type="expression" dxfId="326" priority="1478" stopIfTrue="1">
      <formula>#REF!&lt;&gt;""</formula>
    </cfRule>
  </conditionalFormatting>
  <conditionalFormatting sqref="H1161">
    <cfRule type="expression" dxfId="325" priority="4020" stopIfTrue="1">
      <formula>#REF!&lt;&gt;""</formula>
    </cfRule>
  </conditionalFormatting>
  <conditionalFormatting sqref="H1162:H1181">
    <cfRule type="expression" dxfId="324" priority="4524" stopIfTrue="1">
      <formula>#REF!&lt;&gt;""</formula>
    </cfRule>
  </conditionalFormatting>
  <conditionalFormatting sqref="H1167:H1168">
    <cfRule type="expression" dxfId="323" priority="1477" stopIfTrue="1">
      <formula>#REF!&lt;&gt;""</formula>
    </cfRule>
  </conditionalFormatting>
  <conditionalFormatting sqref="H1168:H1173">
    <cfRule type="expression" dxfId="322" priority="4015" stopIfTrue="1">
      <formula>#REF!&lt;&gt;""</formula>
    </cfRule>
  </conditionalFormatting>
  <conditionalFormatting sqref="H1171:H1192">
    <cfRule type="expression" dxfId="321" priority="4510" stopIfTrue="1">
      <formula>#REF!&lt;&gt;""</formula>
    </cfRule>
  </conditionalFormatting>
  <conditionalFormatting sqref="H1173:H1178">
    <cfRule type="expression" dxfId="320" priority="4517" stopIfTrue="1">
      <formula>#REF!&lt;&gt;""</formula>
    </cfRule>
  </conditionalFormatting>
  <conditionalFormatting sqref="H1174:H1206">
    <cfRule type="expression" dxfId="319" priority="1196" stopIfTrue="1">
      <formula>#REF!&lt;&gt;""</formula>
    </cfRule>
  </conditionalFormatting>
  <conditionalFormatting sqref="H1179:H1184">
    <cfRule type="expression" dxfId="318" priority="4010" stopIfTrue="1">
      <formula>#REF!&lt;&gt;""</formula>
    </cfRule>
  </conditionalFormatting>
  <conditionalFormatting sqref="H1181:H1204">
    <cfRule type="expression" dxfId="317" priority="4496" stopIfTrue="1">
      <formula>#REF!&lt;&gt;""</formula>
    </cfRule>
  </conditionalFormatting>
  <conditionalFormatting sqref="H1183:H1189">
    <cfRule type="expression" dxfId="316" priority="4503" stopIfTrue="1">
      <formula>#REF!&lt;&gt;""</formula>
    </cfRule>
  </conditionalFormatting>
  <conditionalFormatting sqref="H1190:H1195">
    <cfRule type="expression" dxfId="315" priority="4005" stopIfTrue="1">
      <formula>#REF!&lt;&gt;""</formula>
    </cfRule>
  </conditionalFormatting>
  <conditionalFormatting sqref="H1191:H1210">
    <cfRule type="expression" dxfId="314" priority="4484" stopIfTrue="1">
      <formula>#REF!&lt;&gt;""</formula>
    </cfRule>
  </conditionalFormatting>
  <conditionalFormatting sqref="H1194:H1200">
    <cfRule type="expression" dxfId="313" priority="4489" stopIfTrue="1">
      <formula>#REF!&lt;&gt;""</formula>
    </cfRule>
  </conditionalFormatting>
  <conditionalFormatting sqref="H1195:H1228">
    <cfRule type="expression" dxfId="312" priority="4479" stopIfTrue="1">
      <formula>#REF!&lt;&gt;""</formula>
    </cfRule>
  </conditionalFormatting>
  <conditionalFormatting sqref="H1207:H1235">
    <cfRule type="expression" dxfId="311" priority="4474" stopIfTrue="1">
      <formula>#REF!&lt;&gt;""</formula>
    </cfRule>
  </conditionalFormatting>
  <conditionalFormatting sqref="H1227:H1232">
    <cfRule type="expression" dxfId="310" priority="3945" stopIfTrue="1">
      <formula>#REF!&lt;&gt;""</formula>
    </cfRule>
  </conditionalFormatting>
  <conditionalFormatting sqref="H1233:H1238">
    <cfRule type="expression" dxfId="309" priority="2026" stopIfTrue="1">
      <formula>#REF!&lt;&gt;""</formula>
    </cfRule>
  </conditionalFormatting>
  <conditionalFormatting sqref="H1235:H1240">
    <cfRule type="expression" dxfId="308" priority="4000" stopIfTrue="1">
      <formula>#REF!&lt;&gt;""</formula>
    </cfRule>
  </conditionalFormatting>
  <conditionalFormatting sqref="H1236">
    <cfRule type="expression" dxfId="307" priority="1164" stopIfTrue="1">
      <formula>#REF!&lt;&gt;""</formula>
    </cfRule>
    <cfRule type="expression" dxfId="306" priority="1126" stopIfTrue="1">
      <formula>$A1236&lt;&gt;""</formula>
    </cfRule>
    <cfRule type="expression" dxfId="305" priority="1194" stopIfTrue="1">
      <formula>#REF!&lt;&gt;""</formula>
    </cfRule>
    <cfRule type="expression" dxfId="304" priority="1156" stopIfTrue="1">
      <formula>#REF!&lt;&gt;""</formula>
    </cfRule>
    <cfRule type="expression" dxfId="303" priority="1124" stopIfTrue="1">
      <formula>#REF!&lt;&gt;""</formula>
    </cfRule>
    <cfRule type="expression" dxfId="302" priority="1154" stopIfTrue="1">
      <formula>#REF!&lt;&gt;""</formula>
    </cfRule>
    <cfRule type="expression" dxfId="301" priority="1143" stopIfTrue="1">
      <formula>#REF!&lt;&gt;""</formula>
    </cfRule>
    <cfRule type="expression" dxfId="300" priority="1127" stopIfTrue="1">
      <formula>#REF!&lt;&gt;""</formula>
    </cfRule>
  </conditionalFormatting>
  <conditionalFormatting sqref="H1236:H1237">
    <cfRule type="expression" dxfId="299" priority="1110" stopIfTrue="1">
      <formula>#REF!&lt;&gt;""</formula>
    </cfRule>
  </conditionalFormatting>
  <conditionalFormatting sqref="H1237">
    <cfRule type="expression" dxfId="298" priority="1043" stopIfTrue="1">
      <formula>#REF!&lt;&gt;""</formula>
    </cfRule>
    <cfRule type="expression" dxfId="297" priority="1059" stopIfTrue="1">
      <formula>#REF!&lt;&gt;""</formula>
    </cfRule>
    <cfRule type="expression" dxfId="296" priority="1042" stopIfTrue="1">
      <formula>$A1237&lt;&gt;""</formula>
    </cfRule>
    <cfRule type="expression" dxfId="295" priority="1080" stopIfTrue="1">
      <formula>#REF!&lt;&gt;""</formula>
    </cfRule>
    <cfRule type="expression" dxfId="294" priority="1072" stopIfTrue="1">
      <formula>#REF!&lt;&gt;""</formula>
    </cfRule>
    <cfRule type="expression" dxfId="293" priority="1070" stopIfTrue="1">
      <formula>#REF!&lt;&gt;""</formula>
    </cfRule>
    <cfRule type="expression" dxfId="292" priority="1035" stopIfTrue="1">
      <formula>#REF!&lt;&gt;""</formula>
    </cfRule>
    <cfRule type="expression" dxfId="291" priority="1040" stopIfTrue="1">
      <formula>#REF!&lt;&gt;""</formula>
    </cfRule>
  </conditionalFormatting>
  <conditionalFormatting sqref="H1238">
    <cfRule type="expression" dxfId="290" priority="2721" stopIfTrue="1">
      <formula>#REF!&lt;&gt;""</formula>
    </cfRule>
    <cfRule type="expression" dxfId="289" priority="3915" stopIfTrue="1">
      <formula>#REF!&lt;&gt;""</formula>
    </cfRule>
    <cfRule type="expression" dxfId="288" priority="2719" stopIfTrue="1">
      <formula>#REF!&lt;&gt;""</formula>
    </cfRule>
    <cfRule type="expression" dxfId="287" priority="2689" stopIfTrue="1">
      <formula>#REF!&lt;&gt;""</formula>
    </cfRule>
    <cfRule type="expression" dxfId="286" priority="2691" stopIfTrue="1">
      <formula>$A1238&lt;&gt;""</formula>
    </cfRule>
    <cfRule type="expression" dxfId="285" priority="2692" stopIfTrue="1">
      <formula>#REF!&lt;&gt;""</formula>
    </cfRule>
    <cfRule type="expression" dxfId="284" priority="2729" stopIfTrue="1">
      <formula>#REF!&lt;&gt;""</formula>
    </cfRule>
    <cfRule type="expression" dxfId="283" priority="2708" stopIfTrue="1">
      <formula>#REF!&lt;&gt;""</formula>
    </cfRule>
    <cfRule type="expression" dxfId="282" priority="2684" stopIfTrue="1">
      <formula>#REF!&lt;&gt;""</formula>
    </cfRule>
  </conditionalFormatting>
  <conditionalFormatting sqref="H1238:H1245">
    <cfRule type="expression" dxfId="281" priority="2744" stopIfTrue="1">
      <formula>#REF!&lt;&gt;""</formula>
    </cfRule>
    <cfRule type="expression" dxfId="280" priority="2749" stopIfTrue="1">
      <formula>#REF!&lt;&gt;""</formula>
    </cfRule>
    <cfRule type="expression" dxfId="279" priority="2751" stopIfTrue="1">
      <formula>$A1238&lt;&gt;""</formula>
    </cfRule>
    <cfRule type="expression" dxfId="278" priority="2768" stopIfTrue="1">
      <formula>#REF!&lt;&gt;""</formula>
    </cfRule>
    <cfRule type="expression" dxfId="277" priority="2779" stopIfTrue="1">
      <formula>#REF!&lt;&gt;""</formula>
    </cfRule>
    <cfRule type="expression" dxfId="276" priority="2781" stopIfTrue="1">
      <formula>#REF!&lt;&gt;""</formula>
    </cfRule>
    <cfRule type="expression" dxfId="275" priority="2752" stopIfTrue="1">
      <formula>#REF!&lt;&gt;""</formula>
    </cfRule>
    <cfRule type="expression" dxfId="274" priority="3910" stopIfTrue="1">
      <formula>#REF!&lt;&gt;""</formula>
    </cfRule>
    <cfRule type="expression" dxfId="273" priority="3900" stopIfTrue="1">
      <formula>#REF!&lt;&gt;""</formula>
    </cfRule>
  </conditionalFormatting>
  <conditionalFormatting sqref="H1238:H1253">
    <cfRule type="expression" dxfId="272" priority="4464" stopIfTrue="1">
      <formula>#REF!&lt;&gt;""</formula>
    </cfRule>
  </conditionalFormatting>
  <conditionalFormatting sqref="H1238:H1259">
    <cfRule type="expression" dxfId="271" priority="3980" stopIfTrue="1">
      <formula>#REF!&lt;&gt;""</formula>
    </cfRule>
  </conditionalFormatting>
  <conditionalFormatting sqref="H1239">
    <cfRule type="expression" dxfId="270" priority="2484" stopIfTrue="1">
      <formula>#REF!&lt;&gt;""</formula>
    </cfRule>
    <cfRule type="expression" dxfId="269" priority="2265" stopIfTrue="1">
      <formula>#REF!&lt;&gt;""</formula>
    </cfRule>
    <cfRule type="expression" dxfId="268" priority="2305" stopIfTrue="1">
      <formula>#REF!&lt;&gt;""</formula>
    </cfRule>
    <cfRule type="expression" dxfId="267" priority="2268" stopIfTrue="1">
      <formula>#REF!&lt;&gt;""</formula>
    </cfRule>
    <cfRule type="expression" dxfId="266" priority="2267" stopIfTrue="1">
      <formula>$A1239&lt;&gt;""</formula>
    </cfRule>
    <cfRule type="expression" dxfId="265" priority="2297" stopIfTrue="1">
      <formula>#REF!&lt;&gt;""</formula>
    </cfRule>
    <cfRule type="expression" dxfId="264" priority="2260" stopIfTrue="1">
      <formula>#REF!&lt;&gt;""</formula>
    </cfRule>
    <cfRule type="expression" dxfId="263" priority="2295" stopIfTrue="1">
      <formula>#REF!&lt;&gt;""</formula>
    </cfRule>
    <cfRule type="expression" dxfId="262" priority="2284" stopIfTrue="1">
      <formula>#REF!&lt;&gt;""</formula>
    </cfRule>
  </conditionalFormatting>
  <conditionalFormatting sqref="H1241:H1242">
    <cfRule type="expression" dxfId="261" priority="735" stopIfTrue="1">
      <formula>#REF!&lt;&gt;""</formula>
    </cfRule>
  </conditionalFormatting>
  <conditionalFormatting sqref="H1242">
    <cfRule type="expression" dxfId="260" priority="567" stopIfTrue="1">
      <formula>#REF!&lt;&gt;""</formula>
    </cfRule>
    <cfRule type="expression" dxfId="259" priority="578" stopIfTrue="1">
      <formula>#REF!&lt;&gt;""</formula>
    </cfRule>
    <cfRule type="expression" dxfId="258" priority="580" stopIfTrue="1">
      <formula>#REF!&lt;&gt;""</formula>
    </cfRule>
    <cfRule type="expression" dxfId="257" priority="588" stopIfTrue="1">
      <formula>#REF!&lt;&gt;""</formula>
    </cfRule>
    <cfRule type="expression" dxfId="256" priority="550" stopIfTrue="1">
      <formula>$A1242&lt;&gt;""</formula>
    </cfRule>
    <cfRule type="expression" dxfId="255" priority="548" stopIfTrue="1">
      <formula>#REF!&lt;&gt;""</formula>
    </cfRule>
    <cfRule type="expression" dxfId="254" priority="551" stopIfTrue="1">
      <formula>#REF!&lt;&gt;""</formula>
    </cfRule>
  </conditionalFormatting>
  <conditionalFormatting sqref="H1242:H1243">
    <cfRule type="expression" dxfId="253" priority="529" stopIfTrue="1">
      <formula>#REF!&lt;&gt;""</formula>
    </cfRule>
  </conditionalFormatting>
  <conditionalFormatting sqref="H1242:H1273">
    <cfRule type="expression" dxfId="252" priority="2003" stopIfTrue="1">
      <formula>#REF!&lt;&gt;""</formula>
    </cfRule>
  </conditionalFormatting>
  <conditionalFormatting sqref="H1243">
    <cfRule type="expression" dxfId="251" priority="334" stopIfTrue="1">
      <formula>$A1243&lt;&gt;""</formula>
    </cfRule>
    <cfRule type="expression" dxfId="250" priority="335" stopIfTrue="1">
      <formula>#REF!&lt;&gt;""</formula>
    </cfRule>
    <cfRule type="expression" dxfId="249" priority="362" stopIfTrue="1">
      <formula>#REF!&lt;&gt;""</formula>
    </cfRule>
    <cfRule type="expression" dxfId="248" priority="372" stopIfTrue="1">
      <formula>#REF!&lt;&gt;""</formula>
    </cfRule>
    <cfRule type="expression" dxfId="247" priority="364" stopIfTrue="1">
      <formula>#REF!&lt;&gt;""</formula>
    </cfRule>
    <cfRule type="expression" dxfId="246" priority="351" stopIfTrue="1">
      <formula>#REF!&lt;&gt;""</formula>
    </cfRule>
    <cfRule type="expression" dxfId="245" priority="327" stopIfTrue="1">
      <formula>#REF!&lt;&gt;""</formula>
    </cfRule>
    <cfRule type="expression" dxfId="244" priority="332" stopIfTrue="1">
      <formula>#REF!&lt;&gt;""</formula>
    </cfRule>
  </conditionalFormatting>
  <conditionalFormatting sqref="H1244">
    <cfRule type="expression" dxfId="243" priority="1614" stopIfTrue="1">
      <formula>#REF!&lt;&gt;""</formula>
    </cfRule>
    <cfRule type="expression" dxfId="242" priority="1635" stopIfTrue="1">
      <formula>#REF!&lt;&gt;""</formula>
    </cfRule>
    <cfRule type="expression" dxfId="241" priority="1627" stopIfTrue="1">
      <formula>#REF!&lt;&gt;""</formula>
    </cfRule>
    <cfRule type="expression" dxfId="240" priority="1625" stopIfTrue="1">
      <formula>#REF!&lt;&gt;""</formula>
    </cfRule>
    <cfRule type="expression" dxfId="239" priority="1597" stopIfTrue="1">
      <formula>$A1244&lt;&gt;""</formula>
    </cfRule>
    <cfRule type="expression" dxfId="238" priority="1598" stopIfTrue="1">
      <formula>#REF!&lt;&gt;""</formula>
    </cfRule>
    <cfRule type="expression" dxfId="237" priority="1595" stopIfTrue="1">
      <formula>#REF!&lt;&gt;""</formula>
    </cfRule>
  </conditionalFormatting>
  <conditionalFormatting sqref="H1244:H1245">
    <cfRule type="expression" dxfId="236" priority="1004" stopIfTrue="1">
      <formula>#REF!&lt;&gt;""</formula>
    </cfRule>
    <cfRule type="expression" dxfId="235" priority="1476" stopIfTrue="1">
      <formula>#REF!&lt;&gt;""</formula>
    </cfRule>
  </conditionalFormatting>
  <conditionalFormatting sqref="H1244:H1250">
    <cfRule type="expression" dxfId="234" priority="2862" stopIfTrue="1">
      <formula>#REF!&lt;&gt;""</formula>
    </cfRule>
    <cfRule type="expression" dxfId="233" priority="2835" stopIfTrue="1">
      <formula>#REF!&lt;&gt;""</formula>
    </cfRule>
    <cfRule type="expression" dxfId="232" priority="2851" stopIfTrue="1">
      <formula>#REF!&lt;&gt;""</formula>
    </cfRule>
    <cfRule type="expression" dxfId="231" priority="2827" stopIfTrue="1">
      <formula>#REF!&lt;&gt;""</formula>
    </cfRule>
    <cfRule type="expression" dxfId="230" priority="2832" stopIfTrue="1">
      <formula>#REF!&lt;&gt;""</formula>
    </cfRule>
    <cfRule type="expression" dxfId="229" priority="2834" stopIfTrue="1">
      <formula>$A1244&lt;&gt;""</formula>
    </cfRule>
  </conditionalFormatting>
  <conditionalFormatting sqref="H1244:H1251">
    <cfRule type="expression" dxfId="228" priority="1687" stopIfTrue="1">
      <formula>#REF!&lt;&gt;""</formula>
    </cfRule>
    <cfRule type="expression" dxfId="227" priority="1658" stopIfTrue="1">
      <formula>#REF!&lt;&gt;""</formula>
    </cfRule>
    <cfRule type="expression" dxfId="226" priority="1657" stopIfTrue="1">
      <formula>$A1244&lt;&gt;""</formula>
    </cfRule>
    <cfRule type="expression" dxfId="225" priority="1655" stopIfTrue="1">
      <formula>#REF!&lt;&gt;""</formula>
    </cfRule>
    <cfRule type="expression" dxfId="224" priority="1650" stopIfTrue="1">
      <formula>#REF!&lt;&gt;""</formula>
    </cfRule>
    <cfRule type="expression" dxfId="223" priority="1685" stopIfTrue="1">
      <formula>#REF!&lt;&gt;""</formula>
    </cfRule>
    <cfRule type="expression" dxfId="222" priority="1674" stopIfTrue="1">
      <formula>#REF!&lt;&gt;""</formula>
    </cfRule>
  </conditionalFormatting>
  <conditionalFormatting sqref="H1244:H1254">
    <cfRule type="expression" dxfId="221" priority="3684" stopIfTrue="1">
      <formula>#REF!&lt;&gt;""</formula>
    </cfRule>
  </conditionalFormatting>
  <conditionalFormatting sqref="H1244:H1259">
    <cfRule type="expression" dxfId="220" priority="3955" stopIfTrue="1">
      <formula>#REF!&lt;&gt;""</formula>
    </cfRule>
    <cfRule type="expression" dxfId="219" priority="3965" stopIfTrue="1">
      <formula>#REF!&lt;&gt;""</formula>
    </cfRule>
  </conditionalFormatting>
  <conditionalFormatting sqref="H1245">
    <cfRule type="expression" dxfId="218" priority="1289" stopIfTrue="1">
      <formula>#REF!&lt;&gt;""</formula>
    </cfRule>
    <cfRule type="expression" dxfId="217" priority="1299" stopIfTrue="1">
      <formula>#REF!&lt;&gt;""</formula>
    </cfRule>
    <cfRule type="expression" dxfId="216" priority="1291" stopIfTrue="1">
      <formula>#REF!&lt;&gt;""</formula>
    </cfRule>
    <cfRule type="expression" dxfId="215" priority="1278" stopIfTrue="1">
      <formula>#REF!&lt;&gt;""</formula>
    </cfRule>
    <cfRule type="expression" dxfId="214" priority="1262" stopIfTrue="1">
      <formula>#REF!&lt;&gt;""</formula>
    </cfRule>
    <cfRule type="expression" dxfId="213" priority="869" stopIfTrue="1">
      <formula>#REF!&lt;&gt;""</formula>
    </cfRule>
    <cfRule type="expression" dxfId="212" priority="1261" stopIfTrue="1">
      <formula>$A1245&lt;&gt;""</formula>
    </cfRule>
    <cfRule type="expression" dxfId="211" priority="1259" stopIfTrue="1">
      <formula>#REF!&lt;&gt;""</formula>
    </cfRule>
  </conditionalFormatting>
  <conditionalFormatting sqref="H1246">
    <cfRule type="expression" dxfId="210" priority="3970" stopIfTrue="1">
      <formula>#REF!&lt;&gt;""</formula>
    </cfRule>
  </conditionalFormatting>
  <conditionalFormatting sqref="H1247">
    <cfRule type="expression" dxfId="209" priority="2483" stopIfTrue="1">
      <formula>#REF!&lt;&gt;""</formula>
    </cfRule>
  </conditionalFormatting>
  <conditionalFormatting sqref="H1249:H1253">
    <cfRule type="expression" dxfId="208" priority="2950" stopIfTrue="1">
      <formula>#REF!&lt;&gt;""</formula>
    </cfRule>
    <cfRule type="expression" dxfId="207" priority="2955" stopIfTrue="1">
      <formula>#REF!&lt;&gt;""</formula>
    </cfRule>
    <cfRule type="expression" dxfId="206" priority="2957" stopIfTrue="1">
      <formula>$A1249&lt;&gt;""</formula>
    </cfRule>
    <cfRule type="expression" dxfId="205" priority="2958" stopIfTrue="1">
      <formula>#REF!&lt;&gt;""</formula>
    </cfRule>
    <cfRule type="expression" dxfId="204" priority="2974" stopIfTrue="1">
      <formula>#REF!&lt;&gt;""</formula>
    </cfRule>
  </conditionalFormatting>
  <conditionalFormatting sqref="H1250:H1251">
    <cfRule type="expression" dxfId="203" priority="528" stopIfTrue="1">
      <formula>#REF!&lt;&gt;""</formula>
    </cfRule>
  </conditionalFormatting>
  <conditionalFormatting sqref="H1250:H1256">
    <cfRule type="expression" dxfId="202" priority="1768" stopIfTrue="1">
      <formula>#REF!&lt;&gt;""</formula>
    </cfRule>
    <cfRule type="expression" dxfId="201" priority="1741" stopIfTrue="1">
      <formula>#REF!&lt;&gt;""</formula>
    </cfRule>
    <cfRule type="expression" dxfId="200" priority="1740" stopIfTrue="1">
      <formula>$A1250&lt;&gt;""</formula>
    </cfRule>
    <cfRule type="expression" dxfId="199" priority="1733" stopIfTrue="1">
      <formula>#REF!&lt;&gt;""</formula>
    </cfRule>
    <cfRule type="expression" dxfId="198" priority="1757" stopIfTrue="1">
      <formula>#REF!&lt;&gt;""</formula>
    </cfRule>
    <cfRule type="expression" dxfId="197" priority="1738" stopIfTrue="1">
      <formula>#REF!&lt;&gt;""</formula>
    </cfRule>
  </conditionalFormatting>
  <conditionalFormatting sqref="H1251">
    <cfRule type="expression" dxfId="196" priority="914" stopIfTrue="1">
      <formula>#REF!&lt;&gt;""</formula>
    </cfRule>
    <cfRule type="expression" dxfId="195" priority="926" stopIfTrue="1">
      <formula>#REF!&lt;&gt;""</formula>
    </cfRule>
    <cfRule type="expression" dxfId="194" priority="1000" stopIfTrue="1">
      <formula>#REF!&lt;&gt;""</formula>
    </cfRule>
    <cfRule type="expression" dxfId="193" priority="897" stopIfTrue="1">
      <formula>$A1251&lt;&gt;""</formula>
    </cfRule>
    <cfRule type="expression" dxfId="192" priority="895" stopIfTrue="1">
      <formula>#REF!&lt;&gt;""</formula>
    </cfRule>
    <cfRule type="expression" dxfId="191" priority="898" stopIfTrue="1">
      <formula>#REF!&lt;&gt;""</formula>
    </cfRule>
  </conditionalFormatting>
  <conditionalFormatting sqref="H1251:H1253">
    <cfRule type="expression" dxfId="190" priority="865" stopIfTrue="1">
      <formula>#REF!&lt;&gt;""</formula>
    </cfRule>
  </conditionalFormatting>
  <conditionalFormatting sqref="H1252">
    <cfRule type="expression" dxfId="189" priority="766" stopIfTrue="1">
      <formula>#REF!&lt;&gt;""</formula>
    </cfRule>
    <cfRule type="expression" dxfId="188" priority="758" stopIfTrue="1">
      <formula>#REF!&lt;&gt;""</formula>
    </cfRule>
    <cfRule type="expression" dxfId="187" priority="794" stopIfTrue="1">
      <formula>#REF!&lt;&gt;""</formula>
    </cfRule>
    <cfRule type="expression" dxfId="186" priority="765" stopIfTrue="1">
      <formula>$A1252&lt;&gt;""</formula>
    </cfRule>
    <cfRule type="expression" dxfId="185" priority="782" stopIfTrue="1">
      <formula>#REF!&lt;&gt;""</formula>
    </cfRule>
    <cfRule type="expression" dxfId="184" priority="763" stopIfTrue="1">
      <formula>#REF!&lt;&gt;""</formula>
    </cfRule>
  </conditionalFormatting>
  <conditionalFormatting sqref="H1253">
    <cfRule type="expression" dxfId="183" priority="2875" stopIfTrue="1">
      <formula>#REF!&lt;&gt;""</formula>
    </cfRule>
    <cfRule type="expression" dxfId="182" priority="2906" stopIfTrue="1">
      <formula>#REF!&lt;&gt;""</formula>
    </cfRule>
    <cfRule type="expression" dxfId="181" priority="2894" stopIfTrue="1">
      <formula>#REF!&lt;&gt;""</formula>
    </cfRule>
    <cfRule type="expression" dxfId="180" priority="3653" stopIfTrue="1">
      <formula>#REF!&lt;&gt;""</formula>
    </cfRule>
    <cfRule type="expression" dxfId="179" priority="2878" stopIfTrue="1">
      <formula>#REF!&lt;&gt;""</formula>
    </cfRule>
    <cfRule type="expression" dxfId="178" priority="3675" stopIfTrue="1">
      <formula>#REF!&lt;&gt;""</formula>
    </cfRule>
    <cfRule type="expression" dxfId="177" priority="3671" stopIfTrue="1">
      <formula>#REF!&lt;&gt;""</formula>
    </cfRule>
    <cfRule type="expression" dxfId="176" priority="3662" stopIfTrue="1">
      <formula>#REF!&lt;&gt;""</formula>
    </cfRule>
    <cfRule type="expression" dxfId="175" priority="2877" stopIfTrue="1">
      <formula>$A1253&lt;&gt;""</formula>
    </cfRule>
  </conditionalFormatting>
  <conditionalFormatting sqref="H1253:H1254">
    <cfRule type="expression" dxfId="174" priority="2479" stopIfTrue="1">
      <formula>#REF!&lt;&gt;""</formula>
    </cfRule>
  </conditionalFormatting>
  <conditionalFormatting sqref="H1253:H1258">
    <cfRule type="expression" dxfId="173" priority="2999" stopIfTrue="1">
      <formula>$A1253&lt;&gt;""</formula>
    </cfRule>
    <cfRule type="expression" dxfId="172" priority="3749" stopIfTrue="1">
      <formula>#REF!&lt;&gt;""</formula>
    </cfRule>
    <cfRule type="expression" dxfId="171" priority="3739" stopIfTrue="1">
      <formula>#REF!&lt;&gt;""</formula>
    </cfRule>
    <cfRule type="expression" dxfId="170" priority="3734" stopIfTrue="1">
      <formula>#REF!&lt;&gt;""</formula>
    </cfRule>
    <cfRule type="expression" dxfId="169" priority="3724" stopIfTrue="1">
      <formula>#REF!&lt;&gt;""</formula>
    </cfRule>
    <cfRule type="expression" dxfId="168" priority="3714" stopIfTrue="1">
      <formula>#REF!&lt;&gt;""</formula>
    </cfRule>
    <cfRule type="expression" dxfId="167" priority="3000" stopIfTrue="1">
      <formula>#REF!&lt;&gt;""</formula>
    </cfRule>
    <cfRule type="expression" dxfId="166" priority="2997" stopIfTrue="1">
      <formula>#REF!&lt;&gt;""</formula>
    </cfRule>
    <cfRule type="expression" dxfId="165" priority="2992" stopIfTrue="1">
      <formula>#REF!&lt;&gt;""</formula>
    </cfRule>
  </conditionalFormatting>
  <conditionalFormatting sqref="H1254">
    <cfRule type="expression" dxfId="164" priority="2357" stopIfTrue="1">
      <formula>$A1254&lt;&gt;""</formula>
    </cfRule>
    <cfRule type="expression" dxfId="163" priority="2358" stopIfTrue="1">
      <formula>#REF!&lt;&gt;""</formula>
    </cfRule>
    <cfRule type="expression" dxfId="162" priority="2374" stopIfTrue="1">
      <formula>#REF!&lt;&gt;""</formula>
    </cfRule>
    <cfRule type="expression" dxfId="161" priority="2386" stopIfTrue="1">
      <formula>#REF!&lt;&gt;""</formula>
    </cfRule>
    <cfRule type="expression" dxfId="160" priority="2350" stopIfTrue="1">
      <formula>#REF!&lt;&gt;""</formula>
    </cfRule>
    <cfRule type="expression" dxfId="159" priority="2355" stopIfTrue="1">
      <formula>#REF!&lt;&gt;""</formula>
    </cfRule>
  </conditionalFormatting>
  <conditionalFormatting sqref="H1255:H1259">
    <cfRule type="expression" dxfId="158" priority="1856" stopIfTrue="1">
      <formula>#REF!&lt;&gt;""</formula>
    </cfRule>
    <cfRule type="expression" dxfId="157" priority="1880" stopIfTrue="1">
      <formula>#REF!&lt;&gt;""</formula>
    </cfRule>
    <cfRule type="expression" dxfId="156" priority="1864" stopIfTrue="1">
      <formula>#REF!&lt;&gt;""</formula>
    </cfRule>
    <cfRule type="expression" dxfId="155" priority="1863" stopIfTrue="1">
      <formula>$A1255&lt;&gt;""</formula>
    </cfRule>
    <cfRule type="expression" dxfId="154" priority="1861" stopIfTrue="1">
      <formula>#REF!&lt;&gt;""</formula>
    </cfRule>
  </conditionalFormatting>
  <conditionalFormatting sqref="H1257">
    <cfRule type="expression" dxfId="153" priority="627" stopIfTrue="1">
      <formula>#REF!&lt;&gt;""</formula>
    </cfRule>
    <cfRule type="expression" dxfId="152" priority="658" stopIfTrue="1">
      <formula>#REF!&lt;&gt;""</formula>
    </cfRule>
    <cfRule type="expression" dxfId="151" priority="629" stopIfTrue="1">
      <formula>$A1257&lt;&gt;""</formula>
    </cfRule>
    <cfRule type="expression" dxfId="150" priority="630" stopIfTrue="1">
      <formula>#REF!&lt;&gt;""</formula>
    </cfRule>
    <cfRule type="expression" dxfId="149" priority="646" stopIfTrue="1">
      <formula>#REF!&lt;&gt;""</formula>
    </cfRule>
    <cfRule type="expression" dxfId="148" priority="730" stopIfTrue="1">
      <formula>#REF!&lt;&gt;""</formula>
    </cfRule>
  </conditionalFormatting>
  <conditionalFormatting sqref="H1257:H1258">
    <cfRule type="expression" dxfId="147" priority="524" stopIfTrue="1">
      <formula>#REF!&lt;&gt;""</formula>
    </cfRule>
  </conditionalFormatting>
  <conditionalFormatting sqref="H1257:H1263">
    <cfRule type="expression" dxfId="146" priority="3322" stopIfTrue="1">
      <formula>#REF!&lt;&gt;""</formula>
    </cfRule>
    <cfRule type="expression" dxfId="145" priority="3332" stopIfTrue="1">
      <formula>#REF!&lt;&gt;""</formula>
    </cfRule>
    <cfRule type="expression" dxfId="144" priority="3342" stopIfTrue="1">
      <formula>#REF!&lt;&gt;""</formula>
    </cfRule>
    <cfRule type="expression" dxfId="143" priority="3357" stopIfTrue="1">
      <formula>#REF!&lt;&gt;""</formula>
    </cfRule>
    <cfRule type="expression" dxfId="142" priority="3347" stopIfTrue="1">
      <formula>#REF!&lt;&gt;""</formula>
    </cfRule>
  </conditionalFormatting>
  <conditionalFormatting sqref="H1257:H1331">
    <cfRule type="expression" dxfId="141" priority="3049" stopIfTrue="1">
      <formula>#REF!&lt;&gt;""</formula>
    </cfRule>
  </conditionalFormatting>
  <conditionalFormatting sqref="H1257:H1333">
    <cfRule type="expression" dxfId="140" priority="3516" stopIfTrue="1">
      <formula>#REF!&lt;&gt;""</formula>
    </cfRule>
    <cfRule type="expression" dxfId="139" priority="3501" stopIfTrue="1">
      <formula>#REF!&lt;&gt;""</formula>
    </cfRule>
  </conditionalFormatting>
  <conditionalFormatting sqref="H1257:H1337">
    <cfRule type="expression" dxfId="138" priority="4394" stopIfTrue="1">
      <formula>$A1257&lt;&gt;""</formula>
    </cfRule>
  </conditionalFormatting>
  <conditionalFormatting sqref="H1258">
    <cfRule type="expression" dxfId="137" priority="441" stopIfTrue="1">
      <formula>#REF!&lt;&gt;""</formula>
    </cfRule>
    <cfRule type="expression" dxfId="136" priority="422" stopIfTrue="1">
      <formula>#REF!&lt;&gt;""</formula>
    </cfRule>
    <cfRule type="expression" dxfId="135" priority="453" stopIfTrue="1">
      <formula>#REF!&lt;&gt;""</formula>
    </cfRule>
    <cfRule type="expression" dxfId="134" priority="425" stopIfTrue="1">
      <formula>#REF!&lt;&gt;""</formula>
    </cfRule>
    <cfRule type="expression" dxfId="133" priority="424" stopIfTrue="1">
      <formula>$A1258&lt;&gt;""</formula>
    </cfRule>
    <cfRule type="expression" dxfId="132" priority="417" stopIfTrue="1">
      <formula>#REF!&lt;&gt;""</formula>
    </cfRule>
  </conditionalFormatting>
  <conditionalFormatting sqref="H1258:H1276">
    <cfRule type="expression" dxfId="131" priority="3366" stopIfTrue="1">
      <formula>#REF!&lt;&gt;""</formula>
    </cfRule>
  </conditionalFormatting>
  <conditionalFormatting sqref="H1258:H1280">
    <cfRule type="expression" dxfId="130" priority="4442" stopIfTrue="1">
      <formula>#REF!&lt;&gt;""</formula>
    </cfRule>
  </conditionalFormatting>
  <conditionalFormatting sqref="H1259">
    <cfRule type="expression" dxfId="129" priority="1812" stopIfTrue="1">
      <formula>#REF!&lt;&gt;""</formula>
    </cfRule>
    <cfRule type="expression" dxfId="128" priority="1800" stopIfTrue="1">
      <formula>#REF!&lt;&gt;""</formula>
    </cfRule>
    <cfRule type="expression" dxfId="127" priority="1784" stopIfTrue="1">
      <formula>#REF!&lt;&gt;""</formula>
    </cfRule>
    <cfRule type="expression" dxfId="126" priority="1781" stopIfTrue="1">
      <formula>#REF!&lt;&gt;""</formula>
    </cfRule>
    <cfRule type="expression" dxfId="125" priority="1783" stopIfTrue="1">
      <formula>$A1259&lt;&gt;""</formula>
    </cfRule>
  </conditionalFormatting>
  <conditionalFormatting sqref="H1259:H1260">
    <cfRule type="expression" dxfId="124" priority="1471" stopIfTrue="1">
      <formula>#REF!&lt;&gt;""</formula>
    </cfRule>
  </conditionalFormatting>
  <conditionalFormatting sqref="H1259:H1264">
    <cfRule type="expression" dxfId="123" priority="1905" stopIfTrue="1">
      <formula>$A1259&lt;&gt;""</formula>
    </cfRule>
    <cfRule type="expression" dxfId="122" priority="1898" stopIfTrue="1">
      <formula>#REF!&lt;&gt;""</formula>
    </cfRule>
    <cfRule type="expression" dxfId="121" priority="1903" stopIfTrue="1">
      <formula>#REF!&lt;&gt;""</formula>
    </cfRule>
    <cfRule type="expression" dxfId="120" priority="1906" stopIfTrue="1">
      <formula>#REF!&lt;&gt;""</formula>
    </cfRule>
  </conditionalFormatting>
  <conditionalFormatting sqref="H1260">
    <cfRule type="expression" dxfId="119" priority="1352" stopIfTrue="1">
      <formula>#REF!&lt;&gt;""</formula>
    </cfRule>
    <cfRule type="expression" dxfId="118" priority="1368" stopIfTrue="1">
      <formula>#REF!&lt;&gt;""</formula>
    </cfRule>
    <cfRule type="expression" dxfId="117" priority="1344" stopIfTrue="1">
      <formula>#REF!&lt;&gt;""</formula>
    </cfRule>
    <cfRule type="expression" dxfId="116" priority="1351" stopIfTrue="1">
      <formula>$A1260&lt;&gt;""</formula>
    </cfRule>
    <cfRule type="expression" dxfId="115" priority="1380" stopIfTrue="1">
      <formula>#REF!&lt;&gt;""</formula>
    </cfRule>
    <cfRule type="expression" dxfId="114" priority="1349" stopIfTrue="1">
      <formula>#REF!&lt;&gt;""</formula>
    </cfRule>
  </conditionalFormatting>
  <conditionalFormatting sqref="H1262:H1263">
    <cfRule type="expression" dxfId="113" priority="864" stopIfTrue="1">
      <formula>$A1262&lt;&gt;""</formula>
    </cfRule>
  </conditionalFormatting>
  <conditionalFormatting sqref="H1262:H1267">
    <cfRule type="expression" dxfId="112" priority="3765" stopIfTrue="1">
      <formula>#REF!&lt;&gt;""</formula>
    </cfRule>
  </conditionalFormatting>
  <conditionalFormatting sqref="H1264">
    <cfRule type="expression" dxfId="111" priority="3364" stopIfTrue="1">
      <formula>$A1264&lt;&gt;""</formula>
    </cfRule>
  </conditionalFormatting>
  <conditionalFormatting sqref="H1265">
    <cfRule type="expression" dxfId="110" priority="2478" stopIfTrue="1">
      <formula>$A1265&lt;&gt;""</formula>
    </cfRule>
  </conditionalFormatting>
  <conditionalFormatting sqref="H1268:H1269">
    <cfRule type="expression" dxfId="109" priority="523" stopIfTrue="1">
      <formula>$A1268&lt;&gt;""</formula>
    </cfRule>
  </conditionalFormatting>
  <conditionalFormatting sqref="H1268:H1296">
    <cfRule type="expression" dxfId="108" priority="4413" stopIfTrue="1">
      <formula>#REF!&lt;&gt;""</formula>
    </cfRule>
  </conditionalFormatting>
  <conditionalFormatting sqref="H1269:H1286">
    <cfRule type="expression" dxfId="107" priority="3780" stopIfTrue="1">
      <formula>#REF!&lt;&gt;""</formula>
    </cfRule>
  </conditionalFormatting>
  <conditionalFormatting sqref="H1270">
    <cfRule type="expression" dxfId="106" priority="2004" stopIfTrue="1">
      <formula>$A1270&lt;&gt;""</formula>
    </cfRule>
  </conditionalFormatting>
  <conditionalFormatting sqref="H1270:H1271">
    <cfRule type="expression" dxfId="105" priority="838" stopIfTrue="1">
      <formula>#REF!&lt;&gt;""</formula>
    </cfRule>
  </conditionalFormatting>
  <conditionalFormatting sqref="H1271:H1278">
    <cfRule type="expression" dxfId="104" priority="3627" stopIfTrue="1">
      <formula>#REF!&lt;&gt;""</formula>
    </cfRule>
  </conditionalFormatting>
  <conditionalFormatting sqref="H1272:H1273">
    <cfRule type="expression" dxfId="103" priority="2430" stopIfTrue="1">
      <formula>#REF!&lt;&gt;""</formula>
    </cfRule>
  </conditionalFormatting>
  <conditionalFormatting sqref="H1275:H1276">
    <cfRule type="expression" dxfId="102" priority="863" stopIfTrue="1">
      <formula>#REF!&lt;&gt;""</formula>
    </cfRule>
  </conditionalFormatting>
  <conditionalFormatting sqref="H1276:H1279">
    <cfRule type="expression" dxfId="101" priority="497" stopIfTrue="1">
      <formula>#REF!&lt;&gt;""</formula>
    </cfRule>
  </conditionalFormatting>
  <conditionalFormatting sqref="H1276:H1282">
    <cfRule type="expression" dxfId="100" priority="3788" stopIfTrue="1">
      <formula>#REF!&lt;&gt;""</formula>
    </cfRule>
  </conditionalFormatting>
  <conditionalFormatting sqref="H1277">
    <cfRule type="expression" dxfId="99" priority="3772" stopIfTrue="1">
      <formula>#REF!&lt;&gt;""</formula>
    </cfRule>
  </conditionalFormatting>
  <conditionalFormatting sqref="H1277:H1293">
    <cfRule type="expression" dxfId="98" priority="1999" stopIfTrue="1">
      <formula>#REF!&lt;&gt;""</formula>
    </cfRule>
  </conditionalFormatting>
  <conditionalFormatting sqref="H1278">
    <cfRule type="expression" dxfId="97" priority="2477" stopIfTrue="1">
      <formula>#REF!&lt;&gt;""</formula>
    </cfRule>
  </conditionalFormatting>
  <conditionalFormatting sqref="H1278:H1294">
    <cfRule type="expression" dxfId="96" priority="3136" stopIfTrue="1">
      <formula>#REF!&lt;&gt;""</formula>
    </cfRule>
  </conditionalFormatting>
  <conditionalFormatting sqref="H1281:H1282">
    <cfRule type="expression" dxfId="95" priority="522" stopIfTrue="1">
      <formula>#REF!&lt;&gt;""</formula>
    </cfRule>
  </conditionalFormatting>
  <conditionalFormatting sqref="H1282:H1303">
    <cfRule type="expression" dxfId="94" priority="4393" stopIfTrue="1">
      <formula>#REF!&lt;&gt;""</formula>
    </cfRule>
  </conditionalFormatting>
  <conditionalFormatting sqref="H1283:H1287">
    <cfRule type="expression" dxfId="93" priority="3121" stopIfTrue="1">
      <formula>#REF!&lt;&gt;""</formula>
    </cfRule>
  </conditionalFormatting>
  <conditionalFormatting sqref="H1283:H1302">
    <cfRule type="expression" dxfId="92" priority="3818" stopIfTrue="1">
      <formula>#REF!&lt;&gt;""</formula>
    </cfRule>
  </conditionalFormatting>
  <conditionalFormatting sqref="H1284">
    <cfRule type="expression" dxfId="91" priority="1469" stopIfTrue="1">
      <formula>#REF!&lt;&gt;""</formula>
    </cfRule>
  </conditionalFormatting>
  <conditionalFormatting sqref="H1287:H1290">
    <cfRule type="expression" dxfId="90" priority="861" stopIfTrue="1">
      <formula>#REF!&lt;&gt;""</formula>
    </cfRule>
  </conditionalFormatting>
  <conditionalFormatting sqref="H1289">
    <cfRule type="expression" dxfId="89" priority="3177" stopIfTrue="1">
      <formula>#REF!&lt;&gt;""</formula>
    </cfRule>
  </conditionalFormatting>
  <conditionalFormatting sqref="H1290">
    <cfRule type="expression" dxfId="88" priority="2476" stopIfTrue="1">
      <formula>#REF!&lt;&gt;""</formula>
    </cfRule>
  </conditionalFormatting>
  <conditionalFormatting sqref="H1290:H1309">
    <cfRule type="expression" dxfId="87" priority="3828" stopIfTrue="1">
      <formula>#REF!&lt;&gt;""</formula>
    </cfRule>
    <cfRule type="expression" dxfId="86" priority="4368" stopIfTrue="1">
      <formula>#REF!&lt;&gt;""</formula>
    </cfRule>
  </conditionalFormatting>
  <conditionalFormatting sqref="H1291">
    <cfRule type="expression" dxfId="85" priority="3808" stopIfTrue="1">
      <formula>#REF!&lt;&gt;""</formula>
    </cfRule>
  </conditionalFormatting>
  <conditionalFormatting sqref="H1291:H1295">
    <cfRule type="expression" dxfId="84" priority="3187" stopIfTrue="1">
      <formula>#REF!&lt;&gt;""</formula>
    </cfRule>
  </conditionalFormatting>
  <conditionalFormatting sqref="H1292">
    <cfRule type="expression" dxfId="83" priority="2475" stopIfTrue="1">
      <formula>#REF!&lt;&gt;""</formula>
    </cfRule>
  </conditionalFormatting>
  <conditionalFormatting sqref="H1292:H1296">
    <cfRule type="expression" dxfId="82" priority="3401" stopIfTrue="1">
      <formula>#REF!&lt;&gt;""</formula>
    </cfRule>
  </conditionalFormatting>
  <conditionalFormatting sqref="H1293:H1296">
    <cfRule type="expression" dxfId="81" priority="520" stopIfTrue="1">
      <formula>#REF!&lt;&gt;""</formula>
    </cfRule>
  </conditionalFormatting>
  <conditionalFormatting sqref="H1293:H1297">
    <cfRule type="expression" dxfId="80" priority="293" stopIfTrue="1">
      <formula>$A1293&lt;&gt;""</formula>
    </cfRule>
  </conditionalFormatting>
  <conditionalFormatting sqref="H1293:H1299">
    <cfRule type="expression" dxfId="79" priority="289" stopIfTrue="1">
      <formula>#REF!&lt;&gt;""</formula>
    </cfRule>
  </conditionalFormatting>
  <conditionalFormatting sqref="H1294:H1298">
    <cfRule type="expression" dxfId="78" priority="3154" stopIfTrue="1">
      <formula>#REF!&lt;&gt;""</formula>
    </cfRule>
  </conditionalFormatting>
  <conditionalFormatting sqref="H1295:H1296">
    <cfRule type="expression" dxfId="77" priority="1468" stopIfTrue="1">
      <formula>#REF!&lt;&gt;""</formula>
    </cfRule>
  </conditionalFormatting>
  <conditionalFormatting sqref="H1295:H1297">
    <cfRule type="expression" dxfId="76" priority="1237" stopIfTrue="1">
      <formula>$A1295&lt;&gt;""</formula>
    </cfRule>
  </conditionalFormatting>
  <conditionalFormatting sqref="H1295:H1298">
    <cfRule type="expression" dxfId="75" priority="1233" stopIfTrue="1">
      <formula>#REF!&lt;&gt;""</formula>
    </cfRule>
  </conditionalFormatting>
  <conditionalFormatting sqref="H1296:H1303">
    <cfRule type="expression" dxfId="74" priority="4354" stopIfTrue="1">
      <formula>#REF!&lt;&gt;""</formula>
    </cfRule>
  </conditionalFormatting>
  <conditionalFormatting sqref="H1297:H1311">
    <cfRule type="expression" dxfId="73" priority="3841" stopIfTrue="1">
      <formula>#REF!&lt;&gt;""</formula>
    </cfRule>
  </conditionalFormatting>
  <conditionalFormatting sqref="H1297:H1330">
    <cfRule type="expression" dxfId="72" priority="1978" stopIfTrue="1">
      <formula>#REF!&lt;&gt;""</formula>
    </cfRule>
  </conditionalFormatting>
  <conditionalFormatting sqref="H1298:H1299">
    <cfRule type="expression" dxfId="71" priority="271" stopIfTrue="1">
      <formula>#REF!&lt;&gt;""</formula>
    </cfRule>
    <cfRule type="expression" dxfId="70" priority="275" stopIfTrue="1">
      <formula>$A1298&lt;&gt;""</formula>
    </cfRule>
  </conditionalFormatting>
  <conditionalFormatting sqref="H1298:H1301">
    <cfRule type="expression" dxfId="69" priority="1198" stopIfTrue="1">
      <formula>#REF!&lt;&gt;""</formula>
    </cfRule>
    <cfRule type="expression" dxfId="68" priority="1202" stopIfTrue="1">
      <formula>$A1298&lt;&gt;""</formula>
    </cfRule>
  </conditionalFormatting>
  <conditionalFormatting sqref="H1299">
    <cfRule type="expression" dxfId="67" priority="269" stopIfTrue="1">
      <formula>$A1299&lt;&gt;""</formula>
    </cfRule>
    <cfRule type="expression" dxfId="66" priority="268" stopIfTrue="1">
      <formula>#REF!&lt;&gt;""</formula>
    </cfRule>
    <cfRule type="expression" dxfId="65" priority="253" stopIfTrue="1">
      <formula>$A1299&lt;&gt;""</formula>
    </cfRule>
    <cfRule type="expression" dxfId="64" priority="993" stopIfTrue="1">
      <formula>#REF!&lt;&gt;""</formula>
    </cfRule>
    <cfRule type="expression" dxfId="63" priority="258" stopIfTrue="1">
      <formula>#REF!&lt;&gt;""</formula>
    </cfRule>
    <cfRule type="expression" dxfId="62" priority="262" stopIfTrue="1">
      <formula>$A1299&lt;&gt;""</formula>
    </cfRule>
    <cfRule type="expression" dxfId="61" priority="267" stopIfTrue="1">
      <formula>$A1299&lt;&gt;""</formula>
    </cfRule>
    <cfRule type="expression" dxfId="60" priority="266" stopIfTrue="1">
      <formula>#REF!&lt;&gt;""</formula>
    </cfRule>
  </conditionalFormatting>
  <conditionalFormatting sqref="H1299:H1304">
    <cfRule type="expression" dxfId="59" priority="242" stopIfTrue="1">
      <formula>#REF!&lt;&gt;""</formula>
    </cfRule>
  </conditionalFormatting>
  <conditionalFormatting sqref="H1300">
    <cfRule type="expression" dxfId="58" priority="233" stopIfTrue="1">
      <formula>#REF!&lt;&gt;""</formula>
    </cfRule>
  </conditionalFormatting>
  <conditionalFormatting sqref="H1300:H1305">
    <cfRule type="expression" dxfId="57" priority="3592" stopIfTrue="1">
      <formula>#REF!&lt;&gt;""</formula>
    </cfRule>
  </conditionalFormatting>
  <conditionalFormatting sqref="H1300:H1308">
    <cfRule type="expression" dxfId="56" priority="3867" stopIfTrue="1">
      <formula>#REF!&lt;&gt;""</formula>
    </cfRule>
    <cfRule type="expression" dxfId="55" priority="3425" stopIfTrue="1">
      <formula>#REF!&lt;&gt;""</formula>
    </cfRule>
  </conditionalFormatting>
  <conditionalFormatting sqref="H1300:H1315">
    <cfRule type="expression" dxfId="54" priority="4340" stopIfTrue="1">
      <formula>#REF!&lt;&gt;""</formula>
    </cfRule>
  </conditionalFormatting>
  <conditionalFormatting sqref="H1301:H1303">
    <cfRule type="expression" dxfId="53" priority="3198" stopIfTrue="1">
      <formula>#REF!&lt;&gt;""</formula>
    </cfRule>
  </conditionalFormatting>
  <conditionalFormatting sqref="H1302:H1305">
    <cfRule type="expression" dxfId="52" priority="3412" stopIfTrue="1">
      <formula>#REF!&lt;&gt;""</formula>
    </cfRule>
  </conditionalFormatting>
  <conditionalFormatting sqref="H1303:H1306">
    <cfRule type="expression" dxfId="51" priority="225" stopIfTrue="1">
      <formula>#REF!&lt;&gt;""</formula>
    </cfRule>
  </conditionalFormatting>
  <conditionalFormatting sqref="H1305:H1310">
    <cfRule type="expression" dxfId="50" priority="208" stopIfTrue="1">
      <formula>#REF!&lt;&gt;""</formula>
    </cfRule>
  </conditionalFormatting>
  <conditionalFormatting sqref="H1305:H1324">
    <cfRule type="expression" dxfId="49" priority="4324" stopIfTrue="1">
      <formula>#REF!&lt;&gt;""</formula>
    </cfRule>
  </conditionalFormatting>
  <conditionalFormatting sqref="H1307:H1311">
    <cfRule type="expression" dxfId="48" priority="3438" stopIfTrue="1">
      <formula>#REF!&lt;&gt;""</formula>
    </cfRule>
  </conditionalFormatting>
  <conditionalFormatting sqref="H1309:H1310">
    <cfRule type="expression" dxfId="47" priority="222" stopIfTrue="1">
      <formula>#REF!&lt;&gt;""</formula>
    </cfRule>
  </conditionalFormatting>
  <conditionalFormatting sqref="H1310">
    <cfRule type="expression" dxfId="46" priority="220" stopIfTrue="1">
      <formula>#REF!&lt;&gt;""</formula>
    </cfRule>
  </conditionalFormatting>
  <conditionalFormatting sqref="H1311:H1317">
    <cfRule type="expression" dxfId="45" priority="193" stopIfTrue="1">
      <formula>#REF!&lt;&gt;""</formula>
    </cfRule>
  </conditionalFormatting>
  <conditionalFormatting sqref="H1311:H1319">
    <cfRule type="expression" dxfId="44" priority="160" stopIfTrue="1">
      <formula>#REF!&lt;&gt;""</formula>
    </cfRule>
  </conditionalFormatting>
  <conditionalFormatting sqref="H1311:H1331">
    <cfRule type="expression" dxfId="43" priority="4248" stopIfTrue="1">
      <formula>#REF!&lt;&gt;""</formula>
    </cfRule>
    <cfRule type="expression" dxfId="42" priority="4233" stopIfTrue="1">
      <formula>#REF!&lt;&gt;""</formula>
    </cfRule>
  </conditionalFormatting>
  <conditionalFormatting sqref="H1314">
    <cfRule type="expression" dxfId="41" priority="4308" stopIfTrue="1">
      <formula>#REF!&lt;&gt;""</formula>
    </cfRule>
  </conditionalFormatting>
  <conditionalFormatting sqref="H1314:H1315">
    <cfRule type="expression" dxfId="40" priority="154" stopIfTrue="1">
      <formula>#REF!&lt;&gt;""</formula>
    </cfRule>
  </conditionalFormatting>
  <conditionalFormatting sqref="H1314:H1318">
    <cfRule type="expression" dxfId="39" priority="4293" stopIfTrue="1">
      <formula>#REF!&lt;&gt;""</formula>
    </cfRule>
  </conditionalFormatting>
  <conditionalFormatting sqref="H1315">
    <cfRule type="expression" dxfId="38" priority="3298" stopIfTrue="1">
      <formula>#REF!&lt;&gt;""</formula>
    </cfRule>
  </conditionalFormatting>
  <conditionalFormatting sqref="H1315:H1316">
    <cfRule type="expression" dxfId="37" priority="2473" stopIfTrue="1">
      <formula>#REF!&lt;&gt;""</formula>
    </cfRule>
  </conditionalFormatting>
  <conditionalFormatting sqref="H1316:H1318">
    <cfRule type="expression" dxfId="36" priority="4263" stopIfTrue="1">
      <formula>#REF!&lt;&gt;""</formula>
    </cfRule>
  </conditionalFormatting>
  <conditionalFormatting sqref="H1317">
    <cfRule type="expression" dxfId="35" priority="3576" stopIfTrue="1">
      <formula>#REF!&lt;&gt;""</formula>
    </cfRule>
  </conditionalFormatting>
  <conditionalFormatting sqref="H1317:H1318">
    <cfRule type="expression" dxfId="34" priority="152" stopIfTrue="1">
      <formula>#REF!&lt;&gt;""</formula>
    </cfRule>
  </conditionalFormatting>
  <conditionalFormatting sqref="H1317:H1321">
    <cfRule type="expression" dxfId="33" priority="3268" stopIfTrue="1">
      <formula>#REF!&lt;&gt;""</formula>
    </cfRule>
  </conditionalFormatting>
  <conditionalFormatting sqref="H1318">
    <cfRule type="expression" dxfId="32" priority="3253" stopIfTrue="1">
      <formula>#REF!&lt;&gt;""</formula>
    </cfRule>
  </conditionalFormatting>
  <conditionalFormatting sqref="H1319">
    <cfRule type="expression" dxfId="31" priority="191" stopIfTrue="1">
      <formula>#REF!&lt;&gt;""</formula>
    </cfRule>
  </conditionalFormatting>
  <conditionalFormatting sqref="H1320:H1322">
    <cfRule type="expression" dxfId="30" priority="139" stopIfTrue="1">
      <formula>#REF!&lt;&gt;""</formula>
    </cfRule>
    <cfRule type="expression" dxfId="29" priority="3223" stopIfTrue="1">
      <formula>#REF!&lt;&gt;""</formula>
    </cfRule>
  </conditionalFormatting>
  <conditionalFormatting sqref="H1321:H1324">
    <cfRule type="expression" dxfId="28" priority="4218" stopIfTrue="1">
      <formula>#REF!&lt;&gt;""</formula>
    </cfRule>
  </conditionalFormatting>
  <conditionalFormatting sqref="H1321:H1325">
    <cfRule type="expression" dxfId="27" priority="1463" stopIfTrue="1">
      <formula>#REF!&lt;&gt;""</formula>
    </cfRule>
  </conditionalFormatting>
  <conditionalFormatting sqref="H1323:H1511">
    <cfRule type="expression" dxfId="26" priority="3053" stopIfTrue="1">
      <formula>$A1323&lt;&gt;""</formula>
    </cfRule>
  </conditionalFormatting>
  <conditionalFormatting sqref="H1325:H1326">
    <cfRule type="expression" dxfId="25" priority="2" stopIfTrue="1">
      <formula>#REF!&lt;&gt;""</formula>
    </cfRule>
  </conditionalFormatting>
  <conditionalFormatting sqref="H1326">
    <cfRule type="expression" dxfId="24" priority="3106" stopIfTrue="1">
      <formula>#REF!&lt;&gt;""</formula>
    </cfRule>
    <cfRule type="expression" dxfId="23" priority="3091" stopIfTrue="1">
      <formula>#REF!&lt;&gt;""</formula>
    </cfRule>
  </conditionalFormatting>
  <conditionalFormatting sqref="H1327">
    <cfRule type="expression" dxfId="22" priority="2469" stopIfTrue="1">
      <formula>#REF!&lt;&gt;""</formula>
    </cfRule>
  </conditionalFormatting>
  <conditionalFormatting sqref="H1331:H1333">
    <cfRule type="expression" dxfId="21" priority="1461" stopIfTrue="1">
      <formula>#REF!&lt;&gt;""</formula>
    </cfRule>
  </conditionalFormatting>
  <conditionalFormatting sqref="H1332:H1333">
    <cfRule type="expression" dxfId="20" priority="1" stopIfTrue="1">
      <formula>$A1332&lt;&gt;""</formula>
    </cfRule>
  </conditionalFormatting>
  <conditionalFormatting sqref="H1401:H1413">
    <cfRule type="expression" dxfId="19" priority="103" stopIfTrue="1">
      <formula>$A1401&lt;&gt;""</formula>
    </cfRule>
  </conditionalFormatting>
  <conditionalFormatting sqref="H1417:H1486">
    <cfRule type="expression" dxfId="18" priority="73" stopIfTrue="1">
      <formula>$A1417&lt;&gt;""</formula>
    </cfRule>
  </conditionalFormatting>
  <conditionalFormatting sqref="H689:I692">
    <cfRule type="expression" dxfId="17" priority="2468" stopIfTrue="1">
      <formula>$A689&lt;&gt;""</formula>
    </cfRule>
  </conditionalFormatting>
  <conditionalFormatting sqref="H694:I703">
    <cfRule type="expression" dxfId="16" priority="4583" stopIfTrue="1">
      <formula>$A694&lt;&gt;""</formula>
    </cfRule>
  </conditionalFormatting>
  <conditionalFormatting sqref="H1129:I1259">
    <cfRule type="expression" dxfId="15" priority="4458" stopIfTrue="1">
      <formula>$A1129&lt;&gt;""</formula>
    </cfRule>
  </conditionalFormatting>
  <conditionalFormatting sqref="H1253:I1253">
    <cfRule type="expression" dxfId="14" priority="3654" stopIfTrue="1">
      <formula>$A1253&lt;&gt;""</formula>
    </cfRule>
    <cfRule type="expression" dxfId="13" priority="3685" stopIfTrue="1">
      <formula>$A1253&lt;&gt;""</formula>
    </cfRule>
    <cfRule type="expression" dxfId="12" priority="3676" stopIfTrue="1">
      <formula>$A1253&lt;&gt;""</formula>
    </cfRule>
    <cfRule type="expression" dxfId="11" priority="3663" stopIfTrue="1">
      <formula>$A1253&lt;&gt;""</formula>
    </cfRule>
    <cfRule type="expression" dxfId="10" priority="3672" stopIfTrue="1">
      <formula>$A1253&lt;&gt;""</formula>
    </cfRule>
  </conditionalFormatting>
  <conditionalFormatting sqref="H1259:I1259">
    <cfRule type="expression" dxfId="9" priority="1969" stopIfTrue="1">
      <formula>$A1259&lt;&gt;""</formula>
    </cfRule>
  </conditionalFormatting>
  <conditionalFormatting sqref="H1110:J1110">
    <cfRule type="expression" dxfId="8" priority="4760" stopIfTrue="1">
      <formula>$A1110&lt;&gt;""</formula>
    </cfRule>
  </conditionalFormatting>
  <conditionalFormatting sqref="H1111:J1111">
    <cfRule type="expression" dxfId="7" priority="2462" stopIfTrue="1">
      <formula>$A1111&lt;&gt;""</formula>
    </cfRule>
  </conditionalFormatting>
  <conditionalFormatting sqref="H1349:J1374">
    <cfRule type="expression" dxfId="6" priority="4683" stopIfTrue="1">
      <formula>$A1349&lt;&gt;""</formula>
    </cfRule>
  </conditionalFormatting>
  <conditionalFormatting sqref="H1382:J1415">
    <cfRule type="expression" dxfId="5" priority="4642" stopIfTrue="1">
      <formula>$A1382&lt;&gt;""</formula>
    </cfRule>
  </conditionalFormatting>
  <conditionalFormatting sqref="I472:I518">
    <cfRule type="expression" dxfId="4" priority="4768" stopIfTrue="1">
      <formula>$A472&lt;&gt;""</formula>
    </cfRule>
  </conditionalFormatting>
  <conditionalFormatting sqref="I1087:I1423">
    <cfRule type="expression" dxfId="3" priority="147" stopIfTrue="1">
      <formula>$A1087&lt;&gt;""</formula>
    </cfRule>
  </conditionalFormatting>
  <conditionalFormatting sqref="I1290:J1378">
    <cfRule type="expression" dxfId="2" priority="4790" stopIfTrue="1">
      <formula>$A1290&lt;&gt;""</formula>
    </cfRule>
  </conditionalFormatting>
  <conditionalFormatting sqref="I1399:J1506 I1455:I1511">
    <cfRule type="expression" dxfId="1" priority="4126" stopIfTrue="1">
      <formula>$A1399&lt;&gt;""</formula>
    </cfRule>
  </conditionalFormatting>
  <conditionalFormatting sqref="J351:J5000">
    <cfRule type="expression" dxfId="0" priority="3451" stopIfTrue="1">
      <formula>$A351&lt;&gt;""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77734375" style="180" customWidth="1"/>
    <col min="8" max="8" width="23.4414062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0.399999999999999"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11" activePane="bottomLeft" state="frozen"/>
      <selection activeCell="I2" sqref="I2:L73"/>
      <selection pane="bottomLeft" activeCell="D54" sqref="D54"/>
    </sheetView>
  </sheetViews>
  <sheetFormatPr defaultColWidth="9.109375" defaultRowHeight="10.199999999999999" x14ac:dyDescent="0.2"/>
  <cols>
    <col min="1" max="1" width="11.77734375" style="183" bestFit="1" customWidth="1"/>
    <col min="2" max="2" width="47.44140625" style="184" bestFit="1" customWidth="1"/>
    <col min="3" max="3" width="49.777343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9634.3700000000008</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F6" sqref="F6"/>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808" t="str">
        <f>Spolu!C3&amp;", "&amp;Spolu!C6</f>
        <v>SLOVENSKÝ STRELECKÝ ZVÄZ, Wolkrova 4, Bratislava, 851 01</v>
      </c>
      <c r="B1" s="808"/>
      <c r="C1" s="808"/>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809" t="s">
        <v>1276</v>
      </c>
      <c r="F3" s="810"/>
      <c r="N3" s="137" t="str">
        <f t="shared" si="0"/>
        <v>c - príspevok Slovenskému paralympijskému výboru</v>
      </c>
      <c r="O3" s="137" t="s">
        <v>342</v>
      </c>
      <c r="P3" s="137" t="s">
        <v>343</v>
      </c>
    </row>
    <row r="4" spans="1:16" ht="45.75" customHeight="1" x14ac:dyDescent="0.25">
      <c r="E4" s="810"/>
      <c r="F4" s="810"/>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811" t="s">
        <v>1289</v>
      </c>
      <c r="B12" s="811"/>
      <c r="C12" s="81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81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812"/>
      <c r="C14" s="812"/>
      <c r="F14" s="141"/>
      <c r="N14" s="137" t="str">
        <f t="shared" si="0"/>
        <v>n - organizovanie významnej súťaže podľa § 55 ods. 1 písm. b)</v>
      </c>
      <c r="O14" s="137" t="s">
        <v>364</v>
      </c>
      <c r="P14" s="137" t="s">
        <v>1291</v>
      </c>
    </row>
    <row r="15" spans="1:16" ht="32.25" customHeight="1" thickBot="1" x14ac:dyDescent="0.3">
      <c r="A15" s="139" t="s">
        <v>1292</v>
      </c>
      <c r="B15" s="813" t="s">
        <v>1293</v>
      </c>
      <c r="C15" s="814"/>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f>Spolu!C4</f>
        <v>465</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807" t="s">
        <v>1303</v>
      </c>
      <c r="C22" s="80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dada raschmanova</cp:lastModifiedBy>
  <cp:revision/>
  <cp:lastPrinted>2026-04-08T18:50:27Z</cp:lastPrinted>
  <dcterms:created xsi:type="dcterms:W3CDTF">2017-02-20T06:20:12Z</dcterms:created>
  <dcterms:modified xsi:type="dcterms:W3CDTF">2026-04-16T05:38:51Z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